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tables/table4.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bhava\Desktop\codemate\"/>
    </mc:Choice>
  </mc:AlternateContent>
  <xr:revisionPtr revIDLastSave="0" documentId="13_ncr:1_{54654503-9919-44BE-99A2-CD73491855FE}" xr6:coauthVersionLast="47" xr6:coauthVersionMax="47" xr10:uidLastSave="{00000000-0000-0000-0000-000000000000}"/>
  <bookViews>
    <workbookView xWindow="-108" yWindow="-108" windowWidth="23256" windowHeight="12456" firstSheet="5" activeTab="7" xr2:uid="{004D08F1-B4DB-426F-9CEA-BF1983D1B92C}"/>
  </bookViews>
  <sheets>
    <sheet name="Data Backup" sheetId="5" r:id="rId1"/>
    <sheet name="Check" sheetId="3" r:id="rId2"/>
    <sheet name="Sheet1" sheetId="15" r:id="rId3"/>
    <sheet name="Sheet2" sheetId="16" r:id="rId4"/>
    <sheet name="Sheet4" sheetId="18" r:id="rId5"/>
    <sheet name="Data" sheetId="1" r:id="rId6"/>
    <sheet name="Dashboard" sheetId="12" r:id="rId7"/>
    <sheet name="Seller" sheetId="8" r:id="rId8"/>
    <sheet name="Product" sheetId="9" r:id="rId9"/>
    <sheet name="Weekday" sheetId="11" r:id="rId10"/>
    <sheet name="Sheet3" sheetId="17" r:id="rId11"/>
    <sheet name="Months" sheetId="6" r:id="rId12"/>
    <sheet name="Cash" sheetId="14" r:id="rId13"/>
    <sheet name="Last 30 days sales" sheetId="7" r:id="rId14"/>
  </sheets>
  <definedNames>
    <definedName name="_xlcn.WorksheetConnection_Finaltask_2Weeks_AdvanceExcel1.xlsxMain_table" hidden="1">Main_table[]</definedName>
    <definedName name="ExternalData_1" localSheetId="10" hidden="1">Sheet3!$A$3:$T$42</definedName>
    <definedName name="Slicer_Month">#N/A</definedName>
    <definedName name="Slicer_Payment_Mode1">#N/A</definedName>
    <definedName name="Slicer_Product">#N/A</definedName>
    <definedName name="Slicer_Seller">#N/A</definedName>
    <definedName name="Slicer_Seller1">#N/A</definedName>
    <definedName name="Slicer_Weekday">#N/A</definedName>
    <definedName name="Slicer_Weekday1">#N/A</definedName>
    <definedName name="Slicer_Weekday2">#N/A</definedName>
  </definedNames>
  <calcPr calcId="191029"/>
  <pivotCaches>
    <pivotCache cacheId="0" r:id="rId15"/>
    <pivotCache cacheId="1" r:id="rId16"/>
    <pivotCache cacheId="157" r:id="rId17"/>
    <pivotCache cacheId="160" r:id="rId18"/>
    <pivotCache cacheId="163" r:id="rId19"/>
    <pivotCache cacheId="166" r:id="rId20"/>
    <pivotCache cacheId="169" r:id="rId21"/>
    <pivotCache cacheId="172" r:id="rId22"/>
    <pivotCache cacheId="175" r:id="rId23"/>
    <pivotCache cacheId="178" r:id="rId24"/>
  </pivotCaches>
  <extLst>
    <ext xmlns:x14="http://schemas.microsoft.com/office/spreadsheetml/2009/9/main" uri="{876F7934-8845-4945-9796-88D515C7AA90}">
      <x14:pivotCaches>
        <pivotCache cacheId="10"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_table" name="Main_table" connection="WorksheetConnection_Final task_2 Weeks_Advance Excel -1.xlsx!Main_table"/>
        </x15:modelTables>
        <x15:extLst>
          <ext xmlns:x16="http://schemas.microsoft.com/office/spreadsheetml/2014/11/main" uri="{9835A34E-60A6-4A7C-AAB8-D5F71C897F49}">
            <x16:modelTimeGroupings>
              <x16:modelTimeGrouping tableName="Main_table"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8" l="1" a="1"/>
  <c r="F16" i="12"/>
  <c r="F14" i="12"/>
  <c r="F15" i="12"/>
  <c r="F17" i="12"/>
  <c r="A14" i="8"/>
  <c r="A15" i="8"/>
  <c r="A16" i="8"/>
  <c r="A17" i="8"/>
  <c r="D79" i="1"/>
  <c r="E79" i="1"/>
  <c r="F79" i="1"/>
  <c r="M79" i="1"/>
  <c r="S79" i="1"/>
  <c r="D275" i="1"/>
  <c r="E275" i="1"/>
  <c r="F275" i="1"/>
  <c r="M275" i="1"/>
  <c r="S275" i="1"/>
  <c r="D471" i="1"/>
  <c r="E471" i="1"/>
  <c r="F471" i="1"/>
  <c r="M471" i="1"/>
  <c r="S471" i="1"/>
  <c r="D667" i="1"/>
  <c r="E667" i="1"/>
  <c r="F667" i="1"/>
  <c r="M667" i="1"/>
  <c r="S667" i="1"/>
  <c r="D789" i="1"/>
  <c r="E789" i="1"/>
  <c r="F789" i="1"/>
  <c r="M789" i="1"/>
  <c r="S789" i="1"/>
  <c r="D792" i="1"/>
  <c r="E792" i="1"/>
  <c r="F792" i="1"/>
  <c r="M792" i="1"/>
  <c r="S792" i="1"/>
  <c r="D861" i="1"/>
  <c r="E861" i="1"/>
  <c r="F861" i="1"/>
  <c r="M861" i="1"/>
  <c r="S861" i="1"/>
  <c r="D930" i="1"/>
  <c r="E930" i="1"/>
  <c r="F930" i="1"/>
  <c r="M930" i="1"/>
  <c r="S930" i="1"/>
  <c r="D999" i="1"/>
  <c r="E999" i="1"/>
  <c r="F999" i="1"/>
  <c r="M999" i="1"/>
  <c r="S999" i="1"/>
  <c r="E14" i="12" a="1"/>
  <c r="E14" i="12" s="1"/>
  <c r="B13" i="7" a="1"/>
  <c r="B13" i="7"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90" i="1"/>
  <c r="S791"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90" i="1"/>
  <c r="M791"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1000" i="1"/>
  <c r="M1001" i="1"/>
  <c r="M1002" i="1"/>
  <c r="M1003" i="1"/>
  <c r="M1004" i="1"/>
  <c r="M1005" i="1"/>
  <c r="M1006" i="1"/>
  <c r="M1007" i="1"/>
  <c r="M1008" i="1"/>
  <c r="M1009" i="1"/>
  <c r="M1010" i="1"/>
  <c r="M1011" i="1"/>
  <c r="M1012" i="1"/>
  <c r="M1013" i="1"/>
  <c r="M1014" i="1"/>
  <c r="M1015" i="1"/>
  <c r="M1016" i="1"/>
  <c r="M1017"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90" i="1"/>
  <c r="E791"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M1038" i="5"/>
  <c r="F1038" i="5"/>
  <c r="D1038" i="5"/>
  <c r="M1037" i="5"/>
  <c r="F1037" i="5"/>
  <c r="D1037" i="5"/>
  <c r="M1036" i="5"/>
  <c r="F1036" i="5"/>
  <c r="D1036" i="5"/>
  <c r="M1035" i="5"/>
  <c r="F1035" i="5"/>
  <c r="D1035" i="5"/>
  <c r="M1034" i="5"/>
  <c r="F1034" i="5"/>
  <c r="D1034" i="5"/>
  <c r="M1033" i="5"/>
  <c r="F1033" i="5"/>
  <c r="D1033" i="5"/>
  <c r="M1032" i="5"/>
  <c r="F1032" i="5"/>
  <c r="D1032" i="5"/>
  <c r="M1031" i="5"/>
  <c r="F1031" i="5"/>
  <c r="D1031" i="5"/>
  <c r="M1030" i="5"/>
  <c r="F1030" i="5"/>
  <c r="D1030" i="5"/>
  <c r="M1029" i="5"/>
  <c r="F1029" i="5"/>
  <c r="D1029" i="5"/>
  <c r="M1028" i="5"/>
  <c r="F1028" i="5"/>
  <c r="D1028" i="5"/>
  <c r="M1027" i="5"/>
  <c r="F1027" i="5"/>
  <c r="D1027" i="5"/>
  <c r="M1026" i="5"/>
  <c r="F1026" i="5"/>
  <c r="D1026" i="5"/>
  <c r="M1025" i="5"/>
  <c r="F1025" i="5"/>
  <c r="D1025" i="5"/>
  <c r="M1024" i="5"/>
  <c r="F1024" i="5"/>
  <c r="D1024" i="5"/>
  <c r="M1023" i="5"/>
  <c r="F1023" i="5"/>
  <c r="D1023" i="5"/>
  <c r="M1022" i="5"/>
  <c r="F1022" i="5"/>
  <c r="D1022" i="5"/>
  <c r="M1021" i="5"/>
  <c r="F1021" i="5"/>
  <c r="D1021" i="5"/>
  <c r="M1020" i="5"/>
  <c r="F1020" i="5"/>
  <c r="D1020" i="5"/>
  <c r="M1019" i="5"/>
  <c r="F1019" i="5"/>
  <c r="D1019" i="5"/>
  <c r="M1018" i="5"/>
  <c r="F1018" i="5"/>
  <c r="D1018" i="5"/>
  <c r="M1017" i="5"/>
  <c r="F1017" i="5"/>
  <c r="D1017" i="5"/>
  <c r="M1016" i="5"/>
  <c r="F1016" i="5"/>
  <c r="D1016" i="5"/>
  <c r="M1015" i="5"/>
  <c r="F1015" i="5"/>
  <c r="D1015" i="5"/>
  <c r="M1014" i="5"/>
  <c r="F1014" i="5"/>
  <c r="D1014" i="5"/>
  <c r="M1013" i="5"/>
  <c r="F1013" i="5"/>
  <c r="D1013" i="5"/>
  <c r="M1012" i="5"/>
  <c r="F1012" i="5"/>
  <c r="D1012" i="5"/>
  <c r="M1011" i="5"/>
  <c r="F1011" i="5"/>
  <c r="D1011" i="5"/>
  <c r="M1010" i="5"/>
  <c r="F1010" i="5"/>
  <c r="D1010" i="5"/>
  <c r="M1009" i="5"/>
  <c r="F1009" i="5"/>
  <c r="D1009" i="5"/>
  <c r="M1008" i="5"/>
  <c r="F1008" i="5"/>
  <c r="D1008" i="5"/>
  <c r="M1007" i="5"/>
  <c r="F1007" i="5"/>
  <c r="D1007" i="5"/>
  <c r="M1006" i="5"/>
  <c r="F1006" i="5"/>
  <c r="D1006" i="5"/>
  <c r="M1005" i="5"/>
  <c r="F1005" i="5"/>
  <c r="D1005" i="5"/>
  <c r="M1004" i="5"/>
  <c r="F1004" i="5"/>
  <c r="D1004" i="5"/>
  <c r="M1003" i="5"/>
  <c r="F1003" i="5"/>
  <c r="D1003" i="5"/>
  <c r="M1002" i="5"/>
  <c r="F1002" i="5"/>
  <c r="D1002" i="5"/>
  <c r="M1001" i="5"/>
  <c r="F1001" i="5"/>
  <c r="D1001" i="5"/>
  <c r="M1000" i="5"/>
  <c r="F1000" i="5"/>
  <c r="D1000" i="5"/>
  <c r="M999" i="5"/>
  <c r="F999" i="5"/>
  <c r="D999" i="5"/>
  <c r="M998" i="5"/>
  <c r="F998" i="5"/>
  <c r="D998" i="5"/>
  <c r="M997" i="5"/>
  <c r="F997" i="5"/>
  <c r="D997" i="5"/>
  <c r="M996" i="5"/>
  <c r="F996" i="5"/>
  <c r="D996" i="5"/>
  <c r="M995" i="5"/>
  <c r="F995" i="5"/>
  <c r="D995" i="5"/>
  <c r="M994" i="5"/>
  <c r="F994" i="5"/>
  <c r="D994" i="5"/>
  <c r="M993" i="5"/>
  <c r="F993" i="5"/>
  <c r="D993" i="5"/>
  <c r="M992" i="5"/>
  <c r="F992" i="5"/>
  <c r="D992" i="5"/>
  <c r="M991" i="5"/>
  <c r="F991" i="5"/>
  <c r="D991" i="5"/>
  <c r="M990" i="5"/>
  <c r="F990" i="5"/>
  <c r="D990" i="5"/>
  <c r="M989" i="5"/>
  <c r="F989" i="5"/>
  <c r="D989" i="5"/>
  <c r="M988" i="5"/>
  <c r="F988" i="5"/>
  <c r="D988" i="5"/>
  <c r="M987" i="5"/>
  <c r="F987" i="5"/>
  <c r="D987" i="5"/>
  <c r="M986" i="5"/>
  <c r="F986" i="5"/>
  <c r="D986" i="5"/>
  <c r="M985" i="5"/>
  <c r="F985" i="5"/>
  <c r="D985" i="5"/>
  <c r="M984" i="5"/>
  <c r="F984" i="5"/>
  <c r="D984" i="5"/>
  <c r="M983" i="5"/>
  <c r="F983" i="5"/>
  <c r="D983" i="5"/>
  <c r="M982" i="5"/>
  <c r="F982" i="5"/>
  <c r="D982" i="5"/>
  <c r="M981" i="5"/>
  <c r="F981" i="5"/>
  <c r="D981" i="5"/>
  <c r="M980" i="5"/>
  <c r="F980" i="5"/>
  <c r="D980" i="5"/>
  <c r="M979" i="5"/>
  <c r="F979" i="5"/>
  <c r="D979" i="5"/>
  <c r="M978" i="5"/>
  <c r="F978" i="5"/>
  <c r="D978" i="5"/>
  <c r="M977" i="5"/>
  <c r="F977" i="5"/>
  <c r="D977" i="5"/>
  <c r="M976" i="5"/>
  <c r="F976" i="5"/>
  <c r="D976" i="5"/>
  <c r="M975" i="5"/>
  <c r="F975" i="5"/>
  <c r="D975" i="5"/>
  <c r="M974" i="5"/>
  <c r="F974" i="5"/>
  <c r="D974" i="5"/>
  <c r="M973" i="5"/>
  <c r="F973" i="5"/>
  <c r="D973" i="5"/>
  <c r="M972" i="5"/>
  <c r="F972" i="5"/>
  <c r="D972" i="5"/>
  <c r="M971" i="5"/>
  <c r="F971" i="5"/>
  <c r="D971" i="5"/>
  <c r="M970" i="5"/>
  <c r="F970" i="5"/>
  <c r="D970" i="5"/>
  <c r="M969" i="5"/>
  <c r="F969" i="5"/>
  <c r="D969" i="5"/>
  <c r="M968" i="5"/>
  <c r="F968" i="5"/>
  <c r="D968" i="5"/>
  <c r="M967" i="5"/>
  <c r="F967" i="5"/>
  <c r="D967" i="5"/>
  <c r="M966" i="5"/>
  <c r="F966" i="5"/>
  <c r="D966" i="5"/>
  <c r="M965" i="5"/>
  <c r="F965" i="5"/>
  <c r="D965" i="5"/>
  <c r="M964" i="5"/>
  <c r="F964" i="5"/>
  <c r="D964" i="5"/>
  <c r="M963" i="5"/>
  <c r="F963" i="5"/>
  <c r="D963" i="5"/>
  <c r="M962" i="5"/>
  <c r="F962" i="5"/>
  <c r="D962" i="5"/>
  <c r="M961" i="5"/>
  <c r="F961" i="5"/>
  <c r="D961" i="5"/>
  <c r="M960" i="5"/>
  <c r="F960" i="5"/>
  <c r="D960" i="5"/>
  <c r="M959" i="5"/>
  <c r="F959" i="5"/>
  <c r="D959" i="5"/>
  <c r="M958" i="5"/>
  <c r="F958" i="5"/>
  <c r="D958" i="5"/>
  <c r="M957" i="5"/>
  <c r="F957" i="5"/>
  <c r="D957" i="5"/>
  <c r="M956" i="5"/>
  <c r="F956" i="5"/>
  <c r="D956" i="5"/>
  <c r="M955" i="5"/>
  <c r="F955" i="5"/>
  <c r="D955" i="5"/>
  <c r="M954" i="5"/>
  <c r="F954" i="5"/>
  <c r="D954" i="5"/>
  <c r="M953" i="5"/>
  <c r="F953" i="5"/>
  <c r="D953" i="5"/>
  <c r="M952" i="5"/>
  <c r="F952" i="5"/>
  <c r="D952" i="5"/>
  <c r="M951" i="5"/>
  <c r="F951" i="5"/>
  <c r="D951" i="5"/>
  <c r="M950" i="5"/>
  <c r="F950" i="5"/>
  <c r="D950" i="5"/>
  <c r="M949" i="5"/>
  <c r="F949" i="5"/>
  <c r="D949" i="5"/>
  <c r="M948" i="5"/>
  <c r="F948" i="5"/>
  <c r="D948" i="5"/>
  <c r="M947" i="5"/>
  <c r="F947" i="5"/>
  <c r="D947" i="5"/>
  <c r="M946" i="5"/>
  <c r="F946" i="5"/>
  <c r="D946" i="5"/>
  <c r="M945" i="5"/>
  <c r="F945" i="5"/>
  <c r="D945" i="5"/>
  <c r="M944" i="5"/>
  <c r="F944" i="5"/>
  <c r="D944" i="5"/>
  <c r="M943" i="5"/>
  <c r="F943" i="5"/>
  <c r="D943" i="5"/>
  <c r="M942" i="5"/>
  <c r="F942" i="5"/>
  <c r="D942" i="5"/>
  <c r="M941" i="5"/>
  <c r="F941" i="5"/>
  <c r="D941" i="5"/>
  <c r="M940" i="5"/>
  <c r="F940" i="5"/>
  <c r="D940" i="5"/>
  <c r="M939" i="5"/>
  <c r="F939" i="5"/>
  <c r="D939" i="5"/>
  <c r="M938" i="5"/>
  <c r="F938" i="5"/>
  <c r="D938" i="5"/>
  <c r="M937" i="5"/>
  <c r="F937" i="5"/>
  <c r="D937" i="5"/>
  <c r="M936" i="5"/>
  <c r="F936" i="5"/>
  <c r="D936" i="5"/>
  <c r="M935" i="5"/>
  <c r="F935" i="5"/>
  <c r="D935" i="5"/>
  <c r="M934" i="5"/>
  <c r="F934" i="5"/>
  <c r="D934" i="5"/>
  <c r="M933" i="5"/>
  <c r="F933" i="5"/>
  <c r="D933" i="5"/>
  <c r="M932" i="5"/>
  <c r="F932" i="5"/>
  <c r="D932" i="5"/>
  <c r="M931" i="5"/>
  <c r="F931" i="5"/>
  <c r="D931" i="5"/>
  <c r="M930" i="5"/>
  <c r="F930" i="5"/>
  <c r="D930" i="5"/>
  <c r="M929" i="5"/>
  <c r="F929" i="5"/>
  <c r="D929" i="5"/>
  <c r="M928" i="5"/>
  <c r="F928" i="5"/>
  <c r="D928" i="5"/>
  <c r="M927" i="5"/>
  <c r="F927" i="5"/>
  <c r="D927" i="5"/>
  <c r="M926" i="5"/>
  <c r="F926" i="5"/>
  <c r="D926" i="5"/>
  <c r="M925" i="5"/>
  <c r="F925" i="5"/>
  <c r="D925" i="5"/>
  <c r="M924" i="5"/>
  <c r="F924" i="5"/>
  <c r="D924" i="5"/>
  <c r="M923" i="5"/>
  <c r="F923" i="5"/>
  <c r="D923" i="5"/>
  <c r="M922" i="5"/>
  <c r="F922" i="5"/>
  <c r="D922" i="5"/>
  <c r="M921" i="5"/>
  <c r="F921" i="5"/>
  <c r="D921" i="5"/>
  <c r="M920" i="5"/>
  <c r="F920" i="5"/>
  <c r="D920" i="5"/>
  <c r="M919" i="5"/>
  <c r="F919" i="5"/>
  <c r="D919" i="5"/>
  <c r="M918" i="5"/>
  <c r="F918" i="5"/>
  <c r="D918" i="5"/>
  <c r="M917" i="5"/>
  <c r="F917" i="5"/>
  <c r="D917" i="5"/>
  <c r="M916" i="5"/>
  <c r="F916" i="5"/>
  <c r="D916" i="5"/>
  <c r="M915" i="5"/>
  <c r="F915" i="5"/>
  <c r="D915" i="5"/>
  <c r="M914" i="5"/>
  <c r="F914" i="5"/>
  <c r="D914" i="5"/>
  <c r="M913" i="5"/>
  <c r="F913" i="5"/>
  <c r="D913" i="5"/>
  <c r="M912" i="5"/>
  <c r="F912" i="5"/>
  <c r="D912" i="5"/>
  <c r="M911" i="5"/>
  <c r="F911" i="5"/>
  <c r="D911" i="5"/>
  <c r="M910" i="5"/>
  <c r="F910" i="5"/>
  <c r="D910" i="5"/>
  <c r="M909" i="5"/>
  <c r="F909" i="5"/>
  <c r="D909" i="5"/>
  <c r="M908" i="5"/>
  <c r="F908" i="5"/>
  <c r="D908" i="5"/>
  <c r="M907" i="5"/>
  <c r="F907" i="5"/>
  <c r="D907" i="5"/>
  <c r="M906" i="5"/>
  <c r="F906" i="5"/>
  <c r="D906" i="5"/>
  <c r="M905" i="5"/>
  <c r="F905" i="5"/>
  <c r="D905" i="5"/>
  <c r="M904" i="5"/>
  <c r="F904" i="5"/>
  <c r="D904" i="5"/>
  <c r="M903" i="5"/>
  <c r="F903" i="5"/>
  <c r="D903" i="5"/>
  <c r="M902" i="5"/>
  <c r="F902" i="5"/>
  <c r="D902" i="5"/>
  <c r="M901" i="5"/>
  <c r="F901" i="5"/>
  <c r="D901" i="5"/>
  <c r="M900" i="5"/>
  <c r="F900" i="5"/>
  <c r="D900" i="5"/>
  <c r="M899" i="5"/>
  <c r="F899" i="5"/>
  <c r="D899" i="5"/>
  <c r="M898" i="5"/>
  <c r="F898" i="5"/>
  <c r="D898" i="5"/>
  <c r="M897" i="5"/>
  <c r="F897" i="5"/>
  <c r="D897" i="5"/>
  <c r="M896" i="5"/>
  <c r="F896" i="5"/>
  <c r="D896" i="5"/>
  <c r="M895" i="5"/>
  <c r="F895" i="5"/>
  <c r="D895" i="5"/>
  <c r="M894" i="5"/>
  <c r="F894" i="5"/>
  <c r="D894" i="5"/>
  <c r="M893" i="5"/>
  <c r="F893" i="5"/>
  <c r="D893" i="5"/>
  <c r="M892" i="5"/>
  <c r="F892" i="5"/>
  <c r="D892" i="5"/>
  <c r="M891" i="5"/>
  <c r="F891" i="5"/>
  <c r="D891" i="5"/>
  <c r="M890" i="5"/>
  <c r="F890" i="5"/>
  <c r="D890" i="5"/>
  <c r="M889" i="5"/>
  <c r="F889" i="5"/>
  <c r="D889" i="5"/>
  <c r="M888" i="5"/>
  <c r="F888" i="5"/>
  <c r="D888" i="5"/>
  <c r="M887" i="5"/>
  <c r="F887" i="5"/>
  <c r="D887" i="5"/>
  <c r="M886" i="5"/>
  <c r="F886" i="5"/>
  <c r="D886" i="5"/>
  <c r="M885" i="5"/>
  <c r="F885" i="5"/>
  <c r="D885" i="5"/>
  <c r="M884" i="5"/>
  <c r="O1031" i="5" s="1"/>
  <c r="F884" i="5"/>
  <c r="D884" i="5"/>
  <c r="M883" i="5"/>
  <c r="F883" i="5"/>
  <c r="D883" i="5"/>
  <c r="M882" i="5"/>
  <c r="F882" i="5"/>
  <c r="D882" i="5"/>
  <c r="M881" i="5"/>
  <c r="F881" i="5"/>
  <c r="D881" i="5"/>
  <c r="M880" i="5"/>
  <c r="F880" i="5"/>
  <c r="D880" i="5"/>
  <c r="M879" i="5"/>
  <c r="F879" i="5"/>
  <c r="D879" i="5"/>
  <c r="M878" i="5"/>
  <c r="F878" i="5"/>
  <c r="D878" i="5"/>
  <c r="M877" i="5"/>
  <c r="F877" i="5"/>
  <c r="D877" i="5"/>
  <c r="M876" i="5"/>
  <c r="F876" i="5"/>
  <c r="D876" i="5"/>
  <c r="M875" i="5"/>
  <c r="F875" i="5"/>
  <c r="D875" i="5"/>
  <c r="M874" i="5"/>
  <c r="F874" i="5"/>
  <c r="D874" i="5"/>
  <c r="M873" i="5"/>
  <c r="F873" i="5"/>
  <c r="D873" i="5"/>
  <c r="M872" i="5"/>
  <c r="F872" i="5"/>
  <c r="D872" i="5"/>
  <c r="M871" i="5"/>
  <c r="F871" i="5"/>
  <c r="D871" i="5"/>
  <c r="M870" i="5"/>
  <c r="F870" i="5"/>
  <c r="D870" i="5"/>
  <c r="M869" i="5"/>
  <c r="F869" i="5"/>
  <c r="D869" i="5"/>
  <c r="M868" i="5"/>
  <c r="F868" i="5"/>
  <c r="D868" i="5"/>
  <c r="M867" i="5"/>
  <c r="F867" i="5"/>
  <c r="D867" i="5"/>
  <c r="M866" i="5"/>
  <c r="F866" i="5"/>
  <c r="D866" i="5"/>
  <c r="M865" i="5"/>
  <c r="F865" i="5"/>
  <c r="D865" i="5"/>
  <c r="M864" i="5"/>
  <c r="F864" i="5"/>
  <c r="D864" i="5"/>
  <c r="M863" i="5"/>
  <c r="F863" i="5"/>
  <c r="D863" i="5"/>
  <c r="M862" i="5"/>
  <c r="F862" i="5"/>
  <c r="D862" i="5"/>
  <c r="M861" i="5"/>
  <c r="F861" i="5"/>
  <c r="D861" i="5"/>
  <c r="M860" i="5"/>
  <c r="F860" i="5"/>
  <c r="D860" i="5"/>
  <c r="M859" i="5"/>
  <c r="F859" i="5"/>
  <c r="D859" i="5"/>
  <c r="M858" i="5"/>
  <c r="F858" i="5"/>
  <c r="D858" i="5"/>
  <c r="M857" i="5"/>
  <c r="F857" i="5"/>
  <c r="D857" i="5"/>
  <c r="M856" i="5"/>
  <c r="F856" i="5"/>
  <c r="D856" i="5"/>
  <c r="M855" i="5"/>
  <c r="F855" i="5"/>
  <c r="D855" i="5"/>
  <c r="M854" i="5"/>
  <c r="F854" i="5"/>
  <c r="D854" i="5"/>
  <c r="M853" i="5"/>
  <c r="F853" i="5"/>
  <c r="D853" i="5"/>
  <c r="M852" i="5"/>
  <c r="F852" i="5"/>
  <c r="D852" i="5"/>
  <c r="M851" i="5"/>
  <c r="F851" i="5"/>
  <c r="D851" i="5"/>
  <c r="M850" i="5"/>
  <c r="F850" i="5"/>
  <c r="D850" i="5"/>
  <c r="M849" i="5"/>
  <c r="F849" i="5"/>
  <c r="D849" i="5"/>
  <c r="M848" i="5"/>
  <c r="F848" i="5"/>
  <c r="D848" i="5"/>
  <c r="M847" i="5"/>
  <c r="F847" i="5"/>
  <c r="D847" i="5"/>
  <c r="M846" i="5"/>
  <c r="F846" i="5"/>
  <c r="D846" i="5"/>
  <c r="M845" i="5"/>
  <c r="F845" i="5"/>
  <c r="D845" i="5"/>
  <c r="M844" i="5"/>
  <c r="F844" i="5"/>
  <c r="D844" i="5"/>
  <c r="M843" i="5"/>
  <c r="F843" i="5"/>
  <c r="D843" i="5"/>
  <c r="M842" i="5"/>
  <c r="F842" i="5"/>
  <c r="D842" i="5"/>
  <c r="M841" i="5"/>
  <c r="F841" i="5"/>
  <c r="D841" i="5"/>
  <c r="M840" i="5"/>
  <c r="F840" i="5"/>
  <c r="D840" i="5"/>
  <c r="M839" i="5"/>
  <c r="F839" i="5"/>
  <c r="D839" i="5"/>
  <c r="M838" i="5"/>
  <c r="F838" i="5"/>
  <c r="D838" i="5"/>
  <c r="M837" i="5"/>
  <c r="F837" i="5"/>
  <c r="D837" i="5"/>
  <c r="M836" i="5"/>
  <c r="F836" i="5"/>
  <c r="D836" i="5"/>
  <c r="M835" i="5"/>
  <c r="F835" i="5"/>
  <c r="D835" i="5"/>
  <c r="M834" i="5"/>
  <c r="F834" i="5"/>
  <c r="D834" i="5"/>
  <c r="M833" i="5"/>
  <c r="F833" i="5"/>
  <c r="D833" i="5"/>
  <c r="M832" i="5"/>
  <c r="F832" i="5"/>
  <c r="D832" i="5"/>
  <c r="M831" i="5"/>
  <c r="F831" i="5"/>
  <c r="D831" i="5"/>
  <c r="M830" i="5"/>
  <c r="F830" i="5"/>
  <c r="D830" i="5"/>
  <c r="M829" i="5"/>
  <c r="F829" i="5"/>
  <c r="D829" i="5"/>
  <c r="M828" i="5"/>
  <c r="F828" i="5"/>
  <c r="D828" i="5"/>
  <c r="M827" i="5"/>
  <c r="F827" i="5"/>
  <c r="D827" i="5"/>
  <c r="M826" i="5"/>
  <c r="F826" i="5"/>
  <c r="D826" i="5"/>
  <c r="M825" i="5"/>
  <c r="F825" i="5"/>
  <c r="D825" i="5"/>
  <c r="M824" i="5"/>
  <c r="F824" i="5"/>
  <c r="D824" i="5"/>
  <c r="M823" i="5"/>
  <c r="F823" i="5"/>
  <c r="D823" i="5"/>
  <c r="M822" i="5"/>
  <c r="F822" i="5"/>
  <c r="D822" i="5"/>
  <c r="M821" i="5"/>
  <c r="F821" i="5"/>
  <c r="D821" i="5"/>
  <c r="M820" i="5"/>
  <c r="F820" i="5"/>
  <c r="D820" i="5"/>
  <c r="M819" i="5"/>
  <c r="F819" i="5"/>
  <c r="D819" i="5"/>
  <c r="M818" i="5"/>
  <c r="F818" i="5"/>
  <c r="D818" i="5"/>
  <c r="M817" i="5"/>
  <c r="F817" i="5"/>
  <c r="D817" i="5"/>
  <c r="M816" i="5"/>
  <c r="F816" i="5"/>
  <c r="D816" i="5"/>
  <c r="M815" i="5"/>
  <c r="F815" i="5"/>
  <c r="D815" i="5"/>
  <c r="M814" i="5"/>
  <c r="F814" i="5"/>
  <c r="D814" i="5"/>
  <c r="M813" i="5"/>
  <c r="F813" i="5"/>
  <c r="D813" i="5"/>
  <c r="M812" i="5"/>
  <c r="F812" i="5"/>
  <c r="D812" i="5"/>
  <c r="M811" i="5"/>
  <c r="F811" i="5"/>
  <c r="D811" i="5"/>
  <c r="M810" i="5"/>
  <c r="F810" i="5"/>
  <c r="D810" i="5"/>
  <c r="M809" i="5"/>
  <c r="F809" i="5"/>
  <c r="D809" i="5"/>
  <c r="M808" i="5"/>
  <c r="F808" i="5"/>
  <c r="D808" i="5"/>
  <c r="M807" i="5"/>
  <c r="F807" i="5"/>
  <c r="D807" i="5"/>
  <c r="M806" i="5"/>
  <c r="F806" i="5"/>
  <c r="D806" i="5"/>
  <c r="M805" i="5"/>
  <c r="F805" i="5"/>
  <c r="D805" i="5"/>
  <c r="M804" i="5"/>
  <c r="F804" i="5"/>
  <c r="D804" i="5"/>
  <c r="M803" i="5"/>
  <c r="F803" i="5"/>
  <c r="D803" i="5"/>
  <c r="M802" i="5"/>
  <c r="F802" i="5"/>
  <c r="D802" i="5"/>
  <c r="M801" i="5"/>
  <c r="F801" i="5"/>
  <c r="D801" i="5"/>
  <c r="M800" i="5"/>
  <c r="F800" i="5"/>
  <c r="D800" i="5"/>
  <c r="M799" i="5"/>
  <c r="F799" i="5"/>
  <c r="D799" i="5"/>
  <c r="M798" i="5"/>
  <c r="F798" i="5"/>
  <c r="D798" i="5"/>
  <c r="M797" i="5"/>
  <c r="F797" i="5"/>
  <c r="D797" i="5"/>
  <c r="M796" i="5"/>
  <c r="F796" i="5"/>
  <c r="D796" i="5"/>
  <c r="M795" i="5"/>
  <c r="F795" i="5"/>
  <c r="D795" i="5"/>
  <c r="M794" i="5"/>
  <c r="F794" i="5"/>
  <c r="D794" i="5"/>
  <c r="M793" i="5"/>
  <c r="F793" i="5"/>
  <c r="D793" i="5"/>
  <c r="M792" i="5"/>
  <c r="F792" i="5"/>
  <c r="D792" i="5"/>
  <c r="M791" i="5"/>
  <c r="F791" i="5"/>
  <c r="D791" i="5"/>
  <c r="M790" i="5"/>
  <c r="F790" i="5"/>
  <c r="D790" i="5"/>
  <c r="M789" i="5"/>
  <c r="F789" i="5"/>
  <c r="D789" i="5"/>
  <c r="M788" i="5"/>
  <c r="F788" i="5"/>
  <c r="D788" i="5"/>
  <c r="M787" i="5"/>
  <c r="F787" i="5"/>
  <c r="D787" i="5"/>
  <c r="M786" i="5"/>
  <c r="F786" i="5"/>
  <c r="D786" i="5"/>
  <c r="M785" i="5"/>
  <c r="F785" i="5"/>
  <c r="D785" i="5"/>
  <c r="M784" i="5"/>
  <c r="F784" i="5"/>
  <c r="D784" i="5"/>
  <c r="M783" i="5"/>
  <c r="F783" i="5"/>
  <c r="D783" i="5"/>
  <c r="M782" i="5"/>
  <c r="F782" i="5"/>
  <c r="D782" i="5"/>
  <c r="M781" i="5"/>
  <c r="F781" i="5"/>
  <c r="D781" i="5"/>
  <c r="M780" i="5"/>
  <c r="F780" i="5"/>
  <c r="D780" i="5"/>
  <c r="M779" i="5"/>
  <c r="F779" i="5"/>
  <c r="D779" i="5"/>
  <c r="M778" i="5"/>
  <c r="F778" i="5"/>
  <c r="D778" i="5"/>
  <c r="M777" i="5"/>
  <c r="F777" i="5"/>
  <c r="D777" i="5"/>
  <c r="M776" i="5"/>
  <c r="F776" i="5"/>
  <c r="D776" i="5"/>
  <c r="M775" i="5"/>
  <c r="F775" i="5"/>
  <c r="D775" i="5"/>
  <c r="M774" i="5"/>
  <c r="F774" i="5"/>
  <c r="D774" i="5"/>
  <c r="M773" i="5"/>
  <c r="F773" i="5"/>
  <c r="D773" i="5"/>
  <c r="M772" i="5"/>
  <c r="F772" i="5"/>
  <c r="D772" i="5"/>
  <c r="M771" i="5"/>
  <c r="F771" i="5"/>
  <c r="D771" i="5"/>
  <c r="M770" i="5"/>
  <c r="F770" i="5"/>
  <c r="D770" i="5"/>
  <c r="M769" i="5"/>
  <c r="F769" i="5"/>
  <c r="D769" i="5"/>
  <c r="M768" i="5"/>
  <c r="F768" i="5"/>
  <c r="D768" i="5"/>
  <c r="M767" i="5"/>
  <c r="F767" i="5"/>
  <c r="D767" i="5"/>
  <c r="M766" i="5"/>
  <c r="F766" i="5"/>
  <c r="D766" i="5"/>
  <c r="M765" i="5"/>
  <c r="F765" i="5"/>
  <c r="D765" i="5"/>
  <c r="M764" i="5"/>
  <c r="F764" i="5"/>
  <c r="D764" i="5"/>
  <c r="M763" i="5"/>
  <c r="F763" i="5"/>
  <c r="D763" i="5"/>
  <c r="M762" i="5"/>
  <c r="F762" i="5"/>
  <c r="D762" i="5"/>
  <c r="M761" i="5"/>
  <c r="F761" i="5"/>
  <c r="D761" i="5"/>
  <c r="M760" i="5"/>
  <c r="F760" i="5"/>
  <c r="D760" i="5"/>
  <c r="M759" i="5"/>
  <c r="F759" i="5"/>
  <c r="D759" i="5"/>
  <c r="M758" i="5"/>
  <c r="F758" i="5"/>
  <c r="D758" i="5"/>
  <c r="M757" i="5"/>
  <c r="F757" i="5"/>
  <c r="D757" i="5"/>
  <c r="M756" i="5"/>
  <c r="F756" i="5"/>
  <c r="D756" i="5"/>
  <c r="M755" i="5"/>
  <c r="F755" i="5"/>
  <c r="D755" i="5"/>
  <c r="M754" i="5"/>
  <c r="F754" i="5"/>
  <c r="D754" i="5"/>
  <c r="M753" i="5"/>
  <c r="F753" i="5"/>
  <c r="D753" i="5"/>
  <c r="M752" i="5"/>
  <c r="F752" i="5"/>
  <c r="D752" i="5"/>
  <c r="M751" i="5"/>
  <c r="F751" i="5"/>
  <c r="D751" i="5"/>
  <c r="M750" i="5"/>
  <c r="F750" i="5"/>
  <c r="D750" i="5"/>
  <c r="M749" i="5"/>
  <c r="F749" i="5"/>
  <c r="D749" i="5"/>
  <c r="M748" i="5"/>
  <c r="F748" i="5"/>
  <c r="D748" i="5"/>
  <c r="M747" i="5"/>
  <c r="F747" i="5"/>
  <c r="D747" i="5"/>
  <c r="M746" i="5"/>
  <c r="F746" i="5"/>
  <c r="D746" i="5"/>
  <c r="M745" i="5"/>
  <c r="F745" i="5"/>
  <c r="D745" i="5"/>
  <c r="M744" i="5"/>
  <c r="F744" i="5"/>
  <c r="D744" i="5"/>
  <c r="M743" i="5"/>
  <c r="F743" i="5"/>
  <c r="D743" i="5"/>
  <c r="M742" i="5"/>
  <c r="F742" i="5"/>
  <c r="D742" i="5"/>
  <c r="M741" i="5"/>
  <c r="F741" i="5"/>
  <c r="D741" i="5"/>
  <c r="M740" i="5"/>
  <c r="F740" i="5"/>
  <c r="D740" i="5"/>
  <c r="M739" i="5"/>
  <c r="F739" i="5"/>
  <c r="D739" i="5"/>
  <c r="M738" i="5"/>
  <c r="F738" i="5"/>
  <c r="D738" i="5"/>
  <c r="M737" i="5"/>
  <c r="F737" i="5"/>
  <c r="D737" i="5"/>
  <c r="M736" i="5"/>
  <c r="F736" i="5"/>
  <c r="D736" i="5"/>
  <c r="M735" i="5"/>
  <c r="F735" i="5"/>
  <c r="D735" i="5"/>
  <c r="M734" i="5"/>
  <c r="F734" i="5"/>
  <c r="D734" i="5"/>
  <c r="M733" i="5"/>
  <c r="F733" i="5"/>
  <c r="D733" i="5"/>
  <c r="M732" i="5"/>
  <c r="F732" i="5"/>
  <c r="D732" i="5"/>
  <c r="M731" i="5"/>
  <c r="F731" i="5"/>
  <c r="D731" i="5"/>
  <c r="M730" i="5"/>
  <c r="F730" i="5"/>
  <c r="D730" i="5"/>
  <c r="M729" i="5"/>
  <c r="F729" i="5"/>
  <c r="D729" i="5"/>
  <c r="M728" i="5"/>
  <c r="F728" i="5"/>
  <c r="D728" i="5"/>
  <c r="M727" i="5"/>
  <c r="F727" i="5"/>
  <c r="D727" i="5"/>
  <c r="M726" i="5"/>
  <c r="F726" i="5"/>
  <c r="D726" i="5"/>
  <c r="M725" i="5"/>
  <c r="F725" i="5"/>
  <c r="D725" i="5"/>
  <c r="M724" i="5"/>
  <c r="F724" i="5"/>
  <c r="D724" i="5"/>
  <c r="M723" i="5"/>
  <c r="F723" i="5"/>
  <c r="D723" i="5"/>
  <c r="M722" i="5"/>
  <c r="F722" i="5"/>
  <c r="D722" i="5"/>
  <c r="M721" i="5"/>
  <c r="F721" i="5"/>
  <c r="D721" i="5"/>
  <c r="M720" i="5"/>
  <c r="F720" i="5"/>
  <c r="D720" i="5"/>
  <c r="M719" i="5"/>
  <c r="F719" i="5"/>
  <c r="D719" i="5"/>
  <c r="M718" i="5"/>
  <c r="F718" i="5"/>
  <c r="D718" i="5"/>
  <c r="M717" i="5"/>
  <c r="F717" i="5"/>
  <c r="D717" i="5"/>
  <c r="M716" i="5"/>
  <c r="F716" i="5"/>
  <c r="D716" i="5"/>
  <c r="M715" i="5"/>
  <c r="F715" i="5"/>
  <c r="D715" i="5"/>
  <c r="M714" i="5"/>
  <c r="F714" i="5"/>
  <c r="D714" i="5"/>
  <c r="M713" i="5"/>
  <c r="F713" i="5"/>
  <c r="D713" i="5"/>
  <c r="M712" i="5"/>
  <c r="F712" i="5"/>
  <c r="D712" i="5"/>
  <c r="M711" i="5"/>
  <c r="F711" i="5"/>
  <c r="D711" i="5"/>
  <c r="M710" i="5"/>
  <c r="F710" i="5"/>
  <c r="D710" i="5"/>
  <c r="M709" i="5"/>
  <c r="F709" i="5"/>
  <c r="D709" i="5"/>
  <c r="M708" i="5"/>
  <c r="F708" i="5"/>
  <c r="D708" i="5"/>
  <c r="M707" i="5"/>
  <c r="F707" i="5"/>
  <c r="D707" i="5"/>
  <c r="M706" i="5"/>
  <c r="F706" i="5"/>
  <c r="D706" i="5"/>
  <c r="M705" i="5"/>
  <c r="F705" i="5"/>
  <c r="D705" i="5"/>
  <c r="M704" i="5"/>
  <c r="F704" i="5"/>
  <c r="D704" i="5"/>
  <c r="M703" i="5"/>
  <c r="F703" i="5"/>
  <c r="D703" i="5"/>
  <c r="M702" i="5"/>
  <c r="F702" i="5"/>
  <c r="D702" i="5"/>
  <c r="M701" i="5"/>
  <c r="F701" i="5"/>
  <c r="D701" i="5"/>
  <c r="M700" i="5"/>
  <c r="F700" i="5"/>
  <c r="D700" i="5"/>
  <c r="M699" i="5"/>
  <c r="F699" i="5"/>
  <c r="D699" i="5"/>
  <c r="M698" i="5"/>
  <c r="F698" i="5"/>
  <c r="D698" i="5"/>
  <c r="M697" i="5"/>
  <c r="F697" i="5"/>
  <c r="D697" i="5"/>
  <c r="M696" i="5"/>
  <c r="F696" i="5"/>
  <c r="D696" i="5"/>
  <c r="M695" i="5"/>
  <c r="F695" i="5"/>
  <c r="D695" i="5"/>
  <c r="M694" i="5"/>
  <c r="F694" i="5"/>
  <c r="D694" i="5"/>
  <c r="M693" i="5"/>
  <c r="F693" i="5"/>
  <c r="D693" i="5"/>
  <c r="M692" i="5"/>
  <c r="F692" i="5"/>
  <c r="D692" i="5"/>
  <c r="M691" i="5"/>
  <c r="F691" i="5"/>
  <c r="D691" i="5"/>
  <c r="M690" i="5"/>
  <c r="F690" i="5"/>
  <c r="D690" i="5"/>
  <c r="M689" i="5"/>
  <c r="F689" i="5"/>
  <c r="D689" i="5"/>
  <c r="M688" i="5"/>
  <c r="F688" i="5"/>
  <c r="D688" i="5"/>
  <c r="M687" i="5"/>
  <c r="F687" i="5"/>
  <c r="D687" i="5"/>
  <c r="M686" i="5"/>
  <c r="F686" i="5"/>
  <c r="D686" i="5"/>
  <c r="M685" i="5"/>
  <c r="F685" i="5"/>
  <c r="D685" i="5"/>
  <c r="M684" i="5"/>
  <c r="F684" i="5"/>
  <c r="D684" i="5"/>
  <c r="M683" i="5"/>
  <c r="F683" i="5"/>
  <c r="D683" i="5"/>
  <c r="M682" i="5"/>
  <c r="F682" i="5"/>
  <c r="D682" i="5"/>
  <c r="M681" i="5"/>
  <c r="F681" i="5"/>
  <c r="D681" i="5"/>
  <c r="M680" i="5"/>
  <c r="F680" i="5"/>
  <c r="D680" i="5"/>
  <c r="M679" i="5"/>
  <c r="F679" i="5"/>
  <c r="D679" i="5"/>
  <c r="M678" i="5"/>
  <c r="F678" i="5"/>
  <c r="D678" i="5"/>
  <c r="M677" i="5"/>
  <c r="F677" i="5"/>
  <c r="D677" i="5"/>
  <c r="M676" i="5"/>
  <c r="F676" i="5"/>
  <c r="D676" i="5"/>
  <c r="M675" i="5"/>
  <c r="F675" i="5"/>
  <c r="D675" i="5"/>
  <c r="M674" i="5"/>
  <c r="F674" i="5"/>
  <c r="D674" i="5"/>
  <c r="M673" i="5"/>
  <c r="F673" i="5"/>
  <c r="D673" i="5"/>
  <c r="M672" i="5"/>
  <c r="F672" i="5"/>
  <c r="D672" i="5"/>
  <c r="M671" i="5"/>
  <c r="F671" i="5"/>
  <c r="D671" i="5"/>
  <c r="M670" i="5"/>
  <c r="F670" i="5"/>
  <c r="D670" i="5"/>
  <c r="M669" i="5"/>
  <c r="F669" i="5"/>
  <c r="D669" i="5"/>
  <c r="M668" i="5"/>
  <c r="F668" i="5"/>
  <c r="D668" i="5"/>
  <c r="M667" i="5"/>
  <c r="F667" i="5"/>
  <c r="D667" i="5"/>
  <c r="M666" i="5"/>
  <c r="F666" i="5"/>
  <c r="D666" i="5"/>
  <c r="M665" i="5"/>
  <c r="F665" i="5"/>
  <c r="D665" i="5"/>
  <c r="M664" i="5"/>
  <c r="F664" i="5"/>
  <c r="D664" i="5"/>
  <c r="M663" i="5"/>
  <c r="F663" i="5"/>
  <c r="D663" i="5"/>
  <c r="M662" i="5"/>
  <c r="F662" i="5"/>
  <c r="D662" i="5"/>
  <c r="M661" i="5"/>
  <c r="F661" i="5"/>
  <c r="D661" i="5"/>
  <c r="M660" i="5"/>
  <c r="F660" i="5"/>
  <c r="D660" i="5"/>
  <c r="M659" i="5"/>
  <c r="F659" i="5"/>
  <c r="D659" i="5"/>
  <c r="M658" i="5"/>
  <c r="F658" i="5"/>
  <c r="D658" i="5"/>
  <c r="M657" i="5"/>
  <c r="F657" i="5"/>
  <c r="D657" i="5"/>
  <c r="M656" i="5"/>
  <c r="F656" i="5"/>
  <c r="D656" i="5"/>
  <c r="M655" i="5"/>
  <c r="F655" i="5"/>
  <c r="D655" i="5"/>
  <c r="M654" i="5"/>
  <c r="F654" i="5"/>
  <c r="D654" i="5"/>
  <c r="M653" i="5"/>
  <c r="F653" i="5"/>
  <c r="D653" i="5"/>
  <c r="M652" i="5"/>
  <c r="F652" i="5"/>
  <c r="D652" i="5"/>
  <c r="M651" i="5"/>
  <c r="F651" i="5"/>
  <c r="D651" i="5"/>
  <c r="M650" i="5"/>
  <c r="F650" i="5"/>
  <c r="D650" i="5"/>
  <c r="M649" i="5"/>
  <c r="F649" i="5"/>
  <c r="D649" i="5"/>
  <c r="M648" i="5"/>
  <c r="F648" i="5"/>
  <c r="D648" i="5"/>
  <c r="M647" i="5"/>
  <c r="F647" i="5"/>
  <c r="D647" i="5"/>
  <c r="M646" i="5"/>
  <c r="F646" i="5"/>
  <c r="D646" i="5"/>
  <c r="M645" i="5"/>
  <c r="F645" i="5"/>
  <c r="D645" i="5"/>
  <c r="M644" i="5"/>
  <c r="F644" i="5"/>
  <c r="D644" i="5"/>
  <c r="M643" i="5"/>
  <c r="F643" i="5"/>
  <c r="D643" i="5"/>
  <c r="M642" i="5"/>
  <c r="F642" i="5"/>
  <c r="D642" i="5"/>
  <c r="M641" i="5"/>
  <c r="F641" i="5"/>
  <c r="D641" i="5"/>
  <c r="M640" i="5"/>
  <c r="F640" i="5"/>
  <c r="D640" i="5"/>
  <c r="M639" i="5"/>
  <c r="F639" i="5"/>
  <c r="D639" i="5"/>
  <c r="M638" i="5"/>
  <c r="F638" i="5"/>
  <c r="D638" i="5"/>
  <c r="M637" i="5"/>
  <c r="F637" i="5"/>
  <c r="D637" i="5"/>
  <c r="M636" i="5"/>
  <c r="F636" i="5"/>
  <c r="D636" i="5"/>
  <c r="M635" i="5"/>
  <c r="F635" i="5"/>
  <c r="D635" i="5"/>
  <c r="M634" i="5"/>
  <c r="F634" i="5"/>
  <c r="D634" i="5"/>
  <c r="M633" i="5"/>
  <c r="F633" i="5"/>
  <c r="D633" i="5"/>
  <c r="M632" i="5"/>
  <c r="F632" i="5"/>
  <c r="D632" i="5"/>
  <c r="M631" i="5"/>
  <c r="F631" i="5"/>
  <c r="D631" i="5"/>
  <c r="M630" i="5"/>
  <c r="F630" i="5"/>
  <c r="D630" i="5"/>
  <c r="M629" i="5"/>
  <c r="F629" i="5"/>
  <c r="D629" i="5"/>
  <c r="M628" i="5"/>
  <c r="F628" i="5"/>
  <c r="D628" i="5"/>
  <c r="M627" i="5"/>
  <c r="F627" i="5"/>
  <c r="D627" i="5"/>
  <c r="M626" i="5"/>
  <c r="F626" i="5"/>
  <c r="D626" i="5"/>
  <c r="M625" i="5"/>
  <c r="F625" i="5"/>
  <c r="D625" i="5"/>
  <c r="M624" i="5"/>
  <c r="F624" i="5"/>
  <c r="D624" i="5"/>
  <c r="M623" i="5"/>
  <c r="F623" i="5"/>
  <c r="D623" i="5"/>
  <c r="M622" i="5"/>
  <c r="F622" i="5"/>
  <c r="D622" i="5"/>
  <c r="M621" i="5"/>
  <c r="F621" i="5"/>
  <c r="D621" i="5"/>
  <c r="M620" i="5"/>
  <c r="F620" i="5"/>
  <c r="D620" i="5"/>
  <c r="M619" i="5"/>
  <c r="F619" i="5"/>
  <c r="D619" i="5"/>
  <c r="M618" i="5"/>
  <c r="F618" i="5"/>
  <c r="D618" i="5"/>
  <c r="M617" i="5"/>
  <c r="F617" i="5"/>
  <c r="D617" i="5"/>
  <c r="M616" i="5"/>
  <c r="F616" i="5"/>
  <c r="D616" i="5"/>
  <c r="M615" i="5"/>
  <c r="F615" i="5"/>
  <c r="D615" i="5"/>
  <c r="M614" i="5"/>
  <c r="F614" i="5"/>
  <c r="D614" i="5"/>
  <c r="M613" i="5"/>
  <c r="F613" i="5"/>
  <c r="D613" i="5"/>
  <c r="M612" i="5"/>
  <c r="F612" i="5"/>
  <c r="D612" i="5"/>
  <c r="M611" i="5"/>
  <c r="F611" i="5"/>
  <c r="D611" i="5"/>
  <c r="M610" i="5"/>
  <c r="F610" i="5"/>
  <c r="D610" i="5"/>
  <c r="M609" i="5"/>
  <c r="F609" i="5"/>
  <c r="D609" i="5"/>
  <c r="M608" i="5"/>
  <c r="F608" i="5"/>
  <c r="D608" i="5"/>
  <c r="M607" i="5"/>
  <c r="F607" i="5"/>
  <c r="D607" i="5"/>
  <c r="M606" i="5"/>
  <c r="F606" i="5"/>
  <c r="D606" i="5"/>
  <c r="M605" i="5"/>
  <c r="F605" i="5"/>
  <c r="D605" i="5"/>
  <c r="M604" i="5"/>
  <c r="F604" i="5"/>
  <c r="D604" i="5"/>
  <c r="M603" i="5"/>
  <c r="F603" i="5"/>
  <c r="D603" i="5"/>
  <c r="M602" i="5"/>
  <c r="F602" i="5"/>
  <c r="D602" i="5"/>
  <c r="M601" i="5"/>
  <c r="F601" i="5"/>
  <c r="D601" i="5"/>
  <c r="M600" i="5"/>
  <c r="F600" i="5"/>
  <c r="D600" i="5"/>
  <c r="M599" i="5"/>
  <c r="F599" i="5"/>
  <c r="D599" i="5"/>
  <c r="M598" i="5"/>
  <c r="F598" i="5"/>
  <c r="D598" i="5"/>
  <c r="M597" i="5"/>
  <c r="F597" i="5"/>
  <c r="D597" i="5"/>
  <c r="M596" i="5"/>
  <c r="F596" i="5"/>
  <c r="D596" i="5"/>
  <c r="M595" i="5"/>
  <c r="F595" i="5"/>
  <c r="D595" i="5"/>
  <c r="M594" i="5"/>
  <c r="F594" i="5"/>
  <c r="D594" i="5"/>
  <c r="M593" i="5"/>
  <c r="F593" i="5"/>
  <c r="D593" i="5"/>
  <c r="M592" i="5"/>
  <c r="F592" i="5"/>
  <c r="D592" i="5"/>
  <c r="M591" i="5"/>
  <c r="F591" i="5"/>
  <c r="D591" i="5"/>
  <c r="M590" i="5"/>
  <c r="F590" i="5"/>
  <c r="D590" i="5"/>
  <c r="M589" i="5"/>
  <c r="F589" i="5"/>
  <c r="D589" i="5"/>
  <c r="M588" i="5"/>
  <c r="F588" i="5"/>
  <c r="D588" i="5"/>
  <c r="M587" i="5"/>
  <c r="F587" i="5"/>
  <c r="D587" i="5"/>
  <c r="M586" i="5"/>
  <c r="F586" i="5"/>
  <c r="D586" i="5"/>
  <c r="M585" i="5"/>
  <c r="F585" i="5"/>
  <c r="D585" i="5"/>
  <c r="M584" i="5"/>
  <c r="F584" i="5"/>
  <c r="D584" i="5"/>
  <c r="M583" i="5"/>
  <c r="F583" i="5"/>
  <c r="D583" i="5"/>
  <c r="M582" i="5"/>
  <c r="F582" i="5"/>
  <c r="D582" i="5"/>
  <c r="M581" i="5"/>
  <c r="F581" i="5"/>
  <c r="D581" i="5"/>
  <c r="M580" i="5"/>
  <c r="F580" i="5"/>
  <c r="D580" i="5"/>
  <c r="M579" i="5"/>
  <c r="F579" i="5"/>
  <c r="D579" i="5"/>
  <c r="M578" i="5"/>
  <c r="F578" i="5"/>
  <c r="D578" i="5"/>
  <c r="M577" i="5"/>
  <c r="F577" i="5"/>
  <c r="D577" i="5"/>
  <c r="M576" i="5"/>
  <c r="F576" i="5"/>
  <c r="D576" i="5"/>
  <c r="M575" i="5"/>
  <c r="F575" i="5"/>
  <c r="D575" i="5"/>
  <c r="M574" i="5"/>
  <c r="F574" i="5"/>
  <c r="D574" i="5"/>
  <c r="M573" i="5"/>
  <c r="F573" i="5"/>
  <c r="D573" i="5"/>
  <c r="M572" i="5"/>
  <c r="F572" i="5"/>
  <c r="D572" i="5"/>
  <c r="M571" i="5"/>
  <c r="F571" i="5"/>
  <c r="D571" i="5"/>
  <c r="M570" i="5"/>
  <c r="F570" i="5"/>
  <c r="D570" i="5"/>
  <c r="M569" i="5"/>
  <c r="F569" i="5"/>
  <c r="D569" i="5"/>
  <c r="M568" i="5"/>
  <c r="F568" i="5"/>
  <c r="D568" i="5"/>
  <c r="M567" i="5"/>
  <c r="F567" i="5"/>
  <c r="D567" i="5"/>
  <c r="M566" i="5"/>
  <c r="F566" i="5"/>
  <c r="D566" i="5"/>
  <c r="M565" i="5"/>
  <c r="F565" i="5"/>
  <c r="D565" i="5"/>
  <c r="M564" i="5"/>
  <c r="F564" i="5"/>
  <c r="D564" i="5"/>
  <c r="M563" i="5"/>
  <c r="F563" i="5"/>
  <c r="D563" i="5"/>
  <c r="M562" i="5"/>
  <c r="F562" i="5"/>
  <c r="D562" i="5"/>
  <c r="M561" i="5"/>
  <c r="F561" i="5"/>
  <c r="D561" i="5"/>
  <c r="M560" i="5"/>
  <c r="F560" i="5"/>
  <c r="D560" i="5"/>
  <c r="M559" i="5"/>
  <c r="F559" i="5"/>
  <c r="D559" i="5"/>
  <c r="M558" i="5"/>
  <c r="F558" i="5"/>
  <c r="D558" i="5"/>
  <c r="M557" i="5"/>
  <c r="F557" i="5"/>
  <c r="D557" i="5"/>
  <c r="M556" i="5"/>
  <c r="F556" i="5"/>
  <c r="D556" i="5"/>
  <c r="M555" i="5"/>
  <c r="F555" i="5"/>
  <c r="D555" i="5"/>
  <c r="M554" i="5"/>
  <c r="F554" i="5"/>
  <c r="D554" i="5"/>
  <c r="M553" i="5"/>
  <c r="F553" i="5"/>
  <c r="D553" i="5"/>
  <c r="M552" i="5"/>
  <c r="F552" i="5"/>
  <c r="D552" i="5"/>
  <c r="M551" i="5"/>
  <c r="F551" i="5"/>
  <c r="D551" i="5"/>
  <c r="M550" i="5"/>
  <c r="F550" i="5"/>
  <c r="D550" i="5"/>
  <c r="M549" i="5"/>
  <c r="F549" i="5"/>
  <c r="D549" i="5"/>
  <c r="M548" i="5"/>
  <c r="F548" i="5"/>
  <c r="D548" i="5"/>
  <c r="M547" i="5"/>
  <c r="F547" i="5"/>
  <c r="D547" i="5"/>
  <c r="M546" i="5"/>
  <c r="F546" i="5"/>
  <c r="D546" i="5"/>
  <c r="M545" i="5"/>
  <c r="F545" i="5"/>
  <c r="D545" i="5"/>
  <c r="M544" i="5"/>
  <c r="F544" i="5"/>
  <c r="D544" i="5"/>
  <c r="M543" i="5"/>
  <c r="F543" i="5"/>
  <c r="D543" i="5"/>
  <c r="M542" i="5"/>
  <c r="F542" i="5"/>
  <c r="D542" i="5"/>
  <c r="M541" i="5"/>
  <c r="F541" i="5"/>
  <c r="D541" i="5"/>
  <c r="M540" i="5"/>
  <c r="F540" i="5"/>
  <c r="D540" i="5"/>
  <c r="M539" i="5"/>
  <c r="F539" i="5"/>
  <c r="D539" i="5"/>
  <c r="M538" i="5"/>
  <c r="F538" i="5"/>
  <c r="D538" i="5"/>
  <c r="M537" i="5"/>
  <c r="F537" i="5"/>
  <c r="D537" i="5"/>
  <c r="M536" i="5"/>
  <c r="F536" i="5"/>
  <c r="D536" i="5"/>
  <c r="M535" i="5"/>
  <c r="F535" i="5"/>
  <c r="D535" i="5"/>
  <c r="M534" i="5"/>
  <c r="F534" i="5"/>
  <c r="D534" i="5"/>
  <c r="M533" i="5"/>
  <c r="F533" i="5"/>
  <c r="D533" i="5"/>
  <c r="M532" i="5"/>
  <c r="F532" i="5"/>
  <c r="D532" i="5"/>
  <c r="M531" i="5"/>
  <c r="F531" i="5"/>
  <c r="D531" i="5"/>
  <c r="M530" i="5"/>
  <c r="F530" i="5"/>
  <c r="D530" i="5"/>
  <c r="M529" i="5"/>
  <c r="F529" i="5"/>
  <c r="D529" i="5"/>
  <c r="M528" i="5"/>
  <c r="F528" i="5"/>
  <c r="D528" i="5"/>
  <c r="M527" i="5"/>
  <c r="F527" i="5"/>
  <c r="D527" i="5"/>
  <c r="M526" i="5"/>
  <c r="F526" i="5"/>
  <c r="D526" i="5"/>
  <c r="M525" i="5"/>
  <c r="F525" i="5"/>
  <c r="D525" i="5"/>
  <c r="M524" i="5"/>
  <c r="F524" i="5"/>
  <c r="D524" i="5"/>
  <c r="M523" i="5"/>
  <c r="F523" i="5"/>
  <c r="D523" i="5"/>
  <c r="M522" i="5"/>
  <c r="F522" i="5"/>
  <c r="D522" i="5"/>
  <c r="M521" i="5"/>
  <c r="F521" i="5"/>
  <c r="D521" i="5"/>
  <c r="M520" i="5"/>
  <c r="F520" i="5"/>
  <c r="D520" i="5"/>
  <c r="M519" i="5"/>
  <c r="F519" i="5"/>
  <c r="D519" i="5"/>
  <c r="M518" i="5"/>
  <c r="F518" i="5"/>
  <c r="D518" i="5"/>
  <c r="M517" i="5"/>
  <c r="F517" i="5"/>
  <c r="D517" i="5"/>
  <c r="M516" i="5"/>
  <c r="F516" i="5"/>
  <c r="D516" i="5"/>
  <c r="M515" i="5"/>
  <c r="F515" i="5"/>
  <c r="D515" i="5"/>
  <c r="M514" i="5"/>
  <c r="F514" i="5"/>
  <c r="D514" i="5"/>
  <c r="M513" i="5"/>
  <c r="F513" i="5"/>
  <c r="D513" i="5"/>
  <c r="M512" i="5"/>
  <c r="F512" i="5"/>
  <c r="D512" i="5"/>
  <c r="M511" i="5"/>
  <c r="F511" i="5"/>
  <c r="D511" i="5"/>
  <c r="M510" i="5"/>
  <c r="F510" i="5"/>
  <c r="D510" i="5"/>
  <c r="M509" i="5"/>
  <c r="F509" i="5"/>
  <c r="D509" i="5"/>
  <c r="M508" i="5"/>
  <c r="F508" i="5"/>
  <c r="D508" i="5"/>
  <c r="M507" i="5"/>
  <c r="F507" i="5"/>
  <c r="D507" i="5"/>
  <c r="M506" i="5"/>
  <c r="F506" i="5"/>
  <c r="D506" i="5"/>
  <c r="M505" i="5"/>
  <c r="F505" i="5"/>
  <c r="D505" i="5"/>
  <c r="M504" i="5"/>
  <c r="F504" i="5"/>
  <c r="D504" i="5"/>
  <c r="M503" i="5"/>
  <c r="F503" i="5"/>
  <c r="D503" i="5"/>
  <c r="M502" i="5"/>
  <c r="F502" i="5"/>
  <c r="D502" i="5"/>
  <c r="M501" i="5"/>
  <c r="F501" i="5"/>
  <c r="D501" i="5"/>
  <c r="M500" i="5"/>
  <c r="F500" i="5"/>
  <c r="D500" i="5"/>
  <c r="M499" i="5"/>
  <c r="F499" i="5"/>
  <c r="D499" i="5"/>
  <c r="M498" i="5"/>
  <c r="F498" i="5"/>
  <c r="D498" i="5"/>
  <c r="M497" i="5"/>
  <c r="F497" i="5"/>
  <c r="D497" i="5"/>
  <c r="M496" i="5"/>
  <c r="F496" i="5"/>
  <c r="D496" i="5"/>
  <c r="M495" i="5"/>
  <c r="F495" i="5"/>
  <c r="D495" i="5"/>
  <c r="M494" i="5"/>
  <c r="F494" i="5"/>
  <c r="D494" i="5"/>
  <c r="M493" i="5"/>
  <c r="F493" i="5"/>
  <c r="D493" i="5"/>
  <c r="M492" i="5"/>
  <c r="F492" i="5"/>
  <c r="D492" i="5"/>
  <c r="M491" i="5"/>
  <c r="F491" i="5"/>
  <c r="D491" i="5"/>
  <c r="M490" i="5"/>
  <c r="F490" i="5"/>
  <c r="D490" i="5"/>
  <c r="M489" i="5"/>
  <c r="F489" i="5"/>
  <c r="D489" i="5"/>
  <c r="M488" i="5"/>
  <c r="F488" i="5"/>
  <c r="D488" i="5"/>
  <c r="M487" i="5"/>
  <c r="F487" i="5"/>
  <c r="D487" i="5"/>
  <c r="M486" i="5"/>
  <c r="F486" i="5"/>
  <c r="D486" i="5"/>
  <c r="M485" i="5"/>
  <c r="F485" i="5"/>
  <c r="D485" i="5"/>
  <c r="M484" i="5"/>
  <c r="F484" i="5"/>
  <c r="D484" i="5"/>
  <c r="M483" i="5"/>
  <c r="F483" i="5"/>
  <c r="D483" i="5"/>
  <c r="M482" i="5"/>
  <c r="F482" i="5"/>
  <c r="D482" i="5"/>
  <c r="M481" i="5"/>
  <c r="F481" i="5"/>
  <c r="D481" i="5"/>
  <c r="M480" i="5"/>
  <c r="F480" i="5"/>
  <c r="D480" i="5"/>
  <c r="M479" i="5"/>
  <c r="F479" i="5"/>
  <c r="D479" i="5"/>
  <c r="M478" i="5"/>
  <c r="F478" i="5"/>
  <c r="D478" i="5"/>
  <c r="M477" i="5"/>
  <c r="F477" i="5"/>
  <c r="D477" i="5"/>
  <c r="M476" i="5"/>
  <c r="F476" i="5"/>
  <c r="D476" i="5"/>
  <c r="M475" i="5"/>
  <c r="F475" i="5"/>
  <c r="D475" i="5"/>
  <c r="M474" i="5"/>
  <c r="F474" i="5"/>
  <c r="D474" i="5"/>
  <c r="M473" i="5"/>
  <c r="F473" i="5"/>
  <c r="D473" i="5"/>
  <c r="M472" i="5"/>
  <c r="F472" i="5"/>
  <c r="D472" i="5"/>
  <c r="M471" i="5"/>
  <c r="F471" i="5"/>
  <c r="D471" i="5"/>
  <c r="M470" i="5"/>
  <c r="F470" i="5"/>
  <c r="D470" i="5"/>
  <c r="M469" i="5"/>
  <c r="F469" i="5"/>
  <c r="D469" i="5"/>
  <c r="M468" i="5"/>
  <c r="F468" i="5"/>
  <c r="D468" i="5"/>
  <c r="M467" i="5"/>
  <c r="F467" i="5"/>
  <c r="D467" i="5"/>
  <c r="M466" i="5"/>
  <c r="F466" i="5"/>
  <c r="D466" i="5"/>
  <c r="M465" i="5"/>
  <c r="F465" i="5"/>
  <c r="D465" i="5"/>
  <c r="M464" i="5"/>
  <c r="F464" i="5"/>
  <c r="D464" i="5"/>
  <c r="M463" i="5"/>
  <c r="F463" i="5"/>
  <c r="D463" i="5"/>
  <c r="M462" i="5"/>
  <c r="F462" i="5"/>
  <c r="D462" i="5"/>
  <c r="M461" i="5"/>
  <c r="F461" i="5"/>
  <c r="D461" i="5"/>
  <c r="M460" i="5"/>
  <c r="F460" i="5"/>
  <c r="D460" i="5"/>
  <c r="M459" i="5"/>
  <c r="F459" i="5"/>
  <c r="D459" i="5"/>
  <c r="M458" i="5"/>
  <c r="F458" i="5"/>
  <c r="D458" i="5"/>
  <c r="M457" i="5"/>
  <c r="F457" i="5"/>
  <c r="D457" i="5"/>
  <c r="M456" i="5"/>
  <c r="F456" i="5"/>
  <c r="D456" i="5"/>
  <c r="M455" i="5"/>
  <c r="F455" i="5"/>
  <c r="D455" i="5"/>
  <c r="M454" i="5"/>
  <c r="F454" i="5"/>
  <c r="D454" i="5"/>
  <c r="M453" i="5"/>
  <c r="F453" i="5"/>
  <c r="D453" i="5"/>
  <c r="M452" i="5"/>
  <c r="F452" i="5"/>
  <c r="D452" i="5"/>
  <c r="M451" i="5"/>
  <c r="F451" i="5"/>
  <c r="D451" i="5"/>
  <c r="M450" i="5"/>
  <c r="F450" i="5"/>
  <c r="D450" i="5"/>
  <c r="M449" i="5"/>
  <c r="F449" i="5"/>
  <c r="D449" i="5"/>
  <c r="M448" i="5"/>
  <c r="F448" i="5"/>
  <c r="D448" i="5"/>
  <c r="M447" i="5"/>
  <c r="F447" i="5"/>
  <c r="D447" i="5"/>
  <c r="M446" i="5"/>
  <c r="F446" i="5"/>
  <c r="D446" i="5"/>
  <c r="M445" i="5"/>
  <c r="F445" i="5"/>
  <c r="D445" i="5"/>
  <c r="M444" i="5"/>
  <c r="F444" i="5"/>
  <c r="D444" i="5"/>
  <c r="M443" i="5"/>
  <c r="F443" i="5"/>
  <c r="D443" i="5"/>
  <c r="M442" i="5"/>
  <c r="F442" i="5"/>
  <c r="D442" i="5"/>
  <c r="M441" i="5"/>
  <c r="F441" i="5"/>
  <c r="D441" i="5"/>
  <c r="M440" i="5"/>
  <c r="F440" i="5"/>
  <c r="D440" i="5"/>
  <c r="M439" i="5"/>
  <c r="F439" i="5"/>
  <c r="D439" i="5"/>
  <c r="M438" i="5"/>
  <c r="F438" i="5"/>
  <c r="D438" i="5"/>
  <c r="M437" i="5"/>
  <c r="F437" i="5"/>
  <c r="D437" i="5"/>
  <c r="M436" i="5"/>
  <c r="F436" i="5"/>
  <c r="D436" i="5"/>
  <c r="M435" i="5"/>
  <c r="F435" i="5"/>
  <c r="D435" i="5"/>
  <c r="M434" i="5"/>
  <c r="F434" i="5"/>
  <c r="D434" i="5"/>
  <c r="M433" i="5"/>
  <c r="F433" i="5"/>
  <c r="D433" i="5"/>
  <c r="M432" i="5"/>
  <c r="F432" i="5"/>
  <c r="D432" i="5"/>
  <c r="M431" i="5"/>
  <c r="F431" i="5"/>
  <c r="D431" i="5"/>
  <c r="M430" i="5"/>
  <c r="F430" i="5"/>
  <c r="D430" i="5"/>
  <c r="M429" i="5"/>
  <c r="F429" i="5"/>
  <c r="D429" i="5"/>
  <c r="M428" i="5"/>
  <c r="F428" i="5"/>
  <c r="D428" i="5"/>
  <c r="M427" i="5"/>
  <c r="F427" i="5"/>
  <c r="D427" i="5"/>
  <c r="M426" i="5"/>
  <c r="F426" i="5"/>
  <c r="D426" i="5"/>
  <c r="M425" i="5"/>
  <c r="F425" i="5"/>
  <c r="D425" i="5"/>
  <c r="M424" i="5"/>
  <c r="F424" i="5"/>
  <c r="D424" i="5"/>
  <c r="M423" i="5"/>
  <c r="F423" i="5"/>
  <c r="D423" i="5"/>
  <c r="M422" i="5"/>
  <c r="F422" i="5"/>
  <c r="D422" i="5"/>
  <c r="M421" i="5"/>
  <c r="F421" i="5"/>
  <c r="D421" i="5"/>
  <c r="M420" i="5"/>
  <c r="F420" i="5"/>
  <c r="D420" i="5"/>
  <c r="M419" i="5"/>
  <c r="F419" i="5"/>
  <c r="D419" i="5"/>
  <c r="M418" i="5"/>
  <c r="F418" i="5"/>
  <c r="D418" i="5"/>
  <c r="M417" i="5"/>
  <c r="F417" i="5"/>
  <c r="D417" i="5"/>
  <c r="M416" i="5"/>
  <c r="F416" i="5"/>
  <c r="D416" i="5"/>
  <c r="M415" i="5"/>
  <c r="F415" i="5"/>
  <c r="D415" i="5"/>
  <c r="M414" i="5"/>
  <c r="F414" i="5"/>
  <c r="D414" i="5"/>
  <c r="M413" i="5"/>
  <c r="F413" i="5"/>
  <c r="D413" i="5"/>
  <c r="M412" i="5"/>
  <c r="F412" i="5"/>
  <c r="D412" i="5"/>
  <c r="M411" i="5"/>
  <c r="F411" i="5"/>
  <c r="D411" i="5"/>
  <c r="M410" i="5"/>
  <c r="F410" i="5"/>
  <c r="D410" i="5"/>
  <c r="M409" i="5"/>
  <c r="O612" i="5" s="1"/>
  <c r="F409" i="5"/>
  <c r="D409" i="5"/>
  <c r="M408" i="5"/>
  <c r="F408" i="5"/>
  <c r="D408" i="5"/>
  <c r="M407" i="5"/>
  <c r="F407" i="5"/>
  <c r="D407" i="5"/>
  <c r="M406" i="5"/>
  <c r="F406" i="5"/>
  <c r="D406" i="5"/>
  <c r="M405" i="5"/>
  <c r="F405" i="5"/>
  <c r="D405" i="5"/>
  <c r="M404" i="5"/>
  <c r="F404" i="5"/>
  <c r="D404" i="5"/>
  <c r="M403" i="5"/>
  <c r="F403" i="5"/>
  <c r="D403" i="5"/>
  <c r="M402" i="5"/>
  <c r="F402" i="5"/>
  <c r="D402" i="5"/>
  <c r="M401" i="5"/>
  <c r="F401" i="5"/>
  <c r="D401" i="5"/>
  <c r="M400" i="5"/>
  <c r="F400" i="5"/>
  <c r="D400" i="5"/>
  <c r="M399" i="5"/>
  <c r="F399" i="5"/>
  <c r="D399" i="5"/>
  <c r="M398" i="5"/>
  <c r="F398" i="5"/>
  <c r="D398" i="5"/>
  <c r="M397" i="5"/>
  <c r="F397" i="5"/>
  <c r="D397" i="5"/>
  <c r="M396" i="5"/>
  <c r="O602" i="5" s="1"/>
  <c r="F396" i="5"/>
  <c r="D396" i="5"/>
  <c r="M395" i="5"/>
  <c r="F395" i="5"/>
  <c r="D395" i="5"/>
  <c r="M394" i="5"/>
  <c r="F394" i="5"/>
  <c r="D394" i="5"/>
  <c r="M393" i="5"/>
  <c r="F393" i="5"/>
  <c r="D393" i="5"/>
  <c r="M392" i="5"/>
  <c r="F392" i="5"/>
  <c r="D392" i="5"/>
  <c r="M391" i="5"/>
  <c r="F391" i="5"/>
  <c r="D391" i="5"/>
  <c r="M390" i="5"/>
  <c r="F390" i="5"/>
  <c r="D390" i="5"/>
  <c r="M389" i="5"/>
  <c r="F389" i="5"/>
  <c r="D389" i="5"/>
  <c r="M388" i="5"/>
  <c r="F388" i="5"/>
  <c r="D388" i="5"/>
  <c r="M387" i="5"/>
  <c r="F387" i="5"/>
  <c r="D387" i="5"/>
  <c r="M386" i="5"/>
  <c r="F386" i="5"/>
  <c r="D386" i="5"/>
  <c r="M385" i="5"/>
  <c r="F385" i="5"/>
  <c r="D385" i="5"/>
  <c r="M384" i="5"/>
  <c r="F384" i="5"/>
  <c r="D384" i="5"/>
  <c r="M383" i="5"/>
  <c r="F383" i="5"/>
  <c r="D383" i="5"/>
  <c r="M382" i="5"/>
  <c r="F382" i="5"/>
  <c r="D382" i="5"/>
  <c r="M381" i="5"/>
  <c r="F381" i="5"/>
  <c r="D381" i="5"/>
  <c r="M380" i="5"/>
  <c r="F380" i="5"/>
  <c r="D380" i="5"/>
  <c r="M379" i="5"/>
  <c r="F379" i="5"/>
  <c r="D379" i="5"/>
  <c r="M378" i="5"/>
  <c r="F378" i="5"/>
  <c r="D378" i="5"/>
  <c r="M377" i="5"/>
  <c r="F377" i="5"/>
  <c r="D377" i="5"/>
  <c r="M376" i="5"/>
  <c r="F376" i="5"/>
  <c r="D376" i="5"/>
  <c r="M375" i="5"/>
  <c r="F375" i="5"/>
  <c r="D375" i="5"/>
  <c r="M374" i="5"/>
  <c r="F374" i="5"/>
  <c r="D374" i="5"/>
  <c r="M373" i="5"/>
  <c r="F373" i="5"/>
  <c r="D373" i="5"/>
  <c r="M372" i="5"/>
  <c r="F372" i="5"/>
  <c r="D372" i="5"/>
  <c r="M371" i="5"/>
  <c r="F371" i="5"/>
  <c r="D371" i="5"/>
  <c r="M370" i="5"/>
  <c r="F370" i="5"/>
  <c r="D370" i="5"/>
  <c r="M369" i="5"/>
  <c r="F369" i="5"/>
  <c r="D369" i="5"/>
  <c r="M368" i="5"/>
  <c r="F368" i="5"/>
  <c r="D368" i="5"/>
  <c r="M367" i="5"/>
  <c r="F367" i="5"/>
  <c r="D367" i="5"/>
  <c r="M366" i="5"/>
  <c r="F366" i="5"/>
  <c r="D366" i="5"/>
  <c r="M365" i="5"/>
  <c r="F365" i="5"/>
  <c r="D365" i="5"/>
  <c r="M364" i="5"/>
  <c r="F364" i="5"/>
  <c r="D364" i="5"/>
  <c r="M363" i="5"/>
  <c r="F363" i="5"/>
  <c r="D363" i="5"/>
  <c r="M362" i="5"/>
  <c r="F362" i="5"/>
  <c r="D362" i="5"/>
  <c r="M361" i="5"/>
  <c r="F361" i="5"/>
  <c r="D361" i="5"/>
  <c r="M360" i="5"/>
  <c r="O565" i="5" s="1"/>
  <c r="F360" i="5"/>
  <c r="D360" i="5"/>
  <c r="M359" i="5"/>
  <c r="F359" i="5"/>
  <c r="D359" i="5"/>
  <c r="M358" i="5"/>
  <c r="F358" i="5"/>
  <c r="D358" i="5"/>
  <c r="M357" i="5"/>
  <c r="F357" i="5"/>
  <c r="D357" i="5"/>
  <c r="M356" i="5"/>
  <c r="F356" i="5"/>
  <c r="D356" i="5"/>
  <c r="M355" i="5"/>
  <c r="F355" i="5"/>
  <c r="D355" i="5"/>
  <c r="M354" i="5"/>
  <c r="F354" i="5"/>
  <c r="D354" i="5"/>
  <c r="M353" i="5"/>
  <c r="F353" i="5"/>
  <c r="D353" i="5"/>
  <c r="M352" i="5"/>
  <c r="F352" i="5"/>
  <c r="D352" i="5"/>
  <c r="M351" i="5"/>
  <c r="F351" i="5"/>
  <c r="D351" i="5"/>
  <c r="M350" i="5"/>
  <c r="F350" i="5"/>
  <c r="D350" i="5"/>
  <c r="M349" i="5"/>
  <c r="F349" i="5"/>
  <c r="D349" i="5"/>
  <c r="M348" i="5"/>
  <c r="O555" i="5" s="1"/>
  <c r="F348" i="5"/>
  <c r="D348" i="5"/>
  <c r="M347" i="5"/>
  <c r="F347" i="5"/>
  <c r="D347" i="5"/>
  <c r="M346" i="5"/>
  <c r="F346" i="5"/>
  <c r="D346" i="5"/>
  <c r="M345" i="5"/>
  <c r="F345" i="5"/>
  <c r="D345" i="5"/>
  <c r="M344" i="5"/>
  <c r="F344" i="5"/>
  <c r="D344" i="5"/>
  <c r="M343" i="5"/>
  <c r="F343" i="5"/>
  <c r="D343" i="5"/>
  <c r="M342" i="5"/>
  <c r="F342" i="5"/>
  <c r="D342" i="5"/>
  <c r="M341" i="5"/>
  <c r="F341" i="5"/>
  <c r="D341" i="5"/>
  <c r="M340" i="5"/>
  <c r="F340" i="5"/>
  <c r="D340" i="5"/>
  <c r="M339" i="5"/>
  <c r="F339" i="5"/>
  <c r="D339" i="5"/>
  <c r="M338" i="5"/>
  <c r="F338" i="5"/>
  <c r="D338" i="5"/>
  <c r="M337" i="5"/>
  <c r="F337" i="5"/>
  <c r="D337" i="5"/>
  <c r="M336" i="5"/>
  <c r="F336" i="5"/>
  <c r="D336" i="5"/>
  <c r="M335" i="5"/>
  <c r="F335" i="5"/>
  <c r="D335" i="5"/>
  <c r="M334" i="5"/>
  <c r="F334" i="5"/>
  <c r="D334" i="5"/>
  <c r="M333" i="5"/>
  <c r="F333" i="5"/>
  <c r="D333" i="5"/>
  <c r="M332" i="5"/>
  <c r="F332" i="5"/>
  <c r="D332" i="5"/>
  <c r="M331" i="5"/>
  <c r="F331" i="5"/>
  <c r="D331" i="5"/>
  <c r="M330" i="5"/>
  <c r="F330" i="5"/>
  <c r="D330" i="5"/>
  <c r="M329" i="5"/>
  <c r="F329" i="5"/>
  <c r="D329" i="5"/>
  <c r="M328" i="5"/>
  <c r="F328" i="5"/>
  <c r="D328" i="5"/>
  <c r="M327" i="5"/>
  <c r="F327" i="5"/>
  <c r="D327" i="5"/>
  <c r="M326" i="5"/>
  <c r="F326" i="5"/>
  <c r="D326" i="5"/>
  <c r="M325" i="5"/>
  <c r="F325" i="5"/>
  <c r="D325" i="5"/>
  <c r="M324" i="5"/>
  <c r="F324" i="5"/>
  <c r="D324" i="5"/>
  <c r="M323" i="5"/>
  <c r="F323" i="5"/>
  <c r="D323" i="5"/>
  <c r="M322" i="5"/>
  <c r="F322" i="5"/>
  <c r="D322" i="5"/>
  <c r="M321" i="5"/>
  <c r="F321" i="5"/>
  <c r="D321" i="5"/>
  <c r="M320" i="5"/>
  <c r="F320" i="5"/>
  <c r="D320" i="5"/>
  <c r="M319" i="5"/>
  <c r="F319" i="5"/>
  <c r="D319" i="5"/>
  <c r="M318" i="5"/>
  <c r="F318" i="5"/>
  <c r="D318" i="5"/>
  <c r="M317" i="5"/>
  <c r="F317" i="5"/>
  <c r="D317" i="5"/>
  <c r="M316" i="5"/>
  <c r="F316" i="5"/>
  <c r="D316" i="5"/>
  <c r="M315" i="5"/>
  <c r="F315" i="5"/>
  <c r="D315" i="5"/>
  <c r="M314" i="5"/>
  <c r="F314" i="5"/>
  <c r="D314" i="5"/>
  <c r="M313" i="5"/>
  <c r="F313" i="5"/>
  <c r="D313" i="5"/>
  <c r="M312" i="5"/>
  <c r="F312" i="5"/>
  <c r="D312" i="5"/>
  <c r="M311" i="5"/>
  <c r="F311" i="5"/>
  <c r="D311" i="5"/>
  <c r="M310" i="5"/>
  <c r="F310" i="5"/>
  <c r="D310" i="5"/>
  <c r="M309" i="5"/>
  <c r="F309" i="5"/>
  <c r="D309" i="5"/>
  <c r="M308" i="5"/>
  <c r="F308" i="5"/>
  <c r="D308" i="5"/>
  <c r="M307" i="5"/>
  <c r="F307" i="5"/>
  <c r="D307" i="5"/>
  <c r="M306" i="5"/>
  <c r="F306" i="5"/>
  <c r="D306" i="5"/>
  <c r="M305" i="5"/>
  <c r="F305" i="5"/>
  <c r="D305" i="5"/>
  <c r="M304" i="5"/>
  <c r="F304" i="5"/>
  <c r="D304" i="5"/>
  <c r="M303" i="5"/>
  <c r="F303" i="5"/>
  <c r="D303" i="5"/>
  <c r="M302" i="5"/>
  <c r="F302" i="5"/>
  <c r="D302" i="5"/>
  <c r="M301" i="5"/>
  <c r="F301" i="5"/>
  <c r="D301" i="5"/>
  <c r="M300" i="5"/>
  <c r="O506" i="5" s="1"/>
  <c r="F300" i="5"/>
  <c r="D300" i="5"/>
  <c r="M299" i="5"/>
  <c r="F299" i="5"/>
  <c r="D299" i="5"/>
  <c r="M298" i="5"/>
  <c r="F298" i="5"/>
  <c r="D298" i="5"/>
  <c r="M297" i="5"/>
  <c r="F297" i="5"/>
  <c r="D297" i="5"/>
  <c r="M296" i="5"/>
  <c r="F296" i="5"/>
  <c r="D296" i="5"/>
  <c r="M295" i="5"/>
  <c r="F295" i="5"/>
  <c r="D295" i="5"/>
  <c r="M294" i="5"/>
  <c r="F294" i="5"/>
  <c r="D294" i="5"/>
  <c r="M293" i="5"/>
  <c r="F293" i="5"/>
  <c r="D293" i="5"/>
  <c r="M292" i="5"/>
  <c r="F292" i="5"/>
  <c r="D292" i="5"/>
  <c r="M291" i="5"/>
  <c r="F291" i="5"/>
  <c r="D291" i="5"/>
  <c r="M290" i="5"/>
  <c r="F290" i="5"/>
  <c r="D290" i="5"/>
  <c r="M289" i="5"/>
  <c r="F289" i="5"/>
  <c r="D289" i="5"/>
  <c r="M288" i="5"/>
  <c r="F288" i="5"/>
  <c r="D288" i="5"/>
  <c r="M287" i="5"/>
  <c r="F287" i="5"/>
  <c r="D287" i="5"/>
  <c r="M286" i="5"/>
  <c r="F286" i="5"/>
  <c r="D286" i="5"/>
  <c r="M285" i="5"/>
  <c r="F285" i="5"/>
  <c r="D285" i="5"/>
  <c r="M284" i="5"/>
  <c r="F284" i="5"/>
  <c r="D284" i="5"/>
  <c r="M283" i="5"/>
  <c r="F283" i="5"/>
  <c r="D283" i="5"/>
  <c r="M282" i="5"/>
  <c r="F282" i="5"/>
  <c r="D282" i="5"/>
  <c r="M281" i="5"/>
  <c r="F281" i="5"/>
  <c r="D281" i="5"/>
  <c r="M280" i="5"/>
  <c r="F280" i="5"/>
  <c r="D280" i="5"/>
  <c r="M279" i="5"/>
  <c r="F279" i="5"/>
  <c r="D279" i="5"/>
  <c r="M278" i="5"/>
  <c r="F278" i="5"/>
  <c r="D278" i="5"/>
  <c r="M277" i="5"/>
  <c r="F277" i="5"/>
  <c r="D277" i="5"/>
  <c r="M276" i="5"/>
  <c r="F276" i="5"/>
  <c r="D276" i="5"/>
  <c r="M275" i="5"/>
  <c r="F275" i="5"/>
  <c r="D275" i="5"/>
  <c r="M274" i="5"/>
  <c r="F274" i="5"/>
  <c r="D274" i="5"/>
  <c r="M273" i="5"/>
  <c r="F273" i="5"/>
  <c r="D273" i="5"/>
  <c r="M272" i="5"/>
  <c r="F272" i="5"/>
  <c r="D272" i="5"/>
  <c r="M271" i="5"/>
  <c r="F271" i="5"/>
  <c r="D271" i="5"/>
  <c r="M270" i="5"/>
  <c r="F270" i="5"/>
  <c r="D270" i="5"/>
  <c r="M269" i="5"/>
  <c r="F269" i="5"/>
  <c r="D269" i="5"/>
  <c r="M268" i="5"/>
  <c r="F268" i="5"/>
  <c r="D268" i="5"/>
  <c r="M267" i="5"/>
  <c r="F267" i="5"/>
  <c r="D267" i="5"/>
  <c r="M266" i="5"/>
  <c r="F266" i="5"/>
  <c r="D266" i="5"/>
  <c r="M265" i="5"/>
  <c r="F265" i="5"/>
  <c r="D265" i="5"/>
  <c r="M264" i="5"/>
  <c r="F264" i="5"/>
  <c r="D264" i="5"/>
  <c r="M263" i="5"/>
  <c r="F263" i="5"/>
  <c r="D263" i="5"/>
  <c r="M262" i="5"/>
  <c r="F262" i="5"/>
  <c r="D262" i="5"/>
  <c r="M261" i="5"/>
  <c r="F261" i="5"/>
  <c r="D261" i="5"/>
  <c r="M260" i="5"/>
  <c r="F260" i="5"/>
  <c r="D260" i="5"/>
  <c r="M259" i="5"/>
  <c r="F259" i="5"/>
  <c r="D259" i="5"/>
  <c r="M258" i="5"/>
  <c r="F258" i="5"/>
  <c r="D258" i="5"/>
  <c r="M257" i="5"/>
  <c r="F257" i="5"/>
  <c r="D257" i="5"/>
  <c r="M256" i="5"/>
  <c r="F256" i="5"/>
  <c r="D256" i="5"/>
  <c r="M255" i="5"/>
  <c r="F255" i="5"/>
  <c r="D255" i="5"/>
  <c r="M254" i="5"/>
  <c r="F254" i="5"/>
  <c r="D254" i="5"/>
  <c r="M253" i="5"/>
  <c r="F253" i="5"/>
  <c r="D253" i="5"/>
  <c r="M252" i="5"/>
  <c r="F252" i="5"/>
  <c r="D252" i="5"/>
  <c r="M251" i="5"/>
  <c r="F251" i="5"/>
  <c r="D251" i="5"/>
  <c r="M250" i="5"/>
  <c r="F250" i="5"/>
  <c r="D250" i="5"/>
  <c r="M249" i="5"/>
  <c r="F249" i="5"/>
  <c r="D249" i="5"/>
  <c r="M248" i="5"/>
  <c r="F248" i="5"/>
  <c r="D248" i="5"/>
  <c r="M247" i="5"/>
  <c r="F247" i="5"/>
  <c r="D247" i="5"/>
  <c r="M246" i="5"/>
  <c r="F246" i="5"/>
  <c r="D246" i="5"/>
  <c r="M245" i="5"/>
  <c r="F245" i="5"/>
  <c r="D245" i="5"/>
  <c r="M244" i="5"/>
  <c r="F244" i="5"/>
  <c r="D244" i="5"/>
  <c r="M243" i="5"/>
  <c r="F243" i="5"/>
  <c r="D243" i="5"/>
  <c r="M242" i="5"/>
  <c r="F242" i="5"/>
  <c r="D242" i="5"/>
  <c r="M241" i="5"/>
  <c r="F241" i="5"/>
  <c r="D241" i="5"/>
  <c r="M240" i="5"/>
  <c r="F240" i="5"/>
  <c r="D240" i="5"/>
  <c r="M239" i="5"/>
  <c r="F239" i="5"/>
  <c r="D239" i="5"/>
  <c r="M238" i="5"/>
  <c r="F238" i="5"/>
  <c r="D238" i="5"/>
  <c r="M237" i="5"/>
  <c r="F237" i="5"/>
  <c r="D237" i="5"/>
  <c r="M236" i="5"/>
  <c r="F236" i="5"/>
  <c r="D236" i="5"/>
  <c r="M235" i="5"/>
  <c r="F235" i="5"/>
  <c r="D235" i="5"/>
  <c r="M234" i="5"/>
  <c r="F234" i="5"/>
  <c r="D234" i="5"/>
  <c r="M233" i="5"/>
  <c r="F233" i="5"/>
  <c r="D233" i="5"/>
  <c r="M232" i="5"/>
  <c r="F232" i="5"/>
  <c r="D232" i="5"/>
  <c r="M231" i="5"/>
  <c r="F231" i="5"/>
  <c r="D231" i="5"/>
  <c r="M230" i="5"/>
  <c r="F230" i="5"/>
  <c r="D230" i="5"/>
  <c r="M229" i="5"/>
  <c r="F229" i="5"/>
  <c r="D229" i="5"/>
  <c r="M228" i="5"/>
  <c r="F228" i="5"/>
  <c r="D228" i="5"/>
  <c r="M227" i="5"/>
  <c r="F227" i="5"/>
  <c r="D227" i="5"/>
  <c r="M226" i="5"/>
  <c r="F226" i="5"/>
  <c r="D226" i="5"/>
  <c r="M225" i="5"/>
  <c r="F225" i="5"/>
  <c r="D225" i="5"/>
  <c r="M224" i="5"/>
  <c r="F224" i="5"/>
  <c r="D224" i="5"/>
  <c r="M223" i="5"/>
  <c r="F223" i="5"/>
  <c r="D223" i="5"/>
  <c r="M222" i="5"/>
  <c r="F222" i="5"/>
  <c r="D222" i="5"/>
  <c r="M221" i="5"/>
  <c r="F221" i="5"/>
  <c r="D221" i="5"/>
  <c r="M220" i="5"/>
  <c r="F220" i="5"/>
  <c r="D220" i="5"/>
  <c r="M219" i="5"/>
  <c r="F219" i="5"/>
  <c r="D219" i="5"/>
  <c r="M218" i="5"/>
  <c r="F218" i="5"/>
  <c r="D218" i="5"/>
  <c r="M217" i="5"/>
  <c r="F217" i="5"/>
  <c r="D217" i="5"/>
  <c r="M216" i="5"/>
  <c r="F216" i="5"/>
  <c r="D216" i="5"/>
  <c r="M215" i="5"/>
  <c r="F215" i="5"/>
  <c r="D215" i="5"/>
  <c r="M214" i="5"/>
  <c r="F214" i="5"/>
  <c r="D214" i="5"/>
  <c r="M213" i="5"/>
  <c r="F213" i="5"/>
  <c r="D213" i="5"/>
  <c r="M212" i="5"/>
  <c r="F212" i="5"/>
  <c r="D212" i="5"/>
  <c r="M211" i="5"/>
  <c r="F211" i="5"/>
  <c r="D211" i="5"/>
  <c r="M210" i="5"/>
  <c r="F210" i="5"/>
  <c r="D210" i="5"/>
  <c r="M209" i="5"/>
  <c r="F209" i="5"/>
  <c r="D209" i="5"/>
  <c r="M208" i="5"/>
  <c r="F208" i="5"/>
  <c r="D208" i="5"/>
  <c r="M207" i="5"/>
  <c r="F207" i="5"/>
  <c r="D207" i="5"/>
  <c r="M206" i="5"/>
  <c r="F206" i="5"/>
  <c r="D206" i="5"/>
  <c r="M205" i="5"/>
  <c r="F205" i="5"/>
  <c r="D205" i="5"/>
  <c r="M204" i="5"/>
  <c r="F204" i="5"/>
  <c r="D204" i="5"/>
  <c r="M203" i="5"/>
  <c r="F203" i="5"/>
  <c r="D203" i="5"/>
  <c r="M202" i="5"/>
  <c r="F202" i="5"/>
  <c r="D202" i="5"/>
  <c r="M201" i="5"/>
  <c r="F201" i="5"/>
  <c r="D201" i="5"/>
  <c r="M200" i="5"/>
  <c r="F200" i="5"/>
  <c r="D200" i="5"/>
  <c r="M199" i="5"/>
  <c r="F199" i="5"/>
  <c r="D199" i="5"/>
  <c r="M198" i="5"/>
  <c r="F198" i="5"/>
  <c r="D198" i="5"/>
  <c r="M197" i="5"/>
  <c r="F197" i="5"/>
  <c r="D197" i="5"/>
  <c r="M196" i="5"/>
  <c r="F196" i="5"/>
  <c r="D196" i="5"/>
  <c r="M195" i="5"/>
  <c r="F195" i="5"/>
  <c r="D195" i="5"/>
  <c r="M194" i="5"/>
  <c r="F194" i="5"/>
  <c r="D194" i="5"/>
  <c r="M193" i="5"/>
  <c r="F193" i="5"/>
  <c r="D193" i="5"/>
  <c r="M192" i="5"/>
  <c r="O398" i="5" s="1"/>
  <c r="F192" i="5"/>
  <c r="D192" i="5"/>
  <c r="M191" i="5"/>
  <c r="F191" i="5"/>
  <c r="D191" i="5"/>
  <c r="M190" i="5"/>
  <c r="F190" i="5"/>
  <c r="D190" i="5"/>
  <c r="M189" i="5"/>
  <c r="F189" i="5"/>
  <c r="D189" i="5"/>
  <c r="M188" i="5"/>
  <c r="F188" i="5"/>
  <c r="D188" i="5"/>
  <c r="M187" i="5"/>
  <c r="F187" i="5"/>
  <c r="D187" i="5"/>
  <c r="M186" i="5"/>
  <c r="F186" i="5"/>
  <c r="D186" i="5"/>
  <c r="M185" i="5"/>
  <c r="F185" i="5"/>
  <c r="D185" i="5"/>
  <c r="M184" i="5"/>
  <c r="F184" i="5"/>
  <c r="D184" i="5"/>
  <c r="M183" i="5"/>
  <c r="F183" i="5"/>
  <c r="D183" i="5"/>
  <c r="M182" i="5"/>
  <c r="F182" i="5"/>
  <c r="D182" i="5"/>
  <c r="M181" i="5"/>
  <c r="F181" i="5"/>
  <c r="D181" i="5"/>
  <c r="M180" i="5"/>
  <c r="F180" i="5"/>
  <c r="D180" i="5"/>
  <c r="M179" i="5"/>
  <c r="F179" i="5"/>
  <c r="D179" i="5"/>
  <c r="M178" i="5"/>
  <c r="F178" i="5"/>
  <c r="D178" i="5"/>
  <c r="M177" i="5"/>
  <c r="F177" i="5"/>
  <c r="D177" i="5"/>
  <c r="M176" i="5"/>
  <c r="F176" i="5"/>
  <c r="D176" i="5"/>
  <c r="M175" i="5"/>
  <c r="F175" i="5"/>
  <c r="D175" i="5"/>
  <c r="M174" i="5"/>
  <c r="F174" i="5"/>
  <c r="D174" i="5"/>
  <c r="M173" i="5"/>
  <c r="F173" i="5"/>
  <c r="D173" i="5"/>
  <c r="M172" i="5"/>
  <c r="F172" i="5"/>
  <c r="D172" i="5"/>
  <c r="M171" i="5"/>
  <c r="F171" i="5"/>
  <c r="D171" i="5"/>
  <c r="M170" i="5"/>
  <c r="F170" i="5"/>
  <c r="D170" i="5"/>
  <c r="M169" i="5"/>
  <c r="F169" i="5"/>
  <c r="D169" i="5"/>
  <c r="M168" i="5"/>
  <c r="F168" i="5"/>
  <c r="D168" i="5"/>
  <c r="M167" i="5"/>
  <c r="F167" i="5"/>
  <c r="D167" i="5"/>
  <c r="M166" i="5"/>
  <c r="F166" i="5"/>
  <c r="D166" i="5"/>
  <c r="M165" i="5"/>
  <c r="F165" i="5"/>
  <c r="D165" i="5"/>
  <c r="M164" i="5"/>
  <c r="F164" i="5"/>
  <c r="D164" i="5"/>
  <c r="M163" i="5"/>
  <c r="F163" i="5"/>
  <c r="D163" i="5"/>
  <c r="M162" i="5"/>
  <c r="F162" i="5"/>
  <c r="D162" i="5"/>
  <c r="M161" i="5"/>
  <c r="F161" i="5"/>
  <c r="D161" i="5"/>
  <c r="M160" i="5"/>
  <c r="F160" i="5"/>
  <c r="D160" i="5"/>
  <c r="M159" i="5"/>
  <c r="F159" i="5"/>
  <c r="D159" i="5"/>
  <c r="M158" i="5"/>
  <c r="F158" i="5"/>
  <c r="D158" i="5"/>
  <c r="M157" i="5"/>
  <c r="F157" i="5"/>
  <c r="D157" i="5"/>
  <c r="M156" i="5"/>
  <c r="F156" i="5"/>
  <c r="D156" i="5"/>
  <c r="M155" i="5"/>
  <c r="F155" i="5"/>
  <c r="D155" i="5"/>
  <c r="M154" i="5"/>
  <c r="F154" i="5"/>
  <c r="D154" i="5"/>
  <c r="M153" i="5"/>
  <c r="F153" i="5"/>
  <c r="D153" i="5"/>
  <c r="M152" i="5"/>
  <c r="F152" i="5"/>
  <c r="D152" i="5"/>
  <c r="M151" i="5"/>
  <c r="F151" i="5"/>
  <c r="D151" i="5"/>
  <c r="M150" i="5"/>
  <c r="F150" i="5"/>
  <c r="D150" i="5"/>
  <c r="M149" i="5"/>
  <c r="F149" i="5"/>
  <c r="D149" i="5"/>
  <c r="M148" i="5"/>
  <c r="F148" i="5"/>
  <c r="D148" i="5"/>
  <c r="M147" i="5"/>
  <c r="F147" i="5"/>
  <c r="D147" i="5"/>
  <c r="M146" i="5"/>
  <c r="F146" i="5"/>
  <c r="D146" i="5"/>
  <c r="M145" i="5"/>
  <c r="F145" i="5"/>
  <c r="D145" i="5"/>
  <c r="M144" i="5"/>
  <c r="F144" i="5"/>
  <c r="D144" i="5"/>
  <c r="M143" i="5"/>
  <c r="F143" i="5"/>
  <c r="D143" i="5"/>
  <c r="M142" i="5"/>
  <c r="F142" i="5"/>
  <c r="D142" i="5"/>
  <c r="M141" i="5"/>
  <c r="F141" i="5"/>
  <c r="D141" i="5"/>
  <c r="M140" i="5"/>
  <c r="F140" i="5"/>
  <c r="D140" i="5"/>
  <c r="M139" i="5"/>
  <c r="F139" i="5"/>
  <c r="D139" i="5"/>
  <c r="M138" i="5"/>
  <c r="F138" i="5"/>
  <c r="D138" i="5"/>
  <c r="M137" i="5"/>
  <c r="F137" i="5"/>
  <c r="D137" i="5"/>
  <c r="M136" i="5"/>
  <c r="F136" i="5"/>
  <c r="D136" i="5"/>
  <c r="M135" i="5"/>
  <c r="F135" i="5"/>
  <c r="D135" i="5"/>
  <c r="M134" i="5"/>
  <c r="F134" i="5"/>
  <c r="D134" i="5"/>
  <c r="M133" i="5"/>
  <c r="F133" i="5"/>
  <c r="D133" i="5"/>
  <c r="M132" i="5"/>
  <c r="F132" i="5"/>
  <c r="D132" i="5"/>
  <c r="M131" i="5"/>
  <c r="F131" i="5"/>
  <c r="D131" i="5"/>
  <c r="M130" i="5"/>
  <c r="F130" i="5"/>
  <c r="D130" i="5"/>
  <c r="M129" i="5"/>
  <c r="F129" i="5"/>
  <c r="D129" i="5"/>
  <c r="M128" i="5"/>
  <c r="F128" i="5"/>
  <c r="D128" i="5"/>
  <c r="M127" i="5"/>
  <c r="F127" i="5"/>
  <c r="D127" i="5"/>
  <c r="M126" i="5"/>
  <c r="F126" i="5"/>
  <c r="D126" i="5"/>
  <c r="M125" i="5"/>
  <c r="F125" i="5"/>
  <c r="D125" i="5"/>
  <c r="M124" i="5"/>
  <c r="F124" i="5"/>
  <c r="D124" i="5"/>
  <c r="M123" i="5"/>
  <c r="F123" i="5"/>
  <c r="D123" i="5"/>
  <c r="M122" i="5"/>
  <c r="F122" i="5"/>
  <c r="D122" i="5"/>
  <c r="M121" i="5"/>
  <c r="F121" i="5"/>
  <c r="D121" i="5"/>
  <c r="M120" i="5"/>
  <c r="F120" i="5"/>
  <c r="D120" i="5"/>
  <c r="M119" i="5"/>
  <c r="F119" i="5"/>
  <c r="D119" i="5"/>
  <c r="M118" i="5"/>
  <c r="F118" i="5"/>
  <c r="D118" i="5"/>
  <c r="M117" i="5"/>
  <c r="F117" i="5"/>
  <c r="D117" i="5"/>
  <c r="M116" i="5"/>
  <c r="F116" i="5"/>
  <c r="D116" i="5"/>
  <c r="M115" i="5"/>
  <c r="F115" i="5"/>
  <c r="D115" i="5"/>
  <c r="M114" i="5"/>
  <c r="F114" i="5"/>
  <c r="D114" i="5"/>
  <c r="M113" i="5"/>
  <c r="F113" i="5"/>
  <c r="D113" i="5"/>
  <c r="M112" i="5"/>
  <c r="F112" i="5"/>
  <c r="D112" i="5"/>
  <c r="M111" i="5"/>
  <c r="F111" i="5"/>
  <c r="D111" i="5"/>
  <c r="M110" i="5"/>
  <c r="F110" i="5"/>
  <c r="D110" i="5"/>
  <c r="M109" i="5"/>
  <c r="F109" i="5"/>
  <c r="D109" i="5"/>
  <c r="M108" i="5"/>
  <c r="F108" i="5"/>
  <c r="D108" i="5"/>
  <c r="M107" i="5"/>
  <c r="F107" i="5"/>
  <c r="D107" i="5"/>
  <c r="M106" i="5"/>
  <c r="F106" i="5"/>
  <c r="D106" i="5"/>
  <c r="M105" i="5"/>
  <c r="F105" i="5"/>
  <c r="D105" i="5"/>
  <c r="M104" i="5"/>
  <c r="F104" i="5"/>
  <c r="D104" i="5"/>
  <c r="M103" i="5"/>
  <c r="F103" i="5"/>
  <c r="D103" i="5"/>
  <c r="M102" i="5"/>
  <c r="F102" i="5"/>
  <c r="D102" i="5"/>
  <c r="M101" i="5"/>
  <c r="F101" i="5"/>
  <c r="D101" i="5"/>
  <c r="M100" i="5"/>
  <c r="F100" i="5"/>
  <c r="D100" i="5"/>
  <c r="M99" i="5"/>
  <c r="F99" i="5"/>
  <c r="D99" i="5"/>
  <c r="M98" i="5"/>
  <c r="F98" i="5"/>
  <c r="D98" i="5"/>
  <c r="M97" i="5"/>
  <c r="F97" i="5"/>
  <c r="D97" i="5"/>
  <c r="M96" i="5"/>
  <c r="F96" i="5"/>
  <c r="D96" i="5"/>
  <c r="M95" i="5"/>
  <c r="F95" i="5"/>
  <c r="D95" i="5"/>
  <c r="M94" i="5"/>
  <c r="F94" i="5"/>
  <c r="D94" i="5"/>
  <c r="M93" i="5"/>
  <c r="F93" i="5"/>
  <c r="D93" i="5"/>
  <c r="M92" i="5"/>
  <c r="F92" i="5"/>
  <c r="D92" i="5"/>
  <c r="M91" i="5"/>
  <c r="F91" i="5"/>
  <c r="D91" i="5"/>
  <c r="M90" i="5"/>
  <c r="F90" i="5"/>
  <c r="D90" i="5"/>
  <c r="M89" i="5"/>
  <c r="F89" i="5"/>
  <c r="D89" i="5"/>
  <c r="M88" i="5"/>
  <c r="F88" i="5"/>
  <c r="D88" i="5"/>
  <c r="M87" i="5"/>
  <c r="F87" i="5"/>
  <c r="D87" i="5"/>
  <c r="M86" i="5"/>
  <c r="F86" i="5"/>
  <c r="D86" i="5"/>
  <c r="M85" i="5"/>
  <c r="F85" i="5"/>
  <c r="D85" i="5"/>
  <c r="M84" i="5"/>
  <c r="F84" i="5"/>
  <c r="D84" i="5"/>
  <c r="M83" i="5"/>
  <c r="F83" i="5"/>
  <c r="D83" i="5"/>
  <c r="M82" i="5"/>
  <c r="F82" i="5"/>
  <c r="D82" i="5"/>
  <c r="M81" i="5"/>
  <c r="F81" i="5"/>
  <c r="D81" i="5"/>
  <c r="M80" i="5"/>
  <c r="F80" i="5"/>
  <c r="D80" i="5"/>
  <c r="M79" i="5"/>
  <c r="F79" i="5"/>
  <c r="D79" i="5"/>
  <c r="M78" i="5"/>
  <c r="F78" i="5"/>
  <c r="D78" i="5"/>
  <c r="M77" i="5"/>
  <c r="F77" i="5"/>
  <c r="D77" i="5"/>
  <c r="M76" i="5"/>
  <c r="F76" i="5"/>
  <c r="D76" i="5"/>
  <c r="M75" i="5"/>
  <c r="F75" i="5"/>
  <c r="D75" i="5"/>
  <c r="M74" i="5"/>
  <c r="F74" i="5"/>
  <c r="D74" i="5"/>
  <c r="M73" i="5"/>
  <c r="F73" i="5"/>
  <c r="D73" i="5"/>
  <c r="M72" i="5"/>
  <c r="F72" i="5"/>
  <c r="D72" i="5"/>
  <c r="M71" i="5"/>
  <c r="F71" i="5"/>
  <c r="D71" i="5"/>
  <c r="M70" i="5"/>
  <c r="F70" i="5"/>
  <c r="D70" i="5"/>
  <c r="M69" i="5"/>
  <c r="F69" i="5"/>
  <c r="D69" i="5"/>
  <c r="M68" i="5"/>
  <c r="F68" i="5"/>
  <c r="D68" i="5"/>
  <c r="M67" i="5"/>
  <c r="F67" i="5"/>
  <c r="D67" i="5"/>
  <c r="M66" i="5"/>
  <c r="F66" i="5"/>
  <c r="D66" i="5"/>
  <c r="M65" i="5"/>
  <c r="F65" i="5"/>
  <c r="D65" i="5"/>
  <c r="M64" i="5"/>
  <c r="F64" i="5"/>
  <c r="D64" i="5"/>
  <c r="M63" i="5"/>
  <c r="F63" i="5"/>
  <c r="D63" i="5"/>
  <c r="M62" i="5"/>
  <c r="F62" i="5"/>
  <c r="D62" i="5"/>
  <c r="M61" i="5"/>
  <c r="F61" i="5"/>
  <c r="D61" i="5"/>
  <c r="M60" i="5"/>
  <c r="F60" i="5"/>
  <c r="D60" i="5"/>
  <c r="M59" i="5"/>
  <c r="O266" i="5" s="1"/>
  <c r="F59" i="5"/>
  <c r="D59" i="5"/>
  <c r="M58" i="5"/>
  <c r="F58" i="5"/>
  <c r="D58" i="5"/>
  <c r="M57" i="5"/>
  <c r="F57" i="5"/>
  <c r="D57" i="5"/>
  <c r="M56" i="5"/>
  <c r="F56" i="5"/>
  <c r="D56" i="5"/>
  <c r="M55" i="5"/>
  <c r="F55" i="5"/>
  <c r="D55" i="5"/>
  <c r="M54" i="5"/>
  <c r="F54" i="5"/>
  <c r="D54" i="5"/>
  <c r="M53" i="5"/>
  <c r="F53" i="5"/>
  <c r="D53" i="5"/>
  <c r="M52" i="5"/>
  <c r="F52" i="5"/>
  <c r="D52" i="5"/>
  <c r="M51" i="5"/>
  <c r="F51" i="5"/>
  <c r="D51" i="5"/>
  <c r="M50" i="5"/>
  <c r="F50" i="5"/>
  <c r="D50" i="5"/>
  <c r="M49" i="5"/>
  <c r="F49" i="5"/>
  <c r="D49" i="5"/>
  <c r="M48" i="5"/>
  <c r="F48" i="5"/>
  <c r="D48" i="5"/>
  <c r="M47" i="5"/>
  <c r="F47" i="5"/>
  <c r="D47" i="5"/>
  <c r="M46" i="5"/>
  <c r="F46" i="5"/>
  <c r="D46" i="5"/>
  <c r="M45" i="5"/>
  <c r="F45" i="5"/>
  <c r="D45" i="5"/>
  <c r="M44" i="5"/>
  <c r="F44" i="5"/>
  <c r="D44" i="5"/>
  <c r="M43" i="5"/>
  <c r="F43" i="5"/>
  <c r="D43" i="5"/>
  <c r="M42" i="5"/>
  <c r="F42" i="5"/>
  <c r="D42" i="5"/>
  <c r="M41" i="5"/>
  <c r="F41" i="5"/>
  <c r="D41" i="5"/>
  <c r="M40" i="5"/>
  <c r="F40" i="5"/>
  <c r="D40" i="5"/>
  <c r="M39" i="5"/>
  <c r="F39" i="5"/>
  <c r="D39" i="5"/>
  <c r="M38" i="5"/>
  <c r="F38" i="5"/>
  <c r="D38" i="5"/>
  <c r="M37" i="5"/>
  <c r="F37" i="5"/>
  <c r="D37" i="5"/>
  <c r="M36" i="5"/>
  <c r="F36" i="5"/>
  <c r="D36" i="5"/>
  <c r="M35" i="5"/>
  <c r="F35" i="5"/>
  <c r="D35" i="5"/>
  <c r="M34" i="5"/>
  <c r="F34" i="5"/>
  <c r="D34" i="5"/>
  <c r="M33" i="5"/>
  <c r="F33" i="5"/>
  <c r="D33" i="5"/>
  <c r="M32" i="5"/>
  <c r="F32" i="5"/>
  <c r="D32" i="5"/>
  <c r="M31" i="5"/>
  <c r="F31" i="5"/>
  <c r="D31" i="5"/>
  <c r="M30" i="5"/>
  <c r="F30" i="5"/>
  <c r="D30" i="5"/>
  <c r="M29" i="5"/>
  <c r="F29" i="5"/>
  <c r="D29" i="5"/>
  <c r="M28" i="5"/>
  <c r="F28" i="5"/>
  <c r="D28" i="5"/>
  <c r="M27" i="5"/>
  <c r="F27" i="5"/>
  <c r="D27" i="5"/>
  <c r="M26" i="5"/>
  <c r="F26" i="5"/>
  <c r="D26" i="5"/>
  <c r="M25" i="5"/>
  <c r="F25" i="5"/>
  <c r="D25" i="5"/>
  <c r="M24" i="5"/>
  <c r="F24" i="5"/>
  <c r="D24" i="5"/>
  <c r="M23" i="5"/>
  <c r="F23" i="5"/>
  <c r="D23" i="5"/>
  <c r="M22" i="5"/>
  <c r="F22" i="5"/>
  <c r="D22" i="5"/>
  <c r="M21" i="5"/>
  <c r="F21" i="5"/>
  <c r="D21" i="5"/>
  <c r="M20" i="5"/>
  <c r="F20" i="5"/>
  <c r="D20" i="5"/>
  <c r="M19" i="5"/>
  <c r="F19" i="5"/>
  <c r="D19" i="5"/>
  <c r="M18" i="5"/>
  <c r="F18" i="5"/>
  <c r="D18" i="5"/>
  <c r="M17" i="5"/>
  <c r="F17" i="5"/>
  <c r="D17" i="5"/>
  <c r="M16" i="5"/>
  <c r="F16" i="5"/>
  <c r="D16" i="5"/>
  <c r="M15" i="5"/>
  <c r="F15" i="5"/>
  <c r="D15" i="5"/>
  <c r="M14" i="5"/>
  <c r="F14" i="5"/>
  <c r="D14" i="5"/>
  <c r="M13" i="5"/>
  <c r="F13" i="5"/>
  <c r="D13" i="5"/>
  <c r="M12" i="5"/>
  <c r="F12" i="5"/>
  <c r="D12" i="5"/>
  <c r="M11" i="5"/>
  <c r="F11" i="5"/>
  <c r="D11" i="5"/>
  <c r="M10" i="5"/>
  <c r="F10" i="5"/>
  <c r="D10" i="5"/>
  <c r="M9" i="5"/>
  <c r="F9" i="5"/>
  <c r="D9" i="5"/>
  <c r="M8" i="5"/>
  <c r="F8" i="5"/>
  <c r="D8" i="5"/>
  <c r="M7" i="5"/>
  <c r="F7" i="5"/>
  <c r="D7" i="5"/>
  <c r="M6" i="5"/>
  <c r="F6" i="5"/>
  <c r="D6" i="5"/>
  <c r="M5" i="5"/>
  <c r="F5" i="5"/>
  <c r="D5" i="5"/>
  <c r="M4" i="5"/>
  <c r="F4" i="5"/>
  <c r="D4" i="5"/>
  <c r="M3" i="5"/>
  <c r="F3" i="5"/>
  <c r="D3" i="5"/>
  <c r="C3" i="3" a="1"/>
  <c r="C3" i="3" s="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90" i="1"/>
  <c r="D791"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90" i="1"/>
  <c r="F791"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M1018" i="1"/>
  <c r="M1019" i="1"/>
  <c r="M1020" i="1"/>
  <c r="M1021" i="1"/>
  <c r="M1022" i="1"/>
  <c r="M1023" i="1"/>
  <c r="M1024" i="1"/>
  <c r="M1025" i="1"/>
  <c r="M1026" i="1"/>
  <c r="M1027" i="1"/>
  <c r="M1028" i="1"/>
  <c r="M1029" i="1"/>
  <c r="M1030" i="1"/>
  <c r="M1031" i="1"/>
  <c r="M1032" i="1"/>
  <c r="M1033" i="1"/>
  <c r="M1034" i="1"/>
  <c r="M1035" i="1"/>
  <c r="M1036" i="1"/>
  <c r="M1037" i="1"/>
  <c r="M1038" i="1"/>
  <c r="C2" i="8" l="1"/>
  <c r="Q999" i="1"/>
  <c r="P861" i="1"/>
  <c r="O471" i="1"/>
  <c r="R667" i="1"/>
  <c r="Q667" i="1"/>
  <c r="O861" i="1"/>
  <c r="P79" i="1"/>
  <c r="Q930" i="1"/>
  <c r="O789" i="1"/>
  <c r="Q471" i="1"/>
  <c r="P471" i="1"/>
  <c r="O79" i="1"/>
  <c r="R999" i="1"/>
  <c r="P792" i="1"/>
  <c r="P275" i="1"/>
  <c r="R930" i="1"/>
  <c r="P930" i="1"/>
  <c r="P667" i="1"/>
  <c r="O930" i="1"/>
  <c r="R789" i="1"/>
  <c r="O667" i="1"/>
  <c r="R79" i="1"/>
  <c r="Q789" i="1"/>
  <c r="Q79" i="1"/>
  <c r="P999" i="1"/>
  <c r="P789" i="1"/>
  <c r="O999" i="1"/>
  <c r="R275" i="1"/>
  <c r="R861" i="1"/>
  <c r="O792" i="1"/>
  <c r="R471" i="1"/>
  <c r="O275" i="1"/>
  <c r="R792" i="1"/>
  <c r="Q792" i="1"/>
  <c r="Q275" i="1"/>
  <c r="Q861" i="1"/>
  <c r="Q31" i="1"/>
  <c r="C16" i="7"/>
  <c r="C13" i="7"/>
  <c r="C15" i="7"/>
  <c r="C14" i="7"/>
  <c r="P192" i="1"/>
  <c r="Q679" i="1"/>
  <c r="Q70" i="1"/>
  <c r="Q391" i="1"/>
  <c r="Q190" i="1"/>
  <c r="Q1024" i="1"/>
  <c r="Q907" i="1"/>
  <c r="Q622" i="1"/>
  <c r="Q1010" i="1"/>
  <c r="Q997" i="1"/>
  <c r="Q984" i="1"/>
  <c r="Q971" i="1"/>
  <c r="Q958" i="1"/>
  <c r="Q945" i="1"/>
  <c r="Q932" i="1"/>
  <c r="Q919" i="1"/>
  <c r="Q906" i="1"/>
  <c r="Q893" i="1"/>
  <c r="Q879" i="1"/>
  <c r="Q863" i="1"/>
  <c r="Q835" i="1"/>
  <c r="Q763" i="1"/>
  <c r="Q691" i="1"/>
  <c r="Q619" i="1"/>
  <c r="Q547" i="1"/>
  <c r="Q475" i="1"/>
  <c r="Q403" i="1"/>
  <c r="Q331" i="1"/>
  <c r="Q259" i="1"/>
  <c r="Q187" i="1"/>
  <c r="Q115" i="1"/>
  <c r="Q43" i="1"/>
  <c r="Q1034" i="1"/>
  <c r="Q1022" i="1"/>
  <c r="Q1009" i="1"/>
  <c r="Q996" i="1"/>
  <c r="Q983" i="1"/>
  <c r="Q970" i="1"/>
  <c r="Q957" i="1"/>
  <c r="Q944" i="1"/>
  <c r="Q931" i="1"/>
  <c r="Q918" i="1"/>
  <c r="Q905" i="1"/>
  <c r="Q891" i="1"/>
  <c r="Q878" i="1"/>
  <c r="Q862" i="1"/>
  <c r="Q826" i="1"/>
  <c r="Q754" i="1"/>
  <c r="Q682" i="1"/>
  <c r="Q610" i="1"/>
  <c r="Q538" i="1"/>
  <c r="Q466" i="1"/>
  <c r="Q394" i="1"/>
  <c r="Q322" i="1"/>
  <c r="Q250" i="1"/>
  <c r="Q178" i="1"/>
  <c r="Q106" i="1"/>
  <c r="Q34" i="1"/>
  <c r="Q319" i="1"/>
  <c r="Q247" i="1"/>
  <c r="Q175" i="1"/>
  <c r="Q103" i="1"/>
  <c r="Q933" i="1"/>
  <c r="Q334" i="1"/>
  <c r="Q995" i="1"/>
  <c r="R54" i="1"/>
  <c r="Q1032" i="1"/>
  <c r="Q1020" i="1"/>
  <c r="Q1007" i="1"/>
  <c r="Q994" i="1"/>
  <c r="Q981" i="1"/>
  <c r="Q968" i="1"/>
  <c r="Q955" i="1"/>
  <c r="Q942" i="1"/>
  <c r="Q929" i="1"/>
  <c r="Q915" i="1"/>
  <c r="Q902" i="1"/>
  <c r="Q889" i="1"/>
  <c r="Q875" i="1"/>
  <c r="Q860" i="1"/>
  <c r="Q814" i="1"/>
  <c r="Q742" i="1"/>
  <c r="Q670" i="1"/>
  <c r="Q598" i="1"/>
  <c r="Q526" i="1"/>
  <c r="Q454" i="1"/>
  <c r="Q382" i="1"/>
  <c r="Q310" i="1"/>
  <c r="Q238" i="1"/>
  <c r="Q166" i="1"/>
  <c r="Q94" i="1"/>
  <c r="Q22" i="1"/>
  <c r="Q972" i="1"/>
  <c r="Q865" i="1"/>
  <c r="Q550" i="1"/>
  <c r="Q1023" i="1"/>
  <c r="Q1033" i="1"/>
  <c r="Q956" i="1"/>
  <c r="Q877" i="1"/>
  <c r="Q463" i="1"/>
  <c r="Q1031" i="1"/>
  <c r="Q1019" i="1"/>
  <c r="Q1006" i="1"/>
  <c r="Q993" i="1"/>
  <c r="Q980" i="1"/>
  <c r="Q967" i="1"/>
  <c r="Q954" i="1"/>
  <c r="Q941" i="1"/>
  <c r="Q927" i="1"/>
  <c r="Q914" i="1"/>
  <c r="Q901" i="1"/>
  <c r="Q888" i="1"/>
  <c r="Q874" i="1"/>
  <c r="Q859" i="1"/>
  <c r="Q811" i="1"/>
  <c r="Q739" i="1"/>
  <c r="Q595" i="1"/>
  <c r="Q523" i="1"/>
  <c r="Q451" i="1"/>
  <c r="Q379" i="1"/>
  <c r="Q307" i="1"/>
  <c r="Q235" i="1"/>
  <c r="Q163" i="1"/>
  <c r="Q91" i="1"/>
  <c r="Q19" i="1"/>
  <c r="Q1011" i="1"/>
  <c r="Q894" i="1"/>
  <c r="Q478" i="1"/>
  <c r="Q1035" i="1"/>
  <c r="Q1008" i="1"/>
  <c r="Q943" i="1"/>
  <c r="Q890" i="1"/>
  <c r="Q535" i="1"/>
  <c r="O3" i="1"/>
  <c r="Q1030" i="1"/>
  <c r="Q1018" i="1"/>
  <c r="Q1005" i="1"/>
  <c r="Q992" i="1"/>
  <c r="Q979" i="1"/>
  <c r="Q966" i="1"/>
  <c r="Q953" i="1"/>
  <c r="Q939" i="1"/>
  <c r="Q926" i="1"/>
  <c r="Q913" i="1"/>
  <c r="Q900" i="1"/>
  <c r="Q887" i="1"/>
  <c r="Q873" i="1"/>
  <c r="Q857" i="1"/>
  <c r="Q802" i="1"/>
  <c r="Q730" i="1"/>
  <c r="Q658" i="1"/>
  <c r="Q586" i="1"/>
  <c r="Q514" i="1"/>
  <c r="Q442" i="1"/>
  <c r="Q370" i="1"/>
  <c r="Q298" i="1"/>
  <c r="Q226" i="1"/>
  <c r="Q154" i="1"/>
  <c r="Q82" i="1"/>
  <c r="Q10" i="1"/>
  <c r="Q1036" i="1"/>
  <c r="Q946" i="1"/>
  <c r="Q694" i="1"/>
  <c r="Q406" i="1"/>
  <c r="Q982" i="1"/>
  <c r="Q917" i="1"/>
  <c r="Q607" i="1"/>
  <c r="Q1029" i="1"/>
  <c r="Q1017" i="1"/>
  <c r="Q1004" i="1"/>
  <c r="Q991" i="1"/>
  <c r="Q978" i="1"/>
  <c r="Q965" i="1"/>
  <c r="Q951" i="1"/>
  <c r="Q938" i="1"/>
  <c r="Q925" i="1"/>
  <c r="Q912" i="1"/>
  <c r="Q899" i="1"/>
  <c r="Q886" i="1"/>
  <c r="Q872" i="1"/>
  <c r="Q855" i="1"/>
  <c r="Q799" i="1"/>
  <c r="Q727" i="1"/>
  <c r="Q655" i="1"/>
  <c r="Q583" i="1"/>
  <c r="Q511" i="1"/>
  <c r="Q439" i="1"/>
  <c r="Q367" i="1"/>
  <c r="Q295" i="1"/>
  <c r="Q223" i="1"/>
  <c r="Q151" i="1"/>
  <c r="Q7" i="1"/>
  <c r="Q959" i="1"/>
  <c r="Q766" i="1"/>
  <c r="Q118" i="1"/>
  <c r="Q1021" i="1"/>
  <c r="Q969" i="1"/>
  <c r="Q903" i="1"/>
  <c r="Q1028" i="1"/>
  <c r="Q1016" i="1"/>
  <c r="Q1003" i="1"/>
  <c r="Q990" i="1"/>
  <c r="Q977" i="1"/>
  <c r="Q963" i="1"/>
  <c r="Q950" i="1"/>
  <c r="Q937" i="1"/>
  <c r="Q924" i="1"/>
  <c r="Q911" i="1"/>
  <c r="Q898" i="1"/>
  <c r="Q885" i="1"/>
  <c r="Q871" i="1"/>
  <c r="Q853" i="1"/>
  <c r="Q790" i="1"/>
  <c r="Q718" i="1"/>
  <c r="Q646" i="1"/>
  <c r="Q574" i="1"/>
  <c r="Q502" i="1"/>
  <c r="Q430" i="1"/>
  <c r="Q358" i="1"/>
  <c r="Q286" i="1"/>
  <c r="Q214" i="1"/>
  <c r="Q142" i="1"/>
  <c r="Q985" i="1"/>
  <c r="Q881" i="1"/>
  <c r="Q46" i="1"/>
  <c r="Q823" i="1"/>
  <c r="Q11" i="1"/>
  <c r="Q23" i="1"/>
  <c r="Q35" i="1"/>
  <c r="Q47" i="1"/>
  <c r="Q59" i="1"/>
  <c r="Q71" i="1"/>
  <c r="Q83" i="1"/>
  <c r="Q95" i="1"/>
  <c r="Q107" i="1"/>
  <c r="Q119" i="1"/>
  <c r="Q131" i="1"/>
  <c r="Q143" i="1"/>
  <c r="Q155" i="1"/>
  <c r="Q167" i="1"/>
  <c r="Q179" i="1"/>
  <c r="Q191" i="1"/>
  <c r="Q203" i="1"/>
  <c r="Q215" i="1"/>
  <c r="Q227" i="1"/>
  <c r="Q239" i="1"/>
  <c r="Q251" i="1"/>
  <c r="Q263" i="1"/>
  <c r="Q287" i="1"/>
  <c r="Q299" i="1"/>
  <c r="Q311" i="1"/>
  <c r="Q323" i="1"/>
  <c r="Q335" i="1"/>
  <c r="Q347" i="1"/>
  <c r="Q359" i="1"/>
  <c r="Q371" i="1"/>
  <c r="Q383" i="1"/>
  <c r="Q395" i="1"/>
  <c r="Q407" i="1"/>
  <c r="Q419" i="1"/>
  <c r="Q431" i="1"/>
  <c r="Q443" i="1"/>
  <c r="Q455" i="1"/>
  <c r="Q467" i="1"/>
  <c r="Q479" i="1"/>
  <c r="Q491" i="1"/>
  <c r="Q503" i="1"/>
  <c r="Q515" i="1"/>
  <c r="Q527" i="1"/>
  <c r="Q539" i="1"/>
  <c r="Q551" i="1"/>
  <c r="Q563" i="1"/>
  <c r="Q575" i="1"/>
  <c r="Q587" i="1"/>
  <c r="Q599" i="1"/>
  <c r="Q611" i="1"/>
  <c r="Q623" i="1"/>
  <c r="Q635" i="1"/>
  <c r="Q647" i="1"/>
  <c r="Q659" i="1"/>
  <c r="Q671" i="1"/>
  <c r="Q683" i="1"/>
  <c r="Q695" i="1"/>
  <c r="Q707" i="1"/>
  <c r="Q719" i="1"/>
  <c r="Q731" i="1"/>
  <c r="Q743" i="1"/>
  <c r="Q755" i="1"/>
  <c r="Q767" i="1"/>
  <c r="Q779" i="1"/>
  <c r="Q791" i="1"/>
  <c r="Q803" i="1"/>
  <c r="Q815" i="1"/>
  <c r="Q827" i="1"/>
  <c r="Q839" i="1"/>
  <c r="Q851" i="1"/>
  <c r="Q12" i="1"/>
  <c r="Q24" i="1"/>
  <c r="Q36" i="1"/>
  <c r="Q48" i="1"/>
  <c r="Q60" i="1"/>
  <c r="Q72" i="1"/>
  <c r="Q84" i="1"/>
  <c r="Q96" i="1"/>
  <c r="Q108" i="1"/>
  <c r="Q120" i="1"/>
  <c r="Q132" i="1"/>
  <c r="Q144" i="1"/>
  <c r="Q156" i="1"/>
  <c r="Q168" i="1"/>
  <c r="Q180" i="1"/>
  <c r="Q192" i="1"/>
  <c r="Q204" i="1"/>
  <c r="Q216" i="1"/>
  <c r="Q228" i="1"/>
  <c r="Q240" i="1"/>
  <c r="Q252" i="1"/>
  <c r="Q264" i="1"/>
  <c r="Q276" i="1"/>
  <c r="Q288" i="1"/>
  <c r="Q300" i="1"/>
  <c r="Q312" i="1"/>
  <c r="Q324" i="1"/>
  <c r="Q336" i="1"/>
  <c r="Q348" i="1"/>
  <c r="Q360" i="1"/>
  <c r="Q372" i="1"/>
  <c r="Q384" i="1"/>
  <c r="Q396" i="1"/>
  <c r="Q408" i="1"/>
  <c r="Q420" i="1"/>
  <c r="Q432" i="1"/>
  <c r="Q444" i="1"/>
  <c r="Q456" i="1"/>
  <c r="Q468" i="1"/>
  <c r="Q480" i="1"/>
  <c r="Q492" i="1"/>
  <c r="Q504" i="1"/>
  <c r="Q516" i="1"/>
  <c r="Q528" i="1"/>
  <c r="Q540" i="1"/>
  <c r="Q552" i="1"/>
  <c r="Q564" i="1"/>
  <c r="Q576" i="1"/>
  <c r="Q588" i="1"/>
  <c r="Q600" i="1"/>
  <c r="Q612" i="1"/>
  <c r="Q624" i="1"/>
  <c r="Q636" i="1"/>
  <c r="Q648" i="1"/>
  <c r="Q660" i="1"/>
  <c r="Q672" i="1"/>
  <c r="Q684" i="1"/>
  <c r="Q696" i="1"/>
  <c r="Q708" i="1"/>
  <c r="Q720" i="1"/>
  <c r="Q732" i="1"/>
  <c r="Q744" i="1"/>
  <c r="Q756" i="1"/>
  <c r="Q768" i="1"/>
  <c r="Q780" i="1"/>
  <c r="Q804" i="1"/>
  <c r="Q816" i="1"/>
  <c r="Q828" i="1"/>
  <c r="Q840" i="1"/>
  <c r="Q852" i="1"/>
  <c r="Q864" i="1"/>
  <c r="Q876" i="1"/>
  <c r="Q13" i="1"/>
  <c r="Q25" i="1"/>
  <c r="Q37" i="1"/>
  <c r="Q49" i="1"/>
  <c r="Q61" i="1"/>
  <c r="Q73" i="1"/>
  <c r="Q85" i="1"/>
  <c r="Q97" i="1"/>
  <c r="Q109" i="1"/>
  <c r="Q121" i="1"/>
  <c r="Q133" i="1"/>
  <c r="Q145" i="1"/>
  <c r="Q157" i="1"/>
  <c r="Q169" i="1"/>
  <c r="Q181" i="1"/>
  <c r="Q193" i="1"/>
  <c r="Q205" i="1"/>
  <c r="Q217" i="1"/>
  <c r="Q229" i="1"/>
  <c r="Q241" i="1"/>
  <c r="Q253" i="1"/>
  <c r="Q265" i="1"/>
  <c r="Q277" i="1"/>
  <c r="Q289" i="1"/>
  <c r="Q301" i="1"/>
  <c r="Q313" i="1"/>
  <c r="Q325" i="1"/>
  <c r="Q337" i="1"/>
  <c r="Q349" i="1"/>
  <c r="Q361" i="1"/>
  <c r="Q373" i="1"/>
  <c r="Q385" i="1"/>
  <c r="Q397" i="1"/>
  <c r="Q409" i="1"/>
  <c r="Q421" i="1"/>
  <c r="Q433" i="1"/>
  <c r="Q445" i="1"/>
  <c r="Q457" i="1"/>
  <c r="Q469" i="1"/>
  <c r="Q481" i="1"/>
  <c r="Q493" i="1"/>
  <c r="Q505" i="1"/>
  <c r="Q517" i="1"/>
  <c r="Q529" i="1"/>
  <c r="Q541" i="1"/>
  <c r="Q553" i="1"/>
  <c r="Q565" i="1"/>
  <c r="Q577" i="1"/>
  <c r="Q589" i="1"/>
  <c r="Q601" i="1"/>
  <c r="Q613" i="1"/>
  <c r="Q625" i="1"/>
  <c r="Q637" i="1"/>
  <c r="Q649" i="1"/>
  <c r="Q661" i="1"/>
  <c r="Q673" i="1"/>
  <c r="Q685" i="1"/>
  <c r="Q697" i="1"/>
  <c r="Q709" i="1"/>
  <c r="Q721" i="1"/>
  <c r="Q733" i="1"/>
  <c r="Q745" i="1"/>
  <c r="Q757" i="1"/>
  <c r="Q769" i="1"/>
  <c r="Q781" i="1"/>
  <c r="Q793" i="1"/>
  <c r="Q805" i="1"/>
  <c r="Q817" i="1"/>
  <c r="Q829" i="1"/>
  <c r="Q14" i="1"/>
  <c r="Q26" i="1"/>
  <c r="Q38" i="1"/>
  <c r="Q50" i="1"/>
  <c r="Q62" i="1"/>
  <c r="Q74" i="1"/>
  <c r="Q86" i="1"/>
  <c r="Q98" i="1"/>
  <c r="Q110" i="1"/>
  <c r="Q122" i="1"/>
  <c r="Q134" i="1"/>
  <c r="Q146" i="1"/>
  <c r="Q158" i="1"/>
  <c r="Q170" i="1"/>
  <c r="Q182" i="1"/>
  <c r="Q194" i="1"/>
  <c r="Q206" i="1"/>
  <c r="Q218" i="1"/>
  <c r="Q230" i="1"/>
  <c r="Q242" i="1"/>
  <c r="Q254" i="1"/>
  <c r="Q266" i="1"/>
  <c r="Q278" i="1"/>
  <c r="Q290" i="1"/>
  <c r="Q302" i="1"/>
  <c r="Q314" i="1"/>
  <c r="Q326" i="1"/>
  <c r="Q338" i="1"/>
  <c r="Q350" i="1"/>
  <c r="Q362" i="1"/>
  <c r="Q374" i="1"/>
  <c r="Q386" i="1"/>
  <c r="Q398" i="1"/>
  <c r="Q410" i="1"/>
  <c r="Q422" i="1"/>
  <c r="Q434" i="1"/>
  <c r="Q446" i="1"/>
  <c r="Q458" i="1"/>
  <c r="Q470" i="1"/>
  <c r="Q482" i="1"/>
  <c r="Q494" i="1"/>
  <c r="Q506" i="1"/>
  <c r="Q518" i="1"/>
  <c r="Q530" i="1"/>
  <c r="Q542" i="1"/>
  <c r="Q554" i="1"/>
  <c r="Q566" i="1"/>
  <c r="Q578" i="1"/>
  <c r="Q590" i="1"/>
  <c r="Q602" i="1"/>
  <c r="Q614" i="1"/>
  <c r="Q626" i="1"/>
  <c r="Q638" i="1"/>
  <c r="Q650" i="1"/>
  <c r="Q662" i="1"/>
  <c r="Q674" i="1"/>
  <c r="Q686" i="1"/>
  <c r="Q698" i="1"/>
  <c r="Q710" i="1"/>
  <c r="Q722" i="1"/>
  <c r="Q734" i="1"/>
  <c r="Q746" i="1"/>
  <c r="Q758" i="1"/>
  <c r="Q770" i="1"/>
  <c r="Q782" i="1"/>
  <c r="Q794" i="1"/>
  <c r="Q806" i="1"/>
  <c r="Q818" i="1"/>
  <c r="Q830" i="1"/>
  <c r="Q842" i="1"/>
  <c r="Q854" i="1"/>
  <c r="Q3" i="1"/>
  <c r="Q15" i="1"/>
  <c r="Q27" i="1"/>
  <c r="Q39" i="1"/>
  <c r="Q51" i="1"/>
  <c r="Q63" i="1"/>
  <c r="Q75" i="1"/>
  <c r="Q87" i="1"/>
  <c r="Q99" i="1"/>
  <c r="Q111" i="1"/>
  <c r="Q123" i="1"/>
  <c r="Q135" i="1"/>
  <c r="Q147" i="1"/>
  <c r="Q159" i="1"/>
  <c r="Q171" i="1"/>
  <c r="Q183" i="1"/>
  <c r="Q195" i="1"/>
  <c r="Q207" i="1"/>
  <c r="Q219" i="1"/>
  <c r="Q231" i="1"/>
  <c r="Q243" i="1"/>
  <c r="Q255" i="1"/>
  <c r="Q267" i="1"/>
  <c r="Q279" i="1"/>
  <c r="Q291" i="1"/>
  <c r="Q303" i="1"/>
  <c r="Q315" i="1"/>
  <c r="Q327" i="1"/>
  <c r="Q339" i="1"/>
  <c r="Q351" i="1"/>
  <c r="Q363" i="1"/>
  <c r="Q375" i="1"/>
  <c r="Q387" i="1"/>
  <c r="Q399" i="1"/>
  <c r="Q411" i="1"/>
  <c r="Q423" i="1"/>
  <c r="Q435" i="1"/>
  <c r="Q447" i="1"/>
  <c r="Q459" i="1"/>
  <c r="Q483" i="1"/>
  <c r="Q495" i="1"/>
  <c r="Q507" i="1"/>
  <c r="Q519" i="1"/>
  <c r="Q531" i="1"/>
  <c r="Q543" i="1"/>
  <c r="Q555" i="1"/>
  <c r="Q567" i="1"/>
  <c r="Q579" i="1"/>
  <c r="Q591" i="1"/>
  <c r="Q603" i="1"/>
  <c r="Q615" i="1"/>
  <c r="Q627" i="1"/>
  <c r="Q639" i="1"/>
  <c r="Q651" i="1"/>
  <c r="Q663" i="1"/>
  <c r="Q675" i="1"/>
  <c r="Q687" i="1"/>
  <c r="Q699" i="1"/>
  <c r="Q711" i="1"/>
  <c r="Q723" i="1"/>
  <c r="Q735" i="1"/>
  <c r="Q747" i="1"/>
  <c r="Q759" i="1"/>
  <c r="Q771" i="1"/>
  <c r="Q783" i="1"/>
  <c r="Q795" i="1"/>
  <c r="Q807" i="1"/>
  <c r="Q819" i="1"/>
  <c r="Q831" i="1"/>
  <c r="Q843" i="1"/>
  <c r="Q4" i="1"/>
  <c r="Q16" i="1"/>
  <c r="Q28" i="1"/>
  <c r="Q40" i="1"/>
  <c r="Q52" i="1"/>
  <c r="Q64" i="1"/>
  <c r="Q76" i="1"/>
  <c r="Q88" i="1"/>
  <c r="Q100" i="1"/>
  <c r="Q112" i="1"/>
  <c r="Q124" i="1"/>
  <c r="Q136" i="1"/>
  <c r="Q148" i="1"/>
  <c r="Q160" i="1"/>
  <c r="Q172" i="1"/>
  <c r="Q184" i="1"/>
  <c r="Q196" i="1"/>
  <c r="Q208" i="1"/>
  <c r="Q220" i="1"/>
  <c r="Q232" i="1"/>
  <c r="Q244" i="1"/>
  <c r="Q256" i="1"/>
  <c r="Q268" i="1"/>
  <c r="Q280" i="1"/>
  <c r="Q292" i="1"/>
  <c r="Q304" i="1"/>
  <c r="Q316" i="1"/>
  <c r="Q328" i="1"/>
  <c r="Q340" i="1"/>
  <c r="Q352" i="1"/>
  <c r="Q364" i="1"/>
  <c r="Q376" i="1"/>
  <c r="Q388" i="1"/>
  <c r="Q400" i="1"/>
  <c r="Q412" i="1"/>
  <c r="Q424" i="1"/>
  <c r="Q436" i="1"/>
  <c r="Q448" i="1"/>
  <c r="Q460" i="1"/>
  <c r="Q472" i="1"/>
  <c r="Q484" i="1"/>
  <c r="Q496" i="1"/>
  <c r="Q508" i="1"/>
  <c r="Q520" i="1"/>
  <c r="Q532" i="1"/>
  <c r="Q544" i="1"/>
  <c r="Q556" i="1"/>
  <c r="Q568" i="1"/>
  <c r="Q580" i="1"/>
  <c r="Q592" i="1"/>
  <c r="Q604" i="1"/>
  <c r="Q616" i="1"/>
  <c r="Q628" i="1"/>
  <c r="Q640" i="1"/>
  <c r="Q652" i="1"/>
  <c r="Q664" i="1"/>
  <c r="Q676" i="1"/>
  <c r="Q688" i="1"/>
  <c r="Q700" i="1"/>
  <c r="Q712" i="1"/>
  <c r="Q724" i="1"/>
  <c r="Q736" i="1"/>
  <c r="Q748" i="1"/>
  <c r="Q760" i="1"/>
  <c r="Q772" i="1"/>
  <c r="Q784" i="1"/>
  <c r="Q796" i="1"/>
  <c r="Q808" i="1"/>
  <c r="Q820" i="1"/>
  <c r="Q832" i="1"/>
  <c r="Q844" i="1"/>
  <c r="Q856" i="1"/>
  <c r="Q868" i="1"/>
  <c r="Q880" i="1"/>
  <c r="Q892" i="1"/>
  <c r="Q904" i="1"/>
  <c r="Q916" i="1"/>
  <c r="Q928" i="1"/>
  <c r="Q940" i="1"/>
  <c r="Q952" i="1"/>
  <c r="Q964" i="1"/>
  <c r="Q976" i="1"/>
  <c r="Q988" i="1"/>
  <c r="Q1000" i="1"/>
  <c r="Q1012" i="1"/>
  <c r="Q5" i="1"/>
  <c r="Q17" i="1"/>
  <c r="Q29" i="1"/>
  <c r="Q41" i="1"/>
  <c r="Q53" i="1"/>
  <c r="Q65" i="1"/>
  <c r="Q77" i="1"/>
  <c r="Q89" i="1"/>
  <c r="Q101" i="1"/>
  <c r="Q113" i="1"/>
  <c r="Q125" i="1"/>
  <c r="Q137" i="1"/>
  <c r="Q149" i="1"/>
  <c r="Q161" i="1"/>
  <c r="Q173" i="1"/>
  <c r="Q185" i="1"/>
  <c r="Q197" i="1"/>
  <c r="Q209" i="1"/>
  <c r="Q221" i="1"/>
  <c r="Q233" i="1"/>
  <c r="Q245" i="1"/>
  <c r="Q257" i="1"/>
  <c r="Q269" i="1"/>
  <c r="Q281" i="1"/>
  <c r="Q293" i="1"/>
  <c r="Q305" i="1"/>
  <c r="Q317" i="1"/>
  <c r="Q329" i="1"/>
  <c r="Q341" i="1"/>
  <c r="Q353" i="1"/>
  <c r="Q365" i="1"/>
  <c r="Q377" i="1"/>
  <c r="Q389" i="1"/>
  <c r="Q401" i="1"/>
  <c r="Q413" i="1"/>
  <c r="Q425" i="1"/>
  <c r="Q437" i="1"/>
  <c r="Q449" i="1"/>
  <c r="Q461" i="1"/>
  <c r="Q473" i="1"/>
  <c r="Q485" i="1"/>
  <c r="Q497" i="1"/>
  <c r="Q509" i="1"/>
  <c r="Q521" i="1"/>
  <c r="Q533" i="1"/>
  <c r="Q545" i="1"/>
  <c r="Q557" i="1"/>
  <c r="Q569" i="1"/>
  <c r="Q581" i="1"/>
  <c r="Q593" i="1"/>
  <c r="Q605" i="1"/>
  <c r="Q617" i="1"/>
  <c r="Q629" i="1"/>
  <c r="Q641" i="1"/>
  <c r="Q653" i="1"/>
  <c r="Q665" i="1"/>
  <c r="Q677" i="1"/>
  <c r="Q689" i="1"/>
  <c r="Q701" i="1"/>
  <c r="Q713" i="1"/>
  <c r="Q725" i="1"/>
  <c r="Q737" i="1"/>
  <c r="Q749" i="1"/>
  <c r="Q761" i="1"/>
  <c r="Q773" i="1"/>
  <c r="Q785" i="1"/>
  <c r="Q797" i="1"/>
  <c r="Q809" i="1"/>
  <c r="Q821" i="1"/>
  <c r="Q833" i="1"/>
  <c r="Q845" i="1"/>
  <c r="Q6" i="1"/>
  <c r="Q18" i="1"/>
  <c r="Q30" i="1"/>
  <c r="Q42" i="1"/>
  <c r="Q54" i="1"/>
  <c r="Q66" i="1"/>
  <c r="Q78" i="1"/>
  <c r="Q90" i="1"/>
  <c r="Q102" i="1"/>
  <c r="Q114" i="1"/>
  <c r="Q126" i="1"/>
  <c r="Q138" i="1"/>
  <c r="Q150" i="1"/>
  <c r="Q162" i="1"/>
  <c r="Q174" i="1"/>
  <c r="Q186" i="1"/>
  <c r="Q198" i="1"/>
  <c r="Q210" i="1"/>
  <c r="Q222" i="1"/>
  <c r="Q234" i="1"/>
  <c r="Q246" i="1"/>
  <c r="Q258" i="1"/>
  <c r="Q270" i="1"/>
  <c r="Q282" i="1"/>
  <c r="Q294" i="1"/>
  <c r="Q306" i="1"/>
  <c r="Q318" i="1"/>
  <c r="Q330" i="1"/>
  <c r="Q342" i="1"/>
  <c r="Q354" i="1"/>
  <c r="Q366" i="1"/>
  <c r="Q378" i="1"/>
  <c r="Q390" i="1"/>
  <c r="Q402" i="1"/>
  <c r="Q414" i="1"/>
  <c r="Q426" i="1"/>
  <c r="Q438" i="1"/>
  <c r="Q450" i="1"/>
  <c r="Q462" i="1"/>
  <c r="Q474" i="1"/>
  <c r="Q486" i="1"/>
  <c r="Q498" i="1"/>
  <c r="Q510" i="1"/>
  <c r="Q522" i="1"/>
  <c r="Q534" i="1"/>
  <c r="Q546" i="1"/>
  <c r="Q558" i="1"/>
  <c r="Q570" i="1"/>
  <c r="Q582" i="1"/>
  <c r="Q594" i="1"/>
  <c r="Q606" i="1"/>
  <c r="Q618" i="1"/>
  <c r="Q630" i="1"/>
  <c r="Q642" i="1"/>
  <c r="Q654" i="1"/>
  <c r="Q666" i="1"/>
  <c r="Q678" i="1"/>
  <c r="Q690" i="1"/>
  <c r="Q702" i="1"/>
  <c r="Q714" i="1"/>
  <c r="Q726" i="1"/>
  <c r="Q738" i="1"/>
  <c r="Q750" i="1"/>
  <c r="Q762" i="1"/>
  <c r="Q774" i="1"/>
  <c r="Q786" i="1"/>
  <c r="Q798" i="1"/>
  <c r="Q810" i="1"/>
  <c r="Q822" i="1"/>
  <c r="Q834" i="1"/>
  <c r="Q846" i="1"/>
  <c r="Q858" i="1"/>
  <c r="Q870" i="1"/>
  <c r="Q8" i="1"/>
  <c r="Q20" i="1"/>
  <c r="Q32" i="1"/>
  <c r="Q44" i="1"/>
  <c r="Q56" i="1"/>
  <c r="Q68" i="1"/>
  <c r="Q80" i="1"/>
  <c r="Q92" i="1"/>
  <c r="Q104" i="1"/>
  <c r="Q116" i="1"/>
  <c r="Q128" i="1"/>
  <c r="Q140" i="1"/>
  <c r="Q152" i="1"/>
  <c r="Q164" i="1"/>
  <c r="Q176" i="1"/>
  <c r="Q188" i="1"/>
  <c r="Q200" i="1"/>
  <c r="Q212" i="1"/>
  <c r="Q224" i="1"/>
  <c r="Q236" i="1"/>
  <c r="Q248" i="1"/>
  <c r="Q260" i="1"/>
  <c r="Q272" i="1"/>
  <c r="Q284" i="1"/>
  <c r="Q296" i="1"/>
  <c r="Q308" i="1"/>
  <c r="Q320" i="1"/>
  <c r="Q332" i="1"/>
  <c r="Q344" i="1"/>
  <c r="Q356" i="1"/>
  <c r="Q368" i="1"/>
  <c r="Q380" i="1"/>
  <c r="Q392" i="1"/>
  <c r="Q404" i="1"/>
  <c r="Q416" i="1"/>
  <c r="Q428" i="1"/>
  <c r="Q440" i="1"/>
  <c r="Q452" i="1"/>
  <c r="Q464" i="1"/>
  <c r="Q476" i="1"/>
  <c r="Q488" i="1"/>
  <c r="Q500" i="1"/>
  <c r="Q512" i="1"/>
  <c r="Q524" i="1"/>
  <c r="Q536" i="1"/>
  <c r="Q548" i="1"/>
  <c r="Q560" i="1"/>
  <c r="Q572" i="1"/>
  <c r="Q584" i="1"/>
  <c r="Q596" i="1"/>
  <c r="Q608" i="1"/>
  <c r="Q620" i="1"/>
  <c r="Q632" i="1"/>
  <c r="Q644" i="1"/>
  <c r="Q656" i="1"/>
  <c r="Q668" i="1"/>
  <c r="Q680" i="1"/>
  <c r="Q692" i="1"/>
  <c r="Q704" i="1"/>
  <c r="Q716" i="1"/>
  <c r="Q728" i="1"/>
  <c r="Q740" i="1"/>
  <c r="Q752" i="1"/>
  <c r="Q764" i="1"/>
  <c r="Q776" i="1"/>
  <c r="Q788" i="1"/>
  <c r="Q800" i="1"/>
  <c r="Q812" i="1"/>
  <c r="Q824" i="1"/>
  <c r="Q836" i="1"/>
  <c r="Q848" i="1"/>
  <c r="Q9" i="1"/>
  <c r="Q21" i="1"/>
  <c r="Q33" i="1"/>
  <c r="Q45" i="1"/>
  <c r="Q57" i="1"/>
  <c r="Q69" i="1"/>
  <c r="Q81" i="1"/>
  <c r="Q93" i="1"/>
  <c r="Q105" i="1"/>
  <c r="Q117" i="1"/>
  <c r="Q129" i="1"/>
  <c r="Q141" i="1"/>
  <c r="Q153" i="1"/>
  <c r="Q165" i="1"/>
  <c r="Q177" i="1"/>
  <c r="Q189" i="1"/>
  <c r="Q201" i="1"/>
  <c r="Q213" i="1"/>
  <c r="Q225" i="1"/>
  <c r="Q237" i="1"/>
  <c r="Q249" i="1"/>
  <c r="Q261" i="1"/>
  <c r="Q273" i="1"/>
  <c r="Q285" i="1"/>
  <c r="Q297" i="1"/>
  <c r="Q309" i="1"/>
  <c r="Q321" i="1"/>
  <c r="Q333" i="1"/>
  <c r="Q345" i="1"/>
  <c r="Q357" i="1"/>
  <c r="Q369" i="1"/>
  <c r="Q381" i="1"/>
  <c r="Q393" i="1"/>
  <c r="Q405" i="1"/>
  <c r="Q417" i="1"/>
  <c r="Q429" i="1"/>
  <c r="Q441" i="1"/>
  <c r="Q453" i="1"/>
  <c r="Q465" i="1"/>
  <c r="Q477" i="1"/>
  <c r="Q489" i="1"/>
  <c r="Q501" i="1"/>
  <c r="Q513" i="1"/>
  <c r="Q525" i="1"/>
  <c r="Q537" i="1"/>
  <c r="Q549" i="1"/>
  <c r="Q561" i="1"/>
  <c r="Q573" i="1"/>
  <c r="Q585" i="1"/>
  <c r="Q597" i="1"/>
  <c r="Q609" i="1"/>
  <c r="Q621" i="1"/>
  <c r="Q633" i="1"/>
  <c r="Q645" i="1"/>
  <c r="Q657" i="1"/>
  <c r="Q669" i="1"/>
  <c r="Q681" i="1"/>
  <c r="Q693" i="1"/>
  <c r="Q705" i="1"/>
  <c r="Q717" i="1"/>
  <c r="Q729" i="1"/>
  <c r="Q741" i="1"/>
  <c r="Q753" i="1"/>
  <c r="Q765" i="1"/>
  <c r="Q777" i="1"/>
  <c r="Q801" i="1"/>
  <c r="Q813" i="1"/>
  <c r="Q825" i="1"/>
  <c r="Q837" i="1"/>
  <c r="Q849" i="1"/>
  <c r="Q1027" i="1"/>
  <c r="Q1015" i="1"/>
  <c r="Q1002" i="1"/>
  <c r="Q989" i="1"/>
  <c r="Q975" i="1"/>
  <c r="Q962" i="1"/>
  <c r="Q949" i="1"/>
  <c r="Q936" i="1"/>
  <c r="Q923" i="1"/>
  <c r="Q910" i="1"/>
  <c r="Q897" i="1"/>
  <c r="Q884" i="1"/>
  <c r="Q869" i="1"/>
  <c r="Q850" i="1"/>
  <c r="Q787" i="1"/>
  <c r="Q715" i="1"/>
  <c r="Q643" i="1"/>
  <c r="Q571" i="1"/>
  <c r="Q499" i="1"/>
  <c r="Q427" i="1"/>
  <c r="Q355" i="1"/>
  <c r="Q283" i="1"/>
  <c r="Q211" i="1"/>
  <c r="Q139" i="1"/>
  <c r="Q67" i="1"/>
  <c r="Q920" i="1"/>
  <c r="Q262" i="1"/>
  <c r="Q751" i="1"/>
  <c r="R138" i="1"/>
  <c r="Q1038" i="1"/>
  <c r="Q1026" i="1"/>
  <c r="Q1014" i="1"/>
  <c r="Q1001" i="1"/>
  <c r="Q987" i="1"/>
  <c r="Q974" i="1"/>
  <c r="Q961" i="1"/>
  <c r="Q948" i="1"/>
  <c r="Q935" i="1"/>
  <c r="Q922" i="1"/>
  <c r="Q909" i="1"/>
  <c r="Q896" i="1"/>
  <c r="Q883" i="1"/>
  <c r="Q867" i="1"/>
  <c r="Q847" i="1"/>
  <c r="Q778" i="1"/>
  <c r="Q706" i="1"/>
  <c r="Q634" i="1"/>
  <c r="Q562" i="1"/>
  <c r="Q490" i="1"/>
  <c r="Q418" i="1"/>
  <c r="Q346" i="1"/>
  <c r="Q274" i="1"/>
  <c r="Q202" i="1"/>
  <c r="Q130" i="1"/>
  <c r="Q58" i="1"/>
  <c r="Q998" i="1"/>
  <c r="Q838" i="1"/>
  <c r="Q1037" i="1"/>
  <c r="Q1025" i="1"/>
  <c r="Q1013" i="1"/>
  <c r="Q986" i="1"/>
  <c r="Q973" i="1"/>
  <c r="Q960" i="1"/>
  <c r="Q947" i="1"/>
  <c r="Q934" i="1"/>
  <c r="Q921" i="1"/>
  <c r="Q908" i="1"/>
  <c r="Q895" i="1"/>
  <c r="Q882" i="1"/>
  <c r="Q866" i="1"/>
  <c r="Q841" i="1"/>
  <c r="Q775" i="1"/>
  <c r="Q703" i="1"/>
  <c r="Q631" i="1"/>
  <c r="Q559" i="1"/>
  <c r="Q487" i="1"/>
  <c r="Q415" i="1"/>
  <c r="Q343" i="1"/>
  <c r="Q271" i="1"/>
  <c r="Q199" i="1"/>
  <c r="Q127" i="1"/>
  <c r="Q55" i="1"/>
  <c r="D3" i="3" a="1"/>
  <c r="D3" i="3" s="1"/>
  <c r="O981" i="1"/>
  <c r="O919" i="1"/>
  <c r="O885" i="1"/>
  <c r="O803" i="1"/>
  <c r="O739" i="1"/>
  <c r="O623" i="1"/>
  <c r="O611" i="1"/>
  <c r="O541" i="1"/>
  <c r="O421" i="1"/>
  <c r="P664" i="1"/>
  <c r="R1037" i="1"/>
  <c r="R1025" i="1"/>
  <c r="R1013" i="1"/>
  <c r="R1001" i="1"/>
  <c r="R989" i="1"/>
  <c r="R977" i="1"/>
  <c r="R965" i="1"/>
  <c r="R953" i="1"/>
  <c r="R940" i="1"/>
  <c r="R924" i="1"/>
  <c r="R908" i="1"/>
  <c r="R882" i="1"/>
  <c r="R786" i="1"/>
  <c r="R642" i="1"/>
  <c r="R498" i="1"/>
  <c r="R354" i="1"/>
  <c r="R210" i="1"/>
  <c r="R66" i="1"/>
  <c r="O1014" i="1"/>
  <c r="O767" i="1"/>
  <c r="O607" i="1"/>
  <c r="O575" i="1"/>
  <c r="O427" i="1"/>
  <c r="P113" i="1"/>
  <c r="O217" i="1"/>
  <c r="R1036" i="1"/>
  <c r="R1024" i="1"/>
  <c r="R1012" i="1"/>
  <c r="R1000" i="1"/>
  <c r="R988" i="1"/>
  <c r="R976" i="1"/>
  <c r="R964" i="1"/>
  <c r="R952" i="1"/>
  <c r="R939" i="1"/>
  <c r="R922" i="1"/>
  <c r="R906" i="1"/>
  <c r="R874" i="1"/>
  <c r="R774" i="1"/>
  <c r="R630" i="1"/>
  <c r="R486" i="1"/>
  <c r="R342" i="1"/>
  <c r="R198" i="1"/>
  <c r="O876" i="1"/>
  <c r="P628" i="1"/>
  <c r="O795" i="1"/>
  <c r="O790" i="1"/>
  <c r="O727" i="1"/>
  <c r="P437" i="1"/>
  <c r="O467" i="1"/>
  <c r="O463" i="1"/>
  <c r="O407" i="1"/>
  <c r="O287" i="1"/>
  <c r="O253" i="1"/>
  <c r="R1035" i="1"/>
  <c r="R1023" i="1"/>
  <c r="R1011" i="1"/>
  <c r="R987" i="1"/>
  <c r="R975" i="1"/>
  <c r="R963" i="1"/>
  <c r="R951" i="1"/>
  <c r="R937" i="1"/>
  <c r="R921" i="1"/>
  <c r="R904" i="1"/>
  <c r="R870" i="1"/>
  <c r="R762" i="1"/>
  <c r="R618" i="1"/>
  <c r="R474" i="1"/>
  <c r="R330" i="1"/>
  <c r="R186" i="1"/>
  <c r="R42" i="1"/>
  <c r="O1024" i="1"/>
  <c r="O904" i="1"/>
  <c r="O826" i="1"/>
  <c r="O757" i="1"/>
  <c r="O659" i="1"/>
  <c r="P293" i="1"/>
  <c r="O475" i="1"/>
  <c r="R1034" i="1"/>
  <c r="R1022" i="1"/>
  <c r="R1010" i="1"/>
  <c r="R998" i="1"/>
  <c r="R986" i="1"/>
  <c r="R974" i="1"/>
  <c r="R962" i="1"/>
  <c r="R950" i="1"/>
  <c r="R936" i="1"/>
  <c r="R920" i="1"/>
  <c r="R903" i="1"/>
  <c r="R862" i="1"/>
  <c r="R750" i="1"/>
  <c r="R606" i="1"/>
  <c r="R462" i="1"/>
  <c r="R318" i="1"/>
  <c r="R174" i="1"/>
  <c r="R30" i="1"/>
  <c r="O979" i="1"/>
  <c r="O966" i="1"/>
  <c r="O953" i="1"/>
  <c r="O939" i="1"/>
  <c r="O927" i="1"/>
  <c r="O914" i="1"/>
  <c r="O901" i="1"/>
  <c r="O888" i="1"/>
  <c r="O875" i="1"/>
  <c r="O853" i="1"/>
  <c r="O823" i="1"/>
  <c r="O707" i="1"/>
  <c r="O655" i="1"/>
  <c r="O595" i="1"/>
  <c r="O515" i="1"/>
  <c r="O239" i="1"/>
  <c r="R1033" i="1"/>
  <c r="R1021" i="1"/>
  <c r="R1009" i="1"/>
  <c r="R997" i="1"/>
  <c r="R985" i="1"/>
  <c r="R973" i="1"/>
  <c r="R961" i="1"/>
  <c r="R949" i="1"/>
  <c r="R934" i="1"/>
  <c r="R918" i="1"/>
  <c r="R901" i="1"/>
  <c r="R858" i="1"/>
  <c r="R738" i="1"/>
  <c r="R594" i="1"/>
  <c r="R450" i="1"/>
  <c r="R306" i="1"/>
  <c r="R162" i="1"/>
  <c r="R18" i="1"/>
  <c r="O1035" i="1"/>
  <c r="O993" i="1"/>
  <c r="O974" i="1"/>
  <c r="O952" i="1"/>
  <c r="O926" i="1"/>
  <c r="O918" i="1"/>
  <c r="O900" i="1"/>
  <c r="O887" i="1"/>
  <c r="O874" i="1"/>
  <c r="O851" i="1"/>
  <c r="O829" i="1"/>
  <c r="O661" i="1"/>
  <c r="R1032" i="1"/>
  <c r="R1020" i="1"/>
  <c r="R1008" i="1"/>
  <c r="R996" i="1"/>
  <c r="R984" i="1"/>
  <c r="R972" i="1"/>
  <c r="R960" i="1"/>
  <c r="R948" i="1"/>
  <c r="R933" i="1"/>
  <c r="R917" i="1"/>
  <c r="R900" i="1"/>
  <c r="R850" i="1"/>
  <c r="R726" i="1"/>
  <c r="R582" i="1"/>
  <c r="R438" i="1"/>
  <c r="R294" i="1"/>
  <c r="R150" i="1"/>
  <c r="R6" i="1"/>
  <c r="O1010" i="1"/>
  <c r="O991" i="1"/>
  <c r="O988" i="1"/>
  <c r="O969" i="1"/>
  <c r="O955" i="1"/>
  <c r="O949" i="1"/>
  <c r="O903" i="1"/>
  <c r="O892" i="1"/>
  <c r="O855" i="1"/>
  <c r="O697" i="1"/>
  <c r="P881" i="1"/>
  <c r="O347" i="1"/>
  <c r="R1031" i="1"/>
  <c r="R1019" i="1"/>
  <c r="R1007" i="1"/>
  <c r="R995" i="1"/>
  <c r="R983" i="1"/>
  <c r="R971" i="1"/>
  <c r="R959" i="1"/>
  <c r="R947" i="1"/>
  <c r="R932" i="1"/>
  <c r="R916" i="1"/>
  <c r="R898" i="1"/>
  <c r="R846" i="1"/>
  <c r="R714" i="1"/>
  <c r="R570" i="1"/>
  <c r="R426" i="1"/>
  <c r="R282" i="1"/>
  <c r="O1019" i="1"/>
  <c r="O1005" i="1"/>
  <c r="O995" i="1"/>
  <c r="O984" i="1"/>
  <c r="O924" i="1"/>
  <c r="O879" i="1"/>
  <c r="O819" i="1"/>
  <c r="O763" i="1"/>
  <c r="R8" i="1"/>
  <c r="R20" i="1"/>
  <c r="R32" i="1"/>
  <c r="R44" i="1"/>
  <c r="R56" i="1"/>
  <c r="R68" i="1"/>
  <c r="R80" i="1"/>
  <c r="R92" i="1"/>
  <c r="R104" i="1"/>
  <c r="R116" i="1"/>
  <c r="R128" i="1"/>
  <c r="R140" i="1"/>
  <c r="R152" i="1"/>
  <c r="R164" i="1"/>
  <c r="R176" i="1"/>
  <c r="R188" i="1"/>
  <c r="R200" i="1"/>
  <c r="R212" i="1"/>
  <c r="R224" i="1"/>
  <c r="R236" i="1"/>
  <c r="R248" i="1"/>
  <c r="R260" i="1"/>
  <c r="R272" i="1"/>
  <c r="R284" i="1"/>
  <c r="R296" i="1"/>
  <c r="R308" i="1"/>
  <c r="R320" i="1"/>
  <c r="R332" i="1"/>
  <c r="R344" i="1"/>
  <c r="R356" i="1"/>
  <c r="R368" i="1"/>
  <c r="R380" i="1"/>
  <c r="R392" i="1"/>
  <c r="R404" i="1"/>
  <c r="R416" i="1"/>
  <c r="R428" i="1"/>
  <c r="R440" i="1"/>
  <c r="R452" i="1"/>
  <c r="R464" i="1"/>
  <c r="R476" i="1"/>
  <c r="R488" i="1"/>
  <c r="R500" i="1"/>
  <c r="R512" i="1"/>
  <c r="R524" i="1"/>
  <c r="R536" i="1"/>
  <c r="R548" i="1"/>
  <c r="R560" i="1"/>
  <c r="R572" i="1"/>
  <c r="R584" i="1"/>
  <c r="R596" i="1"/>
  <c r="R608" i="1"/>
  <c r="R620" i="1"/>
  <c r="R632" i="1"/>
  <c r="R644" i="1"/>
  <c r="R656" i="1"/>
  <c r="R668" i="1"/>
  <c r="R680" i="1"/>
  <c r="R692" i="1"/>
  <c r="R704" i="1"/>
  <c r="R716" i="1"/>
  <c r="R728" i="1"/>
  <c r="R740" i="1"/>
  <c r="R752" i="1"/>
  <c r="R764" i="1"/>
  <c r="R776" i="1"/>
  <c r="R788" i="1"/>
  <c r="R800" i="1"/>
  <c r="R812" i="1"/>
  <c r="R824" i="1"/>
  <c r="R836" i="1"/>
  <c r="R848" i="1"/>
  <c r="R860" i="1"/>
  <c r="R872" i="1"/>
  <c r="R884" i="1"/>
  <c r="R9" i="1"/>
  <c r="R21" i="1"/>
  <c r="R33" i="1"/>
  <c r="R45" i="1"/>
  <c r="R57" i="1"/>
  <c r="R69" i="1"/>
  <c r="R81" i="1"/>
  <c r="R93" i="1"/>
  <c r="R105" i="1"/>
  <c r="R117" i="1"/>
  <c r="R129" i="1"/>
  <c r="R141" i="1"/>
  <c r="R153" i="1"/>
  <c r="R165" i="1"/>
  <c r="R177" i="1"/>
  <c r="R189" i="1"/>
  <c r="R201" i="1"/>
  <c r="R213" i="1"/>
  <c r="R225" i="1"/>
  <c r="R237" i="1"/>
  <c r="R249" i="1"/>
  <c r="R261" i="1"/>
  <c r="R273" i="1"/>
  <c r="R285" i="1"/>
  <c r="R297" i="1"/>
  <c r="R309" i="1"/>
  <c r="R321" i="1"/>
  <c r="R333" i="1"/>
  <c r="R345" i="1"/>
  <c r="R357" i="1"/>
  <c r="R369" i="1"/>
  <c r="R381" i="1"/>
  <c r="R393" i="1"/>
  <c r="R405" i="1"/>
  <c r="R417" i="1"/>
  <c r="R429" i="1"/>
  <c r="R441" i="1"/>
  <c r="R453" i="1"/>
  <c r="R465" i="1"/>
  <c r="R477" i="1"/>
  <c r="R489" i="1"/>
  <c r="R501" i="1"/>
  <c r="R513" i="1"/>
  <c r="R525" i="1"/>
  <c r="R537" i="1"/>
  <c r="R549" i="1"/>
  <c r="R561" i="1"/>
  <c r="R573" i="1"/>
  <c r="R585" i="1"/>
  <c r="R597" i="1"/>
  <c r="R609" i="1"/>
  <c r="R621" i="1"/>
  <c r="R633" i="1"/>
  <c r="R645" i="1"/>
  <c r="R657" i="1"/>
  <c r="R669" i="1"/>
  <c r="R681" i="1"/>
  <c r="R693" i="1"/>
  <c r="R705" i="1"/>
  <c r="R717" i="1"/>
  <c r="R729" i="1"/>
  <c r="R741" i="1"/>
  <c r="R753" i="1"/>
  <c r="R765" i="1"/>
  <c r="R777" i="1"/>
  <c r="R801" i="1"/>
  <c r="R813" i="1"/>
  <c r="R825" i="1"/>
  <c r="R837" i="1"/>
  <c r="R849" i="1"/>
  <c r="R873" i="1"/>
  <c r="R885" i="1"/>
  <c r="R897" i="1"/>
  <c r="R10" i="1"/>
  <c r="R22" i="1"/>
  <c r="R34" i="1"/>
  <c r="R46" i="1"/>
  <c r="R58" i="1"/>
  <c r="R70" i="1"/>
  <c r="R82" i="1"/>
  <c r="R94" i="1"/>
  <c r="R106" i="1"/>
  <c r="R118" i="1"/>
  <c r="R130" i="1"/>
  <c r="R142" i="1"/>
  <c r="R154" i="1"/>
  <c r="R166" i="1"/>
  <c r="R178" i="1"/>
  <c r="R190" i="1"/>
  <c r="R202" i="1"/>
  <c r="R214" i="1"/>
  <c r="R226" i="1"/>
  <c r="R238" i="1"/>
  <c r="R250" i="1"/>
  <c r="R262" i="1"/>
  <c r="R274" i="1"/>
  <c r="R286" i="1"/>
  <c r="R298" i="1"/>
  <c r="R310" i="1"/>
  <c r="R322" i="1"/>
  <c r="R334" i="1"/>
  <c r="R346" i="1"/>
  <c r="R358" i="1"/>
  <c r="R370" i="1"/>
  <c r="R382" i="1"/>
  <c r="R394" i="1"/>
  <c r="R406" i="1"/>
  <c r="R418" i="1"/>
  <c r="R430" i="1"/>
  <c r="R442" i="1"/>
  <c r="R454" i="1"/>
  <c r="R466" i="1"/>
  <c r="R478" i="1"/>
  <c r="R490" i="1"/>
  <c r="R502" i="1"/>
  <c r="R514" i="1"/>
  <c r="R526" i="1"/>
  <c r="R538" i="1"/>
  <c r="R550" i="1"/>
  <c r="R562" i="1"/>
  <c r="R574" i="1"/>
  <c r="R586" i="1"/>
  <c r="R598" i="1"/>
  <c r="R610" i="1"/>
  <c r="R622" i="1"/>
  <c r="R634" i="1"/>
  <c r="R646" i="1"/>
  <c r="R658" i="1"/>
  <c r="R670" i="1"/>
  <c r="R682" i="1"/>
  <c r="R694" i="1"/>
  <c r="R706" i="1"/>
  <c r="R718" i="1"/>
  <c r="R730" i="1"/>
  <c r="R742" i="1"/>
  <c r="R754" i="1"/>
  <c r="R766" i="1"/>
  <c r="R778" i="1"/>
  <c r="R790" i="1"/>
  <c r="R802" i="1"/>
  <c r="R814" i="1"/>
  <c r="R826" i="1"/>
  <c r="R11" i="1"/>
  <c r="R23" i="1"/>
  <c r="R35" i="1"/>
  <c r="R47" i="1"/>
  <c r="R59" i="1"/>
  <c r="R71" i="1"/>
  <c r="R83" i="1"/>
  <c r="R95" i="1"/>
  <c r="R107" i="1"/>
  <c r="R119" i="1"/>
  <c r="R131" i="1"/>
  <c r="R143" i="1"/>
  <c r="R155" i="1"/>
  <c r="R167" i="1"/>
  <c r="R179" i="1"/>
  <c r="R191" i="1"/>
  <c r="R203" i="1"/>
  <c r="R215" i="1"/>
  <c r="R227" i="1"/>
  <c r="R239" i="1"/>
  <c r="R251" i="1"/>
  <c r="R263" i="1"/>
  <c r="R287" i="1"/>
  <c r="R299" i="1"/>
  <c r="R311" i="1"/>
  <c r="R323" i="1"/>
  <c r="R335" i="1"/>
  <c r="R347" i="1"/>
  <c r="R359" i="1"/>
  <c r="R371" i="1"/>
  <c r="R383" i="1"/>
  <c r="R395" i="1"/>
  <c r="R407" i="1"/>
  <c r="R419" i="1"/>
  <c r="R431" i="1"/>
  <c r="R443" i="1"/>
  <c r="R455" i="1"/>
  <c r="R467" i="1"/>
  <c r="R479" i="1"/>
  <c r="R491" i="1"/>
  <c r="R503" i="1"/>
  <c r="R515" i="1"/>
  <c r="R527" i="1"/>
  <c r="R539" i="1"/>
  <c r="R551" i="1"/>
  <c r="R563" i="1"/>
  <c r="R575" i="1"/>
  <c r="R587" i="1"/>
  <c r="R599" i="1"/>
  <c r="R611" i="1"/>
  <c r="R623" i="1"/>
  <c r="R635" i="1"/>
  <c r="R647" i="1"/>
  <c r="R659" i="1"/>
  <c r="R671" i="1"/>
  <c r="R683" i="1"/>
  <c r="R695" i="1"/>
  <c r="R707" i="1"/>
  <c r="R719" i="1"/>
  <c r="R731" i="1"/>
  <c r="R743" i="1"/>
  <c r="R755" i="1"/>
  <c r="R767" i="1"/>
  <c r="R779" i="1"/>
  <c r="R791" i="1"/>
  <c r="R803" i="1"/>
  <c r="R815" i="1"/>
  <c r="R827" i="1"/>
  <c r="R839" i="1"/>
  <c r="R851" i="1"/>
  <c r="R863" i="1"/>
  <c r="R875" i="1"/>
  <c r="R887" i="1"/>
  <c r="R899" i="1"/>
  <c r="R911" i="1"/>
  <c r="R923" i="1"/>
  <c r="R935" i="1"/>
  <c r="R12" i="1"/>
  <c r="R24" i="1"/>
  <c r="R36" i="1"/>
  <c r="R48" i="1"/>
  <c r="R60" i="1"/>
  <c r="R72" i="1"/>
  <c r="R84" i="1"/>
  <c r="R96" i="1"/>
  <c r="R108" i="1"/>
  <c r="R120" i="1"/>
  <c r="R132" i="1"/>
  <c r="R144" i="1"/>
  <c r="R156" i="1"/>
  <c r="R168" i="1"/>
  <c r="R180" i="1"/>
  <c r="R192" i="1"/>
  <c r="R204" i="1"/>
  <c r="R216" i="1"/>
  <c r="R228" i="1"/>
  <c r="R240" i="1"/>
  <c r="R252" i="1"/>
  <c r="R264" i="1"/>
  <c r="R276" i="1"/>
  <c r="R288" i="1"/>
  <c r="R300" i="1"/>
  <c r="R312" i="1"/>
  <c r="R324" i="1"/>
  <c r="R336" i="1"/>
  <c r="R348" i="1"/>
  <c r="R360" i="1"/>
  <c r="R372" i="1"/>
  <c r="R384" i="1"/>
  <c r="R396" i="1"/>
  <c r="R408" i="1"/>
  <c r="R420" i="1"/>
  <c r="R432" i="1"/>
  <c r="R444" i="1"/>
  <c r="R456" i="1"/>
  <c r="R468" i="1"/>
  <c r="R480" i="1"/>
  <c r="R492" i="1"/>
  <c r="R504" i="1"/>
  <c r="R516" i="1"/>
  <c r="R528" i="1"/>
  <c r="R540" i="1"/>
  <c r="R552" i="1"/>
  <c r="R564" i="1"/>
  <c r="R576" i="1"/>
  <c r="R588" i="1"/>
  <c r="R600" i="1"/>
  <c r="R612" i="1"/>
  <c r="R624" i="1"/>
  <c r="R636" i="1"/>
  <c r="R648" i="1"/>
  <c r="R660" i="1"/>
  <c r="R672" i="1"/>
  <c r="R684" i="1"/>
  <c r="R696" i="1"/>
  <c r="R708" i="1"/>
  <c r="R720" i="1"/>
  <c r="R732" i="1"/>
  <c r="R744" i="1"/>
  <c r="R756" i="1"/>
  <c r="R768" i="1"/>
  <c r="R780" i="1"/>
  <c r="R804" i="1"/>
  <c r="R816" i="1"/>
  <c r="R828" i="1"/>
  <c r="R840" i="1"/>
  <c r="R852" i="1"/>
  <c r="R864" i="1"/>
  <c r="R876" i="1"/>
  <c r="R13" i="1"/>
  <c r="R25" i="1"/>
  <c r="R37" i="1"/>
  <c r="R49" i="1"/>
  <c r="R61" i="1"/>
  <c r="R73" i="1"/>
  <c r="R85" i="1"/>
  <c r="R97" i="1"/>
  <c r="R109" i="1"/>
  <c r="R121" i="1"/>
  <c r="R133" i="1"/>
  <c r="R145" i="1"/>
  <c r="R157" i="1"/>
  <c r="R169" i="1"/>
  <c r="R181" i="1"/>
  <c r="R193" i="1"/>
  <c r="R205" i="1"/>
  <c r="R217" i="1"/>
  <c r="R229" i="1"/>
  <c r="R241" i="1"/>
  <c r="R253" i="1"/>
  <c r="R265" i="1"/>
  <c r="R277" i="1"/>
  <c r="R289" i="1"/>
  <c r="R301" i="1"/>
  <c r="R313" i="1"/>
  <c r="R325" i="1"/>
  <c r="R337" i="1"/>
  <c r="R349" i="1"/>
  <c r="R361" i="1"/>
  <c r="R373" i="1"/>
  <c r="R385" i="1"/>
  <c r="R397" i="1"/>
  <c r="R409" i="1"/>
  <c r="R421" i="1"/>
  <c r="R433" i="1"/>
  <c r="R445" i="1"/>
  <c r="R457" i="1"/>
  <c r="R469" i="1"/>
  <c r="R481" i="1"/>
  <c r="R493" i="1"/>
  <c r="R505" i="1"/>
  <c r="R517" i="1"/>
  <c r="R529" i="1"/>
  <c r="R541" i="1"/>
  <c r="R553" i="1"/>
  <c r="R565" i="1"/>
  <c r="R577" i="1"/>
  <c r="R589" i="1"/>
  <c r="R601" i="1"/>
  <c r="R613" i="1"/>
  <c r="R625" i="1"/>
  <c r="R637" i="1"/>
  <c r="R649" i="1"/>
  <c r="R661" i="1"/>
  <c r="R673" i="1"/>
  <c r="R685" i="1"/>
  <c r="R697" i="1"/>
  <c r="R709" i="1"/>
  <c r="R721" i="1"/>
  <c r="R733" i="1"/>
  <c r="R745" i="1"/>
  <c r="R757" i="1"/>
  <c r="R769" i="1"/>
  <c r="R781" i="1"/>
  <c r="R793" i="1"/>
  <c r="R805" i="1"/>
  <c r="R817" i="1"/>
  <c r="R829" i="1"/>
  <c r="R841" i="1"/>
  <c r="R853" i="1"/>
  <c r="R865" i="1"/>
  <c r="R877" i="1"/>
  <c r="R889" i="1"/>
  <c r="R14" i="1"/>
  <c r="R26" i="1"/>
  <c r="R38" i="1"/>
  <c r="R50" i="1"/>
  <c r="R62" i="1"/>
  <c r="R74" i="1"/>
  <c r="R86" i="1"/>
  <c r="R98" i="1"/>
  <c r="R110" i="1"/>
  <c r="R122" i="1"/>
  <c r="R134" i="1"/>
  <c r="R146" i="1"/>
  <c r="R158" i="1"/>
  <c r="R170" i="1"/>
  <c r="R182" i="1"/>
  <c r="R194" i="1"/>
  <c r="R206" i="1"/>
  <c r="R218" i="1"/>
  <c r="R230" i="1"/>
  <c r="R242" i="1"/>
  <c r="R254" i="1"/>
  <c r="R266" i="1"/>
  <c r="R278" i="1"/>
  <c r="R290" i="1"/>
  <c r="R302" i="1"/>
  <c r="R314" i="1"/>
  <c r="R326" i="1"/>
  <c r="R338" i="1"/>
  <c r="R350" i="1"/>
  <c r="R362" i="1"/>
  <c r="R374" i="1"/>
  <c r="R386" i="1"/>
  <c r="R398" i="1"/>
  <c r="R410" i="1"/>
  <c r="R422" i="1"/>
  <c r="R434" i="1"/>
  <c r="R446" i="1"/>
  <c r="R458" i="1"/>
  <c r="R470" i="1"/>
  <c r="R482" i="1"/>
  <c r="R494" i="1"/>
  <c r="R506" i="1"/>
  <c r="R518" i="1"/>
  <c r="R530" i="1"/>
  <c r="R542" i="1"/>
  <c r="R554" i="1"/>
  <c r="R566" i="1"/>
  <c r="R578" i="1"/>
  <c r="R590" i="1"/>
  <c r="R602" i="1"/>
  <c r="R614" i="1"/>
  <c r="R626" i="1"/>
  <c r="R638" i="1"/>
  <c r="R650" i="1"/>
  <c r="R662" i="1"/>
  <c r="R674" i="1"/>
  <c r="R686" i="1"/>
  <c r="R698" i="1"/>
  <c r="R710" i="1"/>
  <c r="R722" i="1"/>
  <c r="R734" i="1"/>
  <c r="R746" i="1"/>
  <c r="R758" i="1"/>
  <c r="R770" i="1"/>
  <c r="R782" i="1"/>
  <c r="R794" i="1"/>
  <c r="R806" i="1"/>
  <c r="R818" i="1"/>
  <c r="R830" i="1"/>
  <c r="R842" i="1"/>
  <c r="R854" i="1"/>
  <c r="R866" i="1"/>
  <c r="R878" i="1"/>
  <c r="R890" i="1"/>
  <c r="R902" i="1"/>
  <c r="R914" i="1"/>
  <c r="R926" i="1"/>
  <c r="R938" i="1"/>
  <c r="R3" i="1"/>
  <c r="R15" i="1"/>
  <c r="R27" i="1"/>
  <c r="R39" i="1"/>
  <c r="R51" i="1"/>
  <c r="R63" i="1"/>
  <c r="R75" i="1"/>
  <c r="R87" i="1"/>
  <c r="R99" i="1"/>
  <c r="R111" i="1"/>
  <c r="R123" i="1"/>
  <c r="R135" i="1"/>
  <c r="R147" i="1"/>
  <c r="R159" i="1"/>
  <c r="R171" i="1"/>
  <c r="R183" i="1"/>
  <c r="R195" i="1"/>
  <c r="R207" i="1"/>
  <c r="R219" i="1"/>
  <c r="R231" i="1"/>
  <c r="R243" i="1"/>
  <c r="R255" i="1"/>
  <c r="R267" i="1"/>
  <c r="R279" i="1"/>
  <c r="R291" i="1"/>
  <c r="R303" i="1"/>
  <c r="R315" i="1"/>
  <c r="R327" i="1"/>
  <c r="R339" i="1"/>
  <c r="R351" i="1"/>
  <c r="R363" i="1"/>
  <c r="R375" i="1"/>
  <c r="R387" i="1"/>
  <c r="R399" i="1"/>
  <c r="R411" i="1"/>
  <c r="R423" i="1"/>
  <c r="R435" i="1"/>
  <c r="R447" i="1"/>
  <c r="R459" i="1"/>
  <c r="R483" i="1"/>
  <c r="R495" i="1"/>
  <c r="R507" i="1"/>
  <c r="R519" i="1"/>
  <c r="R531" i="1"/>
  <c r="R543" i="1"/>
  <c r="R555" i="1"/>
  <c r="R567" i="1"/>
  <c r="R579" i="1"/>
  <c r="R591" i="1"/>
  <c r="R603" i="1"/>
  <c r="R615" i="1"/>
  <c r="R627" i="1"/>
  <c r="R639" i="1"/>
  <c r="R651" i="1"/>
  <c r="R663" i="1"/>
  <c r="R675" i="1"/>
  <c r="R687" i="1"/>
  <c r="R699" i="1"/>
  <c r="R711" i="1"/>
  <c r="R723" i="1"/>
  <c r="R735" i="1"/>
  <c r="R747" i="1"/>
  <c r="R759" i="1"/>
  <c r="R771" i="1"/>
  <c r="R783" i="1"/>
  <c r="R795" i="1"/>
  <c r="R807" i="1"/>
  <c r="R819" i="1"/>
  <c r="R831" i="1"/>
  <c r="R843" i="1"/>
  <c r="R855" i="1"/>
  <c r="R867" i="1"/>
  <c r="R879" i="1"/>
  <c r="R891" i="1"/>
  <c r="R4" i="1"/>
  <c r="R16" i="1"/>
  <c r="R28" i="1"/>
  <c r="R40" i="1"/>
  <c r="R52" i="1"/>
  <c r="R64" i="1"/>
  <c r="R76" i="1"/>
  <c r="R88" i="1"/>
  <c r="R100" i="1"/>
  <c r="R112" i="1"/>
  <c r="R124" i="1"/>
  <c r="R136" i="1"/>
  <c r="R148" i="1"/>
  <c r="R160" i="1"/>
  <c r="R172" i="1"/>
  <c r="R184" i="1"/>
  <c r="R196" i="1"/>
  <c r="R208" i="1"/>
  <c r="R220" i="1"/>
  <c r="R232" i="1"/>
  <c r="R244" i="1"/>
  <c r="R256" i="1"/>
  <c r="R268" i="1"/>
  <c r="R280" i="1"/>
  <c r="R292" i="1"/>
  <c r="R304" i="1"/>
  <c r="R316" i="1"/>
  <c r="R328" i="1"/>
  <c r="R340" i="1"/>
  <c r="R352" i="1"/>
  <c r="R364" i="1"/>
  <c r="R376" i="1"/>
  <c r="R388" i="1"/>
  <c r="R400" i="1"/>
  <c r="R412" i="1"/>
  <c r="R424" i="1"/>
  <c r="R436" i="1"/>
  <c r="R448" i="1"/>
  <c r="R460" i="1"/>
  <c r="R472" i="1"/>
  <c r="R484" i="1"/>
  <c r="R496" i="1"/>
  <c r="R508" i="1"/>
  <c r="R520" i="1"/>
  <c r="R532" i="1"/>
  <c r="R544" i="1"/>
  <c r="R556" i="1"/>
  <c r="R568" i="1"/>
  <c r="R580" i="1"/>
  <c r="R592" i="1"/>
  <c r="R604" i="1"/>
  <c r="R616" i="1"/>
  <c r="R628" i="1"/>
  <c r="R640" i="1"/>
  <c r="R652" i="1"/>
  <c r="R664" i="1"/>
  <c r="R676" i="1"/>
  <c r="R688" i="1"/>
  <c r="R700" i="1"/>
  <c r="R712" i="1"/>
  <c r="R724" i="1"/>
  <c r="R736" i="1"/>
  <c r="R748" i="1"/>
  <c r="R760" i="1"/>
  <c r="R772" i="1"/>
  <c r="R784" i="1"/>
  <c r="R796" i="1"/>
  <c r="R808" i="1"/>
  <c r="R820" i="1"/>
  <c r="R832" i="1"/>
  <c r="R844" i="1"/>
  <c r="R856" i="1"/>
  <c r="R868" i="1"/>
  <c r="R880" i="1"/>
  <c r="R5" i="1"/>
  <c r="R17" i="1"/>
  <c r="R29" i="1"/>
  <c r="R41" i="1"/>
  <c r="R53" i="1"/>
  <c r="R65" i="1"/>
  <c r="R77" i="1"/>
  <c r="R89" i="1"/>
  <c r="R101" i="1"/>
  <c r="R113" i="1"/>
  <c r="R125" i="1"/>
  <c r="R137" i="1"/>
  <c r="R149" i="1"/>
  <c r="R161" i="1"/>
  <c r="R173" i="1"/>
  <c r="R185" i="1"/>
  <c r="R197" i="1"/>
  <c r="R209" i="1"/>
  <c r="R221" i="1"/>
  <c r="R233" i="1"/>
  <c r="R245" i="1"/>
  <c r="R257" i="1"/>
  <c r="R269" i="1"/>
  <c r="R281" i="1"/>
  <c r="R293" i="1"/>
  <c r="R305" i="1"/>
  <c r="R317" i="1"/>
  <c r="R329" i="1"/>
  <c r="R341" i="1"/>
  <c r="R353" i="1"/>
  <c r="R365" i="1"/>
  <c r="R377" i="1"/>
  <c r="R389" i="1"/>
  <c r="R401" i="1"/>
  <c r="R413" i="1"/>
  <c r="R425" i="1"/>
  <c r="R437" i="1"/>
  <c r="R449" i="1"/>
  <c r="R461" i="1"/>
  <c r="R473" i="1"/>
  <c r="R485" i="1"/>
  <c r="R497" i="1"/>
  <c r="R509" i="1"/>
  <c r="R521" i="1"/>
  <c r="R533" i="1"/>
  <c r="R545" i="1"/>
  <c r="R557" i="1"/>
  <c r="R569" i="1"/>
  <c r="R581" i="1"/>
  <c r="R593" i="1"/>
  <c r="R605" i="1"/>
  <c r="R617" i="1"/>
  <c r="R629" i="1"/>
  <c r="R641" i="1"/>
  <c r="R653" i="1"/>
  <c r="R665" i="1"/>
  <c r="R677" i="1"/>
  <c r="R689" i="1"/>
  <c r="R701" i="1"/>
  <c r="R713" i="1"/>
  <c r="R725" i="1"/>
  <c r="R737" i="1"/>
  <c r="R749" i="1"/>
  <c r="R761" i="1"/>
  <c r="R773" i="1"/>
  <c r="R785" i="1"/>
  <c r="R797" i="1"/>
  <c r="R809" i="1"/>
  <c r="R821" i="1"/>
  <c r="R833" i="1"/>
  <c r="R845" i="1"/>
  <c r="R857" i="1"/>
  <c r="R869" i="1"/>
  <c r="R881" i="1"/>
  <c r="R893" i="1"/>
  <c r="R905" i="1"/>
  <c r="R7" i="1"/>
  <c r="R19" i="1"/>
  <c r="R31" i="1"/>
  <c r="R43" i="1"/>
  <c r="R55" i="1"/>
  <c r="R67" i="1"/>
  <c r="R91" i="1"/>
  <c r="R103" i="1"/>
  <c r="R115" i="1"/>
  <c r="R127" i="1"/>
  <c r="R139" i="1"/>
  <c r="R151" i="1"/>
  <c r="R163" i="1"/>
  <c r="R175" i="1"/>
  <c r="R187" i="1"/>
  <c r="R199" i="1"/>
  <c r="R211" i="1"/>
  <c r="R223" i="1"/>
  <c r="R235" i="1"/>
  <c r="R247" i="1"/>
  <c r="R259" i="1"/>
  <c r="R271" i="1"/>
  <c r="R283" i="1"/>
  <c r="R295" i="1"/>
  <c r="R307" i="1"/>
  <c r="R319" i="1"/>
  <c r="R331" i="1"/>
  <c r="R343" i="1"/>
  <c r="R355" i="1"/>
  <c r="R367" i="1"/>
  <c r="R379" i="1"/>
  <c r="R391" i="1"/>
  <c r="R403" i="1"/>
  <c r="R415" i="1"/>
  <c r="R427" i="1"/>
  <c r="R439" i="1"/>
  <c r="R451" i="1"/>
  <c r="R463" i="1"/>
  <c r="R475" i="1"/>
  <c r="R487" i="1"/>
  <c r="R499" i="1"/>
  <c r="R511" i="1"/>
  <c r="R523" i="1"/>
  <c r="R535" i="1"/>
  <c r="R547" i="1"/>
  <c r="R559" i="1"/>
  <c r="R571" i="1"/>
  <c r="R583" i="1"/>
  <c r="R595" i="1"/>
  <c r="R607" i="1"/>
  <c r="R619" i="1"/>
  <c r="R631" i="1"/>
  <c r="R643" i="1"/>
  <c r="R655" i="1"/>
  <c r="R679" i="1"/>
  <c r="R691" i="1"/>
  <c r="R703" i="1"/>
  <c r="R715" i="1"/>
  <c r="R727" i="1"/>
  <c r="R739" i="1"/>
  <c r="R751" i="1"/>
  <c r="R763" i="1"/>
  <c r="R775" i="1"/>
  <c r="R787" i="1"/>
  <c r="R799" i="1"/>
  <c r="R811" i="1"/>
  <c r="R823" i="1"/>
  <c r="R835" i="1"/>
  <c r="R847" i="1"/>
  <c r="R859" i="1"/>
  <c r="R871" i="1"/>
  <c r="R883" i="1"/>
  <c r="R895" i="1"/>
  <c r="R907" i="1"/>
  <c r="R919" i="1"/>
  <c r="R931" i="1"/>
  <c r="R943" i="1"/>
  <c r="O647" i="1"/>
  <c r="O613" i="1"/>
  <c r="O523" i="1"/>
  <c r="P869" i="1"/>
  <c r="P857" i="1"/>
  <c r="O59" i="1"/>
  <c r="R1030" i="1"/>
  <c r="R1018" i="1"/>
  <c r="R1006" i="1"/>
  <c r="R994" i="1"/>
  <c r="R982" i="1"/>
  <c r="R970" i="1"/>
  <c r="R958" i="1"/>
  <c r="R946" i="1"/>
  <c r="R915" i="1"/>
  <c r="R896" i="1"/>
  <c r="R838" i="1"/>
  <c r="R702" i="1"/>
  <c r="R558" i="1"/>
  <c r="R414" i="1"/>
  <c r="R270" i="1"/>
  <c r="R126" i="1"/>
  <c r="O1031" i="1"/>
  <c r="O1023" i="1"/>
  <c r="O1008" i="1"/>
  <c r="O959" i="1"/>
  <c r="O899" i="1"/>
  <c r="O847" i="1"/>
  <c r="O445" i="1"/>
  <c r="O325" i="1"/>
  <c r="O71" i="1"/>
  <c r="R1029" i="1"/>
  <c r="R1017" i="1"/>
  <c r="R1005" i="1"/>
  <c r="R993" i="1"/>
  <c r="R981" i="1"/>
  <c r="R969" i="1"/>
  <c r="R957" i="1"/>
  <c r="R945" i="1"/>
  <c r="R929" i="1"/>
  <c r="R913" i="1"/>
  <c r="R894" i="1"/>
  <c r="R834" i="1"/>
  <c r="R690" i="1"/>
  <c r="R546" i="1"/>
  <c r="R402" i="1"/>
  <c r="R258" i="1"/>
  <c r="R114" i="1"/>
  <c r="O997" i="1"/>
  <c r="O870" i="1"/>
  <c r="O755" i="1"/>
  <c r="O719" i="1"/>
  <c r="P905" i="1"/>
  <c r="O517" i="1"/>
  <c r="O479" i="1"/>
  <c r="O361" i="1"/>
  <c r="R1028" i="1"/>
  <c r="R1016" i="1"/>
  <c r="R1004" i="1"/>
  <c r="R992" i="1"/>
  <c r="R980" i="1"/>
  <c r="R968" i="1"/>
  <c r="R956" i="1"/>
  <c r="R944" i="1"/>
  <c r="R928" i="1"/>
  <c r="R912" i="1"/>
  <c r="R892" i="1"/>
  <c r="R822" i="1"/>
  <c r="R678" i="1"/>
  <c r="R534" i="1"/>
  <c r="R390" i="1"/>
  <c r="R246" i="1"/>
  <c r="R102" i="1"/>
  <c r="O1030" i="1"/>
  <c r="O934" i="1"/>
  <c r="O811" i="1"/>
  <c r="O751" i="1"/>
  <c r="O559" i="1"/>
  <c r="O1029" i="1"/>
  <c r="O971" i="1"/>
  <c r="O909" i="1"/>
  <c r="O671" i="1"/>
  <c r="O635" i="1"/>
  <c r="O553" i="1"/>
  <c r="O431" i="1"/>
  <c r="O419" i="1"/>
  <c r="O397" i="1"/>
  <c r="O311" i="1"/>
  <c r="P48" i="1"/>
  <c r="O215" i="1"/>
  <c r="R1027" i="1"/>
  <c r="R1015" i="1"/>
  <c r="R1003" i="1"/>
  <c r="R991" i="1"/>
  <c r="R979" i="1"/>
  <c r="R967" i="1"/>
  <c r="R955" i="1"/>
  <c r="R942" i="1"/>
  <c r="R927" i="1"/>
  <c r="R910" i="1"/>
  <c r="R888" i="1"/>
  <c r="R810" i="1"/>
  <c r="R666" i="1"/>
  <c r="R522" i="1"/>
  <c r="R378" i="1"/>
  <c r="R234" i="1"/>
  <c r="R90" i="1"/>
  <c r="P961" i="1"/>
  <c r="O1007" i="1"/>
  <c r="O947" i="1"/>
  <c r="O859" i="1"/>
  <c r="O709" i="1"/>
  <c r="O619" i="1"/>
  <c r="P920" i="1"/>
  <c r="O503" i="1"/>
  <c r="O409" i="1"/>
  <c r="O349" i="1"/>
  <c r="O263" i="1"/>
  <c r="R1038" i="1"/>
  <c r="R1026" i="1"/>
  <c r="R1014" i="1"/>
  <c r="R1002" i="1"/>
  <c r="R990" i="1"/>
  <c r="R978" i="1"/>
  <c r="R966" i="1"/>
  <c r="R954" i="1"/>
  <c r="R941" i="1"/>
  <c r="R925" i="1"/>
  <c r="R909" i="1"/>
  <c r="R886" i="1"/>
  <c r="R798" i="1"/>
  <c r="R654" i="1"/>
  <c r="R510" i="1"/>
  <c r="R366" i="1"/>
  <c r="R222" i="1"/>
  <c r="R78" i="1"/>
  <c r="O864" i="1"/>
  <c r="O866" i="1"/>
  <c r="O816" i="1"/>
  <c r="O818" i="1"/>
  <c r="O567" i="1"/>
  <c r="O568" i="1"/>
  <c r="O569" i="1"/>
  <c r="O564" i="1"/>
  <c r="O566" i="1"/>
  <c r="O131" i="1"/>
  <c r="P616" i="1"/>
  <c r="O735" i="1"/>
  <c r="O736" i="1"/>
  <c r="O737" i="1"/>
  <c r="O732" i="1"/>
  <c r="O734" i="1"/>
  <c r="P180" i="1"/>
  <c r="O339" i="1"/>
  <c r="O340" i="1"/>
  <c r="O341" i="1"/>
  <c r="O342" i="1"/>
  <c r="O343" i="1"/>
  <c r="O344" i="1"/>
  <c r="O345" i="1"/>
  <c r="O965" i="1"/>
  <c r="O793" i="1"/>
  <c r="O121" i="1"/>
  <c r="P1023" i="1"/>
  <c r="O956" i="1"/>
  <c r="O896" i="1"/>
  <c r="O849" i="1"/>
  <c r="O852" i="1"/>
  <c r="O824" i="1"/>
  <c r="O825" i="1"/>
  <c r="O828" i="1"/>
  <c r="O784" i="1"/>
  <c r="O785" i="1"/>
  <c r="O786" i="1"/>
  <c r="O788" i="1"/>
  <c r="P520" i="1"/>
  <c r="O689" i="1"/>
  <c r="O690" i="1"/>
  <c r="O692" i="1"/>
  <c r="O693" i="1"/>
  <c r="O694" i="1"/>
  <c r="P530" i="1"/>
  <c r="O654" i="1"/>
  <c r="O656" i="1"/>
  <c r="O657" i="1"/>
  <c r="O658" i="1"/>
  <c r="O660" i="1"/>
  <c r="O579" i="1"/>
  <c r="O580" i="1"/>
  <c r="O581" i="1"/>
  <c r="O582" i="1"/>
  <c r="O578" i="1"/>
  <c r="P329" i="1"/>
  <c r="O521" i="1"/>
  <c r="O522" i="1"/>
  <c r="O524" i="1"/>
  <c r="O525" i="1"/>
  <c r="O526" i="1"/>
  <c r="O411" i="1"/>
  <c r="O412" i="1"/>
  <c r="O413" i="1"/>
  <c r="O414" i="1"/>
  <c r="O415" i="1"/>
  <c r="O410" i="1"/>
  <c r="P149" i="1"/>
  <c r="O332" i="1"/>
  <c r="O333" i="1"/>
  <c r="O334" i="1"/>
  <c r="O336" i="1"/>
  <c r="O338" i="1"/>
  <c r="P84" i="1"/>
  <c r="O279" i="1"/>
  <c r="O280" i="1"/>
  <c r="O281" i="1"/>
  <c r="O282" i="1"/>
  <c r="O276" i="1"/>
  <c r="O278" i="1"/>
  <c r="P10" i="1"/>
  <c r="O1034" i="1"/>
  <c r="O1022" i="1"/>
  <c r="O1009" i="1"/>
  <c r="O996" i="1"/>
  <c r="O983" i="1"/>
  <c r="O970" i="1"/>
  <c r="O957" i="1"/>
  <c r="O943" i="1"/>
  <c r="O917" i="1"/>
  <c r="O891" i="1"/>
  <c r="O878" i="1"/>
  <c r="O831" i="1"/>
  <c r="O527" i="1"/>
  <c r="O289" i="1"/>
  <c r="O145" i="1"/>
  <c r="O73" i="1"/>
  <c r="P554" i="1"/>
  <c r="O640" i="1"/>
  <c r="O641" i="1"/>
  <c r="O642" i="1"/>
  <c r="O644" i="1"/>
  <c r="O645" i="1"/>
  <c r="O646" i="1"/>
  <c r="O584" i="1"/>
  <c r="O585" i="1"/>
  <c r="O586" i="1"/>
  <c r="O588" i="1"/>
  <c r="O590" i="1"/>
  <c r="O507" i="1"/>
  <c r="O508" i="1"/>
  <c r="O509" i="1"/>
  <c r="O510" i="1"/>
  <c r="O512" i="1"/>
  <c r="O513" i="1"/>
  <c r="O452" i="1"/>
  <c r="O453" i="1"/>
  <c r="O454" i="1"/>
  <c r="O456" i="1"/>
  <c r="O1018" i="1"/>
  <c r="O265" i="1"/>
  <c r="P932" i="1"/>
  <c r="O992" i="1"/>
  <c r="O932" i="1"/>
  <c r="O800" i="1"/>
  <c r="O801" i="1"/>
  <c r="O747" i="1"/>
  <c r="O748" i="1"/>
  <c r="O744" i="1"/>
  <c r="O746" i="1"/>
  <c r="P508" i="1"/>
  <c r="P485" i="1"/>
  <c r="O603" i="1"/>
  <c r="O604" i="1"/>
  <c r="O598" i="1"/>
  <c r="O600" i="1"/>
  <c r="O602" i="1"/>
  <c r="P317" i="1"/>
  <c r="O465" i="1"/>
  <c r="O466" i="1"/>
  <c r="O468" i="1"/>
  <c r="O470" i="1"/>
  <c r="P227" i="1"/>
  <c r="P216" i="1"/>
  <c r="O353" i="1"/>
  <c r="O354" i="1"/>
  <c r="O355" i="1"/>
  <c r="O356" i="1"/>
  <c r="O357" i="1"/>
  <c r="O358" i="1"/>
  <c r="P137" i="1"/>
  <c r="P72" i="1"/>
  <c r="O220" i="1"/>
  <c r="O221" i="1"/>
  <c r="O222" i="1"/>
  <c r="O223" i="1"/>
  <c r="O224" i="1"/>
  <c r="O225" i="1"/>
  <c r="O226" i="1"/>
  <c r="P5" i="1"/>
  <c r="O1033" i="1"/>
  <c r="O1021" i="1"/>
  <c r="O982" i="1"/>
  <c r="O942" i="1"/>
  <c r="O929" i="1"/>
  <c r="O916" i="1"/>
  <c r="O890" i="1"/>
  <c r="O877" i="1"/>
  <c r="O858" i="1"/>
  <c r="O802" i="1"/>
  <c r="O715" i="1"/>
  <c r="O571" i="1"/>
  <c r="O359" i="1"/>
  <c r="O143" i="1"/>
  <c r="O1006" i="1"/>
  <c r="P425" i="1"/>
  <c r="P36" i="1"/>
  <c r="O15" i="1"/>
  <c r="O27" i="1"/>
  <c r="O39" i="1"/>
  <c r="O51" i="1"/>
  <c r="O63" i="1"/>
  <c r="O75" i="1"/>
  <c r="O87" i="1"/>
  <c r="O99" i="1"/>
  <c r="O111" i="1"/>
  <c r="O123" i="1"/>
  <c r="O135" i="1"/>
  <c r="O147" i="1"/>
  <c r="O159" i="1"/>
  <c r="O171" i="1"/>
  <c r="O183" i="1"/>
  <c r="O195" i="1"/>
  <c r="O207" i="1"/>
  <c r="O4" i="1"/>
  <c r="O16" i="1"/>
  <c r="O28" i="1"/>
  <c r="O40" i="1"/>
  <c r="O52" i="1"/>
  <c r="O64" i="1"/>
  <c r="O76" i="1"/>
  <c r="O88" i="1"/>
  <c r="O100" i="1"/>
  <c r="O112" i="1"/>
  <c r="O124" i="1"/>
  <c r="O136" i="1"/>
  <c r="O148" i="1"/>
  <c r="O160" i="1"/>
  <c r="O172" i="1"/>
  <c r="O184" i="1"/>
  <c r="O196" i="1"/>
  <c r="O208" i="1"/>
  <c r="O5" i="1"/>
  <c r="O17" i="1"/>
  <c r="O29" i="1"/>
  <c r="O41" i="1"/>
  <c r="O53" i="1"/>
  <c r="O65" i="1"/>
  <c r="O77" i="1"/>
  <c r="O89" i="1"/>
  <c r="O101" i="1"/>
  <c r="O113" i="1"/>
  <c r="O125" i="1"/>
  <c r="O137" i="1"/>
  <c r="O149" i="1"/>
  <c r="O161" i="1"/>
  <c r="O173" i="1"/>
  <c r="O185" i="1"/>
  <c r="O197" i="1"/>
  <c r="O209" i="1"/>
  <c r="O6" i="1"/>
  <c r="O18" i="1"/>
  <c r="O30" i="1"/>
  <c r="O42" i="1"/>
  <c r="O54" i="1"/>
  <c r="O66" i="1"/>
  <c r="O78" i="1"/>
  <c r="O90" i="1"/>
  <c r="O102" i="1"/>
  <c r="O114" i="1"/>
  <c r="O126" i="1"/>
  <c r="O138" i="1"/>
  <c r="O150" i="1"/>
  <c r="O162" i="1"/>
  <c r="O174" i="1"/>
  <c r="O186" i="1"/>
  <c r="O198" i="1"/>
  <c r="O210" i="1"/>
  <c r="O7" i="1"/>
  <c r="O19" i="1"/>
  <c r="O31" i="1"/>
  <c r="O43" i="1"/>
  <c r="O55" i="1"/>
  <c r="O67" i="1"/>
  <c r="O91" i="1"/>
  <c r="O103" i="1"/>
  <c r="O115" i="1"/>
  <c r="O127" i="1"/>
  <c r="O139" i="1"/>
  <c r="O151" i="1"/>
  <c r="O163" i="1"/>
  <c r="O175" i="1"/>
  <c r="O187" i="1"/>
  <c r="O199" i="1"/>
  <c r="O211" i="1"/>
  <c r="O8" i="1"/>
  <c r="O20" i="1"/>
  <c r="O32" i="1"/>
  <c r="O44" i="1"/>
  <c r="O56" i="1"/>
  <c r="O68" i="1"/>
  <c r="O80" i="1"/>
  <c r="O92" i="1"/>
  <c r="O104" i="1"/>
  <c r="O116" i="1"/>
  <c r="O128" i="1"/>
  <c r="O140" i="1"/>
  <c r="O152" i="1"/>
  <c r="O164" i="1"/>
  <c r="O176" i="1"/>
  <c r="O188" i="1"/>
  <c r="O200" i="1"/>
  <c r="O212" i="1"/>
  <c r="O9" i="1"/>
  <c r="O21" i="1"/>
  <c r="O33" i="1"/>
  <c r="O45" i="1"/>
  <c r="O57" i="1"/>
  <c r="O69" i="1"/>
  <c r="O81" i="1"/>
  <c r="O93" i="1"/>
  <c r="O105" i="1"/>
  <c r="O117" i="1"/>
  <c r="O129" i="1"/>
  <c r="O141" i="1"/>
  <c r="O153" i="1"/>
  <c r="O165" i="1"/>
  <c r="O177" i="1"/>
  <c r="O189" i="1"/>
  <c r="O201" i="1"/>
  <c r="O10" i="1"/>
  <c r="O22" i="1"/>
  <c r="O34" i="1"/>
  <c r="O46" i="1"/>
  <c r="O58" i="1"/>
  <c r="O70" i="1"/>
  <c r="O82" i="1"/>
  <c r="O94" i="1"/>
  <c r="O106" i="1"/>
  <c r="O118" i="1"/>
  <c r="O130" i="1"/>
  <c r="O142" i="1"/>
  <c r="O154" i="1"/>
  <c r="O166" i="1"/>
  <c r="O178" i="1"/>
  <c r="O190" i="1"/>
  <c r="O202" i="1"/>
  <c r="O12" i="1"/>
  <c r="O24" i="1"/>
  <c r="O36" i="1"/>
  <c r="O48" i="1"/>
  <c r="O60" i="1"/>
  <c r="O72" i="1"/>
  <c r="O84" i="1"/>
  <c r="O96" i="1"/>
  <c r="O108" i="1"/>
  <c r="O120" i="1"/>
  <c r="O132" i="1"/>
  <c r="O144" i="1"/>
  <c r="O156" i="1"/>
  <c r="O168" i="1"/>
  <c r="O180" i="1"/>
  <c r="O192" i="1"/>
  <c r="O204" i="1"/>
  <c r="O14" i="1"/>
  <c r="O26" i="1"/>
  <c r="O38" i="1"/>
  <c r="O50" i="1"/>
  <c r="O62" i="1"/>
  <c r="O74" i="1"/>
  <c r="O86" i="1"/>
  <c r="O98" i="1"/>
  <c r="O110" i="1"/>
  <c r="O122" i="1"/>
  <c r="O134" i="1"/>
  <c r="O146" i="1"/>
  <c r="O158" i="1"/>
  <c r="O170" i="1"/>
  <c r="O182" i="1"/>
  <c r="O194" i="1"/>
  <c r="O206" i="1"/>
  <c r="O978" i="1"/>
  <c r="O913" i="1"/>
  <c r="O193" i="1"/>
  <c r="P1006" i="1"/>
  <c r="O968" i="1"/>
  <c r="O908" i="1"/>
  <c r="O840" i="1"/>
  <c r="O842" i="1"/>
  <c r="P640" i="1"/>
  <c r="O759" i="1"/>
  <c r="O760" i="1"/>
  <c r="O761" i="1"/>
  <c r="O762" i="1"/>
  <c r="P449" i="1"/>
  <c r="O620" i="1"/>
  <c r="O621" i="1"/>
  <c r="O622" i="1"/>
  <c r="O624" i="1"/>
  <c r="O543" i="1"/>
  <c r="O544" i="1"/>
  <c r="O545" i="1"/>
  <c r="O546" i="1"/>
  <c r="O548" i="1"/>
  <c r="O542" i="1"/>
  <c r="P305" i="1"/>
  <c r="O486" i="1"/>
  <c r="O488" i="1"/>
  <c r="O489" i="1"/>
  <c r="O490" i="1"/>
  <c r="O492" i="1"/>
  <c r="O435" i="1"/>
  <c r="O436" i="1"/>
  <c r="O430" i="1"/>
  <c r="O432" i="1"/>
  <c r="O434" i="1"/>
  <c r="P204" i="1"/>
  <c r="O375" i="1"/>
  <c r="O376" i="1"/>
  <c r="O377" i="1"/>
  <c r="O378" i="1"/>
  <c r="O379" i="1"/>
  <c r="O380" i="1"/>
  <c r="O374" i="1"/>
  <c r="P125" i="1"/>
  <c r="O303" i="1"/>
  <c r="O297" i="1"/>
  <c r="O298" i="1"/>
  <c r="O300" i="1"/>
  <c r="O302" i="1"/>
  <c r="P60" i="1"/>
  <c r="O243" i="1"/>
  <c r="O244" i="1"/>
  <c r="O245" i="1"/>
  <c r="O246" i="1"/>
  <c r="O247" i="1"/>
  <c r="O242" i="1"/>
  <c r="O1032" i="1"/>
  <c r="O1020" i="1"/>
  <c r="O994" i="1"/>
  <c r="O967" i="1"/>
  <c r="O954" i="1"/>
  <c r="O941" i="1"/>
  <c r="O928" i="1"/>
  <c r="O915" i="1"/>
  <c r="O902" i="1"/>
  <c r="O889" i="1"/>
  <c r="O827" i="1"/>
  <c r="O799" i="1"/>
  <c r="O565" i="1"/>
  <c r="O469" i="1"/>
  <c r="O277" i="1"/>
  <c r="O205" i="1"/>
  <c r="O133" i="1"/>
  <c r="O61" i="1"/>
  <c r="O940" i="1"/>
  <c r="O1017" i="1"/>
  <c r="O1003" i="1"/>
  <c r="O990" i="1"/>
  <c r="O977" i="1"/>
  <c r="O964" i="1"/>
  <c r="O951" i="1"/>
  <c r="O938" i="1"/>
  <c r="O925" i="1"/>
  <c r="O912" i="1"/>
  <c r="O886" i="1"/>
  <c r="O871" i="1"/>
  <c r="O850" i="1"/>
  <c r="O791" i="1"/>
  <c r="O745" i="1"/>
  <c r="O649" i="1"/>
  <c r="O601" i="1"/>
  <c r="O505" i="1"/>
  <c r="O457" i="1"/>
  <c r="O335" i="1"/>
  <c r="O191" i="1"/>
  <c r="O119" i="1"/>
  <c r="O47" i="1"/>
  <c r="O808" i="1"/>
  <c r="O804" i="1"/>
  <c r="O806" i="1"/>
  <c r="P592" i="1"/>
  <c r="O764" i="1"/>
  <c r="O765" i="1"/>
  <c r="O766" i="1"/>
  <c r="O768" i="1"/>
  <c r="P401" i="1"/>
  <c r="O555" i="1"/>
  <c r="O549" i="1"/>
  <c r="O550" i="1"/>
  <c r="O552" i="1"/>
  <c r="O554" i="1"/>
  <c r="O472" i="1"/>
  <c r="O473" i="1"/>
  <c r="O474" i="1"/>
  <c r="O476" i="1"/>
  <c r="O477" i="1"/>
  <c r="O478" i="1"/>
  <c r="O437" i="1"/>
  <c r="O438" i="1"/>
  <c r="O440" i="1"/>
  <c r="O441" i="1"/>
  <c r="O442" i="1"/>
  <c r="P156" i="1"/>
  <c r="O304" i="1"/>
  <c r="O305" i="1"/>
  <c r="O306" i="1"/>
  <c r="O307" i="1"/>
  <c r="O308" i="1"/>
  <c r="O309" i="1"/>
  <c r="O310" i="1"/>
  <c r="P77" i="1"/>
  <c r="O231" i="1"/>
  <c r="O232" i="1"/>
  <c r="O233" i="1"/>
  <c r="O228" i="1"/>
  <c r="O230" i="1"/>
  <c r="P12" i="1"/>
  <c r="O1028" i="1"/>
  <c r="O1015" i="1"/>
  <c r="O1002" i="1"/>
  <c r="O989" i="1"/>
  <c r="O976" i="1"/>
  <c r="O963" i="1"/>
  <c r="O950" i="1"/>
  <c r="O937" i="1"/>
  <c r="O911" i="1"/>
  <c r="O898" i="1"/>
  <c r="O817" i="1"/>
  <c r="O743" i="1"/>
  <c r="O695" i="1"/>
  <c r="O599" i="1"/>
  <c r="O551" i="1"/>
  <c r="O455" i="1"/>
  <c r="O181" i="1"/>
  <c r="O109" i="1"/>
  <c r="O37" i="1"/>
  <c r="O318" i="1"/>
  <c r="O319" i="1"/>
  <c r="O320" i="1"/>
  <c r="O321" i="1"/>
  <c r="O322" i="1"/>
  <c r="O324" i="1"/>
  <c r="O563" i="1"/>
  <c r="O203" i="1"/>
  <c r="P281" i="1"/>
  <c r="O399" i="1"/>
  <c r="O400" i="1"/>
  <c r="O401" i="1"/>
  <c r="O396" i="1"/>
  <c r="O398" i="1"/>
  <c r="O511" i="1"/>
  <c r="O49" i="1"/>
  <c r="O856" i="1"/>
  <c r="O857" i="1"/>
  <c r="O854" i="1"/>
  <c r="O832" i="1"/>
  <c r="O833" i="1"/>
  <c r="O830" i="1"/>
  <c r="O749" i="1"/>
  <c r="O750" i="1"/>
  <c r="O752" i="1"/>
  <c r="O753" i="1"/>
  <c r="O699" i="1"/>
  <c r="O700" i="1"/>
  <c r="O701" i="1"/>
  <c r="O702" i="1"/>
  <c r="O696" i="1"/>
  <c r="O698" i="1"/>
  <c r="O663" i="1"/>
  <c r="O664" i="1"/>
  <c r="O665" i="1"/>
  <c r="O666" i="1"/>
  <c r="O662" i="1"/>
  <c r="O605" i="1"/>
  <c r="O606" i="1"/>
  <c r="O608" i="1"/>
  <c r="O609" i="1"/>
  <c r="O610" i="1"/>
  <c r="O531" i="1"/>
  <c r="O532" i="1"/>
  <c r="O533" i="1"/>
  <c r="O534" i="1"/>
  <c r="O528" i="1"/>
  <c r="O530" i="1"/>
  <c r="P89" i="1"/>
  <c r="P982" i="1"/>
  <c r="P893" i="1"/>
  <c r="O844" i="1"/>
  <c r="O845" i="1"/>
  <c r="O846" i="1"/>
  <c r="O848" i="1"/>
  <c r="O820" i="1"/>
  <c r="O821" i="1"/>
  <c r="O822" i="1"/>
  <c r="P580" i="1"/>
  <c r="O723" i="1"/>
  <c r="O717" i="1"/>
  <c r="O718" i="1"/>
  <c r="O720" i="1"/>
  <c r="O722" i="1"/>
  <c r="O627" i="1"/>
  <c r="O628" i="1"/>
  <c r="O629" i="1"/>
  <c r="O630" i="1"/>
  <c r="O632" i="1"/>
  <c r="O626" i="1"/>
  <c r="P389" i="1"/>
  <c r="O570" i="1"/>
  <c r="O572" i="1"/>
  <c r="O573" i="1"/>
  <c r="O574" i="1"/>
  <c r="O576" i="1"/>
  <c r="O495" i="1"/>
  <c r="O496" i="1"/>
  <c r="O497" i="1"/>
  <c r="O498" i="1"/>
  <c r="O494" i="1"/>
  <c r="P209" i="1"/>
  <c r="O387" i="1"/>
  <c r="O381" i="1"/>
  <c r="O382" i="1"/>
  <c r="O384" i="1"/>
  <c r="O386" i="1"/>
  <c r="P144" i="1"/>
  <c r="O327" i="1"/>
  <c r="O328" i="1"/>
  <c r="O329" i="1"/>
  <c r="O330" i="1"/>
  <c r="O331" i="1"/>
  <c r="O326" i="1"/>
  <c r="P65" i="1"/>
  <c r="O248" i="1"/>
  <c r="O249" i="1"/>
  <c r="O250" i="1"/>
  <c r="O252" i="1"/>
  <c r="O254" i="1"/>
  <c r="P3" i="1"/>
  <c r="O1027" i="1"/>
  <c r="O1001" i="1"/>
  <c r="O975" i="1"/>
  <c r="O962" i="1"/>
  <c r="O936" i="1"/>
  <c r="O923" i="1"/>
  <c r="O910" i="1"/>
  <c r="O897" i="1"/>
  <c r="O883" i="1"/>
  <c r="O868" i="1"/>
  <c r="O843" i="1"/>
  <c r="O815" i="1"/>
  <c r="O787" i="1"/>
  <c r="O691" i="1"/>
  <c r="O643" i="1"/>
  <c r="O547" i="1"/>
  <c r="O499" i="1"/>
  <c r="O451" i="1"/>
  <c r="O395" i="1"/>
  <c r="O323" i="1"/>
  <c r="O251" i="1"/>
  <c r="O179" i="1"/>
  <c r="O107" i="1"/>
  <c r="O35" i="1"/>
  <c r="O711" i="1"/>
  <c r="O712" i="1"/>
  <c r="O713" i="1"/>
  <c r="O714" i="1"/>
  <c r="O716" i="1"/>
  <c r="O710" i="1"/>
  <c r="O675" i="1"/>
  <c r="O676" i="1"/>
  <c r="O677" i="1"/>
  <c r="O678" i="1"/>
  <c r="O680" i="1"/>
  <c r="O681" i="1"/>
  <c r="P604" i="1"/>
  <c r="P168" i="1"/>
  <c r="O363" i="1"/>
  <c r="O364" i="1"/>
  <c r="O365" i="1"/>
  <c r="O366" i="1"/>
  <c r="O360" i="1"/>
  <c r="O362" i="1"/>
  <c r="O283" i="1"/>
  <c r="O284" i="1"/>
  <c r="O285" i="1"/>
  <c r="O286" i="1"/>
  <c r="O288" i="1"/>
  <c r="P970" i="1"/>
  <c r="P948" i="1"/>
  <c r="P933" i="1"/>
  <c r="O1004" i="1"/>
  <c r="O869" i="1"/>
  <c r="O872" i="1"/>
  <c r="O873" i="1"/>
  <c r="O783" i="1"/>
  <c r="O780" i="1"/>
  <c r="O782" i="1"/>
  <c r="P568" i="1"/>
  <c r="O738" i="1"/>
  <c r="O740" i="1"/>
  <c r="O741" i="1"/>
  <c r="O742" i="1"/>
  <c r="O687" i="1"/>
  <c r="O688" i="1"/>
  <c r="O682" i="1"/>
  <c r="O684" i="1"/>
  <c r="O686" i="1"/>
  <c r="O651" i="1"/>
  <c r="O652" i="1"/>
  <c r="O653" i="1"/>
  <c r="O648" i="1"/>
  <c r="O650" i="1"/>
  <c r="P377" i="1"/>
  <c r="O519" i="1"/>
  <c r="O520" i="1"/>
  <c r="O514" i="1"/>
  <c r="O516" i="1"/>
  <c r="O518" i="1"/>
  <c r="O459" i="1"/>
  <c r="O460" i="1"/>
  <c r="O461" i="1"/>
  <c r="O462" i="1"/>
  <c r="O464" i="1"/>
  <c r="O458" i="1"/>
  <c r="O402" i="1"/>
  <c r="O403" i="1"/>
  <c r="O404" i="1"/>
  <c r="O405" i="1"/>
  <c r="O406" i="1"/>
  <c r="O408" i="1"/>
  <c r="P197" i="1"/>
  <c r="P132" i="1"/>
  <c r="O269" i="1"/>
  <c r="O270" i="1"/>
  <c r="O271" i="1"/>
  <c r="O272" i="1"/>
  <c r="O273" i="1"/>
  <c r="O274" i="1"/>
  <c r="P53" i="1"/>
  <c r="O1038" i="1"/>
  <c r="O1026" i="1"/>
  <c r="O1013" i="1"/>
  <c r="O1000" i="1"/>
  <c r="O987" i="1"/>
  <c r="O961" i="1"/>
  <c r="O948" i="1"/>
  <c r="O935" i="1"/>
  <c r="O922" i="1"/>
  <c r="O895" i="1"/>
  <c r="O882" i="1"/>
  <c r="O867" i="1"/>
  <c r="O841" i="1"/>
  <c r="O814" i="1"/>
  <c r="O781" i="1"/>
  <c r="O733" i="1"/>
  <c r="O685" i="1"/>
  <c r="O637" i="1"/>
  <c r="O589" i="1"/>
  <c r="O493" i="1"/>
  <c r="O385" i="1"/>
  <c r="O313" i="1"/>
  <c r="O241" i="1"/>
  <c r="O169" i="1"/>
  <c r="O97" i="1"/>
  <c r="O25" i="1"/>
  <c r="O774" i="1"/>
  <c r="O776" i="1"/>
  <c r="O777" i="1"/>
  <c r="O778" i="1"/>
  <c r="P269" i="1"/>
  <c r="O416" i="1"/>
  <c r="O417" i="1"/>
  <c r="O418" i="1"/>
  <c r="O420" i="1"/>
  <c r="O422" i="1"/>
  <c r="P958" i="1"/>
  <c r="O834" i="1"/>
  <c r="O836" i="1"/>
  <c r="O837" i="1"/>
  <c r="O796" i="1"/>
  <c r="O797" i="1"/>
  <c r="O798" i="1"/>
  <c r="O794" i="1"/>
  <c r="P556" i="1"/>
  <c r="P542" i="1"/>
  <c r="O591" i="1"/>
  <c r="O592" i="1"/>
  <c r="O593" i="1"/>
  <c r="O594" i="1"/>
  <c r="O596" i="1"/>
  <c r="O597" i="1"/>
  <c r="P365" i="1"/>
  <c r="O536" i="1"/>
  <c r="O537" i="1"/>
  <c r="O538" i="1"/>
  <c r="O540" i="1"/>
  <c r="P254" i="1"/>
  <c r="O423" i="1"/>
  <c r="O424" i="1"/>
  <c r="O425" i="1"/>
  <c r="O426" i="1"/>
  <c r="O428" i="1"/>
  <c r="O429" i="1"/>
  <c r="P185" i="1"/>
  <c r="O351" i="1"/>
  <c r="O352" i="1"/>
  <c r="O346" i="1"/>
  <c r="O348" i="1"/>
  <c r="O350" i="1"/>
  <c r="P120" i="1"/>
  <c r="O291" i="1"/>
  <c r="O292" i="1"/>
  <c r="O293" i="1"/>
  <c r="O294" i="1"/>
  <c r="O295" i="1"/>
  <c r="O296" i="1"/>
  <c r="O290" i="1"/>
  <c r="P41" i="1"/>
  <c r="O219" i="1"/>
  <c r="O213" i="1"/>
  <c r="O214" i="1"/>
  <c r="O216" i="1"/>
  <c r="O218" i="1"/>
  <c r="O1037" i="1"/>
  <c r="O1025" i="1"/>
  <c r="O1012" i="1"/>
  <c r="O986" i="1"/>
  <c r="O973" i="1"/>
  <c r="O960" i="1"/>
  <c r="O921" i="1"/>
  <c r="O907" i="1"/>
  <c r="O894" i="1"/>
  <c r="O881" i="1"/>
  <c r="O865" i="1"/>
  <c r="O839" i="1"/>
  <c r="O779" i="1"/>
  <c r="O731" i="1"/>
  <c r="O683" i="1"/>
  <c r="O587" i="1"/>
  <c r="O539" i="1"/>
  <c r="O491" i="1"/>
  <c r="O443" i="1"/>
  <c r="O383" i="1"/>
  <c r="O167" i="1"/>
  <c r="O95" i="1"/>
  <c r="O23" i="1"/>
  <c r="P676" i="1"/>
  <c r="P101" i="1"/>
  <c r="O267" i="1"/>
  <c r="O268" i="1"/>
  <c r="O262" i="1"/>
  <c r="O264" i="1"/>
  <c r="O266" i="1"/>
  <c r="O703" i="1"/>
  <c r="O337" i="1"/>
  <c r="P994" i="1"/>
  <c r="P413" i="1"/>
  <c r="P24" i="1"/>
  <c r="O1016" i="1"/>
  <c r="O944" i="1"/>
  <c r="O860" i="1"/>
  <c r="O809" i="1"/>
  <c r="O810" i="1"/>
  <c r="O812" i="1"/>
  <c r="O813" i="1"/>
  <c r="O754" i="1"/>
  <c r="O756" i="1"/>
  <c r="O758" i="1"/>
  <c r="P544" i="1"/>
  <c r="O704" i="1"/>
  <c r="O705" i="1"/>
  <c r="O706" i="1"/>
  <c r="O708" i="1"/>
  <c r="O668" i="1"/>
  <c r="O669" i="1"/>
  <c r="O670" i="1"/>
  <c r="O672" i="1"/>
  <c r="O674" i="1"/>
  <c r="O615" i="1"/>
  <c r="O616" i="1"/>
  <c r="O617" i="1"/>
  <c r="O618" i="1"/>
  <c r="O612" i="1"/>
  <c r="O614" i="1"/>
  <c r="P353" i="1"/>
  <c r="O483" i="1"/>
  <c r="O484" i="1"/>
  <c r="O485" i="1"/>
  <c r="O480" i="1"/>
  <c r="O482" i="1"/>
  <c r="O367" i="1"/>
  <c r="O368" i="1"/>
  <c r="O369" i="1"/>
  <c r="O370" i="1"/>
  <c r="O372" i="1"/>
  <c r="P173" i="1"/>
  <c r="P108" i="1"/>
  <c r="O234" i="1"/>
  <c r="O235" i="1"/>
  <c r="O236" i="1"/>
  <c r="O237" i="1"/>
  <c r="O238" i="1"/>
  <c r="O240" i="1"/>
  <c r="P17" i="1"/>
  <c r="O1036" i="1"/>
  <c r="O1011" i="1"/>
  <c r="O998" i="1"/>
  <c r="O985" i="1"/>
  <c r="O972" i="1"/>
  <c r="O946" i="1"/>
  <c r="O933" i="1"/>
  <c r="O906" i="1"/>
  <c r="O893" i="1"/>
  <c r="O880" i="1"/>
  <c r="O863" i="1"/>
  <c r="O838" i="1"/>
  <c r="O807" i="1"/>
  <c r="O775" i="1"/>
  <c r="O679" i="1"/>
  <c r="O631" i="1"/>
  <c r="O583" i="1"/>
  <c r="O535" i="1"/>
  <c r="O487" i="1"/>
  <c r="O439" i="1"/>
  <c r="O373" i="1"/>
  <c r="O301" i="1"/>
  <c r="O229" i="1"/>
  <c r="O157" i="1"/>
  <c r="O85" i="1"/>
  <c r="O13" i="1"/>
  <c r="P1035" i="1"/>
  <c r="O980" i="1"/>
  <c r="O920" i="1"/>
  <c r="O884" i="1"/>
  <c r="O771" i="1"/>
  <c r="O772" i="1"/>
  <c r="O773" i="1"/>
  <c r="O770" i="1"/>
  <c r="P532" i="1"/>
  <c r="O724" i="1"/>
  <c r="O725" i="1"/>
  <c r="O726" i="1"/>
  <c r="O728" i="1"/>
  <c r="O729" i="1"/>
  <c r="O730" i="1"/>
  <c r="O639" i="1"/>
  <c r="O633" i="1"/>
  <c r="O634" i="1"/>
  <c r="O636" i="1"/>
  <c r="O638" i="1"/>
  <c r="O556" i="1"/>
  <c r="O557" i="1"/>
  <c r="O558" i="1"/>
  <c r="O560" i="1"/>
  <c r="O561" i="1"/>
  <c r="O562" i="1"/>
  <c r="P341" i="1"/>
  <c r="O500" i="1"/>
  <c r="O501" i="1"/>
  <c r="O502" i="1"/>
  <c r="O504" i="1"/>
  <c r="O506" i="1"/>
  <c r="O447" i="1"/>
  <c r="O448" i="1"/>
  <c r="O449" i="1"/>
  <c r="O450" i="1"/>
  <c r="O444" i="1"/>
  <c r="O446" i="1"/>
  <c r="O388" i="1"/>
  <c r="O389" i="1"/>
  <c r="O390" i="1"/>
  <c r="O391" i="1"/>
  <c r="O392" i="1"/>
  <c r="O393" i="1"/>
  <c r="O394" i="1"/>
  <c r="P161" i="1"/>
  <c r="O315" i="1"/>
  <c r="O316" i="1"/>
  <c r="O317" i="1"/>
  <c r="O312" i="1"/>
  <c r="O314" i="1"/>
  <c r="P96" i="1"/>
  <c r="O255" i="1"/>
  <c r="O256" i="1"/>
  <c r="O257" i="1"/>
  <c r="O258" i="1"/>
  <c r="O259" i="1"/>
  <c r="O260" i="1"/>
  <c r="O261" i="1"/>
  <c r="O958" i="1"/>
  <c r="O945" i="1"/>
  <c r="O931" i="1"/>
  <c r="O905" i="1"/>
  <c r="O862" i="1"/>
  <c r="O835" i="1"/>
  <c r="O805" i="1"/>
  <c r="O769" i="1"/>
  <c r="O721" i="1"/>
  <c r="O673" i="1"/>
  <c r="O625" i="1"/>
  <c r="O577" i="1"/>
  <c r="O529" i="1"/>
  <c r="O481" i="1"/>
  <c r="O433" i="1"/>
  <c r="O371" i="1"/>
  <c r="O299" i="1"/>
  <c r="O227" i="1"/>
  <c r="O155" i="1"/>
  <c r="O83" i="1"/>
  <c r="O11" i="1"/>
  <c r="P1027" i="1"/>
  <c r="P1037" i="1"/>
  <c r="P1025" i="1"/>
  <c r="P1016" i="1"/>
  <c r="P1004" i="1"/>
  <c r="P992" i="1"/>
  <c r="P980" i="1"/>
  <c r="P968" i="1"/>
  <c r="P956" i="1"/>
  <c r="P928" i="1"/>
  <c r="P1036" i="1"/>
  <c r="P1024" i="1"/>
  <c r="P1011" i="1"/>
  <c r="P987" i="1"/>
  <c r="P975" i="1"/>
  <c r="P963" i="1"/>
  <c r="P951" i="1"/>
  <c r="P943" i="1"/>
  <c r="P940" i="1"/>
  <c r="P936" i="1"/>
  <c r="P917" i="1"/>
  <c r="P821" i="1"/>
  <c r="P785" i="1"/>
  <c r="P749" i="1"/>
  <c r="P1034" i="1"/>
  <c r="P1022" i="1"/>
  <c r="P1013" i="1"/>
  <c r="P1001" i="1"/>
  <c r="P989" i="1"/>
  <c r="P977" i="1"/>
  <c r="P965" i="1"/>
  <c r="P953" i="1"/>
  <c r="P945" i="1"/>
  <c r="P916" i="1"/>
  <c r="P1033" i="1"/>
  <c r="P1021" i="1"/>
  <c r="P1008" i="1"/>
  <c r="P996" i="1"/>
  <c r="P984" i="1"/>
  <c r="P972" i="1"/>
  <c r="P960" i="1"/>
  <c r="P1032" i="1"/>
  <c r="P1020" i="1"/>
  <c r="P1015" i="1"/>
  <c r="P1003" i="1"/>
  <c r="P991" i="1"/>
  <c r="P979" i="1"/>
  <c r="P967" i="1"/>
  <c r="P955" i="1"/>
  <c r="P942" i="1"/>
  <c r="P845" i="1"/>
  <c r="P809" i="1"/>
  <c r="P773" i="1"/>
  <c r="P737" i="1"/>
  <c r="P1031" i="1"/>
  <c r="P1019" i="1"/>
  <c r="P1010" i="1"/>
  <c r="P998" i="1"/>
  <c r="P986" i="1"/>
  <c r="P974" i="1"/>
  <c r="P962" i="1"/>
  <c r="P1030" i="1"/>
  <c r="P1018" i="1"/>
  <c r="P1017" i="1"/>
  <c r="P1005" i="1"/>
  <c r="P993" i="1"/>
  <c r="P981" i="1"/>
  <c r="P969" i="1"/>
  <c r="P957" i="1"/>
  <c r="P947" i="1"/>
  <c r="P1029" i="1"/>
  <c r="P1012" i="1"/>
  <c r="P1000" i="1"/>
  <c r="P988" i="1"/>
  <c r="P976" i="1"/>
  <c r="P964" i="1"/>
  <c r="P952" i="1"/>
  <c r="P944" i="1"/>
  <c r="P1028" i="1"/>
  <c r="P1007" i="1"/>
  <c r="P995" i="1"/>
  <c r="P983" i="1"/>
  <c r="P971" i="1"/>
  <c r="P959" i="1"/>
  <c r="P941" i="1"/>
  <c r="P929" i="1"/>
  <c r="P924" i="1"/>
  <c r="P833" i="1"/>
  <c r="P797" i="1"/>
  <c r="P761" i="1"/>
  <c r="P725" i="1"/>
  <c r="P1014" i="1"/>
  <c r="P1002" i="1"/>
  <c r="P990" i="1"/>
  <c r="P978" i="1"/>
  <c r="P966" i="1"/>
  <c r="P954" i="1"/>
  <c r="P949" i="1"/>
  <c r="P697" i="1"/>
  <c r="P1038" i="1"/>
  <c r="P1026" i="1"/>
  <c r="P1009" i="1"/>
  <c r="P997" i="1"/>
  <c r="P985" i="1"/>
  <c r="P973" i="1"/>
  <c r="P681" i="1"/>
  <c r="P704" i="1"/>
  <c r="P723" i="1"/>
  <c r="P735" i="1"/>
  <c r="P747" i="1"/>
  <c r="P759" i="1"/>
  <c r="P771" i="1"/>
  <c r="P783" i="1"/>
  <c r="P795" i="1"/>
  <c r="P807" i="1"/>
  <c r="P819" i="1"/>
  <c r="P831" i="1"/>
  <c r="P843" i="1"/>
  <c r="P855" i="1"/>
  <c r="P867" i="1"/>
  <c r="P879" i="1"/>
  <c r="P891" i="1"/>
  <c r="P903" i="1"/>
  <c r="P915" i="1"/>
  <c r="P927" i="1"/>
  <c r="P939" i="1"/>
  <c r="P694" i="1"/>
  <c r="P701" i="1"/>
  <c r="P710" i="1"/>
  <c r="P713" i="1"/>
  <c r="P716" i="1"/>
  <c r="P728" i="1"/>
  <c r="P740" i="1"/>
  <c r="P752" i="1"/>
  <c r="P764" i="1"/>
  <c r="P776" i="1"/>
  <c r="P788" i="1"/>
  <c r="P800" i="1"/>
  <c r="P812" i="1"/>
  <c r="P824" i="1"/>
  <c r="P836" i="1"/>
  <c r="P848" i="1"/>
  <c r="P860" i="1"/>
  <c r="P872" i="1"/>
  <c r="P884" i="1"/>
  <c r="P896" i="1"/>
  <c r="P908" i="1"/>
  <c r="P698" i="1"/>
  <c r="P721" i="1"/>
  <c r="P733" i="1"/>
  <c r="P745" i="1"/>
  <c r="P757" i="1"/>
  <c r="P769" i="1"/>
  <c r="P781" i="1"/>
  <c r="P793" i="1"/>
  <c r="P805" i="1"/>
  <c r="P817" i="1"/>
  <c r="P829" i="1"/>
  <c r="P841" i="1"/>
  <c r="P853" i="1"/>
  <c r="P865" i="1"/>
  <c r="P877" i="1"/>
  <c r="P889" i="1"/>
  <c r="P901" i="1"/>
  <c r="P913" i="1"/>
  <c r="P925" i="1"/>
  <c r="P937" i="1"/>
  <c r="P677" i="1"/>
  <c r="P688" i="1"/>
  <c r="P726" i="1"/>
  <c r="P738" i="1"/>
  <c r="P750" i="1"/>
  <c r="P762" i="1"/>
  <c r="P774" i="1"/>
  <c r="P786" i="1"/>
  <c r="P798" i="1"/>
  <c r="P810" i="1"/>
  <c r="P822" i="1"/>
  <c r="P834" i="1"/>
  <c r="P846" i="1"/>
  <c r="P858" i="1"/>
  <c r="P870" i="1"/>
  <c r="P882" i="1"/>
  <c r="P894" i="1"/>
  <c r="P906" i="1"/>
  <c r="P918" i="1"/>
  <c r="P708" i="1"/>
  <c r="P719" i="1"/>
  <c r="P731" i="1"/>
  <c r="P743" i="1"/>
  <c r="P755" i="1"/>
  <c r="P767" i="1"/>
  <c r="P779" i="1"/>
  <c r="P791" i="1"/>
  <c r="P803" i="1"/>
  <c r="P815" i="1"/>
  <c r="P827" i="1"/>
  <c r="P839" i="1"/>
  <c r="P851" i="1"/>
  <c r="P863" i="1"/>
  <c r="P875" i="1"/>
  <c r="P887" i="1"/>
  <c r="P899" i="1"/>
  <c r="P911" i="1"/>
  <c r="P923" i="1"/>
  <c r="P935" i="1"/>
  <c r="P702" i="1"/>
  <c r="P705" i="1"/>
  <c r="P714" i="1"/>
  <c r="P724" i="1"/>
  <c r="P736" i="1"/>
  <c r="P748" i="1"/>
  <c r="P760" i="1"/>
  <c r="P772" i="1"/>
  <c r="P784" i="1"/>
  <c r="P796" i="1"/>
  <c r="P808" i="1"/>
  <c r="P820" i="1"/>
  <c r="P832" i="1"/>
  <c r="P844" i="1"/>
  <c r="P856" i="1"/>
  <c r="P868" i="1"/>
  <c r="P880" i="1"/>
  <c r="P892" i="1"/>
  <c r="P904" i="1"/>
  <c r="P717" i="1"/>
  <c r="P729" i="1"/>
  <c r="P741" i="1"/>
  <c r="P753" i="1"/>
  <c r="P765" i="1"/>
  <c r="P777" i="1"/>
  <c r="P801" i="1"/>
  <c r="P813" i="1"/>
  <c r="P825" i="1"/>
  <c r="P837" i="1"/>
  <c r="P849" i="1"/>
  <c r="P873" i="1"/>
  <c r="P885" i="1"/>
  <c r="P897" i="1"/>
  <c r="P909" i="1"/>
  <c r="P921" i="1"/>
  <c r="P689" i="1"/>
  <c r="P722" i="1"/>
  <c r="P734" i="1"/>
  <c r="P746" i="1"/>
  <c r="P758" i="1"/>
  <c r="P770" i="1"/>
  <c r="P782" i="1"/>
  <c r="P794" i="1"/>
  <c r="P806" i="1"/>
  <c r="P818" i="1"/>
  <c r="P830" i="1"/>
  <c r="P842" i="1"/>
  <c r="P854" i="1"/>
  <c r="P866" i="1"/>
  <c r="P878" i="1"/>
  <c r="P890" i="1"/>
  <c r="P902" i="1"/>
  <c r="P914" i="1"/>
  <c r="P926" i="1"/>
  <c r="P938" i="1"/>
  <c r="P950" i="1"/>
  <c r="P700" i="1"/>
  <c r="P712" i="1"/>
  <c r="P727" i="1"/>
  <c r="P739" i="1"/>
  <c r="P751" i="1"/>
  <c r="P763" i="1"/>
  <c r="P775" i="1"/>
  <c r="P787" i="1"/>
  <c r="P799" i="1"/>
  <c r="P811" i="1"/>
  <c r="P823" i="1"/>
  <c r="P835" i="1"/>
  <c r="P847" i="1"/>
  <c r="P859" i="1"/>
  <c r="P871" i="1"/>
  <c r="P883" i="1"/>
  <c r="P895" i="1"/>
  <c r="P907" i="1"/>
  <c r="P919" i="1"/>
  <c r="P931" i="1"/>
  <c r="P685" i="1"/>
  <c r="P693" i="1"/>
  <c r="P706" i="1"/>
  <c r="P709" i="1"/>
  <c r="P720" i="1"/>
  <c r="P732" i="1"/>
  <c r="P744" i="1"/>
  <c r="P756" i="1"/>
  <c r="P768" i="1"/>
  <c r="P780" i="1"/>
  <c r="P804" i="1"/>
  <c r="P816" i="1"/>
  <c r="P828" i="1"/>
  <c r="P840" i="1"/>
  <c r="P852" i="1"/>
  <c r="P864" i="1"/>
  <c r="P876" i="1"/>
  <c r="P888" i="1"/>
  <c r="P900" i="1"/>
  <c r="P912" i="1"/>
  <c r="P690" i="1"/>
  <c r="P718" i="1"/>
  <c r="P730" i="1"/>
  <c r="P742" i="1"/>
  <c r="P754" i="1"/>
  <c r="P766" i="1"/>
  <c r="P778" i="1"/>
  <c r="P790" i="1"/>
  <c r="P802" i="1"/>
  <c r="P814" i="1"/>
  <c r="P826" i="1"/>
  <c r="P838" i="1"/>
  <c r="P850" i="1"/>
  <c r="P862" i="1"/>
  <c r="P874" i="1"/>
  <c r="P886" i="1"/>
  <c r="P898" i="1"/>
  <c r="P910" i="1"/>
  <c r="P922" i="1"/>
  <c r="P934" i="1"/>
  <c r="P946" i="1"/>
  <c r="P686" i="1"/>
  <c r="P703" i="1"/>
  <c r="P715" i="1"/>
  <c r="P696" i="1"/>
  <c r="P665" i="1"/>
  <c r="P682" i="1"/>
  <c r="P711" i="1"/>
  <c r="P692" i="1"/>
  <c r="P673" i="1"/>
  <c r="P678" i="1"/>
  <c r="P707" i="1"/>
  <c r="P669" i="1"/>
  <c r="P652" i="1"/>
  <c r="P657" i="1"/>
  <c r="P645" i="1"/>
  <c r="P633" i="1"/>
  <c r="P621" i="1"/>
  <c r="P609" i="1"/>
  <c r="P597" i="1"/>
  <c r="P585" i="1"/>
  <c r="P573" i="1"/>
  <c r="P561" i="1"/>
  <c r="P549" i="1"/>
  <c r="P537" i="1"/>
  <c r="P525" i="1"/>
  <c r="P513" i="1"/>
  <c r="P493" i="1"/>
  <c r="P465" i="1"/>
  <c r="P480" i="1"/>
  <c r="P695" i="1"/>
  <c r="P683" i="1"/>
  <c r="P671" i="1"/>
  <c r="P659" i="1"/>
  <c r="P647" i="1"/>
  <c r="P635" i="1"/>
  <c r="P623" i="1"/>
  <c r="P611" i="1"/>
  <c r="P599" i="1"/>
  <c r="P587" i="1"/>
  <c r="P575" i="1"/>
  <c r="P563" i="1"/>
  <c r="P551" i="1"/>
  <c r="P539" i="1"/>
  <c r="P527" i="1"/>
  <c r="P515" i="1"/>
  <c r="P503" i="1"/>
  <c r="P490" i="1"/>
  <c r="P666" i="1"/>
  <c r="P654" i="1"/>
  <c r="P642" i="1"/>
  <c r="P630" i="1"/>
  <c r="P618" i="1"/>
  <c r="P606" i="1"/>
  <c r="P594" i="1"/>
  <c r="P582" i="1"/>
  <c r="P570" i="1"/>
  <c r="P558" i="1"/>
  <c r="P546" i="1"/>
  <c r="P534" i="1"/>
  <c r="P522" i="1"/>
  <c r="P510" i="1"/>
  <c r="P500" i="1"/>
  <c r="P495" i="1"/>
  <c r="P477" i="1"/>
  <c r="P661" i="1"/>
  <c r="P649" i="1"/>
  <c r="P637" i="1"/>
  <c r="P625" i="1"/>
  <c r="P613" i="1"/>
  <c r="P601" i="1"/>
  <c r="P589" i="1"/>
  <c r="P577" i="1"/>
  <c r="P565" i="1"/>
  <c r="P553" i="1"/>
  <c r="P541" i="1"/>
  <c r="P529" i="1"/>
  <c r="P517" i="1"/>
  <c r="P505" i="1"/>
  <c r="P487" i="1"/>
  <c r="P482" i="1"/>
  <c r="P680" i="1"/>
  <c r="P668" i="1"/>
  <c r="P656" i="1"/>
  <c r="P644" i="1"/>
  <c r="P632" i="1"/>
  <c r="P620" i="1"/>
  <c r="P608" i="1"/>
  <c r="P596" i="1"/>
  <c r="P584" i="1"/>
  <c r="P572" i="1"/>
  <c r="P560" i="1"/>
  <c r="P548" i="1"/>
  <c r="P536" i="1"/>
  <c r="P524" i="1"/>
  <c r="P512" i="1"/>
  <c r="P497" i="1"/>
  <c r="P492" i="1"/>
  <c r="P699" i="1"/>
  <c r="P687" i="1"/>
  <c r="P675" i="1"/>
  <c r="P663" i="1"/>
  <c r="P651" i="1"/>
  <c r="P639" i="1"/>
  <c r="P627" i="1"/>
  <c r="P615" i="1"/>
  <c r="P603" i="1"/>
  <c r="P591" i="1"/>
  <c r="P579" i="1"/>
  <c r="P567" i="1"/>
  <c r="P555" i="1"/>
  <c r="P543" i="1"/>
  <c r="P531" i="1"/>
  <c r="P519" i="1"/>
  <c r="P507" i="1"/>
  <c r="P502" i="1"/>
  <c r="P484" i="1"/>
  <c r="P479" i="1"/>
  <c r="P467" i="1"/>
  <c r="P670" i="1"/>
  <c r="P658" i="1"/>
  <c r="P646" i="1"/>
  <c r="P634" i="1"/>
  <c r="P622" i="1"/>
  <c r="P610" i="1"/>
  <c r="P598" i="1"/>
  <c r="P586" i="1"/>
  <c r="P574" i="1"/>
  <c r="P562" i="1"/>
  <c r="P550" i="1"/>
  <c r="P538" i="1"/>
  <c r="P526" i="1"/>
  <c r="P514" i="1"/>
  <c r="P489" i="1"/>
  <c r="P476" i="1"/>
  <c r="P473" i="1"/>
  <c r="P266" i="1"/>
  <c r="P278" i="1"/>
  <c r="P290" i="1"/>
  <c r="P302" i="1"/>
  <c r="P314" i="1"/>
  <c r="P326" i="1"/>
  <c r="P338" i="1"/>
  <c r="P350" i="1"/>
  <c r="P362" i="1"/>
  <c r="P374" i="1"/>
  <c r="P386" i="1"/>
  <c r="P398" i="1"/>
  <c r="P410" i="1"/>
  <c r="P422" i="1"/>
  <c r="P434" i="1"/>
  <c r="P446" i="1"/>
  <c r="P458" i="1"/>
  <c r="P470" i="1"/>
  <c r="P271" i="1"/>
  <c r="P283" i="1"/>
  <c r="P295" i="1"/>
  <c r="P307" i="1"/>
  <c r="P319" i="1"/>
  <c r="P331" i="1"/>
  <c r="P343" i="1"/>
  <c r="P355" i="1"/>
  <c r="P367" i="1"/>
  <c r="P379" i="1"/>
  <c r="P391" i="1"/>
  <c r="P403" i="1"/>
  <c r="P415" i="1"/>
  <c r="P427" i="1"/>
  <c r="P439" i="1"/>
  <c r="P451" i="1"/>
  <c r="P463" i="1"/>
  <c r="P475" i="1"/>
  <c r="P264" i="1"/>
  <c r="P276" i="1"/>
  <c r="P288" i="1"/>
  <c r="P300" i="1"/>
  <c r="P312" i="1"/>
  <c r="P324" i="1"/>
  <c r="P336" i="1"/>
  <c r="P348" i="1"/>
  <c r="P360" i="1"/>
  <c r="P372" i="1"/>
  <c r="P384" i="1"/>
  <c r="P396" i="1"/>
  <c r="P408" i="1"/>
  <c r="P420" i="1"/>
  <c r="P432" i="1"/>
  <c r="P444" i="1"/>
  <c r="P456" i="1"/>
  <c r="P468" i="1"/>
  <c r="P237" i="1"/>
  <c r="P257" i="1"/>
  <c r="P262" i="1"/>
  <c r="P274" i="1"/>
  <c r="P286" i="1"/>
  <c r="P298" i="1"/>
  <c r="P310" i="1"/>
  <c r="P322" i="1"/>
  <c r="P334" i="1"/>
  <c r="P346" i="1"/>
  <c r="P358" i="1"/>
  <c r="P370" i="1"/>
  <c r="P382" i="1"/>
  <c r="P394" i="1"/>
  <c r="P406" i="1"/>
  <c r="P418" i="1"/>
  <c r="P430" i="1"/>
  <c r="P442" i="1"/>
  <c r="P454" i="1"/>
  <c r="P267" i="1"/>
  <c r="P279" i="1"/>
  <c r="P291" i="1"/>
  <c r="P303" i="1"/>
  <c r="P315" i="1"/>
  <c r="P327" i="1"/>
  <c r="P339" i="1"/>
  <c r="P351" i="1"/>
  <c r="P363" i="1"/>
  <c r="P375" i="1"/>
  <c r="P387" i="1"/>
  <c r="P399" i="1"/>
  <c r="P411" i="1"/>
  <c r="P423" i="1"/>
  <c r="P435" i="1"/>
  <c r="P447" i="1"/>
  <c r="P459" i="1"/>
  <c r="P249" i="1"/>
  <c r="P260" i="1"/>
  <c r="P272" i="1"/>
  <c r="P284" i="1"/>
  <c r="P296" i="1"/>
  <c r="P308" i="1"/>
  <c r="P320" i="1"/>
  <c r="P332" i="1"/>
  <c r="P344" i="1"/>
  <c r="P356" i="1"/>
  <c r="P368" i="1"/>
  <c r="P380" i="1"/>
  <c r="P392" i="1"/>
  <c r="P404" i="1"/>
  <c r="P416" i="1"/>
  <c r="P428" i="1"/>
  <c r="P440" i="1"/>
  <c r="P452" i="1"/>
  <c r="P464" i="1"/>
  <c r="P239" i="1"/>
  <c r="P265" i="1"/>
  <c r="P277" i="1"/>
  <c r="P289" i="1"/>
  <c r="P301" i="1"/>
  <c r="P313" i="1"/>
  <c r="P325" i="1"/>
  <c r="P337" i="1"/>
  <c r="P349" i="1"/>
  <c r="P361" i="1"/>
  <c r="P373" i="1"/>
  <c r="P385" i="1"/>
  <c r="P397" i="1"/>
  <c r="P409" i="1"/>
  <c r="P421" i="1"/>
  <c r="P433" i="1"/>
  <c r="P445" i="1"/>
  <c r="P457" i="1"/>
  <c r="P270" i="1"/>
  <c r="P282" i="1"/>
  <c r="P294" i="1"/>
  <c r="P306" i="1"/>
  <c r="P318" i="1"/>
  <c r="P330" i="1"/>
  <c r="P342" i="1"/>
  <c r="P354" i="1"/>
  <c r="P366" i="1"/>
  <c r="P378" i="1"/>
  <c r="P390" i="1"/>
  <c r="P402" i="1"/>
  <c r="P414" i="1"/>
  <c r="P426" i="1"/>
  <c r="P438" i="1"/>
  <c r="P450" i="1"/>
  <c r="P462" i="1"/>
  <c r="P474" i="1"/>
  <c r="P486" i="1"/>
  <c r="P498" i="1"/>
  <c r="P258" i="1"/>
  <c r="P263" i="1"/>
  <c r="P287" i="1"/>
  <c r="P299" i="1"/>
  <c r="P311" i="1"/>
  <c r="P323" i="1"/>
  <c r="P335" i="1"/>
  <c r="P347" i="1"/>
  <c r="P359" i="1"/>
  <c r="P371" i="1"/>
  <c r="P383" i="1"/>
  <c r="P395" i="1"/>
  <c r="P407" i="1"/>
  <c r="P419" i="1"/>
  <c r="P431" i="1"/>
  <c r="P443" i="1"/>
  <c r="P455" i="1"/>
  <c r="P240" i="1"/>
  <c r="P250" i="1"/>
  <c r="P253" i="1"/>
  <c r="P268" i="1"/>
  <c r="P280" i="1"/>
  <c r="P292" i="1"/>
  <c r="P304" i="1"/>
  <c r="P316" i="1"/>
  <c r="P328" i="1"/>
  <c r="P340" i="1"/>
  <c r="P352" i="1"/>
  <c r="P364" i="1"/>
  <c r="P376" i="1"/>
  <c r="P388" i="1"/>
  <c r="P400" i="1"/>
  <c r="P412" i="1"/>
  <c r="P424" i="1"/>
  <c r="P436" i="1"/>
  <c r="P448" i="1"/>
  <c r="P460" i="1"/>
  <c r="P256" i="1"/>
  <c r="P261" i="1"/>
  <c r="P273" i="1"/>
  <c r="P285" i="1"/>
  <c r="P297" i="1"/>
  <c r="P309" i="1"/>
  <c r="P321" i="1"/>
  <c r="P333" i="1"/>
  <c r="P345" i="1"/>
  <c r="P357" i="1"/>
  <c r="P369" i="1"/>
  <c r="P381" i="1"/>
  <c r="P393" i="1"/>
  <c r="P405" i="1"/>
  <c r="P417" i="1"/>
  <c r="P429" i="1"/>
  <c r="P441" i="1"/>
  <c r="P453" i="1"/>
  <c r="P653" i="1"/>
  <c r="P641" i="1"/>
  <c r="P629" i="1"/>
  <c r="P617" i="1"/>
  <c r="P605" i="1"/>
  <c r="P593" i="1"/>
  <c r="P581" i="1"/>
  <c r="P569" i="1"/>
  <c r="P557" i="1"/>
  <c r="P545" i="1"/>
  <c r="P533" i="1"/>
  <c r="P521" i="1"/>
  <c r="P509" i="1"/>
  <c r="P499" i="1"/>
  <c r="P494" i="1"/>
  <c r="P481" i="1"/>
  <c r="P461" i="1"/>
  <c r="P684" i="1"/>
  <c r="P672" i="1"/>
  <c r="P660" i="1"/>
  <c r="P648" i="1"/>
  <c r="P636" i="1"/>
  <c r="P624" i="1"/>
  <c r="P612" i="1"/>
  <c r="P600" i="1"/>
  <c r="P588" i="1"/>
  <c r="P576" i="1"/>
  <c r="P564" i="1"/>
  <c r="P552" i="1"/>
  <c r="P540" i="1"/>
  <c r="P528" i="1"/>
  <c r="P516" i="1"/>
  <c r="P504" i="1"/>
  <c r="P466" i="1"/>
  <c r="P691" i="1"/>
  <c r="P679" i="1"/>
  <c r="P655" i="1"/>
  <c r="P643" i="1"/>
  <c r="P631" i="1"/>
  <c r="P619" i="1"/>
  <c r="P607" i="1"/>
  <c r="P595" i="1"/>
  <c r="P583" i="1"/>
  <c r="P571" i="1"/>
  <c r="P559" i="1"/>
  <c r="P547" i="1"/>
  <c r="P535" i="1"/>
  <c r="P523" i="1"/>
  <c r="P511" i="1"/>
  <c r="P496" i="1"/>
  <c r="P491" i="1"/>
  <c r="P478" i="1"/>
  <c r="P469" i="1"/>
  <c r="P674" i="1"/>
  <c r="P662" i="1"/>
  <c r="P650" i="1"/>
  <c r="P638" i="1"/>
  <c r="P626" i="1"/>
  <c r="P614" i="1"/>
  <c r="P602" i="1"/>
  <c r="P590" i="1"/>
  <c r="P578" i="1"/>
  <c r="P566" i="1"/>
  <c r="P518" i="1"/>
  <c r="P506" i="1"/>
  <c r="P501" i="1"/>
  <c r="P488" i="1"/>
  <c r="P483" i="1"/>
  <c r="P472" i="1"/>
  <c r="P228" i="1"/>
  <c r="P221" i="1"/>
  <c r="P252" i="1"/>
  <c r="P251" i="1"/>
  <c r="P245" i="1"/>
  <c r="P255" i="1"/>
  <c r="P248" i="1"/>
  <c r="P246" i="1"/>
  <c r="P215" i="1"/>
  <c r="P225" i="1"/>
  <c r="P259" i="1"/>
  <c r="P233" i="1"/>
  <c r="P247" i="1"/>
  <c r="P235" i="1"/>
  <c r="P223" i="1"/>
  <c r="P211" i="1"/>
  <c r="P199" i="1"/>
  <c r="P187" i="1"/>
  <c r="P175" i="1"/>
  <c r="P163" i="1"/>
  <c r="P151" i="1"/>
  <c r="P139" i="1"/>
  <c r="P127" i="1"/>
  <c r="P115" i="1"/>
  <c r="P103" i="1"/>
  <c r="P91" i="1"/>
  <c r="P67" i="1"/>
  <c r="P55" i="1"/>
  <c r="P43" i="1"/>
  <c r="P31" i="1"/>
  <c r="P19" i="1"/>
  <c r="P7" i="1"/>
  <c r="P242" i="1"/>
  <c r="P230" i="1"/>
  <c r="P218" i="1"/>
  <c r="P206" i="1"/>
  <c r="P194" i="1"/>
  <c r="P182" i="1"/>
  <c r="P170" i="1"/>
  <c r="P158" i="1"/>
  <c r="P146" i="1"/>
  <c r="P134" i="1"/>
  <c r="P122" i="1"/>
  <c r="P110" i="1"/>
  <c r="P98" i="1"/>
  <c r="P86" i="1"/>
  <c r="P74" i="1"/>
  <c r="P62" i="1"/>
  <c r="P50" i="1"/>
  <c r="P38" i="1"/>
  <c r="P26" i="1"/>
  <c r="P14" i="1"/>
  <c r="P213" i="1"/>
  <c r="P201" i="1"/>
  <c r="P189" i="1"/>
  <c r="P177" i="1"/>
  <c r="P165" i="1"/>
  <c r="P153" i="1"/>
  <c r="P141" i="1"/>
  <c r="P129" i="1"/>
  <c r="P117" i="1"/>
  <c r="P105" i="1"/>
  <c r="P93" i="1"/>
  <c r="P81" i="1"/>
  <c r="P69" i="1"/>
  <c r="P57" i="1"/>
  <c r="P45" i="1"/>
  <c r="P33" i="1"/>
  <c r="P21" i="1"/>
  <c r="P9" i="1"/>
  <c r="P244" i="1"/>
  <c r="P232" i="1"/>
  <c r="P220" i="1"/>
  <c r="P208" i="1"/>
  <c r="P196" i="1"/>
  <c r="P184" i="1"/>
  <c r="P172" i="1"/>
  <c r="P160" i="1"/>
  <c r="P148" i="1"/>
  <c r="P136" i="1"/>
  <c r="P124" i="1"/>
  <c r="P112" i="1"/>
  <c r="P100" i="1"/>
  <c r="P88" i="1"/>
  <c r="P76" i="1"/>
  <c r="P64" i="1"/>
  <c r="P52" i="1"/>
  <c r="P40" i="1"/>
  <c r="P28" i="1"/>
  <c r="P16" i="1"/>
  <c r="P4" i="1"/>
  <c r="P203" i="1"/>
  <c r="P191" i="1"/>
  <c r="P179" i="1"/>
  <c r="P167" i="1"/>
  <c r="P155" i="1"/>
  <c r="P143" i="1"/>
  <c r="P131" i="1"/>
  <c r="P119" i="1"/>
  <c r="P107" i="1"/>
  <c r="P95" i="1"/>
  <c r="P83" i="1"/>
  <c r="P71" i="1"/>
  <c r="P59" i="1"/>
  <c r="P47" i="1"/>
  <c r="P35" i="1"/>
  <c r="P23" i="1"/>
  <c r="P11" i="1"/>
  <c r="P234" i="1"/>
  <c r="P222" i="1"/>
  <c r="P210" i="1"/>
  <c r="P198" i="1"/>
  <c r="P186" i="1"/>
  <c r="P174" i="1"/>
  <c r="P162" i="1"/>
  <c r="P150" i="1"/>
  <c r="P138" i="1"/>
  <c r="P126" i="1"/>
  <c r="P114" i="1"/>
  <c r="P102" i="1"/>
  <c r="P90" i="1"/>
  <c r="P78" i="1"/>
  <c r="P66" i="1"/>
  <c r="P54" i="1"/>
  <c r="P42" i="1"/>
  <c r="P30" i="1"/>
  <c r="P18" i="1"/>
  <c r="P6" i="1"/>
  <c r="P241" i="1"/>
  <c r="P229" i="1"/>
  <c r="P217" i="1"/>
  <c r="P205" i="1"/>
  <c r="P193" i="1"/>
  <c r="P181" i="1"/>
  <c r="P169" i="1"/>
  <c r="P157" i="1"/>
  <c r="P145" i="1"/>
  <c r="P133" i="1"/>
  <c r="P121" i="1"/>
  <c r="P109" i="1"/>
  <c r="P97" i="1"/>
  <c r="P85" i="1"/>
  <c r="P73" i="1"/>
  <c r="P61" i="1"/>
  <c r="P49" i="1"/>
  <c r="P37" i="1"/>
  <c r="P25" i="1"/>
  <c r="P13" i="1"/>
  <c r="P236" i="1"/>
  <c r="P224" i="1"/>
  <c r="P212" i="1"/>
  <c r="P200" i="1"/>
  <c r="P188" i="1"/>
  <c r="P176" i="1"/>
  <c r="P164" i="1"/>
  <c r="P152" i="1"/>
  <c r="P140" i="1"/>
  <c r="P128" i="1"/>
  <c r="P116" i="1"/>
  <c r="P104" i="1"/>
  <c r="P92" i="1"/>
  <c r="P80" i="1"/>
  <c r="P68" i="1"/>
  <c r="P56" i="1"/>
  <c r="P44" i="1"/>
  <c r="P32" i="1"/>
  <c r="P20" i="1"/>
  <c r="P8" i="1"/>
  <c r="P243" i="1"/>
  <c r="P231" i="1"/>
  <c r="P219" i="1"/>
  <c r="P207" i="1"/>
  <c r="P195" i="1"/>
  <c r="P183" i="1"/>
  <c r="P171" i="1"/>
  <c r="P159" i="1"/>
  <c r="P147" i="1"/>
  <c r="P135" i="1"/>
  <c r="P123" i="1"/>
  <c r="P111" i="1"/>
  <c r="P99" i="1"/>
  <c r="P87" i="1"/>
  <c r="P75" i="1"/>
  <c r="P63" i="1"/>
  <c r="P51" i="1"/>
  <c r="P39" i="1"/>
  <c r="P27" i="1"/>
  <c r="P15" i="1"/>
  <c r="P238" i="1"/>
  <c r="P226" i="1"/>
  <c r="P214" i="1"/>
  <c r="P202" i="1"/>
  <c r="P190" i="1"/>
  <c r="P178" i="1"/>
  <c r="P166" i="1"/>
  <c r="P154" i="1"/>
  <c r="P142" i="1"/>
  <c r="P130" i="1"/>
  <c r="P118" i="1"/>
  <c r="P106" i="1"/>
  <c r="P94" i="1"/>
  <c r="P82" i="1"/>
  <c r="P70" i="1"/>
  <c r="P58" i="1"/>
  <c r="P46" i="1"/>
  <c r="P34" i="1"/>
  <c r="P22" i="1"/>
  <c r="P29" i="1"/>
  <c r="O350" i="5"/>
  <c r="P572" i="5"/>
  <c r="O246" i="5"/>
  <c r="P112" i="5"/>
  <c r="O24" i="5"/>
  <c r="P43" i="5"/>
  <c r="O391" i="5"/>
  <c r="O403" i="5"/>
  <c r="O415" i="5"/>
  <c r="O422" i="5"/>
  <c r="P837" i="5"/>
  <c r="P844" i="5"/>
  <c r="O475" i="5"/>
  <c r="O487" i="5"/>
  <c r="O499" i="5"/>
  <c r="O523" i="5"/>
  <c r="O518" i="5"/>
  <c r="O545" i="5"/>
  <c r="O560" i="5"/>
  <c r="O570" i="5"/>
  <c r="O597" i="5"/>
  <c r="P945" i="5"/>
  <c r="P952" i="5"/>
  <c r="O645" i="5"/>
  <c r="P981" i="5"/>
  <c r="O662" i="5"/>
  <c r="P988" i="5"/>
  <c r="O801" i="5"/>
  <c r="O909" i="5"/>
  <c r="O957" i="5"/>
  <c r="O966" i="5"/>
  <c r="O945" i="5"/>
  <c r="O974" i="5"/>
  <c r="O1017" i="5"/>
  <c r="O981" i="5"/>
  <c r="O222" i="5"/>
  <c r="O36" i="5"/>
  <c r="O861" i="5"/>
  <c r="O215" i="5"/>
  <c r="O230" i="5"/>
  <c r="O48" i="5"/>
  <c r="O259" i="5"/>
  <c r="O319" i="5"/>
  <c r="O439" i="5"/>
  <c r="O482" i="5"/>
  <c r="O511" i="5"/>
  <c r="O535" i="5"/>
  <c r="O617" i="5"/>
  <c r="O627" i="5"/>
  <c r="O669" i="5"/>
  <c r="O686" i="5"/>
  <c r="O693" i="5"/>
  <c r="O705" i="5"/>
  <c r="P1017" i="5"/>
  <c r="P1024" i="5"/>
  <c r="O741" i="5"/>
  <c r="O758" i="5"/>
  <c r="O770" i="5"/>
  <c r="O278" i="5"/>
  <c r="O295" i="5"/>
  <c r="O307" i="5"/>
  <c r="O331" i="5"/>
  <c r="O338" i="5"/>
  <c r="P772" i="5"/>
  <c r="O374" i="5"/>
  <c r="O698" i="5"/>
  <c r="O282" i="5"/>
  <c r="O141" i="5"/>
  <c r="P19" i="5"/>
  <c r="O794" i="5"/>
  <c r="O250" i="5"/>
  <c r="O235" i="5"/>
  <c r="P7" i="5"/>
  <c r="O12" i="5"/>
  <c r="P31" i="5"/>
  <c r="P693" i="5"/>
  <c r="O326" i="5"/>
  <c r="P765" i="5"/>
  <c r="O367" i="5"/>
  <c r="O830" i="5"/>
  <c r="O837" i="5"/>
  <c r="O902" i="5"/>
  <c r="O938" i="5"/>
  <c r="O986" i="5"/>
  <c r="O1010" i="5"/>
  <c r="P103" i="5"/>
  <c r="O168" i="5"/>
  <c r="O302" i="5"/>
  <c r="O53" i="5"/>
  <c r="O101" i="5"/>
  <c r="O173" i="5"/>
  <c r="P4" i="5"/>
  <c r="P16" i="5"/>
  <c r="O33" i="5"/>
  <c r="P666" i="5"/>
  <c r="P661" i="5"/>
  <c r="P663" i="5"/>
  <c r="P665" i="5"/>
  <c r="P662" i="5"/>
  <c r="O244" i="5"/>
  <c r="P664" i="5"/>
  <c r="O241" i="5"/>
  <c r="P667" i="5"/>
  <c r="O243" i="5"/>
  <c r="O245" i="5"/>
  <c r="O57" i="5"/>
  <c r="O81" i="5"/>
  <c r="O7" i="5"/>
  <c r="P14" i="5"/>
  <c r="O19" i="5"/>
  <c r="P649" i="5"/>
  <c r="P651" i="5"/>
  <c r="P653" i="5"/>
  <c r="P648" i="5"/>
  <c r="P650" i="5"/>
  <c r="P647" i="5"/>
  <c r="O232" i="5"/>
  <c r="O229" i="5"/>
  <c r="O231" i="5"/>
  <c r="O233" i="5"/>
  <c r="P652" i="5"/>
  <c r="O228" i="5"/>
  <c r="P26" i="5"/>
  <c r="O31" i="5"/>
  <c r="P38" i="5"/>
  <c r="O43" i="5"/>
  <c r="P50" i="5"/>
  <c r="O55" i="5"/>
  <c r="P62" i="5"/>
  <c r="O67" i="5"/>
  <c r="P74" i="5"/>
  <c r="O79" i="5"/>
  <c r="P86" i="5"/>
  <c r="O91" i="5"/>
  <c r="P98" i="5"/>
  <c r="O103" i="5"/>
  <c r="P733" i="5"/>
  <c r="P735" i="5"/>
  <c r="P737" i="5"/>
  <c r="P732" i="5"/>
  <c r="P734" i="5"/>
  <c r="P731" i="5"/>
  <c r="O316" i="5"/>
  <c r="O311" i="5"/>
  <c r="O313" i="5"/>
  <c r="O315" i="5"/>
  <c r="O317" i="5"/>
  <c r="O312" i="5"/>
  <c r="P110" i="5"/>
  <c r="O115" i="5"/>
  <c r="P122" i="5"/>
  <c r="O127" i="5"/>
  <c r="P134" i="5"/>
  <c r="O139" i="5"/>
  <c r="P146" i="5"/>
  <c r="O151" i="5"/>
  <c r="P158" i="5"/>
  <c r="O163" i="5"/>
  <c r="P170" i="5"/>
  <c r="O175" i="5"/>
  <c r="P786" i="5"/>
  <c r="P788" i="5"/>
  <c r="P785" i="5"/>
  <c r="P787" i="5"/>
  <c r="O383" i="5"/>
  <c r="O385" i="5"/>
  <c r="O387" i="5"/>
  <c r="P784" i="5"/>
  <c r="O382" i="5"/>
  <c r="O384" i="5"/>
  <c r="O381" i="5"/>
  <c r="O181" i="5"/>
  <c r="O214" i="5"/>
  <c r="P233" i="5"/>
  <c r="O239" i="5"/>
  <c r="P242" i="5"/>
  <c r="O258" i="5"/>
  <c r="P261" i="5"/>
  <c r="P933" i="5"/>
  <c r="O596" i="5"/>
  <c r="P550" i="5"/>
  <c r="O789" i="5"/>
  <c r="O672" i="5"/>
  <c r="O722" i="5"/>
  <c r="O72" i="5"/>
  <c r="P115" i="5"/>
  <c r="P163" i="5"/>
  <c r="P258" i="5"/>
  <c r="P587" i="5"/>
  <c r="O41" i="5"/>
  <c r="O77" i="5"/>
  <c r="P721" i="5"/>
  <c r="P723" i="5"/>
  <c r="P718" i="5"/>
  <c r="P720" i="5"/>
  <c r="P722" i="5"/>
  <c r="P719" i="5"/>
  <c r="P717" i="5"/>
  <c r="O299" i="5"/>
  <c r="O301" i="5"/>
  <c r="O303" i="5"/>
  <c r="O298" i="5"/>
  <c r="O300" i="5"/>
  <c r="O297" i="5"/>
  <c r="O161" i="5"/>
  <c r="P221" i="5"/>
  <c r="P410" i="5"/>
  <c r="P446" i="5"/>
  <c r="P482" i="5"/>
  <c r="P518" i="5"/>
  <c r="O765" i="5"/>
  <c r="O873" i="5"/>
  <c r="P630" i="5"/>
  <c r="P629" i="5"/>
  <c r="P617" i="5"/>
  <c r="P605" i="5"/>
  <c r="P593" i="5"/>
  <c r="P581" i="5"/>
  <c r="P569" i="5"/>
  <c r="P557" i="5"/>
  <c r="P545" i="5"/>
  <c r="P533" i="5"/>
  <c r="P632" i="5"/>
  <c r="P599" i="5"/>
  <c r="P594" i="5"/>
  <c r="P589" i="5"/>
  <c r="P584" i="5"/>
  <c r="P579" i="5"/>
  <c r="P527" i="5"/>
  <c r="P515" i="5"/>
  <c r="P503" i="5"/>
  <c r="P491" i="5"/>
  <c r="P479" i="5"/>
  <c r="P467" i="5"/>
  <c r="P455" i="5"/>
  <c r="P443" i="5"/>
  <c r="P431" i="5"/>
  <c r="P419" i="5"/>
  <c r="P407" i="5"/>
  <c r="P395" i="5"/>
  <c r="P383" i="5"/>
  <c r="P371" i="5"/>
  <c r="P359" i="5"/>
  <c r="P347" i="5"/>
  <c r="P335" i="5"/>
  <c r="P323" i="5"/>
  <c r="P311" i="5"/>
  <c r="P299" i="5"/>
  <c r="P287" i="5"/>
  <c r="P275" i="5"/>
  <c r="P263" i="5"/>
  <c r="P251" i="5"/>
  <c r="P239" i="5"/>
  <c r="P227" i="5"/>
  <c r="P215" i="5"/>
  <c r="O208" i="5"/>
  <c r="P203" i="5"/>
  <c r="O196" i="5"/>
  <c r="P191" i="5"/>
  <c r="O184" i="5"/>
  <c r="P179" i="5"/>
  <c r="P626" i="5"/>
  <c r="P621" i="5"/>
  <c r="P616" i="5"/>
  <c r="P574" i="5"/>
  <c r="P564" i="5"/>
  <c r="P559" i="5"/>
  <c r="P554" i="5"/>
  <c r="P549" i="5"/>
  <c r="P544" i="5"/>
  <c r="P522" i="5"/>
  <c r="P510" i="5"/>
  <c r="P498" i="5"/>
  <c r="P486" i="5"/>
  <c r="P474" i="5"/>
  <c r="P462" i="5"/>
  <c r="P450" i="5"/>
  <c r="P438" i="5"/>
  <c r="P426" i="5"/>
  <c r="P414" i="5"/>
  <c r="P402" i="5"/>
  <c r="P390" i="5"/>
  <c r="P378" i="5"/>
  <c r="P366" i="5"/>
  <c r="P354" i="5"/>
  <c r="P342" i="5"/>
  <c r="P330" i="5"/>
  <c r="P318" i="5"/>
  <c r="P306" i="5"/>
  <c r="P294" i="5"/>
  <c r="P611" i="5"/>
  <c r="P606" i="5"/>
  <c r="P601" i="5"/>
  <c r="P596" i="5"/>
  <c r="P591" i="5"/>
  <c r="P539" i="5"/>
  <c r="P534" i="5"/>
  <c r="P529" i="5"/>
  <c r="P517" i="5"/>
  <c r="P505" i="5"/>
  <c r="P493" i="5"/>
  <c r="P481" i="5"/>
  <c r="P469" i="5"/>
  <c r="P457" i="5"/>
  <c r="P445" i="5"/>
  <c r="P433" i="5"/>
  <c r="P421" i="5"/>
  <c r="P409" i="5"/>
  <c r="P397" i="5"/>
  <c r="P385" i="5"/>
  <c r="P373" i="5"/>
  <c r="P361" i="5"/>
  <c r="P349" i="5"/>
  <c r="P337" i="5"/>
  <c r="P325" i="5"/>
  <c r="P313" i="5"/>
  <c r="P301" i="5"/>
  <c r="P628" i="5"/>
  <c r="P586" i="5"/>
  <c r="P576" i="5"/>
  <c r="P571" i="5"/>
  <c r="P566" i="5"/>
  <c r="P561" i="5"/>
  <c r="P556" i="5"/>
  <c r="P524" i="5"/>
  <c r="P512" i="5"/>
  <c r="P500" i="5"/>
  <c r="P488" i="5"/>
  <c r="P476" i="5"/>
  <c r="P464" i="5"/>
  <c r="P452" i="5"/>
  <c r="P440" i="5"/>
  <c r="P428" i="5"/>
  <c r="P416" i="5"/>
  <c r="P404" i="5"/>
  <c r="P392" i="5"/>
  <c r="P380" i="5"/>
  <c r="P368" i="5"/>
  <c r="P356" i="5"/>
  <c r="P344" i="5"/>
  <c r="P332" i="5"/>
  <c r="P320" i="5"/>
  <c r="P308" i="5"/>
  <c r="P296" i="5"/>
  <c r="P284" i="5"/>
  <c r="P272" i="5"/>
  <c r="P260" i="5"/>
  <c r="P248" i="5"/>
  <c r="P236" i="5"/>
  <c r="P224" i="5"/>
  <c r="P212" i="5"/>
  <c r="O205" i="5"/>
  <c r="P200" i="5"/>
  <c r="O193" i="5"/>
  <c r="P631" i="5"/>
  <c r="P623" i="5"/>
  <c r="P618" i="5"/>
  <c r="P613" i="5"/>
  <c r="P608" i="5"/>
  <c r="P603" i="5"/>
  <c r="P551" i="5"/>
  <c r="P546" i="5"/>
  <c r="P541" i="5"/>
  <c r="P536" i="5"/>
  <c r="P531" i="5"/>
  <c r="P519" i="5"/>
  <c r="P507" i="5"/>
  <c r="P495" i="5"/>
  <c r="P483" i="5"/>
  <c r="P471" i="5"/>
  <c r="P459" i="5"/>
  <c r="P447" i="5"/>
  <c r="P435" i="5"/>
  <c r="P423" i="5"/>
  <c r="P411" i="5"/>
  <c r="P399" i="5"/>
  <c r="P387" i="5"/>
  <c r="P375" i="5"/>
  <c r="P363" i="5"/>
  <c r="P351" i="5"/>
  <c r="P339" i="5"/>
  <c r="P327" i="5"/>
  <c r="P315" i="5"/>
  <c r="P303" i="5"/>
  <c r="P291" i="5"/>
  <c r="P279" i="5"/>
  <c r="P267" i="5"/>
  <c r="P255" i="5"/>
  <c r="P243" i="5"/>
  <c r="P231" i="5"/>
  <c r="P219" i="5"/>
  <c r="O212" i="5"/>
  <c r="P207" i="5"/>
  <c r="O200" i="5"/>
  <c r="P598" i="5"/>
  <c r="P588" i="5"/>
  <c r="P583" i="5"/>
  <c r="P578" i="5"/>
  <c r="P573" i="5"/>
  <c r="P568" i="5"/>
  <c r="P526" i="5"/>
  <c r="P514" i="5"/>
  <c r="P502" i="5"/>
  <c r="P490" i="5"/>
  <c r="P478" i="5"/>
  <c r="P466" i="5"/>
  <c r="P454" i="5"/>
  <c r="P442" i="5"/>
  <c r="P430" i="5"/>
  <c r="P418" i="5"/>
  <c r="P406" i="5"/>
  <c r="P394" i="5"/>
  <c r="P382" i="5"/>
  <c r="P370" i="5"/>
  <c r="P358" i="5"/>
  <c r="P346" i="5"/>
  <c r="P334" i="5"/>
  <c r="P322" i="5"/>
  <c r="P310" i="5"/>
  <c r="P298" i="5"/>
  <c r="P286" i="5"/>
  <c r="P274" i="5"/>
  <c r="P262" i="5"/>
  <c r="P250" i="5"/>
  <c r="P238" i="5"/>
  <c r="P226" i="5"/>
  <c r="P214" i="5"/>
  <c r="O207" i="5"/>
  <c r="P202" i="5"/>
  <c r="O195" i="5"/>
  <c r="P190" i="5"/>
  <c r="O183" i="5"/>
  <c r="P178" i="5"/>
  <c r="P625" i="5"/>
  <c r="P620" i="5"/>
  <c r="P615" i="5"/>
  <c r="P563" i="5"/>
  <c r="P558" i="5"/>
  <c r="P553" i="5"/>
  <c r="P548" i="5"/>
  <c r="P543" i="5"/>
  <c r="P521" i="5"/>
  <c r="P509" i="5"/>
  <c r="P497" i="5"/>
  <c r="P485" i="5"/>
  <c r="P473" i="5"/>
  <c r="P461" i="5"/>
  <c r="P449" i="5"/>
  <c r="P437" i="5"/>
  <c r="P425" i="5"/>
  <c r="P413" i="5"/>
  <c r="P401" i="5"/>
  <c r="P389" i="5"/>
  <c r="P377" i="5"/>
  <c r="P365" i="5"/>
  <c r="P353" i="5"/>
  <c r="P341" i="5"/>
  <c r="P329" i="5"/>
  <c r="P317" i="5"/>
  <c r="P305" i="5"/>
  <c r="P293" i="5"/>
  <c r="P281" i="5"/>
  <c r="P269" i="5"/>
  <c r="P610" i="5"/>
  <c r="P600" i="5"/>
  <c r="P595" i="5"/>
  <c r="P590" i="5"/>
  <c r="P585" i="5"/>
  <c r="P580" i="5"/>
  <c r="P538" i="5"/>
  <c r="P528" i="5"/>
  <c r="P516" i="5"/>
  <c r="P504" i="5"/>
  <c r="P492" i="5"/>
  <c r="P480" i="5"/>
  <c r="P468" i="5"/>
  <c r="P456" i="5"/>
  <c r="P444" i="5"/>
  <c r="P432" i="5"/>
  <c r="P420" i="5"/>
  <c r="P408" i="5"/>
  <c r="P396" i="5"/>
  <c r="P384" i="5"/>
  <c r="P372" i="5"/>
  <c r="P360" i="5"/>
  <c r="P348" i="5"/>
  <c r="P336" i="5"/>
  <c r="P324" i="5"/>
  <c r="P312" i="5"/>
  <c r="P300" i="5"/>
  <c r="P288" i="5"/>
  <c r="P276" i="5"/>
  <c r="P264" i="5"/>
  <c r="P252" i="5"/>
  <c r="P240" i="5"/>
  <c r="P228" i="5"/>
  <c r="P216" i="5"/>
  <c r="O209" i="5"/>
  <c r="P204" i="5"/>
  <c r="O197" i="5"/>
  <c r="P192" i="5"/>
  <c r="O185" i="5"/>
  <c r="P180" i="5"/>
  <c r="P627" i="5"/>
  <c r="P575" i="5"/>
  <c r="P570" i="5"/>
  <c r="P565" i="5"/>
  <c r="P560" i="5"/>
  <c r="P555" i="5"/>
  <c r="P523" i="5"/>
  <c r="P511" i="5"/>
  <c r="P499" i="5"/>
  <c r="P487" i="5"/>
  <c r="P475" i="5"/>
  <c r="P463" i="5"/>
  <c r="P451" i="5"/>
  <c r="P439" i="5"/>
  <c r="P427" i="5"/>
  <c r="P415" i="5"/>
  <c r="P403" i="5"/>
  <c r="P391" i="5"/>
  <c r="P379" i="5"/>
  <c r="P367" i="5"/>
  <c r="P355" i="5"/>
  <c r="P343" i="5"/>
  <c r="P331" i="5"/>
  <c r="P319" i="5"/>
  <c r="P307" i="5"/>
  <c r="P295" i="5"/>
  <c r="P283" i="5"/>
  <c r="P271" i="5"/>
  <c r="P259" i="5"/>
  <c r="P247" i="5"/>
  <c r="P235" i="5"/>
  <c r="P223" i="5"/>
  <c r="P211" i="5"/>
  <c r="O204" i="5"/>
  <c r="P199" i="5"/>
  <c r="O192" i="5"/>
  <c r="P187" i="5"/>
  <c r="O180" i="5"/>
  <c r="P175" i="5"/>
  <c r="P624" i="5"/>
  <c r="P619" i="5"/>
  <c r="P614" i="5"/>
  <c r="P609" i="5"/>
  <c r="P604" i="5"/>
  <c r="P562" i="5"/>
  <c r="P552" i="5"/>
  <c r="P547" i="5"/>
  <c r="P542" i="5"/>
  <c r="P537" i="5"/>
  <c r="P532" i="5"/>
  <c r="P520" i="5"/>
  <c r="P508" i="5"/>
  <c r="P496" i="5"/>
  <c r="P484" i="5"/>
  <c r="P472" i="5"/>
  <c r="P460" i="5"/>
  <c r="P448" i="5"/>
  <c r="P436" i="5"/>
  <c r="P424" i="5"/>
  <c r="P412" i="5"/>
  <c r="P400" i="5"/>
  <c r="P388" i="5"/>
  <c r="P376" i="5"/>
  <c r="P364" i="5"/>
  <c r="P352" i="5"/>
  <c r="P340" i="5"/>
  <c r="P328" i="5"/>
  <c r="P316" i="5"/>
  <c r="P304" i="5"/>
  <c r="P292" i="5"/>
  <c r="P280" i="5"/>
  <c r="P268" i="5"/>
  <c r="P256" i="5"/>
  <c r="P244" i="5"/>
  <c r="P232" i="5"/>
  <c r="P220" i="5"/>
  <c r="P208" i="5"/>
  <c r="O201" i="5"/>
  <c r="P196" i="5"/>
  <c r="O189" i="5"/>
  <c r="P184" i="5"/>
  <c r="O177" i="5"/>
  <c r="P5" i="5"/>
  <c r="O10" i="5"/>
  <c r="P17" i="5"/>
  <c r="O22" i="5"/>
  <c r="P29" i="5"/>
  <c r="O34" i="5"/>
  <c r="P41" i="5"/>
  <c r="O46" i="5"/>
  <c r="P53" i="5"/>
  <c r="O58" i="5"/>
  <c r="P65" i="5"/>
  <c r="O70" i="5"/>
  <c r="P77" i="5"/>
  <c r="O82" i="5"/>
  <c r="P714" i="5"/>
  <c r="P716" i="5"/>
  <c r="P711" i="5"/>
  <c r="P713" i="5"/>
  <c r="P715" i="5"/>
  <c r="P710" i="5"/>
  <c r="O292" i="5"/>
  <c r="O294" i="5"/>
  <c r="O296" i="5"/>
  <c r="O291" i="5"/>
  <c r="P712" i="5"/>
  <c r="O293" i="5"/>
  <c r="P89" i="5"/>
  <c r="O94" i="5"/>
  <c r="P101" i="5"/>
  <c r="O106" i="5"/>
  <c r="P113" i="5"/>
  <c r="O118" i="5"/>
  <c r="P125" i="5"/>
  <c r="O130" i="5"/>
  <c r="P137" i="5"/>
  <c r="O142" i="5"/>
  <c r="P149" i="5"/>
  <c r="O154" i="5"/>
  <c r="P161" i="5"/>
  <c r="O166" i="5"/>
  <c r="P781" i="5"/>
  <c r="P783" i="5"/>
  <c r="P780" i="5"/>
  <c r="P782" i="5"/>
  <c r="P779" i="5"/>
  <c r="O376" i="5"/>
  <c r="O378" i="5"/>
  <c r="O380" i="5"/>
  <c r="O375" i="5"/>
  <c r="O377" i="5"/>
  <c r="P173" i="5"/>
  <c r="O190" i="5"/>
  <c r="O199" i="5"/>
  <c r="O218" i="5"/>
  <c r="O440" i="5"/>
  <c r="P246" i="5"/>
  <c r="O468" i="5"/>
  <c r="O275" i="5"/>
  <c r="P278" i="5"/>
  <c r="O557" i="5"/>
  <c r="O684" i="5"/>
  <c r="O540" i="5"/>
  <c r="O777" i="5"/>
  <c r="O825" i="5"/>
  <c r="O842" i="5"/>
  <c r="O878" i="5"/>
  <c r="O890" i="5"/>
  <c r="O899" i="5"/>
  <c r="O918" i="5"/>
  <c r="P873" i="5"/>
  <c r="O120" i="5"/>
  <c r="P181" i="5"/>
  <c r="P309" i="5"/>
  <c r="O446" i="5"/>
  <c r="P12" i="5"/>
  <c r="P96" i="5"/>
  <c r="P144" i="5"/>
  <c r="O202" i="5"/>
  <c r="P302" i="5"/>
  <c r="P338" i="5"/>
  <c r="P918" i="5"/>
  <c r="P915" i="5"/>
  <c r="P917" i="5"/>
  <c r="P914" i="5"/>
  <c r="O569" i="5"/>
  <c r="O564" i="5"/>
  <c r="O566" i="5"/>
  <c r="O568" i="5"/>
  <c r="O563" i="5"/>
  <c r="O567" i="5"/>
  <c r="P612" i="5"/>
  <c r="O3" i="5"/>
  <c r="P10" i="5"/>
  <c r="O15" i="5"/>
  <c r="P22" i="5"/>
  <c r="O27" i="5"/>
  <c r="P34" i="5"/>
  <c r="O39" i="5"/>
  <c r="P46" i="5"/>
  <c r="O51" i="5"/>
  <c r="P58" i="5"/>
  <c r="O63" i="5"/>
  <c r="P70" i="5"/>
  <c r="O75" i="5"/>
  <c r="P709" i="5"/>
  <c r="P704" i="5"/>
  <c r="P706" i="5"/>
  <c r="P708" i="5"/>
  <c r="P703" i="5"/>
  <c r="P707" i="5"/>
  <c r="O287" i="5"/>
  <c r="O289" i="5"/>
  <c r="O284" i="5"/>
  <c r="P705" i="5"/>
  <c r="O286" i="5"/>
  <c r="O288" i="5"/>
  <c r="O285" i="5"/>
  <c r="P82" i="5"/>
  <c r="O87" i="5"/>
  <c r="P94" i="5"/>
  <c r="O99" i="5"/>
  <c r="P106" i="5"/>
  <c r="O111" i="5"/>
  <c r="P118" i="5"/>
  <c r="O123" i="5"/>
  <c r="P130" i="5"/>
  <c r="O135" i="5"/>
  <c r="P142" i="5"/>
  <c r="O147" i="5"/>
  <c r="P154" i="5"/>
  <c r="O159" i="5"/>
  <c r="P774" i="5"/>
  <c r="P776" i="5"/>
  <c r="P778" i="5"/>
  <c r="P775" i="5"/>
  <c r="O371" i="5"/>
  <c r="O373" i="5"/>
  <c r="O368" i="5"/>
  <c r="P777" i="5"/>
  <c r="O370" i="5"/>
  <c r="O372" i="5"/>
  <c r="O369" i="5"/>
  <c r="P166" i="5"/>
  <c r="O171" i="5"/>
  <c r="O176" i="5"/>
  <c r="O393" i="5"/>
  <c r="P209" i="5"/>
  <c r="P218" i="5"/>
  <c r="O234" i="5"/>
  <c r="P237" i="5"/>
  <c r="O477" i="5"/>
  <c r="P285" i="5"/>
  <c r="O674" i="5"/>
  <c r="O681" i="5"/>
  <c r="P540" i="5"/>
  <c r="O767" i="5"/>
  <c r="O764" i="5"/>
  <c r="O766" i="5"/>
  <c r="O768" i="5"/>
  <c r="P602" i="5"/>
  <c r="O866" i="5"/>
  <c r="P91" i="5"/>
  <c r="P139" i="5"/>
  <c r="P841" i="5"/>
  <c r="P843" i="5"/>
  <c r="P840" i="5"/>
  <c r="P842" i="5"/>
  <c r="P839" i="5"/>
  <c r="O460" i="5"/>
  <c r="O462" i="5"/>
  <c r="O464" i="5"/>
  <c r="O459" i="5"/>
  <c r="O461" i="5"/>
  <c r="P417" i="5"/>
  <c r="P525" i="5"/>
  <c r="O17" i="5"/>
  <c r="P84" i="5"/>
  <c r="O149" i="5"/>
  <c r="P230" i="5"/>
  <c r="P374" i="5"/>
  <c r="P3" i="5"/>
  <c r="O8" i="5"/>
  <c r="P15" i="5"/>
  <c r="O20" i="5"/>
  <c r="P27" i="5"/>
  <c r="O32" i="5"/>
  <c r="P39" i="5"/>
  <c r="O44" i="5"/>
  <c r="P51" i="5"/>
  <c r="O56" i="5"/>
  <c r="P63" i="5"/>
  <c r="O68" i="5"/>
  <c r="P702" i="5"/>
  <c r="P697" i="5"/>
  <c r="P699" i="5"/>
  <c r="P701" i="5"/>
  <c r="P696" i="5"/>
  <c r="P698" i="5"/>
  <c r="O280" i="5"/>
  <c r="O277" i="5"/>
  <c r="O279" i="5"/>
  <c r="O281" i="5"/>
  <c r="O276" i="5"/>
  <c r="P75" i="5"/>
  <c r="O80" i="5"/>
  <c r="P87" i="5"/>
  <c r="O92" i="5"/>
  <c r="P99" i="5"/>
  <c r="O104" i="5"/>
  <c r="P111" i="5"/>
  <c r="O116" i="5"/>
  <c r="P123" i="5"/>
  <c r="O128" i="5"/>
  <c r="P135" i="5"/>
  <c r="O140" i="5"/>
  <c r="P147" i="5"/>
  <c r="O152" i="5"/>
  <c r="P769" i="5"/>
  <c r="P771" i="5"/>
  <c r="P773" i="5"/>
  <c r="P770" i="5"/>
  <c r="O364" i="5"/>
  <c r="O366" i="5"/>
  <c r="O361" i="5"/>
  <c r="O363" i="5"/>
  <c r="O365" i="5"/>
  <c r="O360" i="5"/>
  <c r="P159" i="5"/>
  <c r="O164" i="5"/>
  <c r="P171" i="5"/>
  <c r="P176" i="5"/>
  <c r="O179" i="5"/>
  <c r="O182" i="5"/>
  <c r="P185" i="5"/>
  <c r="O206" i="5"/>
  <c r="P234" i="5"/>
  <c r="P253" i="5"/>
  <c r="P282" i="5"/>
  <c r="P289" i="5"/>
  <c r="O314" i="5"/>
  <c r="P321" i="5"/>
  <c r="O531" i="5"/>
  <c r="O548" i="5"/>
  <c r="P357" i="5"/>
  <c r="O386" i="5"/>
  <c r="P393" i="5"/>
  <c r="P429" i="5"/>
  <c r="O659" i="5"/>
  <c r="O654" i="5"/>
  <c r="P980" i="5"/>
  <c r="O656" i="5"/>
  <c r="P982" i="5"/>
  <c r="O658" i="5"/>
  <c r="P979" i="5"/>
  <c r="O655" i="5"/>
  <c r="P983" i="5"/>
  <c r="O657" i="5"/>
  <c r="O660" i="5"/>
  <c r="O458" i="5"/>
  <c r="P465" i="5"/>
  <c r="O494" i="5"/>
  <c r="P501" i="5"/>
  <c r="O530" i="5"/>
  <c r="P577" i="5"/>
  <c r="O592" i="5"/>
  <c r="O806" i="5"/>
  <c r="P700" i="5"/>
  <c r="P808" i="5"/>
  <c r="P916" i="5"/>
  <c r="O96" i="5"/>
  <c r="O144" i="5"/>
  <c r="O271" i="5"/>
  <c r="O5" i="5"/>
  <c r="P60" i="5"/>
  <c r="O125" i="5"/>
  <c r="O227" i="5"/>
  <c r="P8" i="5"/>
  <c r="P20" i="5"/>
  <c r="P32" i="5"/>
  <c r="O49" i="5"/>
  <c r="P68" i="5"/>
  <c r="O85" i="5"/>
  <c r="O97" i="5"/>
  <c r="P104" i="5"/>
  <c r="O109" i="5"/>
  <c r="P116" i="5"/>
  <c r="O121" i="5"/>
  <c r="P128" i="5"/>
  <c r="O133" i="5"/>
  <c r="P140" i="5"/>
  <c r="O145" i="5"/>
  <c r="P764" i="5"/>
  <c r="P766" i="5"/>
  <c r="P768" i="5"/>
  <c r="P767" i="5"/>
  <c r="O359" i="5"/>
  <c r="O354" i="5"/>
  <c r="O356" i="5"/>
  <c r="O358" i="5"/>
  <c r="O353" i="5"/>
  <c r="O357" i="5"/>
  <c r="P152" i="5"/>
  <c r="O157" i="5"/>
  <c r="P164" i="5"/>
  <c r="O169" i="5"/>
  <c r="P182" i="5"/>
  <c r="O188" i="5"/>
  <c r="O194" i="5"/>
  <c r="P197" i="5"/>
  <c r="O203" i="5"/>
  <c r="P206" i="5"/>
  <c r="P225" i="5"/>
  <c r="O447" i="5"/>
  <c r="P858" i="5"/>
  <c r="P855" i="5"/>
  <c r="P857" i="5"/>
  <c r="P854" i="5"/>
  <c r="O484" i="5"/>
  <c r="O479" i="5"/>
  <c r="O481" i="5"/>
  <c r="O483" i="5"/>
  <c r="P856" i="5"/>
  <c r="O485" i="5"/>
  <c r="O480" i="5"/>
  <c r="P314" i="5"/>
  <c r="O524" i="5"/>
  <c r="O343" i="5"/>
  <c r="P350" i="5"/>
  <c r="O379" i="5"/>
  <c r="P386" i="5"/>
  <c r="P422" i="5"/>
  <c r="P978" i="5"/>
  <c r="O647" i="5"/>
  <c r="O649" i="5"/>
  <c r="P975" i="5"/>
  <c r="O651" i="5"/>
  <c r="P977" i="5"/>
  <c r="O653" i="5"/>
  <c r="P974" i="5"/>
  <c r="O652" i="5"/>
  <c r="P976" i="5"/>
  <c r="O650" i="5"/>
  <c r="O451" i="5"/>
  <c r="P458" i="5"/>
  <c r="P494" i="5"/>
  <c r="P530" i="5"/>
  <c r="P592" i="5"/>
  <c r="P655" i="5"/>
  <c r="O885" i="5"/>
  <c r="O897" i="5"/>
  <c r="O914" i="5"/>
  <c r="O993" i="5"/>
  <c r="O1007" i="5"/>
  <c r="O1004" i="5"/>
  <c r="O1006" i="5"/>
  <c r="O1008" i="5"/>
  <c r="O1005" i="5"/>
  <c r="O1022" i="5"/>
  <c r="P55" i="5"/>
  <c r="P127" i="5"/>
  <c r="O211" i="5"/>
  <c r="P381" i="5"/>
  <c r="P489" i="5"/>
  <c r="P24" i="5"/>
  <c r="P72" i="5"/>
  <c r="P132" i="5"/>
  <c r="O187" i="5"/>
  <c r="P800" i="5"/>
  <c r="P802" i="5"/>
  <c r="P799" i="5"/>
  <c r="P803" i="5"/>
  <c r="O407" i="5"/>
  <c r="O402" i="5"/>
  <c r="O404" i="5"/>
  <c r="O406" i="5"/>
  <c r="O408" i="5"/>
  <c r="O405" i="5"/>
  <c r="O13" i="5"/>
  <c r="O37" i="5"/>
  <c r="P56" i="5"/>
  <c r="O73" i="5"/>
  <c r="P92" i="5"/>
  <c r="O6" i="5"/>
  <c r="P13" i="5"/>
  <c r="O18" i="5"/>
  <c r="P25" i="5"/>
  <c r="O30" i="5"/>
  <c r="P37" i="5"/>
  <c r="O42" i="5"/>
  <c r="P49" i="5"/>
  <c r="O54" i="5"/>
  <c r="P685" i="5"/>
  <c r="P687" i="5"/>
  <c r="P682" i="5"/>
  <c r="P684" i="5"/>
  <c r="P686" i="5"/>
  <c r="P683" i="5"/>
  <c r="O268" i="5"/>
  <c r="P688" i="5"/>
  <c r="O265" i="5"/>
  <c r="O267" i="5"/>
  <c r="O262" i="5"/>
  <c r="O264" i="5"/>
  <c r="P61" i="5"/>
  <c r="O66" i="5"/>
  <c r="P73" i="5"/>
  <c r="O78" i="5"/>
  <c r="P85" i="5"/>
  <c r="O90" i="5"/>
  <c r="P97" i="5"/>
  <c r="O102" i="5"/>
  <c r="P109" i="5"/>
  <c r="O114" i="5"/>
  <c r="P121" i="5"/>
  <c r="O126" i="5"/>
  <c r="P133" i="5"/>
  <c r="O138" i="5"/>
  <c r="P762" i="5"/>
  <c r="P759" i="5"/>
  <c r="P761" i="5"/>
  <c r="P763" i="5"/>
  <c r="O352" i="5"/>
  <c r="O347" i="5"/>
  <c r="P760" i="5"/>
  <c r="O349" i="5"/>
  <c r="O351" i="5"/>
  <c r="O346" i="5"/>
  <c r="O348" i="5"/>
  <c r="P145" i="5"/>
  <c r="O150" i="5"/>
  <c r="P157" i="5"/>
  <c r="O162" i="5"/>
  <c r="P169" i="5"/>
  <c r="O174" i="5"/>
  <c r="P188" i="5"/>
  <c r="O191" i="5"/>
  <c r="P194" i="5"/>
  <c r="O419" i="5"/>
  <c r="P222" i="5"/>
  <c r="P241" i="5"/>
  <c r="O247" i="5"/>
  <c r="O263" i="5"/>
  <c r="P266" i="5"/>
  <c r="O517" i="5"/>
  <c r="P567" i="5"/>
  <c r="O926" i="5"/>
  <c r="O942" i="5"/>
  <c r="O939" i="5"/>
  <c r="O941" i="5"/>
  <c r="O943" i="5"/>
  <c r="O940" i="5"/>
  <c r="P801" i="5"/>
  <c r="O1034" i="5"/>
  <c r="P909" i="5"/>
  <c r="O84" i="5"/>
  <c r="O132" i="5"/>
  <c r="P205" i="5"/>
  <c r="P822" i="5"/>
  <c r="P819" i="5"/>
  <c r="P821" i="5"/>
  <c r="P823" i="5"/>
  <c r="O436" i="5"/>
  <c r="O431" i="5"/>
  <c r="O433" i="5"/>
  <c r="O435" i="5"/>
  <c r="P820" i="5"/>
  <c r="O430" i="5"/>
  <c r="O432" i="5"/>
  <c r="P345" i="5"/>
  <c r="P920" i="5"/>
  <c r="P922" i="5"/>
  <c r="O574" i="5"/>
  <c r="P919" i="5"/>
  <c r="P923" i="5"/>
  <c r="O576" i="5"/>
  <c r="O571" i="5"/>
  <c r="P921" i="5"/>
  <c r="O573" i="5"/>
  <c r="O572" i="5"/>
  <c r="P48" i="5"/>
  <c r="P120" i="5"/>
  <c r="P193" i="5"/>
  <c r="O25" i="5"/>
  <c r="P44" i="5"/>
  <c r="O61" i="5"/>
  <c r="P690" i="5"/>
  <c r="P692" i="5"/>
  <c r="P694" i="5"/>
  <c r="P689" i="5"/>
  <c r="P691" i="5"/>
  <c r="P695" i="5"/>
  <c r="O272" i="5"/>
  <c r="O274" i="5"/>
  <c r="O269" i="5"/>
  <c r="O273" i="5"/>
  <c r="P80" i="5"/>
  <c r="P6" i="5"/>
  <c r="O11" i="5"/>
  <c r="P18" i="5"/>
  <c r="O23" i="5"/>
  <c r="P30" i="5"/>
  <c r="O35" i="5"/>
  <c r="P42" i="5"/>
  <c r="O47" i="5"/>
  <c r="P678" i="5"/>
  <c r="P680" i="5"/>
  <c r="P675" i="5"/>
  <c r="P677" i="5"/>
  <c r="O256" i="5"/>
  <c r="P681" i="5"/>
  <c r="O260" i="5"/>
  <c r="O255" i="5"/>
  <c r="O257" i="5"/>
  <c r="P676" i="5"/>
  <c r="O261" i="5"/>
  <c r="P54" i="5"/>
  <c r="O59" i="5"/>
  <c r="P66" i="5"/>
  <c r="O71" i="5"/>
  <c r="P78" i="5"/>
  <c r="O83" i="5"/>
  <c r="P90" i="5"/>
  <c r="O95" i="5"/>
  <c r="P102" i="5"/>
  <c r="O107" i="5"/>
  <c r="P114" i="5"/>
  <c r="O119" i="5"/>
  <c r="P126" i="5"/>
  <c r="O131" i="5"/>
  <c r="P757" i="5"/>
  <c r="P754" i="5"/>
  <c r="P756" i="5"/>
  <c r="P758" i="5"/>
  <c r="P755" i="5"/>
  <c r="O340" i="5"/>
  <c r="O342" i="5"/>
  <c r="O344" i="5"/>
  <c r="O339" i="5"/>
  <c r="O341" i="5"/>
  <c r="O345" i="5"/>
  <c r="P138" i="5"/>
  <c r="O143" i="5"/>
  <c r="P150" i="5"/>
  <c r="O155" i="5"/>
  <c r="P162" i="5"/>
  <c r="O167" i="5"/>
  <c r="P174" i="5"/>
  <c r="O210" i="5"/>
  <c r="P213" i="5"/>
  <c r="O238" i="5"/>
  <c r="P257" i="5"/>
  <c r="O270" i="5"/>
  <c r="P273" i="5"/>
  <c r="P860" i="5"/>
  <c r="P862" i="5"/>
  <c r="P859" i="5"/>
  <c r="P863" i="5"/>
  <c r="P861" i="5"/>
  <c r="O491" i="5"/>
  <c r="O486" i="5"/>
  <c r="O488" i="5"/>
  <c r="O490" i="5"/>
  <c r="O492" i="5"/>
  <c r="O489" i="5"/>
  <c r="O503" i="5"/>
  <c r="O510" i="5"/>
  <c r="O639" i="5"/>
  <c r="O607" i="5"/>
  <c r="O810" i="5"/>
  <c r="O812" i="5"/>
  <c r="O809" i="5"/>
  <c r="O811" i="5"/>
  <c r="O813" i="5"/>
  <c r="O818" i="5"/>
  <c r="O648" i="5"/>
  <c r="P79" i="5"/>
  <c r="O178" i="5"/>
  <c r="P880" i="5"/>
  <c r="P637" i="5"/>
  <c r="P639" i="5"/>
  <c r="P636" i="5"/>
  <c r="P638" i="5"/>
  <c r="P635" i="5"/>
  <c r="P634" i="5"/>
  <c r="O217" i="5"/>
  <c r="O219" i="5"/>
  <c r="P633" i="5"/>
  <c r="O216" i="5"/>
  <c r="O213" i="5"/>
  <c r="O65" i="5"/>
  <c r="O113" i="5"/>
  <c r="P168" i="5"/>
  <c r="P11" i="5"/>
  <c r="O28" i="5"/>
  <c r="P35" i="5"/>
  <c r="O40" i="5"/>
  <c r="P673" i="5"/>
  <c r="P668" i="5"/>
  <c r="P670" i="5"/>
  <c r="P672" i="5"/>
  <c r="P674" i="5"/>
  <c r="P671" i="5"/>
  <c r="O253" i="5"/>
  <c r="O248" i="5"/>
  <c r="P669" i="5"/>
  <c r="O252" i="5"/>
  <c r="O249" i="5"/>
  <c r="P47" i="5"/>
  <c r="O52" i="5"/>
  <c r="P59" i="5"/>
  <c r="O64" i="5"/>
  <c r="P71" i="5"/>
  <c r="O76" i="5"/>
  <c r="P83" i="5"/>
  <c r="O88" i="5"/>
  <c r="P95" i="5"/>
  <c r="O100" i="5"/>
  <c r="P107" i="5"/>
  <c r="O112" i="5"/>
  <c r="P119" i="5"/>
  <c r="O124" i="5"/>
  <c r="P750" i="5"/>
  <c r="P752" i="5"/>
  <c r="P749" i="5"/>
  <c r="P751" i="5"/>
  <c r="P753" i="5"/>
  <c r="O335" i="5"/>
  <c r="O337" i="5"/>
  <c r="O332" i="5"/>
  <c r="O334" i="5"/>
  <c r="O336" i="5"/>
  <c r="O333" i="5"/>
  <c r="P131" i="5"/>
  <c r="O136" i="5"/>
  <c r="P143" i="5"/>
  <c r="O148" i="5"/>
  <c r="P155" i="5"/>
  <c r="O160" i="5"/>
  <c r="P167" i="5"/>
  <c r="O172" i="5"/>
  <c r="P177" i="5"/>
  <c r="O186" i="5"/>
  <c r="P210" i="5"/>
  <c r="P229" i="5"/>
  <c r="O254" i="5"/>
  <c r="P270" i="5"/>
  <c r="O283" i="5"/>
  <c r="O290" i="5"/>
  <c r="P297" i="5"/>
  <c r="P333" i="5"/>
  <c r="O362" i="5"/>
  <c r="P369" i="5"/>
  <c r="P405" i="5"/>
  <c r="O618" i="5"/>
  <c r="O625" i="5"/>
  <c r="O629" i="5"/>
  <c r="O434" i="5"/>
  <c r="P441" i="5"/>
  <c r="O470" i="5"/>
  <c r="P477" i="5"/>
  <c r="P513" i="5"/>
  <c r="P582" i="5"/>
  <c r="O782" i="5"/>
  <c r="P607" i="5"/>
  <c r="P736" i="5"/>
  <c r="P642" i="5"/>
  <c r="P641" i="5"/>
  <c r="O220" i="5"/>
  <c r="P644" i="5"/>
  <c r="P640" i="5"/>
  <c r="O224" i="5"/>
  <c r="P646" i="5"/>
  <c r="P643" i="5"/>
  <c r="O221" i="5"/>
  <c r="O225" i="5"/>
  <c r="P67" i="5"/>
  <c r="P726" i="5"/>
  <c r="P728" i="5"/>
  <c r="P730" i="5"/>
  <c r="P725" i="5"/>
  <c r="P727" i="5"/>
  <c r="O304" i="5"/>
  <c r="P724" i="5"/>
  <c r="O306" i="5"/>
  <c r="O308" i="5"/>
  <c r="O310" i="5"/>
  <c r="O305" i="5"/>
  <c r="O309" i="5"/>
  <c r="P151" i="5"/>
  <c r="O410" i="5"/>
  <c r="O29" i="5"/>
  <c r="P108" i="5"/>
  <c r="P156" i="5"/>
  <c r="P249" i="5"/>
  <c r="O16" i="5"/>
  <c r="O9" i="5"/>
  <c r="P28" i="5"/>
  <c r="O45" i="5"/>
  <c r="P64" i="5"/>
  <c r="P76" i="5"/>
  <c r="O93" i="5"/>
  <c r="O105" i="5"/>
  <c r="O117" i="5"/>
  <c r="P124" i="5"/>
  <c r="O129" i="5"/>
  <c r="P136" i="5"/>
  <c r="P148" i="5"/>
  <c r="O153" i="5"/>
  <c r="P160" i="5"/>
  <c r="O165" i="5"/>
  <c r="P172" i="5"/>
  <c r="P183" i="5"/>
  <c r="P186" i="5"/>
  <c r="P798" i="5"/>
  <c r="P795" i="5"/>
  <c r="P797" i="5"/>
  <c r="P794" i="5"/>
  <c r="O400" i="5"/>
  <c r="O395" i="5"/>
  <c r="P796" i="5"/>
  <c r="O397" i="5"/>
  <c r="O399" i="5"/>
  <c r="O401" i="5"/>
  <c r="O396" i="5"/>
  <c r="O198" i="5"/>
  <c r="P201" i="5"/>
  <c r="P817" i="5"/>
  <c r="P814" i="5"/>
  <c r="P816" i="5"/>
  <c r="P818" i="5"/>
  <c r="P815" i="5"/>
  <c r="O424" i="5"/>
  <c r="O426" i="5"/>
  <c r="O428" i="5"/>
  <c r="O423" i="5"/>
  <c r="O425" i="5"/>
  <c r="O429" i="5"/>
  <c r="O226" i="5"/>
  <c r="P245" i="5"/>
  <c r="O454" i="5"/>
  <c r="O251" i="5"/>
  <c r="P254" i="5"/>
  <c r="P277" i="5"/>
  <c r="P290" i="5"/>
  <c r="P326" i="5"/>
  <c r="O355" i="5"/>
  <c r="P362" i="5"/>
  <c r="P398" i="5"/>
  <c r="O608" i="5"/>
  <c r="O427" i="5"/>
  <c r="P434" i="5"/>
  <c r="O463" i="5"/>
  <c r="P470" i="5"/>
  <c r="P506" i="5"/>
  <c r="P1038" i="5"/>
  <c r="O731" i="5"/>
  <c r="O733" i="5"/>
  <c r="P1035" i="5"/>
  <c r="O735" i="5"/>
  <c r="P1037" i="5"/>
  <c r="O737" i="5"/>
  <c r="O732" i="5"/>
  <c r="P1034" i="5"/>
  <c r="O736" i="5"/>
  <c r="O734" i="5"/>
  <c r="P1036" i="5"/>
  <c r="O575" i="5"/>
  <c r="P622" i="5"/>
  <c r="P645" i="5"/>
  <c r="P679" i="5"/>
  <c r="O854" i="5"/>
  <c r="O729" i="5"/>
  <c r="O921" i="5"/>
  <c r="O933" i="5"/>
  <c r="O950" i="5"/>
  <c r="O60" i="5"/>
  <c r="O108" i="5"/>
  <c r="O156" i="5"/>
  <c r="P453" i="5"/>
  <c r="P36" i="5"/>
  <c r="O89" i="5"/>
  <c r="O137" i="5"/>
  <c r="P265" i="5"/>
  <c r="O4" i="5"/>
  <c r="P23" i="5"/>
  <c r="O21" i="5"/>
  <c r="P40" i="5"/>
  <c r="P52" i="5"/>
  <c r="O69" i="5"/>
  <c r="P88" i="5"/>
  <c r="P100" i="5"/>
  <c r="P745" i="5"/>
  <c r="P747" i="5"/>
  <c r="P744" i="5"/>
  <c r="P746" i="5"/>
  <c r="O328" i="5"/>
  <c r="O330" i="5"/>
  <c r="O325" i="5"/>
  <c r="O327" i="5"/>
  <c r="P748" i="5"/>
  <c r="O329" i="5"/>
  <c r="P9" i="5"/>
  <c r="O14" i="5"/>
  <c r="P21" i="5"/>
  <c r="O26" i="5"/>
  <c r="P654" i="5"/>
  <c r="P656" i="5"/>
  <c r="P658" i="5"/>
  <c r="P660" i="5"/>
  <c r="P659" i="5"/>
  <c r="P657" i="5"/>
  <c r="O236" i="5"/>
  <c r="O240" i="5"/>
  <c r="O237" i="5"/>
  <c r="P33" i="5"/>
  <c r="O38" i="5"/>
  <c r="P45" i="5"/>
  <c r="O50" i="5"/>
  <c r="P57" i="5"/>
  <c r="O62" i="5"/>
  <c r="P69" i="5"/>
  <c r="O74" i="5"/>
  <c r="P81" i="5"/>
  <c r="O86" i="5"/>
  <c r="P93" i="5"/>
  <c r="O98" i="5"/>
  <c r="P105" i="5"/>
  <c r="O110" i="5"/>
  <c r="P738" i="5"/>
  <c r="P740" i="5"/>
  <c r="P742" i="5"/>
  <c r="P739" i="5"/>
  <c r="P743" i="5"/>
  <c r="O323" i="5"/>
  <c r="O318" i="5"/>
  <c r="O320" i="5"/>
  <c r="P741" i="5"/>
  <c r="O322" i="5"/>
  <c r="O324" i="5"/>
  <c r="O321" i="5"/>
  <c r="P117" i="5"/>
  <c r="O122" i="5"/>
  <c r="P129" i="5"/>
  <c r="O134" i="5"/>
  <c r="P141" i="5"/>
  <c r="O146" i="5"/>
  <c r="P153" i="5"/>
  <c r="O158" i="5"/>
  <c r="P165" i="5"/>
  <c r="O170" i="5"/>
  <c r="P189" i="5"/>
  <c r="P195" i="5"/>
  <c r="P198" i="5"/>
  <c r="P217" i="5"/>
  <c r="O223" i="5"/>
  <c r="O242" i="5"/>
  <c r="O601" i="5"/>
  <c r="P535" i="5"/>
  <c r="P597" i="5"/>
  <c r="O849" i="5"/>
  <c r="P729" i="5"/>
  <c r="O962" i="5"/>
  <c r="O969" i="5"/>
  <c r="P805" i="5"/>
  <c r="P807" i="5"/>
  <c r="P804" i="5"/>
  <c r="P806" i="5"/>
  <c r="P865" i="5"/>
  <c r="P867" i="5"/>
  <c r="P864" i="5"/>
  <c r="P866" i="5"/>
  <c r="P925" i="5"/>
  <c r="P927" i="5"/>
  <c r="P924" i="5"/>
  <c r="P926" i="5"/>
  <c r="O417" i="5"/>
  <c r="O441" i="5"/>
  <c r="O453" i="5"/>
  <c r="P985" i="5"/>
  <c r="O666" i="5"/>
  <c r="O661" i="5"/>
  <c r="P987" i="5"/>
  <c r="O663" i="5"/>
  <c r="P984" i="5"/>
  <c r="O665" i="5"/>
  <c r="P986" i="5"/>
  <c r="O667" i="5"/>
  <c r="O664" i="5"/>
  <c r="O465" i="5"/>
  <c r="O501" i="5"/>
  <c r="O513" i="5"/>
  <c r="O525" i="5"/>
  <c r="O743" i="5"/>
  <c r="O738" i="5"/>
  <c r="O740" i="5"/>
  <c r="O742" i="5"/>
  <c r="O739" i="5"/>
  <c r="O577" i="5"/>
  <c r="O582" i="5"/>
  <c r="O587" i="5"/>
  <c r="O798" i="5"/>
  <c r="O795" i="5"/>
  <c r="O797" i="5"/>
  <c r="O796" i="5"/>
  <c r="O846" i="5"/>
  <c r="O851" i="5"/>
  <c r="O853" i="5"/>
  <c r="O850" i="5"/>
  <c r="O852" i="5"/>
  <c r="O925" i="5"/>
  <c r="O990" i="5"/>
  <c r="O1014" i="5"/>
  <c r="P793" i="5"/>
  <c r="P790" i="5"/>
  <c r="P792" i="5"/>
  <c r="P791" i="5"/>
  <c r="P853" i="5"/>
  <c r="P850" i="5"/>
  <c r="P852" i="5"/>
  <c r="P851" i="5"/>
  <c r="P913" i="5"/>
  <c r="P910" i="5"/>
  <c r="O562" i="5"/>
  <c r="P912" i="5"/>
  <c r="P911" i="5"/>
  <c r="O420" i="5"/>
  <c r="P973" i="5"/>
  <c r="O642" i="5"/>
  <c r="O644" i="5"/>
  <c r="P970" i="5"/>
  <c r="O646" i="5"/>
  <c r="P972" i="5"/>
  <c r="O641" i="5"/>
  <c r="O643" i="5"/>
  <c r="P971" i="5"/>
  <c r="O640" i="5"/>
  <c r="O444" i="5"/>
  <c r="O456" i="5"/>
  <c r="O504" i="5"/>
  <c r="O516" i="5"/>
  <c r="P1033" i="5"/>
  <c r="O726" i="5"/>
  <c r="O728" i="5"/>
  <c r="P1030" i="5"/>
  <c r="O730" i="5"/>
  <c r="P1032" i="5"/>
  <c r="O725" i="5"/>
  <c r="O727" i="5"/>
  <c r="P1031" i="5"/>
  <c r="O724" i="5"/>
  <c r="O528" i="5"/>
  <c r="O762" i="5"/>
  <c r="O759" i="5"/>
  <c r="O761" i="5"/>
  <c r="O763" i="5"/>
  <c r="O760" i="5"/>
  <c r="O580" i="5"/>
  <c r="O585" i="5"/>
  <c r="O590" i="5"/>
  <c r="O595" i="5"/>
  <c r="O600" i="5"/>
  <c r="O791" i="5"/>
  <c r="O793" i="5"/>
  <c r="O790" i="5"/>
  <c r="O792" i="5"/>
  <c r="O633" i="5"/>
  <c r="O636" i="5"/>
  <c r="O889" i="5"/>
  <c r="O983" i="5"/>
  <c r="P846" i="5"/>
  <c r="P848" i="5"/>
  <c r="P845" i="5"/>
  <c r="P847" i="5"/>
  <c r="P906" i="5"/>
  <c r="P908" i="5"/>
  <c r="P905" i="5"/>
  <c r="O550" i="5"/>
  <c r="P907" i="5"/>
  <c r="O389" i="5"/>
  <c r="O413" i="5"/>
  <c r="P966" i="5"/>
  <c r="O635" i="5"/>
  <c r="P968" i="5"/>
  <c r="P965" i="5"/>
  <c r="O634" i="5"/>
  <c r="P967" i="5"/>
  <c r="O437" i="5"/>
  <c r="O449" i="5"/>
  <c r="O473" i="5"/>
  <c r="O497" i="5"/>
  <c r="O509" i="5"/>
  <c r="P1026" i="5"/>
  <c r="O719" i="5"/>
  <c r="P1028" i="5"/>
  <c r="O721" i="5"/>
  <c r="O723" i="5"/>
  <c r="P1025" i="5"/>
  <c r="O718" i="5"/>
  <c r="P1027" i="5"/>
  <c r="O720" i="5"/>
  <c r="O521" i="5"/>
  <c r="O533" i="5"/>
  <c r="O543" i="5"/>
  <c r="O553" i="5"/>
  <c r="O558" i="5"/>
  <c r="O605" i="5"/>
  <c r="O615" i="5"/>
  <c r="O620" i="5"/>
  <c r="O930" i="5"/>
  <c r="O954" i="5"/>
  <c r="O995" i="5"/>
  <c r="P901" i="5"/>
  <c r="P903" i="5"/>
  <c r="P900" i="5"/>
  <c r="P902" i="5"/>
  <c r="P899" i="5"/>
  <c r="O394" i="5"/>
  <c r="O418" i="5"/>
  <c r="P961" i="5"/>
  <c r="O630" i="5"/>
  <c r="P963" i="5"/>
  <c r="O632" i="5"/>
  <c r="P960" i="5"/>
  <c r="P962" i="5"/>
  <c r="O631" i="5"/>
  <c r="P959" i="5"/>
  <c r="O442" i="5"/>
  <c r="O466" i="5"/>
  <c r="O478" i="5"/>
  <c r="O502" i="5"/>
  <c r="P1021" i="5"/>
  <c r="O714" i="5"/>
  <c r="P1023" i="5"/>
  <c r="O716" i="5"/>
  <c r="O711" i="5"/>
  <c r="P1020" i="5"/>
  <c r="O713" i="5"/>
  <c r="P1022" i="5"/>
  <c r="O715" i="5"/>
  <c r="P1019" i="5"/>
  <c r="O712" i="5"/>
  <c r="O514" i="5"/>
  <c r="O526" i="5"/>
  <c r="O578" i="5"/>
  <c r="O583" i="5"/>
  <c r="O588" i="5"/>
  <c r="O786" i="5"/>
  <c r="O788" i="5"/>
  <c r="O785" i="5"/>
  <c r="O787" i="5"/>
  <c r="O784" i="5"/>
  <c r="O906" i="5"/>
  <c r="O971" i="5"/>
  <c r="O1019" i="5"/>
  <c r="P892" i="5"/>
  <c r="P928" i="5"/>
  <c r="P964" i="5"/>
  <c r="P1000" i="5"/>
  <c r="O1029" i="5"/>
  <c r="P834" i="5"/>
  <c r="P836" i="5"/>
  <c r="P838" i="5"/>
  <c r="P835" i="5"/>
  <c r="P894" i="5"/>
  <c r="P896" i="5"/>
  <c r="P898" i="5"/>
  <c r="O538" i="5"/>
  <c r="P895" i="5"/>
  <c r="O411" i="5"/>
  <c r="P954" i="5"/>
  <c r="P956" i="5"/>
  <c r="P958" i="5"/>
  <c r="O622" i="5"/>
  <c r="P955" i="5"/>
  <c r="O471" i="5"/>
  <c r="O495" i="5"/>
  <c r="P1014" i="5"/>
  <c r="O707" i="5"/>
  <c r="P1016" i="5"/>
  <c r="O709" i="5"/>
  <c r="O704" i="5"/>
  <c r="P1018" i="5"/>
  <c r="O706" i="5"/>
  <c r="P1015" i="5"/>
  <c r="O708" i="5"/>
  <c r="O703" i="5"/>
  <c r="O507" i="5"/>
  <c r="O519" i="5"/>
  <c r="O536" i="5"/>
  <c r="O541" i="5"/>
  <c r="O546" i="5"/>
  <c r="O551" i="5"/>
  <c r="O755" i="5"/>
  <c r="O757" i="5"/>
  <c r="O754" i="5"/>
  <c r="O756" i="5"/>
  <c r="O593" i="5"/>
  <c r="O603" i="5"/>
  <c r="O613" i="5"/>
  <c r="O623" i="5"/>
  <c r="O815" i="5"/>
  <c r="O947" i="5"/>
  <c r="O944" i="5"/>
  <c r="O946" i="5"/>
  <c r="O948" i="5"/>
  <c r="P813" i="5"/>
  <c r="P849" i="5"/>
  <c r="P885" i="5"/>
  <c r="O1038" i="5"/>
  <c r="P957" i="5"/>
  <c r="P993" i="5"/>
  <c r="P1029" i="5"/>
  <c r="P829" i="5"/>
  <c r="P831" i="5"/>
  <c r="P833" i="5"/>
  <c r="P830" i="5"/>
  <c r="P889" i="5"/>
  <c r="P891" i="5"/>
  <c r="P893" i="5"/>
  <c r="P890" i="5"/>
  <c r="O392" i="5"/>
  <c r="P949" i="5"/>
  <c r="P951" i="5"/>
  <c r="P953" i="5"/>
  <c r="P950" i="5"/>
  <c r="O416" i="5"/>
  <c r="O452" i="5"/>
  <c r="O476" i="5"/>
  <c r="P1009" i="5"/>
  <c r="O702" i="5"/>
  <c r="O697" i="5"/>
  <c r="P1011" i="5"/>
  <c r="O699" i="5"/>
  <c r="P1013" i="5"/>
  <c r="O701" i="5"/>
  <c r="O696" i="5"/>
  <c r="P1010" i="5"/>
  <c r="O700" i="5"/>
  <c r="O500" i="5"/>
  <c r="O512" i="5"/>
  <c r="O556" i="5"/>
  <c r="O561" i="5"/>
  <c r="O779" i="5"/>
  <c r="O628" i="5"/>
  <c r="O637" i="5"/>
  <c r="O887" i="5"/>
  <c r="O923" i="5"/>
  <c r="O1009" i="5"/>
  <c r="P824" i="5"/>
  <c r="P826" i="5"/>
  <c r="P828" i="5"/>
  <c r="P827" i="5"/>
  <c r="P884" i="5"/>
  <c r="P886" i="5"/>
  <c r="P888" i="5"/>
  <c r="P887" i="5"/>
  <c r="P944" i="5"/>
  <c r="P946" i="5"/>
  <c r="O610" i="5"/>
  <c r="P948" i="5"/>
  <c r="P947" i="5"/>
  <c r="O409" i="5"/>
  <c r="O421" i="5"/>
  <c r="O445" i="5"/>
  <c r="O457" i="5"/>
  <c r="O469" i="5"/>
  <c r="O695" i="5"/>
  <c r="O690" i="5"/>
  <c r="P1004" i="5"/>
  <c r="O692" i="5"/>
  <c r="P1006" i="5"/>
  <c r="O694" i="5"/>
  <c r="P1008" i="5"/>
  <c r="O689" i="5"/>
  <c r="O691" i="5"/>
  <c r="P1007" i="5"/>
  <c r="O493" i="5"/>
  <c r="O505" i="5"/>
  <c r="O529" i="5"/>
  <c r="O534" i="5"/>
  <c r="O539" i="5"/>
  <c r="O750" i="5"/>
  <c r="O752" i="5"/>
  <c r="O749" i="5"/>
  <c r="O751" i="5"/>
  <c r="O581" i="5"/>
  <c r="O591" i="5"/>
  <c r="O606" i="5"/>
  <c r="O611" i="5"/>
  <c r="O805" i="5"/>
  <c r="O807" i="5"/>
  <c r="O804" i="5"/>
  <c r="O808" i="5"/>
  <c r="O870" i="5"/>
  <c r="O875" i="5"/>
  <c r="O882" i="5"/>
  <c r="O894" i="5"/>
  <c r="O935" i="5"/>
  <c r="O985" i="5"/>
  <c r="P882" i="5"/>
  <c r="P879" i="5"/>
  <c r="P881" i="5"/>
  <c r="P883" i="5"/>
  <c r="O390" i="5"/>
  <c r="P942" i="5"/>
  <c r="P939" i="5"/>
  <c r="P941" i="5"/>
  <c r="O598" i="5"/>
  <c r="P943" i="5"/>
  <c r="O414" i="5"/>
  <c r="O438" i="5"/>
  <c r="O450" i="5"/>
  <c r="O474" i="5"/>
  <c r="P1002" i="5"/>
  <c r="O683" i="5"/>
  <c r="O685" i="5"/>
  <c r="P999" i="5"/>
  <c r="O687" i="5"/>
  <c r="P1001" i="5"/>
  <c r="O682" i="5"/>
  <c r="P1003" i="5"/>
  <c r="O688" i="5"/>
  <c r="O498" i="5"/>
  <c r="O522" i="5"/>
  <c r="O544" i="5"/>
  <c r="O549" i="5"/>
  <c r="O554" i="5"/>
  <c r="O559" i="5"/>
  <c r="O774" i="5"/>
  <c r="O776" i="5"/>
  <c r="O778" i="5"/>
  <c r="O775" i="5"/>
  <c r="O616" i="5"/>
  <c r="O621" i="5"/>
  <c r="O626" i="5"/>
  <c r="O822" i="5"/>
  <c r="O827" i="5"/>
  <c r="O865" i="5"/>
  <c r="O867" i="5"/>
  <c r="O864" i="5"/>
  <c r="O868" i="5"/>
  <c r="O717" i="5"/>
  <c r="O753" i="5"/>
  <c r="O911" i="5"/>
  <c r="O959" i="5"/>
  <c r="P832" i="5"/>
  <c r="O1002" i="5"/>
  <c r="O999" i="5"/>
  <c r="O1001" i="5"/>
  <c r="O1003" i="5"/>
  <c r="O1000" i="5"/>
  <c r="P868" i="5"/>
  <c r="O1026" i="5"/>
  <c r="P904" i="5"/>
  <c r="P940" i="5"/>
  <c r="P1012" i="5"/>
  <c r="P877" i="5"/>
  <c r="P874" i="5"/>
  <c r="P876" i="5"/>
  <c r="P878" i="5"/>
  <c r="P875" i="5"/>
  <c r="P937" i="5"/>
  <c r="P934" i="5"/>
  <c r="P936" i="5"/>
  <c r="P938" i="5"/>
  <c r="P935" i="5"/>
  <c r="O443" i="5"/>
  <c r="O455" i="5"/>
  <c r="O467" i="5"/>
  <c r="P997" i="5"/>
  <c r="O678" i="5"/>
  <c r="O680" i="5"/>
  <c r="P994" i="5"/>
  <c r="O675" i="5"/>
  <c r="P996" i="5"/>
  <c r="O677" i="5"/>
  <c r="P998" i="5"/>
  <c r="O679" i="5"/>
  <c r="P995" i="5"/>
  <c r="O676" i="5"/>
  <c r="O515" i="5"/>
  <c r="O527" i="5"/>
  <c r="O745" i="5"/>
  <c r="O747" i="5"/>
  <c r="O744" i="5"/>
  <c r="O748" i="5"/>
  <c r="O579" i="5"/>
  <c r="O584" i="5"/>
  <c r="O589" i="5"/>
  <c r="O594" i="5"/>
  <c r="O599" i="5"/>
  <c r="O803" i="5"/>
  <c r="O800" i="5"/>
  <c r="O802" i="5"/>
  <c r="O799" i="5"/>
  <c r="O829" i="5"/>
  <c r="O834" i="5"/>
  <c r="O863" i="5"/>
  <c r="O860" i="5"/>
  <c r="O862" i="5"/>
  <c r="O859" i="5"/>
  <c r="O710" i="5"/>
  <c r="O746" i="5"/>
  <c r="P789" i="5"/>
  <c r="P825" i="5"/>
  <c r="O978" i="5"/>
  <c r="P897" i="5"/>
  <c r="P969" i="5"/>
  <c r="O998" i="5"/>
  <c r="P1005" i="5"/>
  <c r="P810" i="5"/>
  <c r="P812" i="5"/>
  <c r="P809" i="5"/>
  <c r="P811" i="5"/>
  <c r="P870" i="5"/>
  <c r="P872" i="5"/>
  <c r="P869" i="5"/>
  <c r="P871" i="5"/>
  <c r="P930" i="5"/>
  <c r="P932" i="5"/>
  <c r="P929" i="5"/>
  <c r="O586" i="5"/>
  <c r="P931" i="5"/>
  <c r="O388" i="5"/>
  <c r="O412" i="5"/>
  <c r="O448" i="5"/>
  <c r="P990" i="5"/>
  <c r="O671" i="5"/>
  <c r="P992" i="5"/>
  <c r="O673" i="5"/>
  <c r="O668" i="5"/>
  <c r="P989" i="5"/>
  <c r="O670" i="5"/>
  <c r="P991" i="5"/>
  <c r="O472" i="5"/>
  <c r="O496" i="5"/>
  <c r="O508" i="5"/>
  <c r="O520" i="5"/>
  <c r="O532" i="5"/>
  <c r="O537" i="5"/>
  <c r="O542" i="5"/>
  <c r="O547" i="5"/>
  <c r="O552" i="5"/>
  <c r="O769" i="5"/>
  <c r="O771" i="5"/>
  <c r="O773" i="5"/>
  <c r="O772" i="5"/>
  <c r="O604" i="5"/>
  <c r="O609" i="5"/>
  <c r="O614" i="5"/>
  <c r="O619" i="5"/>
  <c r="O624" i="5"/>
  <c r="O638" i="5"/>
  <c r="O839" i="5"/>
  <c r="O858" i="5"/>
  <c r="O949" i="5"/>
  <c r="O820" i="5"/>
  <c r="O832" i="5"/>
  <c r="O844" i="5"/>
  <c r="O856" i="5"/>
  <c r="O880" i="5"/>
  <c r="O892" i="5"/>
  <c r="O904" i="5"/>
  <c r="O916" i="5"/>
  <c r="O928" i="5"/>
  <c r="O952" i="5"/>
  <c r="O964" i="5"/>
  <c r="O976" i="5"/>
  <c r="O988" i="5"/>
  <c r="O1012" i="5"/>
  <c r="O1024" i="5"/>
  <c r="O1036" i="5"/>
  <c r="O823" i="5"/>
  <c r="O835" i="5"/>
  <c r="O847" i="5"/>
  <c r="O871" i="5"/>
  <c r="O883" i="5"/>
  <c r="O895" i="5"/>
  <c r="O907" i="5"/>
  <c r="O919" i="5"/>
  <c r="O931" i="5"/>
  <c r="O955" i="5"/>
  <c r="O967" i="5"/>
  <c r="O979" i="5"/>
  <c r="O991" i="5"/>
  <c r="O1015" i="5"/>
  <c r="O1027" i="5"/>
  <c r="O780" i="5"/>
  <c r="O816" i="5"/>
  <c r="O828" i="5"/>
  <c r="O840" i="5"/>
  <c r="O876" i="5"/>
  <c r="O888" i="5"/>
  <c r="O900" i="5"/>
  <c r="O912" i="5"/>
  <c r="O924" i="5"/>
  <c r="O936" i="5"/>
  <c r="O960" i="5"/>
  <c r="O972" i="5"/>
  <c r="O984" i="5"/>
  <c r="O996" i="5"/>
  <c r="O1020" i="5"/>
  <c r="O1032" i="5"/>
  <c r="O821" i="5"/>
  <c r="O833" i="5"/>
  <c r="O845" i="5"/>
  <c r="O857" i="5"/>
  <c r="O869" i="5"/>
  <c r="O881" i="5"/>
  <c r="O893" i="5"/>
  <c r="O905" i="5"/>
  <c r="O917" i="5"/>
  <c r="O929" i="5"/>
  <c r="O953" i="5"/>
  <c r="O965" i="5"/>
  <c r="O977" i="5"/>
  <c r="O989" i="5"/>
  <c r="O1013" i="5"/>
  <c r="O1025" i="5"/>
  <c r="O1037" i="5"/>
  <c r="O814" i="5"/>
  <c r="O826" i="5"/>
  <c r="O838" i="5"/>
  <c r="O874" i="5"/>
  <c r="O886" i="5"/>
  <c r="O898" i="5"/>
  <c r="O910" i="5"/>
  <c r="O922" i="5"/>
  <c r="O934" i="5"/>
  <c r="O958" i="5"/>
  <c r="O970" i="5"/>
  <c r="O982" i="5"/>
  <c r="O994" i="5"/>
  <c r="O1018" i="5"/>
  <c r="O1030" i="5"/>
  <c r="O783" i="5"/>
  <c r="O819" i="5"/>
  <c r="O831" i="5"/>
  <c r="O843" i="5"/>
  <c r="O855" i="5"/>
  <c r="O879" i="5"/>
  <c r="O891" i="5"/>
  <c r="O903" i="5"/>
  <c r="O915" i="5"/>
  <c r="O927" i="5"/>
  <c r="O951" i="5"/>
  <c r="O963" i="5"/>
  <c r="O975" i="5"/>
  <c r="O987" i="5"/>
  <c r="O1011" i="5"/>
  <c r="O1023" i="5"/>
  <c r="O1035" i="5"/>
  <c r="O824" i="5"/>
  <c r="O836" i="5"/>
  <c r="O848" i="5"/>
  <c r="O872" i="5"/>
  <c r="O884" i="5"/>
  <c r="O896" i="5"/>
  <c r="O908" i="5"/>
  <c r="O920" i="5"/>
  <c r="O932" i="5"/>
  <c r="O956" i="5"/>
  <c r="O968" i="5"/>
  <c r="O980" i="5"/>
  <c r="O992" i="5"/>
  <c r="O1016" i="5"/>
  <c r="O1028" i="5"/>
  <c r="O781" i="5"/>
  <c r="O817" i="5"/>
  <c r="O841" i="5"/>
  <c r="O877" i="5"/>
  <c r="O901" i="5"/>
  <c r="O913" i="5"/>
  <c r="O937" i="5"/>
  <c r="O961" i="5"/>
  <c r="O973" i="5"/>
  <c r="O997" i="5"/>
  <c r="O1021" i="5"/>
  <c r="O1033" i="5"/>
  <c r="H5" i="3" l="1"/>
  <c r="H4" i="3"/>
  <c r="D5" i="8"/>
  <c r="D4" i="8"/>
  <c r="D2" i="8"/>
  <c r="D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EF7A37-D7BF-4963-AE60-39C262E3EF52}" keepAlive="1" name="ModelConnection_ExternalData_1" description="Data Model" type="5" refreshedVersion="8" minRefreshableVersion="5" saveData="1">
    <dbPr connection="Data Model Connection" command="DRILLTHROUGH MAXROWS 1000 SELECT FROM [Model] WHERE ((([Main_table].[Month].[All],[Main_table].[Payment Mode].[All],[Main_table].[Weekday].[All],[Measures].[Sum of Qty],[Main_table].[Seller].&amp;[CCC Mart]),[Main_table].[Product].&amp;[HDD 256 GB])) RETURN [$Main_table].[Order id],[$Main_table].[Order Date],[$Main_table].[Day],[$Main_table].[Weekday],[$Main_table].[Month],[$Main_table].[Cust ID],[$Main_table].[Cust Name],[$Main_table].[Seller],[$Main_table].[Product],[$Main_table].[Price],[$Main_table].[Qty],[$Main_table].[Amount],[$Main_table].[Payment Mode],[$Main_table].[Last 30 Days],[$Main_table].[Last 3 Months],[$Main_table].[Very last 30 days],[$Main_table].[Very last 90 days],[$Main_table].[if last 30 days],[$Main_table].[Order Date (Month)],[$Main_table].[Order Date (Month Index)]" commandType="4"/>
    <extLst>
      <ext xmlns:x15="http://schemas.microsoft.com/office/spreadsheetml/2010/11/main" uri="{DE250136-89BD-433C-8126-D09CA5730AF9}">
        <x15:connection id="" model="1"/>
      </ext>
    </extLst>
  </connection>
  <connection id="2" xr16:uid="{CDC9E5D2-71B8-4233-B7B8-37599AE4F4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A80F648-E9B4-4D48-A1BE-34504085A3E2}" name="WorksheetConnection_Final task_2 Weeks_Advance Excel -1.xlsx!Main_table" type="102" refreshedVersion="8" minRefreshableVersion="5" saveData="1">
    <extLst>
      <ext xmlns:x15="http://schemas.microsoft.com/office/spreadsheetml/2010/11/main" uri="{DE250136-89BD-433C-8126-D09CA5730AF9}">
        <x15:connection id="Main_table" autoDelete="1">
          <x15:rangePr sourceName="_xlcn.WorksheetConnection_Finaltask_2Weeks_AdvanceExcel1.xlsxMain_table"/>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Main_table].[Order Date].[All]}"/>
    <s v="{[Main_table].[if last 30 days].&amp;[True]}"/>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<sst xmlns="http://schemas.openxmlformats.org/spreadsheetml/2006/main" count="12995" uniqueCount="2632">
  <si>
    <t>Order id</t>
  </si>
  <si>
    <t>Order Date</t>
  </si>
  <si>
    <t>Day</t>
  </si>
  <si>
    <t>Month</t>
  </si>
  <si>
    <t>Cust ID</t>
  </si>
  <si>
    <t>Cust Name</t>
  </si>
  <si>
    <t>Seller</t>
  </si>
  <si>
    <t>Product</t>
  </si>
  <si>
    <t>Price</t>
  </si>
  <si>
    <t>Qty</t>
  </si>
  <si>
    <t>Amount</t>
  </si>
  <si>
    <t>Payment Mode</t>
  </si>
  <si>
    <t>A001</t>
  </si>
  <si>
    <t>NN001</t>
  </si>
  <si>
    <t>Name 1</t>
  </si>
  <si>
    <t>ABC Traders</t>
  </si>
  <si>
    <t>Mouse</t>
  </si>
  <si>
    <t>Online</t>
  </si>
  <si>
    <t>A002</t>
  </si>
  <si>
    <t>NN002</t>
  </si>
  <si>
    <t>Name 2</t>
  </si>
  <si>
    <t>Super Tech</t>
  </si>
  <si>
    <t>Monitor</t>
  </si>
  <si>
    <t>Cash</t>
  </si>
  <si>
    <t>A003</t>
  </si>
  <si>
    <t>NN003</t>
  </si>
  <si>
    <t>Name 3</t>
  </si>
  <si>
    <t>RG Store</t>
  </si>
  <si>
    <t>Printer</t>
  </si>
  <si>
    <t>A004</t>
  </si>
  <si>
    <t>NN004</t>
  </si>
  <si>
    <t>Name 4</t>
  </si>
  <si>
    <t>CCC Mart</t>
  </si>
  <si>
    <t>Scanner</t>
  </si>
  <si>
    <t>A005</t>
  </si>
  <si>
    <t>NN005</t>
  </si>
  <si>
    <t>Name 5</t>
  </si>
  <si>
    <t>Keyboard</t>
  </si>
  <si>
    <t>A006</t>
  </si>
  <si>
    <t>NN006</t>
  </si>
  <si>
    <t>Name 6</t>
  </si>
  <si>
    <t>SSD 256 GB</t>
  </si>
  <si>
    <t>A007</t>
  </si>
  <si>
    <t>NN007</t>
  </si>
  <si>
    <t>Name 7</t>
  </si>
  <si>
    <t>HDD 256 GB</t>
  </si>
  <si>
    <t>A008</t>
  </si>
  <si>
    <t>NN008</t>
  </si>
  <si>
    <t>Name 8</t>
  </si>
  <si>
    <t>A009</t>
  </si>
  <si>
    <t>NN009</t>
  </si>
  <si>
    <t>Name 9</t>
  </si>
  <si>
    <t>A010</t>
  </si>
  <si>
    <t>NN010</t>
  </si>
  <si>
    <t>Name 10</t>
  </si>
  <si>
    <t>A011</t>
  </si>
  <si>
    <t>NN011</t>
  </si>
  <si>
    <t>Name 11</t>
  </si>
  <si>
    <t>A012</t>
  </si>
  <si>
    <t>NN012</t>
  </si>
  <si>
    <t>Name 12</t>
  </si>
  <si>
    <t>A013</t>
  </si>
  <si>
    <t>NN013</t>
  </si>
  <si>
    <t>Name 13</t>
  </si>
  <si>
    <t>A014</t>
  </si>
  <si>
    <t>NN014</t>
  </si>
  <si>
    <t>Name 14</t>
  </si>
  <si>
    <t>A015</t>
  </si>
  <si>
    <t>NN015</t>
  </si>
  <si>
    <t>Name 15</t>
  </si>
  <si>
    <t>A016</t>
  </si>
  <si>
    <t>NN016</t>
  </si>
  <si>
    <t>Name 16</t>
  </si>
  <si>
    <t>A017</t>
  </si>
  <si>
    <t>NN017</t>
  </si>
  <si>
    <t>Name 17</t>
  </si>
  <si>
    <t>A018</t>
  </si>
  <si>
    <t>NN018</t>
  </si>
  <si>
    <t>Name 18</t>
  </si>
  <si>
    <t>A019</t>
  </si>
  <si>
    <t>NN019</t>
  </si>
  <si>
    <t>Name 19</t>
  </si>
  <si>
    <t>A020</t>
  </si>
  <si>
    <t>NN020</t>
  </si>
  <si>
    <t>Name 20</t>
  </si>
  <si>
    <t>A021</t>
  </si>
  <si>
    <t>NN021</t>
  </si>
  <si>
    <t>Name 21</t>
  </si>
  <si>
    <t>A022</t>
  </si>
  <si>
    <t>NN022</t>
  </si>
  <si>
    <t>Name 22</t>
  </si>
  <si>
    <t>A023</t>
  </si>
  <si>
    <t>NN023</t>
  </si>
  <si>
    <t>Name 23</t>
  </si>
  <si>
    <t>A024</t>
  </si>
  <si>
    <t>NN024</t>
  </si>
  <si>
    <t>Name 24</t>
  </si>
  <si>
    <t>A025</t>
  </si>
  <si>
    <t>NN025</t>
  </si>
  <si>
    <t>Name 25</t>
  </si>
  <si>
    <t>A026</t>
  </si>
  <si>
    <t>NN026</t>
  </si>
  <si>
    <t>Name 26</t>
  </si>
  <si>
    <t>A027</t>
  </si>
  <si>
    <t>NN027</t>
  </si>
  <si>
    <t>Name 27</t>
  </si>
  <si>
    <t>A028</t>
  </si>
  <si>
    <t>NN028</t>
  </si>
  <si>
    <t>Name 28</t>
  </si>
  <si>
    <t>A029</t>
  </si>
  <si>
    <t>NN029</t>
  </si>
  <si>
    <t>Name 29</t>
  </si>
  <si>
    <t>A030</t>
  </si>
  <si>
    <t>NN030</t>
  </si>
  <si>
    <t>Name 30</t>
  </si>
  <si>
    <t>A031</t>
  </si>
  <si>
    <t>NN031</t>
  </si>
  <si>
    <t>Name 31</t>
  </si>
  <si>
    <t>A032</t>
  </si>
  <si>
    <t>NN032</t>
  </si>
  <si>
    <t>Name 32</t>
  </si>
  <si>
    <t>A033</t>
  </si>
  <si>
    <t>NN033</t>
  </si>
  <si>
    <t>Name 33</t>
  </si>
  <si>
    <t>A034</t>
  </si>
  <si>
    <t>NN034</t>
  </si>
  <si>
    <t>Name 34</t>
  </si>
  <si>
    <t>A035</t>
  </si>
  <si>
    <t>NN035</t>
  </si>
  <si>
    <t>Name 35</t>
  </si>
  <si>
    <t>A036</t>
  </si>
  <si>
    <t>NN036</t>
  </si>
  <si>
    <t>Name 36</t>
  </si>
  <si>
    <t>A037</t>
  </si>
  <si>
    <t>NN037</t>
  </si>
  <si>
    <t>Name 37</t>
  </si>
  <si>
    <t>A038</t>
  </si>
  <si>
    <t>NN038</t>
  </si>
  <si>
    <t>Name 38</t>
  </si>
  <si>
    <t>A039</t>
  </si>
  <si>
    <t>NN039</t>
  </si>
  <si>
    <t>Name 39</t>
  </si>
  <si>
    <t>A040</t>
  </si>
  <si>
    <t>NN040</t>
  </si>
  <si>
    <t>Name 40</t>
  </si>
  <si>
    <t>A041</t>
  </si>
  <si>
    <t>NN041</t>
  </si>
  <si>
    <t>Name 41</t>
  </si>
  <si>
    <t>A042</t>
  </si>
  <si>
    <t>NN042</t>
  </si>
  <si>
    <t>Name 42</t>
  </si>
  <si>
    <t>A043</t>
  </si>
  <si>
    <t>NN043</t>
  </si>
  <si>
    <t>Name 43</t>
  </si>
  <si>
    <t>A044</t>
  </si>
  <si>
    <t>NN044</t>
  </si>
  <si>
    <t>Name 44</t>
  </si>
  <si>
    <t>A045</t>
  </si>
  <si>
    <t>NN045</t>
  </si>
  <si>
    <t>Name 45</t>
  </si>
  <si>
    <t>A046</t>
  </si>
  <si>
    <t>NN046</t>
  </si>
  <si>
    <t>Name 46</t>
  </si>
  <si>
    <t>A047</t>
  </si>
  <si>
    <t>NN047</t>
  </si>
  <si>
    <t>Name 47</t>
  </si>
  <si>
    <t>A048</t>
  </si>
  <si>
    <t>NN048</t>
  </si>
  <si>
    <t>Name 48</t>
  </si>
  <si>
    <t>A049</t>
  </si>
  <si>
    <t>NN049</t>
  </si>
  <si>
    <t>Name 49</t>
  </si>
  <si>
    <t>A050</t>
  </si>
  <si>
    <t>NN050</t>
  </si>
  <si>
    <t>Name 50</t>
  </si>
  <si>
    <t>A051</t>
  </si>
  <si>
    <t>NN051</t>
  </si>
  <si>
    <t>Name 51</t>
  </si>
  <si>
    <t>A052</t>
  </si>
  <si>
    <t>NN052</t>
  </si>
  <si>
    <t>Name 52</t>
  </si>
  <si>
    <t>A053</t>
  </si>
  <si>
    <t>NN053</t>
  </si>
  <si>
    <t>Name 53</t>
  </si>
  <si>
    <t>A054</t>
  </si>
  <si>
    <t>NN054</t>
  </si>
  <si>
    <t>Name 54</t>
  </si>
  <si>
    <t>A055</t>
  </si>
  <si>
    <t>NN055</t>
  </si>
  <si>
    <t>Name 55</t>
  </si>
  <si>
    <t>A056</t>
  </si>
  <si>
    <t>NN056</t>
  </si>
  <si>
    <t>Name 56</t>
  </si>
  <si>
    <t>A057</t>
  </si>
  <si>
    <t>NN057</t>
  </si>
  <si>
    <t>Name 57</t>
  </si>
  <si>
    <t>A058</t>
  </si>
  <si>
    <t>NN058</t>
  </si>
  <si>
    <t>Name 58</t>
  </si>
  <si>
    <t>A059</t>
  </si>
  <si>
    <t>NN059</t>
  </si>
  <si>
    <t>Name 59</t>
  </si>
  <si>
    <t>A060</t>
  </si>
  <si>
    <t>NN060</t>
  </si>
  <si>
    <t>Name 60</t>
  </si>
  <si>
    <t>A061</t>
  </si>
  <si>
    <t>NN061</t>
  </si>
  <si>
    <t>Name 61</t>
  </si>
  <si>
    <t>A062</t>
  </si>
  <si>
    <t>NN062</t>
  </si>
  <si>
    <t>Name 62</t>
  </si>
  <si>
    <t>A063</t>
  </si>
  <si>
    <t>NN063</t>
  </si>
  <si>
    <t>Name 63</t>
  </si>
  <si>
    <t>A064</t>
  </si>
  <si>
    <t>NN064</t>
  </si>
  <si>
    <t>Name 64</t>
  </si>
  <si>
    <t>A065</t>
  </si>
  <si>
    <t>NN065</t>
  </si>
  <si>
    <t>Name 65</t>
  </si>
  <si>
    <t>A066</t>
  </si>
  <si>
    <t>NN066</t>
  </si>
  <si>
    <t>Name 66</t>
  </si>
  <si>
    <t>A067</t>
  </si>
  <si>
    <t>NN067</t>
  </si>
  <si>
    <t>Name 67</t>
  </si>
  <si>
    <t>A068</t>
  </si>
  <si>
    <t>NN068</t>
  </si>
  <si>
    <t>Name 68</t>
  </si>
  <si>
    <t>A069</t>
  </si>
  <si>
    <t>NN069</t>
  </si>
  <si>
    <t>Name 69</t>
  </si>
  <si>
    <t>A070</t>
  </si>
  <si>
    <t>NN070</t>
  </si>
  <si>
    <t>Name 70</t>
  </si>
  <si>
    <t>A071</t>
  </si>
  <si>
    <t>NN071</t>
  </si>
  <si>
    <t>Name 71</t>
  </si>
  <si>
    <t>A072</t>
  </si>
  <si>
    <t>NN072</t>
  </si>
  <si>
    <t>Name 72</t>
  </si>
  <si>
    <t>A073</t>
  </si>
  <si>
    <t>NN073</t>
  </si>
  <si>
    <t>Name 73</t>
  </si>
  <si>
    <t>A074</t>
  </si>
  <si>
    <t>NN074</t>
  </si>
  <si>
    <t>Name 74</t>
  </si>
  <si>
    <t>A075</t>
  </si>
  <si>
    <t>NN075</t>
  </si>
  <si>
    <t>Name 75</t>
  </si>
  <si>
    <t>A076</t>
  </si>
  <si>
    <t>NN076</t>
  </si>
  <si>
    <t>Name 76</t>
  </si>
  <si>
    <t>A077</t>
  </si>
  <si>
    <t>NN077</t>
  </si>
  <si>
    <t>Name 77</t>
  </si>
  <si>
    <t>A078</t>
  </si>
  <si>
    <t>NN078</t>
  </si>
  <si>
    <t>Name 78</t>
  </si>
  <si>
    <t>A079</t>
  </si>
  <si>
    <t>NN079</t>
  </si>
  <si>
    <t>Name 79</t>
  </si>
  <si>
    <t>A080</t>
  </si>
  <si>
    <t>NN080</t>
  </si>
  <si>
    <t>Name 80</t>
  </si>
  <si>
    <t>A081</t>
  </si>
  <si>
    <t>NN081</t>
  </si>
  <si>
    <t>Name 81</t>
  </si>
  <si>
    <t>A082</t>
  </si>
  <si>
    <t>NN082</t>
  </si>
  <si>
    <t>Name 82</t>
  </si>
  <si>
    <t>A083</t>
  </si>
  <si>
    <t>NN083</t>
  </si>
  <si>
    <t>Name 83</t>
  </si>
  <si>
    <t>A084</t>
  </si>
  <si>
    <t>NN084</t>
  </si>
  <si>
    <t>Name 84</t>
  </si>
  <si>
    <t>A085</t>
  </si>
  <si>
    <t>NN085</t>
  </si>
  <si>
    <t>Name 85</t>
  </si>
  <si>
    <t>A086</t>
  </si>
  <si>
    <t>NN086</t>
  </si>
  <si>
    <t>Name 86</t>
  </si>
  <si>
    <t>A087</t>
  </si>
  <si>
    <t>NN087</t>
  </si>
  <si>
    <t>Name 87</t>
  </si>
  <si>
    <t>A088</t>
  </si>
  <si>
    <t>NN088</t>
  </si>
  <si>
    <t>Name 88</t>
  </si>
  <si>
    <t>A089</t>
  </si>
  <si>
    <t>NN089</t>
  </si>
  <si>
    <t>Name 89</t>
  </si>
  <si>
    <t>A090</t>
  </si>
  <si>
    <t>NN090</t>
  </si>
  <si>
    <t>Name 90</t>
  </si>
  <si>
    <t>A091</t>
  </si>
  <si>
    <t>NN091</t>
  </si>
  <si>
    <t>Name 91</t>
  </si>
  <si>
    <t>A092</t>
  </si>
  <si>
    <t>NN092</t>
  </si>
  <si>
    <t>Name 92</t>
  </si>
  <si>
    <t>A093</t>
  </si>
  <si>
    <t>NN093</t>
  </si>
  <si>
    <t>Name 93</t>
  </si>
  <si>
    <t>A094</t>
  </si>
  <si>
    <t>NN094</t>
  </si>
  <si>
    <t>Name 94</t>
  </si>
  <si>
    <t>A095</t>
  </si>
  <si>
    <t>NN095</t>
  </si>
  <si>
    <t>Name 95</t>
  </si>
  <si>
    <t>A096</t>
  </si>
  <si>
    <t>NN096</t>
  </si>
  <si>
    <t>Name 96</t>
  </si>
  <si>
    <t>A097</t>
  </si>
  <si>
    <t>NN097</t>
  </si>
  <si>
    <t>Name 97</t>
  </si>
  <si>
    <t>A098</t>
  </si>
  <si>
    <t>NN098</t>
  </si>
  <si>
    <t>Name 98</t>
  </si>
  <si>
    <t>A099</t>
  </si>
  <si>
    <t>NN099</t>
  </si>
  <si>
    <t>Name 99</t>
  </si>
  <si>
    <t>A100</t>
  </si>
  <si>
    <t>NN100</t>
  </si>
  <si>
    <t>Name 100</t>
  </si>
  <si>
    <t>A101</t>
  </si>
  <si>
    <t>NN101</t>
  </si>
  <si>
    <t>Name 101</t>
  </si>
  <si>
    <t>A102</t>
  </si>
  <si>
    <t>NN102</t>
  </si>
  <si>
    <t>Name 102</t>
  </si>
  <si>
    <t>A103</t>
  </si>
  <si>
    <t>NN103</t>
  </si>
  <si>
    <t>Name 103</t>
  </si>
  <si>
    <t>A104</t>
  </si>
  <si>
    <t>NN104</t>
  </si>
  <si>
    <t>Name 104</t>
  </si>
  <si>
    <t>A105</t>
  </si>
  <si>
    <t>NN105</t>
  </si>
  <si>
    <t>Name 105</t>
  </si>
  <si>
    <t>A106</t>
  </si>
  <si>
    <t>NN106</t>
  </si>
  <si>
    <t>Name 106</t>
  </si>
  <si>
    <t>A107</t>
  </si>
  <si>
    <t>NN107</t>
  </si>
  <si>
    <t>Name 107</t>
  </si>
  <si>
    <t>A108</t>
  </si>
  <si>
    <t>NN108</t>
  </si>
  <si>
    <t>Name 108</t>
  </si>
  <si>
    <t>A109</t>
  </si>
  <si>
    <t>NN109</t>
  </si>
  <si>
    <t>Name 109</t>
  </si>
  <si>
    <t>A110</t>
  </si>
  <si>
    <t>NN110</t>
  </si>
  <si>
    <t>Name 110</t>
  </si>
  <si>
    <t>A111</t>
  </si>
  <si>
    <t>NN111</t>
  </si>
  <si>
    <t>Name 111</t>
  </si>
  <si>
    <t>A112</t>
  </si>
  <si>
    <t>NN112</t>
  </si>
  <si>
    <t>Name 112</t>
  </si>
  <si>
    <t>A113</t>
  </si>
  <si>
    <t>NN113</t>
  </si>
  <si>
    <t>Name 113</t>
  </si>
  <si>
    <t>A114</t>
  </si>
  <si>
    <t>NN114</t>
  </si>
  <si>
    <t>Name 114</t>
  </si>
  <si>
    <t>A115</t>
  </si>
  <si>
    <t>NN115</t>
  </si>
  <si>
    <t>Name 115</t>
  </si>
  <si>
    <t>A116</t>
  </si>
  <si>
    <t>NN116</t>
  </si>
  <si>
    <t>Name 116</t>
  </si>
  <si>
    <t>A117</t>
  </si>
  <si>
    <t>NN117</t>
  </si>
  <si>
    <t>Name 117</t>
  </si>
  <si>
    <t>A118</t>
  </si>
  <si>
    <t>NN118</t>
  </si>
  <si>
    <t>Name 118</t>
  </si>
  <si>
    <t>A119</t>
  </si>
  <si>
    <t>NN119</t>
  </si>
  <si>
    <t>Name 119</t>
  </si>
  <si>
    <t>A120</t>
  </si>
  <si>
    <t>NN120</t>
  </si>
  <si>
    <t>Name 120</t>
  </si>
  <si>
    <t>A121</t>
  </si>
  <si>
    <t>NN121</t>
  </si>
  <si>
    <t>Name 121</t>
  </si>
  <si>
    <t>A122</t>
  </si>
  <si>
    <t>NN122</t>
  </si>
  <si>
    <t>Name 122</t>
  </si>
  <si>
    <t>A123</t>
  </si>
  <si>
    <t>NN123</t>
  </si>
  <si>
    <t>Name 123</t>
  </si>
  <si>
    <t>A124</t>
  </si>
  <si>
    <t>NN124</t>
  </si>
  <si>
    <t>Name 124</t>
  </si>
  <si>
    <t>A125</t>
  </si>
  <si>
    <t>NN125</t>
  </si>
  <si>
    <t>Name 125</t>
  </si>
  <si>
    <t>A126</t>
  </si>
  <si>
    <t>NN126</t>
  </si>
  <si>
    <t>Name 126</t>
  </si>
  <si>
    <t>A127</t>
  </si>
  <si>
    <t>NN127</t>
  </si>
  <si>
    <t>Name 127</t>
  </si>
  <si>
    <t>A128</t>
  </si>
  <si>
    <t>NN128</t>
  </si>
  <si>
    <t>Name 128</t>
  </si>
  <si>
    <t>A129</t>
  </si>
  <si>
    <t>NN129</t>
  </si>
  <si>
    <t>Name 129</t>
  </si>
  <si>
    <t>A130</t>
  </si>
  <si>
    <t>NN130</t>
  </si>
  <si>
    <t>Name 130</t>
  </si>
  <si>
    <t>A131</t>
  </si>
  <si>
    <t>NN131</t>
  </si>
  <si>
    <t>Name 131</t>
  </si>
  <si>
    <t>A132</t>
  </si>
  <si>
    <t>NN132</t>
  </si>
  <si>
    <t>Name 132</t>
  </si>
  <si>
    <t>A133</t>
  </si>
  <si>
    <t>NN133</t>
  </si>
  <si>
    <t>Name 133</t>
  </si>
  <si>
    <t>A134</t>
  </si>
  <si>
    <t>NN134</t>
  </si>
  <si>
    <t>Name 134</t>
  </si>
  <si>
    <t>A135</t>
  </si>
  <si>
    <t>NN135</t>
  </si>
  <si>
    <t>Name 135</t>
  </si>
  <si>
    <t>A136</t>
  </si>
  <si>
    <t>NN136</t>
  </si>
  <si>
    <t>Name 136</t>
  </si>
  <si>
    <t>A137</t>
  </si>
  <si>
    <t>NN137</t>
  </si>
  <si>
    <t>Name 137</t>
  </si>
  <si>
    <t>A138</t>
  </si>
  <si>
    <t>NN138</t>
  </si>
  <si>
    <t>Name 138</t>
  </si>
  <si>
    <t>A139</t>
  </si>
  <si>
    <t>NN139</t>
  </si>
  <si>
    <t>Name 139</t>
  </si>
  <si>
    <t>A140</t>
  </si>
  <si>
    <t>NN140</t>
  </si>
  <si>
    <t>Name 140</t>
  </si>
  <si>
    <t>A141</t>
  </si>
  <si>
    <t>NN141</t>
  </si>
  <si>
    <t>Name 141</t>
  </si>
  <si>
    <t>A142</t>
  </si>
  <si>
    <t>NN142</t>
  </si>
  <si>
    <t>Name 142</t>
  </si>
  <si>
    <t>A143</t>
  </si>
  <si>
    <t>NN143</t>
  </si>
  <si>
    <t>Name 143</t>
  </si>
  <si>
    <t>A144</t>
  </si>
  <si>
    <t>NN144</t>
  </si>
  <si>
    <t>Name 144</t>
  </si>
  <si>
    <t>A145</t>
  </si>
  <si>
    <t>NN145</t>
  </si>
  <si>
    <t>Name 145</t>
  </si>
  <si>
    <t>A146</t>
  </si>
  <si>
    <t>NN146</t>
  </si>
  <si>
    <t>Name 146</t>
  </si>
  <si>
    <t>A147</t>
  </si>
  <si>
    <t>NN147</t>
  </si>
  <si>
    <t>Name 147</t>
  </si>
  <si>
    <t>A148</t>
  </si>
  <si>
    <t>NN148</t>
  </si>
  <si>
    <t>Name 148</t>
  </si>
  <si>
    <t>A149</t>
  </si>
  <si>
    <t>NN149</t>
  </si>
  <si>
    <t>Name 149</t>
  </si>
  <si>
    <t>A150</t>
  </si>
  <si>
    <t>NN150</t>
  </si>
  <si>
    <t>Name 150</t>
  </si>
  <si>
    <t>A151</t>
  </si>
  <si>
    <t>NN151</t>
  </si>
  <si>
    <t>Name 151</t>
  </si>
  <si>
    <t>A152</t>
  </si>
  <si>
    <t>NN152</t>
  </si>
  <si>
    <t>Name 152</t>
  </si>
  <si>
    <t>A153</t>
  </si>
  <si>
    <t>NN153</t>
  </si>
  <si>
    <t>Name 153</t>
  </si>
  <si>
    <t>A154</t>
  </si>
  <si>
    <t>NN154</t>
  </si>
  <si>
    <t>Name 154</t>
  </si>
  <si>
    <t>A155</t>
  </si>
  <si>
    <t>NN155</t>
  </si>
  <si>
    <t>Name 155</t>
  </si>
  <si>
    <t>A156</t>
  </si>
  <si>
    <t>NN156</t>
  </si>
  <si>
    <t>Name 156</t>
  </si>
  <si>
    <t>A157</t>
  </si>
  <si>
    <t>NN157</t>
  </si>
  <si>
    <t>Name 157</t>
  </si>
  <si>
    <t>A158</t>
  </si>
  <si>
    <t>NN158</t>
  </si>
  <si>
    <t>Name 158</t>
  </si>
  <si>
    <t>A159</t>
  </si>
  <si>
    <t>NN159</t>
  </si>
  <si>
    <t>Name 159</t>
  </si>
  <si>
    <t>A160</t>
  </si>
  <si>
    <t>NN160</t>
  </si>
  <si>
    <t>Name 160</t>
  </si>
  <si>
    <t>A161</t>
  </si>
  <si>
    <t>NN161</t>
  </si>
  <si>
    <t>Name 161</t>
  </si>
  <si>
    <t>A162</t>
  </si>
  <si>
    <t>NN162</t>
  </si>
  <si>
    <t>Name 162</t>
  </si>
  <si>
    <t>A163</t>
  </si>
  <si>
    <t>NN163</t>
  </si>
  <si>
    <t>Name 163</t>
  </si>
  <si>
    <t>A164</t>
  </si>
  <si>
    <t>NN164</t>
  </si>
  <si>
    <t>Name 164</t>
  </si>
  <si>
    <t>A165</t>
  </si>
  <si>
    <t>NN165</t>
  </si>
  <si>
    <t>Name 165</t>
  </si>
  <si>
    <t>A166</t>
  </si>
  <si>
    <t>NN166</t>
  </si>
  <si>
    <t>Name 166</t>
  </si>
  <si>
    <t>A167</t>
  </si>
  <si>
    <t>NN167</t>
  </si>
  <si>
    <t>Name 167</t>
  </si>
  <si>
    <t>A168</t>
  </si>
  <si>
    <t>NN168</t>
  </si>
  <si>
    <t>Name 168</t>
  </si>
  <si>
    <t>A169</t>
  </si>
  <si>
    <t>NN169</t>
  </si>
  <si>
    <t>Name 169</t>
  </si>
  <si>
    <t>A170</t>
  </si>
  <si>
    <t>NN170</t>
  </si>
  <si>
    <t>Name 170</t>
  </si>
  <si>
    <t>A171</t>
  </si>
  <si>
    <t>NN171</t>
  </si>
  <si>
    <t>Name 171</t>
  </si>
  <si>
    <t>A172</t>
  </si>
  <si>
    <t>NN172</t>
  </si>
  <si>
    <t>Name 172</t>
  </si>
  <si>
    <t>A173</t>
  </si>
  <si>
    <t>NN173</t>
  </si>
  <si>
    <t>Name 173</t>
  </si>
  <si>
    <t>A174</t>
  </si>
  <si>
    <t>NN174</t>
  </si>
  <si>
    <t>Name 174</t>
  </si>
  <si>
    <t>A175</t>
  </si>
  <si>
    <t>NN175</t>
  </si>
  <si>
    <t>Name 175</t>
  </si>
  <si>
    <t>A176</t>
  </si>
  <si>
    <t>NN176</t>
  </si>
  <si>
    <t>Name 176</t>
  </si>
  <si>
    <t>A177</t>
  </si>
  <si>
    <t>NN177</t>
  </si>
  <si>
    <t>Name 177</t>
  </si>
  <si>
    <t>A178</t>
  </si>
  <si>
    <t>NN178</t>
  </si>
  <si>
    <t>Name 178</t>
  </si>
  <si>
    <t>A179</t>
  </si>
  <si>
    <t>NN179</t>
  </si>
  <si>
    <t>Name 179</t>
  </si>
  <si>
    <t>A180</t>
  </si>
  <si>
    <t>NN180</t>
  </si>
  <si>
    <t>Name 180</t>
  </si>
  <si>
    <t>A181</t>
  </si>
  <si>
    <t>NN181</t>
  </si>
  <si>
    <t>Name 181</t>
  </si>
  <si>
    <t>A182</t>
  </si>
  <si>
    <t>NN182</t>
  </si>
  <si>
    <t>Name 182</t>
  </si>
  <si>
    <t>A183</t>
  </si>
  <si>
    <t>NN183</t>
  </si>
  <si>
    <t>Name 183</t>
  </si>
  <si>
    <t>A184</t>
  </si>
  <si>
    <t>NN184</t>
  </si>
  <si>
    <t>Name 184</t>
  </si>
  <si>
    <t>A185</t>
  </si>
  <si>
    <t>NN185</t>
  </si>
  <si>
    <t>Name 185</t>
  </si>
  <si>
    <t>A186</t>
  </si>
  <si>
    <t>NN186</t>
  </si>
  <si>
    <t>Name 186</t>
  </si>
  <si>
    <t>A187</t>
  </si>
  <si>
    <t>NN187</t>
  </si>
  <si>
    <t>Name 187</t>
  </si>
  <si>
    <t>A188</t>
  </si>
  <si>
    <t>NN188</t>
  </si>
  <si>
    <t>Name 188</t>
  </si>
  <si>
    <t>A189</t>
  </si>
  <si>
    <t>NN189</t>
  </si>
  <si>
    <t>Name 189</t>
  </si>
  <si>
    <t>A190</t>
  </si>
  <si>
    <t>NN190</t>
  </si>
  <si>
    <t>Name 190</t>
  </si>
  <si>
    <t>A191</t>
  </si>
  <si>
    <t>NN191</t>
  </si>
  <si>
    <t>Name 191</t>
  </si>
  <si>
    <t>A192</t>
  </si>
  <si>
    <t>NN192</t>
  </si>
  <si>
    <t>Name 192</t>
  </si>
  <si>
    <t>A193</t>
  </si>
  <si>
    <t>NN193</t>
  </si>
  <si>
    <t>Name 193</t>
  </si>
  <si>
    <t>A194</t>
  </si>
  <si>
    <t>NN194</t>
  </si>
  <si>
    <t>Name 194</t>
  </si>
  <si>
    <t>A195</t>
  </si>
  <si>
    <t>NN195</t>
  </si>
  <si>
    <t>Name 195</t>
  </si>
  <si>
    <t>A196</t>
  </si>
  <si>
    <t>NN196</t>
  </si>
  <si>
    <t>Name 196</t>
  </si>
  <si>
    <t>A197</t>
  </si>
  <si>
    <t>NN197</t>
  </si>
  <si>
    <t>Name 197</t>
  </si>
  <si>
    <t>A198</t>
  </si>
  <si>
    <t>NN198</t>
  </si>
  <si>
    <t>Name 198</t>
  </si>
  <si>
    <t>A199</t>
  </si>
  <si>
    <t>NN199</t>
  </si>
  <si>
    <t>Name 199</t>
  </si>
  <si>
    <t>A200</t>
  </si>
  <si>
    <t>NN200</t>
  </si>
  <si>
    <t>Name 200</t>
  </si>
  <si>
    <t>A201</t>
  </si>
  <si>
    <t>NN201</t>
  </si>
  <si>
    <t>Name 201</t>
  </si>
  <si>
    <t>A202</t>
  </si>
  <si>
    <t>NN202</t>
  </si>
  <si>
    <t>Name 202</t>
  </si>
  <si>
    <t>A203</t>
  </si>
  <si>
    <t>NN203</t>
  </si>
  <si>
    <t>Name 203</t>
  </si>
  <si>
    <t>A204</t>
  </si>
  <si>
    <t>NN204</t>
  </si>
  <si>
    <t>Name 204</t>
  </si>
  <si>
    <t>A205</t>
  </si>
  <si>
    <t>NN205</t>
  </si>
  <si>
    <t>Name 205</t>
  </si>
  <si>
    <t>A206</t>
  </si>
  <si>
    <t>NN206</t>
  </si>
  <si>
    <t>Name 206</t>
  </si>
  <si>
    <t>A207</t>
  </si>
  <si>
    <t>NN207</t>
  </si>
  <si>
    <t>Name 207</t>
  </si>
  <si>
    <t>A208</t>
  </si>
  <si>
    <t>NN208</t>
  </si>
  <si>
    <t>Name 208</t>
  </si>
  <si>
    <t>A209</t>
  </si>
  <si>
    <t>NN209</t>
  </si>
  <si>
    <t>Name 209</t>
  </si>
  <si>
    <t>A210</t>
  </si>
  <si>
    <t>NN210</t>
  </si>
  <si>
    <t>Name 210</t>
  </si>
  <si>
    <t>A211</t>
  </si>
  <si>
    <t>NN211</t>
  </si>
  <si>
    <t>Name 211</t>
  </si>
  <si>
    <t>A212</t>
  </si>
  <si>
    <t>NN212</t>
  </si>
  <si>
    <t>Name 212</t>
  </si>
  <si>
    <t>A213</t>
  </si>
  <si>
    <t>NN213</t>
  </si>
  <si>
    <t>Name 213</t>
  </si>
  <si>
    <t>A214</t>
  </si>
  <si>
    <t>NN214</t>
  </si>
  <si>
    <t>Name 214</t>
  </si>
  <si>
    <t>A215</t>
  </si>
  <si>
    <t>NN215</t>
  </si>
  <si>
    <t>Name 215</t>
  </si>
  <si>
    <t>A216</t>
  </si>
  <si>
    <t>NN216</t>
  </si>
  <si>
    <t>Name 216</t>
  </si>
  <si>
    <t>A217</t>
  </si>
  <si>
    <t>NN217</t>
  </si>
  <si>
    <t>Name 217</t>
  </si>
  <si>
    <t>A218</t>
  </si>
  <si>
    <t>NN218</t>
  </si>
  <si>
    <t>Name 218</t>
  </si>
  <si>
    <t>A219</t>
  </si>
  <si>
    <t>NN219</t>
  </si>
  <si>
    <t>Name 219</t>
  </si>
  <si>
    <t>A220</t>
  </si>
  <si>
    <t>NN220</t>
  </si>
  <si>
    <t>Name 220</t>
  </si>
  <si>
    <t>A221</t>
  </si>
  <si>
    <t>NN221</t>
  </si>
  <si>
    <t>Name 221</t>
  </si>
  <si>
    <t>A222</t>
  </si>
  <si>
    <t>NN222</t>
  </si>
  <si>
    <t>Name 222</t>
  </si>
  <si>
    <t>A223</t>
  </si>
  <si>
    <t>NN223</t>
  </si>
  <si>
    <t>Name 223</t>
  </si>
  <si>
    <t>A224</t>
  </si>
  <si>
    <t>NN224</t>
  </si>
  <si>
    <t>Name 224</t>
  </si>
  <si>
    <t>A225</t>
  </si>
  <si>
    <t>NN225</t>
  </si>
  <si>
    <t>Name 225</t>
  </si>
  <si>
    <t>A226</t>
  </si>
  <si>
    <t>NN226</t>
  </si>
  <si>
    <t>Name 226</t>
  </si>
  <si>
    <t>A227</t>
  </si>
  <si>
    <t>NN227</t>
  </si>
  <si>
    <t>Name 227</t>
  </si>
  <si>
    <t>A228</t>
  </si>
  <si>
    <t>NN228</t>
  </si>
  <si>
    <t>Name 228</t>
  </si>
  <si>
    <t>A229</t>
  </si>
  <si>
    <t>NN229</t>
  </si>
  <si>
    <t>Name 229</t>
  </si>
  <si>
    <t>A230</t>
  </si>
  <si>
    <t>NN230</t>
  </si>
  <si>
    <t>Name 230</t>
  </si>
  <si>
    <t>A231</t>
  </si>
  <si>
    <t>NN231</t>
  </si>
  <si>
    <t>Name 231</t>
  </si>
  <si>
    <t>A232</t>
  </si>
  <si>
    <t>NN232</t>
  </si>
  <si>
    <t>Name 232</t>
  </si>
  <si>
    <t>A233</t>
  </si>
  <si>
    <t>NN233</t>
  </si>
  <si>
    <t>Name 233</t>
  </si>
  <si>
    <t>A234</t>
  </si>
  <si>
    <t>NN234</t>
  </si>
  <si>
    <t>Name 234</t>
  </si>
  <si>
    <t>A235</t>
  </si>
  <si>
    <t>NN235</t>
  </si>
  <si>
    <t>Name 235</t>
  </si>
  <si>
    <t>A236</t>
  </si>
  <si>
    <t>NN236</t>
  </si>
  <si>
    <t>Name 236</t>
  </si>
  <si>
    <t>A237</t>
  </si>
  <si>
    <t>NN237</t>
  </si>
  <si>
    <t>Name 237</t>
  </si>
  <si>
    <t>A238</t>
  </si>
  <si>
    <t>NN238</t>
  </si>
  <si>
    <t>Name 238</t>
  </si>
  <si>
    <t>A239</t>
  </si>
  <si>
    <t>NN239</t>
  </si>
  <si>
    <t>Name 239</t>
  </si>
  <si>
    <t>A240</t>
  </si>
  <si>
    <t>NN240</t>
  </si>
  <si>
    <t>Name 240</t>
  </si>
  <si>
    <t>A241</t>
  </si>
  <si>
    <t>NN241</t>
  </si>
  <si>
    <t>Name 241</t>
  </si>
  <si>
    <t>A242</t>
  </si>
  <si>
    <t>NN242</t>
  </si>
  <si>
    <t>Name 242</t>
  </si>
  <si>
    <t>A243</t>
  </si>
  <si>
    <t>NN243</t>
  </si>
  <si>
    <t>Name 243</t>
  </si>
  <si>
    <t>A244</t>
  </si>
  <si>
    <t>NN244</t>
  </si>
  <si>
    <t>Name 244</t>
  </si>
  <si>
    <t>A245</t>
  </si>
  <si>
    <t>NN245</t>
  </si>
  <si>
    <t>Name 245</t>
  </si>
  <si>
    <t>A246</t>
  </si>
  <si>
    <t>NN246</t>
  </si>
  <si>
    <t>Name 246</t>
  </si>
  <si>
    <t>A247</t>
  </si>
  <si>
    <t>NN247</t>
  </si>
  <si>
    <t>Name 247</t>
  </si>
  <si>
    <t>A248</t>
  </si>
  <si>
    <t>NN248</t>
  </si>
  <si>
    <t>Name 248</t>
  </si>
  <si>
    <t>A249</t>
  </si>
  <si>
    <t>NN249</t>
  </si>
  <si>
    <t>Name 249</t>
  </si>
  <si>
    <t>A250</t>
  </si>
  <si>
    <t>NN250</t>
  </si>
  <si>
    <t>Name 250</t>
  </si>
  <si>
    <t>A251</t>
  </si>
  <si>
    <t>NN251</t>
  </si>
  <si>
    <t>Name 251</t>
  </si>
  <si>
    <t>A252</t>
  </si>
  <si>
    <t>NN252</t>
  </si>
  <si>
    <t>Name 252</t>
  </si>
  <si>
    <t>A253</t>
  </si>
  <si>
    <t>NN253</t>
  </si>
  <si>
    <t>Name 253</t>
  </si>
  <si>
    <t>A254</t>
  </si>
  <si>
    <t>NN254</t>
  </si>
  <si>
    <t>Name 254</t>
  </si>
  <si>
    <t>A255</t>
  </si>
  <si>
    <t>NN255</t>
  </si>
  <si>
    <t>Name 255</t>
  </si>
  <si>
    <t>A256</t>
  </si>
  <si>
    <t>NN256</t>
  </si>
  <si>
    <t>Name 256</t>
  </si>
  <si>
    <t>A257</t>
  </si>
  <si>
    <t>NN257</t>
  </si>
  <si>
    <t>Name 257</t>
  </si>
  <si>
    <t>A258</t>
  </si>
  <si>
    <t>NN258</t>
  </si>
  <si>
    <t>Name 258</t>
  </si>
  <si>
    <t>A259</t>
  </si>
  <si>
    <t>NN259</t>
  </si>
  <si>
    <t>Name 259</t>
  </si>
  <si>
    <t>A260</t>
  </si>
  <si>
    <t>NN260</t>
  </si>
  <si>
    <t>Name 260</t>
  </si>
  <si>
    <t>A261</t>
  </si>
  <si>
    <t>NN261</t>
  </si>
  <si>
    <t>Name 261</t>
  </si>
  <si>
    <t>A262</t>
  </si>
  <si>
    <t>NN262</t>
  </si>
  <si>
    <t>Name 262</t>
  </si>
  <si>
    <t>A263</t>
  </si>
  <si>
    <t>NN263</t>
  </si>
  <si>
    <t>Name 263</t>
  </si>
  <si>
    <t>A264</t>
  </si>
  <si>
    <t>NN264</t>
  </si>
  <si>
    <t>Name 264</t>
  </si>
  <si>
    <t>A265</t>
  </si>
  <si>
    <t>NN265</t>
  </si>
  <si>
    <t>Name 265</t>
  </si>
  <si>
    <t>A266</t>
  </si>
  <si>
    <t>NN266</t>
  </si>
  <si>
    <t>Name 266</t>
  </si>
  <si>
    <t>A267</t>
  </si>
  <si>
    <t>NN267</t>
  </si>
  <si>
    <t>Name 267</t>
  </si>
  <si>
    <t>A268</t>
  </si>
  <si>
    <t>NN268</t>
  </si>
  <si>
    <t>Name 268</t>
  </si>
  <si>
    <t>A269</t>
  </si>
  <si>
    <t>NN269</t>
  </si>
  <si>
    <t>Name 269</t>
  </si>
  <si>
    <t>A270</t>
  </si>
  <si>
    <t>NN270</t>
  </si>
  <si>
    <t>Name 270</t>
  </si>
  <si>
    <t>A271</t>
  </si>
  <si>
    <t>NN271</t>
  </si>
  <si>
    <t>Name 271</t>
  </si>
  <si>
    <t>A272</t>
  </si>
  <si>
    <t>NN272</t>
  </si>
  <si>
    <t>Name 272</t>
  </si>
  <si>
    <t>A273</t>
  </si>
  <si>
    <t>NN273</t>
  </si>
  <si>
    <t>Name 273</t>
  </si>
  <si>
    <t>A274</t>
  </si>
  <si>
    <t>NN274</t>
  </si>
  <si>
    <t>Name 274</t>
  </si>
  <si>
    <t>A275</t>
  </si>
  <si>
    <t>NN275</t>
  </si>
  <si>
    <t>Name 275</t>
  </si>
  <si>
    <t>A276</t>
  </si>
  <si>
    <t>NN276</t>
  </si>
  <si>
    <t>Name 276</t>
  </si>
  <si>
    <t>A277</t>
  </si>
  <si>
    <t>NN277</t>
  </si>
  <si>
    <t>Name 277</t>
  </si>
  <si>
    <t>A278</t>
  </si>
  <si>
    <t>NN278</t>
  </si>
  <si>
    <t>Name 278</t>
  </si>
  <si>
    <t>A279</t>
  </si>
  <si>
    <t>NN279</t>
  </si>
  <si>
    <t>Name 279</t>
  </si>
  <si>
    <t>A280</t>
  </si>
  <si>
    <t>NN280</t>
  </si>
  <si>
    <t>Name 280</t>
  </si>
  <si>
    <t>A281</t>
  </si>
  <si>
    <t>NN281</t>
  </si>
  <si>
    <t>Name 281</t>
  </si>
  <si>
    <t>A282</t>
  </si>
  <si>
    <t>NN282</t>
  </si>
  <si>
    <t>Name 282</t>
  </si>
  <si>
    <t>A283</t>
  </si>
  <si>
    <t>NN283</t>
  </si>
  <si>
    <t>Name 283</t>
  </si>
  <si>
    <t>A284</t>
  </si>
  <si>
    <t>NN284</t>
  </si>
  <si>
    <t>Name 284</t>
  </si>
  <si>
    <t>A285</t>
  </si>
  <si>
    <t>NN285</t>
  </si>
  <si>
    <t>Name 285</t>
  </si>
  <si>
    <t>A286</t>
  </si>
  <si>
    <t>NN286</t>
  </si>
  <si>
    <t>Name 286</t>
  </si>
  <si>
    <t>A287</t>
  </si>
  <si>
    <t>NN287</t>
  </si>
  <si>
    <t>Name 287</t>
  </si>
  <si>
    <t>A288</t>
  </si>
  <si>
    <t>NN288</t>
  </si>
  <si>
    <t>Name 288</t>
  </si>
  <si>
    <t>A289</t>
  </si>
  <si>
    <t>NN289</t>
  </si>
  <si>
    <t>Name 289</t>
  </si>
  <si>
    <t>A290</t>
  </si>
  <si>
    <t>NN290</t>
  </si>
  <si>
    <t>Name 290</t>
  </si>
  <si>
    <t>A291</t>
  </si>
  <si>
    <t>NN291</t>
  </si>
  <si>
    <t>Name 291</t>
  </si>
  <si>
    <t>A292</t>
  </si>
  <si>
    <t>NN292</t>
  </si>
  <si>
    <t>Name 292</t>
  </si>
  <si>
    <t>A293</t>
  </si>
  <si>
    <t>NN293</t>
  </si>
  <si>
    <t>Name 293</t>
  </si>
  <si>
    <t>A294</t>
  </si>
  <si>
    <t>NN294</t>
  </si>
  <si>
    <t>Name 294</t>
  </si>
  <si>
    <t>A295</t>
  </si>
  <si>
    <t>NN295</t>
  </si>
  <si>
    <t>Name 295</t>
  </si>
  <si>
    <t>A296</t>
  </si>
  <si>
    <t>NN296</t>
  </si>
  <si>
    <t>Name 296</t>
  </si>
  <si>
    <t>A297</t>
  </si>
  <si>
    <t>NN297</t>
  </si>
  <si>
    <t>Name 297</t>
  </si>
  <si>
    <t>A298</t>
  </si>
  <si>
    <t>NN298</t>
  </si>
  <si>
    <t>Name 298</t>
  </si>
  <si>
    <t>A299</t>
  </si>
  <si>
    <t>NN299</t>
  </si>
  <si>
    <t>Name 299</t>
  </si>
  <si>
    <t>A300</t>
  </si>
  <si>
    <t>NN300</t>
  </si>
  <si>
    <t>Name 300</t>
  </si>
  <si>
    <t>A301</t>
  </si>
  <si>
    <t>NN301</t>
  </si>
  <si>
    <t>Name 301</t>
  </si>
  <si>
    <t>A302</t>
  </si>
  <si>
    <t>NN302</t>
  </si>
  <si>
    <t>Name 302</t>
  </si>
  <si>
    <t>A303</t>
  </si>
  <si>
    <t>NN303</t>
  </si>
  <si>
    <t>Name 303</t>
  </si>
  <si>
    <t>A304</t>
  </si>
  <si>
    <t>NN304</t>
  </si>
  <si>
    <t>Name 304</t>
  </si>
  <si>
    <t>A305</t>
  </si>
  <si>
    <t>NN305</t>
  </si>
  <si>
    <t>Name 305</t>
  </si>
  <si>
    <t>A306</t>
  </si>
  <si>
    <t>NN306</t>
  </si>
  <si>
    <t>Name 306</t>
  </si>
  <si>
    <t>A307</t>
  </si>
  <si>
    <t>NN307</t>
  </si>
  <si>
    <t>Name 307</t>
  </si>
  <si>
    <t>A308</t>
  </si>
  <si>
    <t>NN308</t>
  </si>
  <si>
    <t>Name 308</t>
  </si>
  <si>
    <t>A309</t>
  </si>
  <si>
    <t>NN309</t>
  </si>
  <si>
    <t>Name 309</t>
  </si>
  <si>
    <t>A310</t>
  </si>
  <si>
    <t>NN310</t>
  </si>
  <si>
    <t>Name 310</t>
  </si>
  <si>
    <t>A311</t>
  </si>
  <si>
    <t>NN311</t>
  </si>
  <si>
    <t>Name 311</t>
  </si>
  <si>
    <t>A312</t>
  </si>
  <si>
    <t>NN312</t>
  </si>
  <si>
    <t>Name 312</t>
  </si>
  <si>
    <t>A313</t>
  </si>
  <si>
    <t>NN313</t>
  </si>
  <si>
    <t>Name 313</t>
  </si>
  <si>
    <t>A314</t>
  </si>
  <si>
    <t>NN314</t>
  </si>
  <si>
    <t>Name 314</t>
  </si>
  <si>
    <t>A315</t>
  </si>
  <si>
    <t>NN315</t>
  </si>
  <si>
    <t>Name 315</t>
  </si>
  <si>
    <t>A316</t>
  </si>
  <si>
    <t>NN316</t>
  </si>
  <si>
    <t>Name 316</t>
  </si>
  <si>
    <t>A317</t>
  </si>
  <si>
    <t>NN317</t>
  </si>
  <si>
    <t>Name 317</t>
  </si>
  <si>
    <t>A318</t>
  </si>
  <si>
    <t>NN318</t>
  </si>
  <si>
    <t>Name 318</t>
  </si>
  <si>
    <t>A319</t>
  </si>
  <si>
    <t>NN319</t>
  </si>
  <si>
    <t>Name 319</t>
  </si>
  <si>
    <t>A320</t>
  </si>
  <si>
    <t>NN320</t>
  </si>
  <si>
    <t>Name 320</t>
  </si>
  <si>
    <t>A321</t>
  </si>
  <si>
    <t>NN321</t>
  </si>
  <si>
    <t>Name 321</t>
  </si>
  <si>
    <t>A322</t>
  </si>
  <si>
    <t>NN322</t>
  </si>
  <si>
    <t>Name 322</t>
  </si>
  <si>
    <t>A323</t>
  </si>
  <si>
    <t>NN323</t>
  </si>
  <si>
    <t>Name 323</t>
  </si>
  <si>
    <t>A324</t>
  </si>
  <si>
    <t>NN324</t>
  </si>
  <si>
    <t>Name 324</t>
  </si>
  <si>
    <t>A325</t>
  </si>
  <si>
    <t>NN325</t>
  </si>
  <si>
    <t>Name 325</t>
  </si>
  <si>
    <t>A326</t>
  </si>
  <si>
    <t>NN326</t>
  </si>
  <si>
    <t>Name 326</t>
  </si>
  <si>
    <t>A327</t>
  </si>
  <si>
    <t>NN327</t>
  </si>
  <si>
    <t>Name 327</t>
  </si>
  <si>
    <t>A328</t>
  </si>
  <si>
    <t>NN328</t>
  </si>
  <si>
    <t>Name 328</t>
  </si>
  <si>
    <t>A329</t>
  </si>
  <si>
    <t>NN329</t>
  </si>
  <si>
    <t>Name 329</t>
  </si>
  <si>
    <t>A330</t>
  </si>
  <si>
    <t>NN330</t>
  </si>
  <si>
    <t>Name 330</t>
  </si>
  <si>
    <t>A331</t>
  </si>
  <si>
    <t>NN331</t>
  </si>
  <si>
    <t>Name 331</t>
  </si>
  <si>
    <t>A332</t>
  </si>
  <si>
    <t>NN332</t>
  </si>
  <si>
    <t>Name 332</t>
  </si>
  <si>
    <t>A333</t>
  </si>
  <si>
    <t>NN333</t>
  </si>
  <si>
    <t>Name 333</t>
  </si>
  <si>
    <t>A334</t>
  </si>
  <si>
    <t>NN334</t>
  </si>
  <si>
    <t>Name 334</t>
  </si>
  <si>
    <t>A335</t>
  </si>
  <si>
    <t>NN335</t>
  </si>
  <si>
    <t>Name 335</t>
  </si>
  <si>
    <t>A336</t>
  </si>
  <si>
    <t>NN336</t>
  </si>
  <si>
    <t>Name 336</t>
  </si>
  <si>
    <t>A337</t>
  </si>
  <si>
    <t>NN337</t>
  </si>
  <si>
    <t>Name 337</t>
  </si>
  <si>
    <t>A338</t>
  </si>
  <si>
    <t>NN338</t>
  </si>
  <si>
    <t>Name 338</t>
  </si>
  <si>
    <t>A339</t>
  </si>
  <si>
    <t>NN339</t>
  </si>
  <si>
    <t>Name 339</t>
  </si>
  <si>
    <t>A340</t>
  </si>
  <si>
    <t>NN340</t>
  </si>
  <si>
    <t>Name 340</t>
  </si>
  <si>
    <t>A341</t>
  </si>
  <si>
    <t>NN341</t>
  </si>
  <si>
    <t>Name 341</t>
  </si>
  <si>
    <t>A342</t>
  </si>
  <si>
    <t>NN342</t>
  </si>
  <si>
    <t>Name 342</t>
  </si>
  <si>
    <t>A343</t>
  </si>
  <si>
    <t>NN343</t>
  </si>
  <si>
    <t>Name 343</t>
  </si>
  <si>
    <t>A344</t>
  </si>
  <si>
    <t>NN344</t>
  </si>
  <si>
    <t>Name 344</t>
  </si>
  <si>
    <t>A345</t>
  </si>
  <si>
    <t>NN345</t>
  </si>
  <si>
    <t>Name 345</t>
  </si>
  <si>
    <t>A346</t>
  </si>
  <si>
    <t>NN346</t>
  </si>
  <si>
    <t>Name 346</t>
  </si>
  <si>
    <t>A347</t>
  </si>
  <si>
    <t>NN347</t>
  </si>
  <si>
    <t>Name 347</t>
  </si>
  <si>
    <t>A348</t>
  </si>
  <si>
    <t>NN348</t>
  </si>
  <si>
    <t>Name 348</t>
  </si>
  <si>
    <t>A349</t>
  </si>
  <si>
    <t>NN349</t>
  </si>
  <si>
    <t>Name 349</t>
  </si>
  <si>
    <t>A350</t>
  </si>
  <si>
    <t>NN350</t>
  </si>
  <si>
    <t>Name 350</t>
  </si>
  <si>
    <t>A351</t>
  </si>
  <si>
    <t>NN351</t>
  </si>
  <si>
    <t>Name 351</t>
  </si>
  <si>
    <t>A352</t>
  </si>
  <si>
    <t>NN352</t>
  </si>
  <si>
    <t>Name 352</t>
  </si>
  <si>
    <t>A353</t>
  </si>
  <si>
    <t>NN353</t>
  </si>
  <si>
    <t>Name 353</t>
  </si>
  <si>
    <t>A354</t>
  </si>
  <si>
    <t>NN354</t>
  </si>
  <si>
    <t>Name 354</t>
  </si>
  <si>
    <t>A355</t>
  </si>
  <si>
    <t>NN355</t>
  </si>
  <si>
    <t>Name 355</t>
  </si>
  <si>
    <t>A356</t>
  </si>
  <si>
    <t>NN356</t>
  </si>
  <si>
    <t>Name 356</t>
  </si>
  <si>
    <t>A357</t>
  </si>
  <si>
    <t>NN357</t>
  </si>
  <si>
    <t>Name 357</t>
  </si>
  <si>
    <t>A358</t>
  </si>
  <si>
    <t>NN358</t>
  </si>
  <si>
    <t>Name 358</t>
  </si>
  <si>
    <t>A359</t>
  </si>
  <si>
    <t>NN359</t>
  </si>
  <si>
    <t>Name 359</t>
  </si>
  <si>
    <t>A360</t>
  </si>
  <si>
    <t>NN360</t>
  </si>
  <si>
    <t>Name 360</t>
  </si>
  <si>
    <t>A361</t>
  </si>
  <si>
    <t>NN361</t>
  </si>
  <si>
    <t>Name 361</t>
  </si>
  <si>
    <t>A362</t>
  </si>
  <si>
    <t>NN362</t>
  </si>
  <si>
    <t>Name 362</t>
  </si>
  <si>
    <t>A363</t>
  </si>
  <si>
    <t>NN363</t>
  </si>
  <si>
    <t>Name 363</t>
  </si>
  <si>
    <t>A364</t>
  </si>
  <si>
    <t>NN364</t>
  </si>
  <si>
    <t>Name 364</t>
  </si>
  <si>
    <t>A365</t>
  </si>
  <si>
    <t>NN365</t>
  </si>
  <si>
    <t>Name 365</t>
  </si>
  <si>
    <t>A366</t>
  </si>
  <si>
    <t>NN366</t>
  </si>
  <si>
    <t>Name 366</t>
  </si>
  <si>
    <t>A367</t>
  </si>
  <si>
    <t>NN367</t>
  </si>
  <si>
    <t>Name 367</t>
  </si>
  <si>
    <t>A368</t>
  </si>
  <si>
    <t>NN368</t>
  </si>
  <si>
    <t>Name 368</t>
  </si>
  <si>
    <t>A369</t>
  </si>
  <si>
    <t>NN369</t>
  </si>
  <si>
    <t>Name 369</t>
  </si>
  <si>
    <t>A370</t>
  </si>
  <si>
    <t>NN370</t>
  </si>
  <si>
    <t>Name 370</t>
  </si>
  <si>
    <t>A371</t>
  </si>
  <si>
    <t>NN371</t>
  </si>
  <si>
    <t>Name 371</t>
  </si>
  <si>
    <t>A372</t>
  </si>
  <si>
    <t>NN372</t>
  </si>
  <si>
    <t>Name 372</t>
  </si>
  <si>
    <t>A373</t>
  </si>
  <si>
    <t>NN373</t>
  </si>
  <si>
    <t>Name 373</t>
  </si>
  <si>
    <t>A374</t>
  </si>
  <si>
    <t>NN374</t>
  </si>
  <si>
    <t>Name 374</t>
  </si>
  <si>
    <t>A375</t>
  </si>
  <si>
    <t>NN375</t>
  </si>
  <si>
    <t>Name 375</t>
  </si>
  <si>
    <t>A376</t>
  </si>
  <si>
    <t>NN376</t>
  </si>
  <si>
    <t>Name 376</t>
  </si>
  <si>
    <t>A377</t>
  </si>
  <si>
    <t>NN377</t>
  </si>
  <si>
    <t>Name 377</t>
  </si>
  <si>
    <t>A378</t>
  </si>
  <si>
    <t>NN378</t>
  </si>
  <si>
    <t>Name 378</t>
  </si>
  <si>
    <t>A379</t>
  </si>
  <si>
    <t>NN379</t>
  </si>
  <si>
    <t>Name 379</t>
  </si>
  <si>
    <t>A380</t>
  </si>
  <si>
    <t>NN380</t>
  </si>
  <si>
    <t>Name 380</t>
  </si>
  <si>
    <t>A381</t>
  </si>
  <si>
    <t>NN381</t>
  </si>
  <si>
    <t>Name 381</t>
  </si>
  <si>
    <t>A382</t>
  </si>
  <si>
    <t>NN382</t>
  </si>
  <si>
    <t>Name 382</t>
  </si>
  <si>
    <t>A383</t>
  </si>
  <si>
    <t>NN383</t>
  </si>
  <si>
    <t>Name 383</t>
  </si>
  <si>
    <t>A384</t>
  </si>
  <si>
    <t>NN384</t>
  </si>
  <si>
    <t>Name 384</t>
  </si>
  <si>
    <t>A385</t>
  </si>
  <si>
    <t>NN385</t>
  </si>
  <si>
    <t>Name 385</t>
  </si>
  <si>
    <t>A386</t>
  </si>
  <si>
    <t>NN386</t>
  </si>
  <si>
    <t>Name 386</t>
  </si>
  <si>
    <t>A387</t>
  </si>
  <si>
    <t>NN387</t>
  </si>
  <si>
    <t>Name 387</t>
  </si>
  <si>
    <t>A388</t>
  </si>
  <si>
    <t>NN388</t>
  </si>
  <si>
    <t>Name 388</t>
  </si>
  <si>
    <t>A389</t>
  </si>
  <si>
    <t>NN389</t>
  </si>
  <si>
    <t>Name 389</t>
  </si>
  <si>
    <t>A390</t>
  </si>
  <si>
    <t>NN390</t>
  </si>
  <si>
    <t>Name 390</t>
  </si>
  <si>
    <t>A391</t>
  </si>
  <si>
    <t>NN391</t>
  </si>
  <si>
    <t>Name 391</t>
  </si>
  <si>
    <t>A392</t>
  </si>
  <si>
    <t>NN392</t>
  </si>
  <si>
    <t>Name 392</t>
  </si>
  <si>
    <t>A393</t>
  </si>
  <si>
    <t>NN393</t>
  </si>
  <si>
    <t>Name 393</t>
  </si>
  <si>
    <t>A394</t>
  </si>
  <si>
    <t>NN394</t>
  </si>
  <si>
    <t>Name 394</t>
  </si>
  <si>
    <t>A395</t>
  </si>
  <si>
    <t>NN395</t>
  </si>
  <si>
    <t>Name 395</t>
  </si>
  <si>
    <t>A396</t>
  </si>
  <si>
    <t>NN396</t>
  </si>
  <si>
    <t>Name 396</t>
  </si>
  <si>
    <t>A397</t>
  </si>
  <si>
    <t>NN397</t>
  </si>
  <si>
    <t>Name 397</t>
  </si>
  <si>
    <t>A398</t>
  </si>
  <si>
    <t>NN398</t>
  </si>
  <si>
    <t>Name 398</t>
  </si>
  <si>
    <t>A399</t>
  </si>
  <si>
    <t>NN399</t>
  </si>
  <si>
    <t>Name 399</t>
  </si>
  <si>
    <t>A400</t>
  </si>
  <si>
    <t>NN400</t>
  </si>
  <si>
    <t>Name 400</t>
  </si>
  <si>
    <t>A401</t>
  </si>
  <si>
    <t>NN401</t>
  </si>
  <si>
    <t>Name 401</t>
  </si>
  <si>
    <t>A402</t>
  </si>
  <si>
    <t>NN402</t>
  </si>
  <si>
    <t>Name 402</t>
  </si>
  <si>
    <t>A403</t>
  </si>
  <si>
    <t>NN403</t>
  </si>
  <si>
    <t>Name 403</t>
  </si>
  <si>
    <t>A404</t>
  </si>
  <si>
    <t>NN404</t>
  </si>
  <si>
    <t>Name 404</t>
  </si>
  <si>
    <t>A405</t>
  </si>
  <si>
    <t>NN405</t>
  </si>
  <si>
    <t>Name 405</t>
  </si>
  <si>
    <t>A406</t>
  </si>
  <si>
    <t>NN406</t>
  </si>
  <si>
    <t>Name 406</t>
  </si>
  <si>
    <t>A407</t>
  </si>
  <si>
    <t>NN407</t>
  </si>
  <si>
    <t>Name 407</t>
  </si>
  <si>
    <t>A408</t>
  </si>
  <si>
    <t>NN408</t>
  </si>
  <si>
    <t>Name 408</t>
  </si>
  <si>
    <t>A409</t>
  </si>
  <si>
    <t>NN409</t>
  </si>
  <si>
    <t>Name 409</t>
  </si>
  <si>
    <t>A410</t>
  </si>
  <si>
    <t>NN410</t>
  </si>
  <si>
    <t>Name 410</t>
  </si>
  <si>
    <t>A411</t>
  </si>
  <si>
    <t>NN411</t>
  </si>
  <si>
    <t>Name 411</t>
  </si>
  <si>
    <t>A412</t>
  </si>
  <si>
    <t>NN412</t>
  </si>
  <si>
    <t>Name 412</t>
  </si>
  <si>
    <t>A413</t>
  </si>
  <si>
    <t>NN413</t>
  </si>
  <si>
    <t>Name 413</t>
  </si>
  <si>
    <t>A414</t>
  </si>
  <si>
    <t>NN414</t>
  </si>
  <si>
    <t>Name 414</t>
  </si>
  <si>
    <t>A415</t>
  </si>
  <si>
    <t>NN415</t>
  </si>
  <si>
    <t>Name 415</t>
  </si>
  <si>
    <t>A416</t>
  </si>
  <si>
    <t>NN416</t>
  </si>
  <si>
    <t>Name 416</t>
  </si>
  <si>
    <t>A417</t>
  </si>
  <si>
    <t>NN417</t>
  </si>
  <si>
    <t>Name 417</t>
  </si>
  <si>
    <t>A418</t>
  </si>
  <si>
    <t>NN418</t>
  </si>
  <si>
    <t>Name 418</t>
  </si>
  <si>
    <t>A419</t>
  </si>
  <si>
    <t>NN419</t>
  </si>
  <si>
    <t>Name 419</t>
  </si>
  <si>
    <t>A420</t>
  </si>
  <si>
    <t>NN420</t>
  </si>
  <si>
    <t>Name 420</t>
  </si>
  <si>
    <t>A421</t>
  </si>
  <si>
    <t>NN421</t>
  </si>
  <si>
    <t>Name 421</t>
  </si>
  <si>
    <t>A422</t>
  </si>
  <si>
    <t>NN422</t>
  </si>
  <si>
    <t>Name 422</t>
  </si>
  <si>
    <t>A423</t>
  </si>
  <si>
    <t>NN423</t>
  </si>
  <si>
    <t>Name 423</t>
  </si>
  <si>
    <t>A424</t>
  </si>
  <si>
    <t>NN424</t>
  </si>
  <si>
    <t>Name 424</t>
  </si>
  <si>
    <t>A425</t>
  </si>
  <si>
    <t>NN425</t>
  </si>
  <si>
    <t>Name 425</t>
  </si>
  <si>
    <t>A426</t>
  </si>
  <si>
    <t>NN426</t>
  </si>
  <si>
    <t>Name 426</t>
  </si>
  <si>
    <t>A427</t>
  </si>
  <si>
    <t>NN427</t>
  </si>
  <si>
    <t>Name 427</t>
  </si>
  <si>
    <t>A428</t>
  </si>
  <si>
    <t>NN428</t>
  </si>
  <si>
    <t>Name 428</t>
  </si>
  <si>
    <t>A429</t>
  </si>
  <si>
    <t>NN429</t>
  </si>
  <si>
    <t>Name 429</t>
  </si>
  <si>
    <t>A430</t>
  </si>
  <si>
    <t>NN430</t>
  </si>
  <si>
    <t>Name 430</t>
  </si>
  <si>
    <t>A431</t>
  </si>
  <si>
    <t>NN431</t>
  </si>
  <si>
    <t>Name 431</t>
  </si>
  <si>
    <t>A432</t>
  </si>
  <si>
    <t>NN432</t>
  </si>
  <si>
    <t>Name 432</t>
  </si>
  <si>
    <t>A433</t>
  </si>
  <si>
    <t>NN433</t>
  </si>
  <si>
    <t>Name 433</t>
  </si>
  <si>
    <t>A434</t>
  </si>
  <si>
    <t>NN434</t>
  </si>
  <si>
    <t>Name 434</t>
  </si>
  <si>
    <t>A435</t>
  </si>
  <si>
    <t>NN435</t>
  </si>
  <si>
    <t>Name 435</t>
  </si>
  <si>
    <t>A436</t>
  </si>
  <si>
    <t>NN436</t>
  </si>
  <si>
    <t>Name 436</t>
  </si>
  <si>
    <t>A437</t>
  </si>
  <si>
    <t>NN437</t>
  </si>
  <si>
    <t>Name 437</t>
  </si>
  <si>
    <t>A438</t>
  </si>
  <si>
    <t>NN438</t>
  </si>
  <si>
    <t>Name 438</t>
  </si>
  <si>
    <t>A439</t>
  </si>
  <si>
    <t>NN439</t>
  </si>
  <si>
    <t>Name 439</t>
  </si>
  <si>
    <t>A440</t>
  </si>
  <si>
    <t>NN440</t>
  </si>
  <si>
    <t>Name 440</t>
  </si>
  <si>
    <t>A441</t>
  </si>
  <si>
    <t>NN441</t>
  </si>
  <si>
    <t>Name 441</t>
  </si>
  <si>
    <t>A442</t>
  </si>
  <si>
    <t>NN442</t>
  </si>
  <si>
    <t>Name 442</t>
  </si>
  <si>
    <t>A443</t>
  </si>
  <si>
    <t>NN443</t>
  </si>
  <si>
    <t>Name 443</t>
  </si>
  <si>
    <t>A444</t>
  </si>
  <si>
    <t>NN444</t>
  </si>
  <si>
    <t>Name 444</t>
  </si>
  <si>
    <t>A445</t>
  </si>
  <si>
    <t>NN445</t>
  </si>
  <si>
    <t>Name 445</t>
  </si>
  <si>
    <t>A446</t>
  </si>
  <si>
    <t>NN446</t>
  </si>
  <si>
    <t>Name 446</t>
  </si>
  <si>
    <t>A447</t>
  </si>
  <si>
    <t>NN447</t>
  </si>
  <si>
    <t>Name 447</t>
  </si>
  <si>
    <t>A448</t>
  </si>
  <si>
    <t>NN448</t>
  </si>
  <si>
    <t>Name 448</t>
  </si>
  <si>
    <t>A449</t>
  </si>
  <si>
    <t>NN449</t>
  </si>
  <si>
    <t>Name 449</t>
  </si>
  <si>
    <t>A450</t>
  </si>
  <si>
    <t>NN450</t>
  </si>
  <si>
    <t>Name 450</t>
  </si>
  <si>
    <t>A451</t>
  </si>
  <si>
    <t>NN451</t>
  </si>
  <si>
    <t>Name 451</t>
  </si>
  <si>
    <t>A452</t>
  </si>
  <si>
    <t>NN452</t>
  </si>
  <si>
    <t>Name 452</t>
  </si>
  <si>
    <t>A453</t>
  </si>
  <si>
    <t>NN453</t>
  </si>
  <si>
    <t>Name 453</t>
  </si>
  <si>
    <t>A454</t>
  </si>
  <si>
    <t>NN454</t>
  </si>
  <si>
    <t>Name 454</t>
  </si>
  <si>
    <t>A455</t>
  </si>
  <si>
    <t>NN455</t>
  </si>
  <si>
    <t>Name 455</t>
  </si>
  <si>
    <t>A456</t>
  </si>
  <si>
    <t>NN456</t>
  </si>
  <si>
    <t>Name 456</t>
  </si>
  <si>
    <t>A457</t>
  </si>
  <si>
    <t>NN457</t>
  </si>
  <si>
    <t>Name 457</t>
  </si>
  <si>
    <t>A458</t>
  </si>
  <si>
    <t>NN458</t>
  </si>
  <si>
    <t>Name 458</t>
  </si>
  <si>
    <t>A459</t>
  </si>
  <si>
    <t>NN459</t>
  </si>
  <si>
    <t>Name 459</t>
  </si>
  <si>
    <t>A460</t>
  </si>
  <si>
    <t>NN460</t>
  </si>
  <si>
    <t>Name 460</t>
  </si>
  <si>
    <t>A461</t>
  </si>
  <si>
    <t>NN461</t>
  </si>
  <si>
    <t>Name 461</t>
  </si>
  <si>
    <t>A462</t>
  </si>
  <si>
    <t>NN462</t>
  </si>
  <si>
    <t>Name 462</t>
  </si>
  <si>
    <t>A463</t>
  </si>
  <si>
    <t>NN463</t>
  </si>
  <si>
    <t>Name 463</t>
  </si>
  <si>
    <t>A464</t>
  </si>
  <si>
    <t>NN464</t>
  </si>
  <si>
    <t>Name 464</t>
  </si>
  <si>
    <t>A465</t>
  </si>
  <si>
    <t>NN465</t>
  </si>
  <si>
    <t>Name 465</t>
  </si>
  <si>
    <t>A466</t>
  </si>
  <si>
    <t>NN466</t>
  </si>
  <si>
    <t>Name 466</t>
  </si>
  <si>
    <t>A467</t>
  </si>
  <si>
    <t>NN467</t>
  </si>
  <si>
    <t>Name 467</t>
  </si>
  <si>
    <t>A468</t>
  </si>
  <si>
    <t>NN468</t>
  </si>
  <si>
    <t>Name 468</t>
  </si>
  <si>
    <t>A469</t>
  </si>
  <si>
    <t>NN469</t>
  </si>
  <si>
    <t>Name 469</t>
  </si>
  <si>
    <t>A470</t>
  </si>
  <si>
    <t>NN470</t>
  </si>
  <si>
    <t>Name 470</t>
  </si>
  <si>
    <t>A471</t>
  </si>
  <si>
    <t>NN471</t>
  </si>
  <si>
    <t>Name 471</t>
  </si>
  <si>
    <t>A472</t>
  </si>
  <si>
    <t>NN472</t>
  </si>
  <si>
    <t>Name 472</t>
  </si>
  <si>
    <t>A473</t>
  </si>
  <si>
    <t>NN473</t>
  </si>
  <si>
    <t>Name 473</t>
  </si>
  <si>
    <t>A474</t>
  </si>
  <si>
    <t>NN474</t>
  </si>
  <si>
    <t>Name 474</t>
  </si>
  <si>
    <t>A475</t>
  </si>
  <si>
    <t>NN475</t>
  </si>
  <si>
    <t>Name 475</t>
  </si>
  <si>
    <t>A476</t>
  </si>
  <si>
    <t>NN476</t>
  </si>
  <si>
    <t>Name 476</t>
  </si>
  <si>
    <t>A477</t>
  </si>
  <si>
    <t>NN477</t>
  </si>
  <si>
    <t>Name 477</t>
  </si>
  <si>
    <t>A478</t>
  </si>
  <si>
    <t>NN478</t>
  </si>
  <si>
    <t>Name 478</t>
  </si>
  <si>
    <t>A479</t>
  </si>
  <si>
    <t>NN479</t>
  </si>
  <si>
    <t>Name 479</t>
  </si>
  <si>
    <t>A480</t>
  </si>
  <si>
    <t>NN480</t>
  </si>
  <si>
    <t>Name 480</t>
  </si>
  <si>
    <t>A481</t>
  </si>
  <si>
    <t>NN481</t>
  </si>
  <si>
    <t>Name 481</t>
  </si>
  <si>
    <t>A482</t>
  </si>
  <si>
    <t>NN482</t>
  </si>
  <si>
    <t>Name 482</t>
  </si>
  <si>
    <t>A483</t>
  </si>
  <si>
    <t>NN483</t>
  </si>
  <si>
    <t>Name 483</t>
  </si>
  <si>
    <t>A484</t>
  </si>
  <si>
    <t>NN484</t>
  </si>
  <si>
    <t>Name 484</t>
  </si>
  <si>
    <t>A485</t>
  </si>
  <si>
    <t>NN485</t>
  </si>
  <si>
    <t>Name 485</t>
  </si>
  <si>
    <t>A486</t>
  </si>
  <si>
    <t>NN486</t>
  </si>
  <si>
    <t>Name 486</t>
  </si>
  <si>
    <t>A487</t>
  </si>
  <si>
    <t>NN487</t>
  </si>
  <si>
    <t>Name 487</t>
  </si>
  <si>
    <t>A488</t>
  </si>
  <si>
    <t>NN488</t>
  </si>
  <si>
    <t>Name 488</t>
  </si>
  <si>
    <t>A489</t>
  </si>
  <si>
    <t>NN489</t>
  </si>
  <si>
    <t>Name 489</t>
  </si>
  <si>
    <t>A490</t>
  </si>
  <si>
    <t>NN490</t>
  </si>
  <si>
    <t>Name 490</t>
  </si>
  <si>
    <t>A491</t>
  </si>
  <si>
    <t>NN491</t>
  </si>
  <si>
    <t>Name 491</t>
  </si>
  <si>
    <t>A492</t>
  </si>
  <si>
    <t>NN492</t>
  </si>
  <si>
    <t>Name 492</t>
  </si>
  <si>
    <t>A493</t>
  </si>
  <si>
    <t>NN493</t>
  </si>
  <si>
    <t>Name 493</t>
  </si>
  <si>
    <t>A494</t>
  </si>
  <si>
    <t>NN494</t>
  </si>
  <si>
    <t>Name 494</t>
  </si>
  <si>
    <t>A495</t>
  </si>
  <si>
    <t>NN495</t>
  </si>
  <si>
    <t>Name 495</t>
  </si>
  <si>
    <t>A496</t>
  </si>
  <si>
    <t>NN496</t>
  </si>
  <si>
    <t>Name 496</t>
  </si>
  <si>
    <t>A497</t>
  </si>
  <si>
    <t>NN497</t>
  </si>
  <si>
    <t>Name 497</t>
  </si>
  <si>
    <t>A498</t>
  </si>
  <si>
    <t>NN498</t>
  </si>
  <si>
    <t>Name 498</t>
  </si>
  <si>
    <t>A499</t>
  </si>
  <si>
    <t>NN499</t>
  </si>
  <si>
    <t>Name 499</t>
  </si>
  <si>
    <t>A500</t>
  </si>
  <si>
    <t>NN500</t>
  </si>
  <si>
    <t>Name 500</t>
  </si>
  <si>
    <t>A501</t>
  </si>
  <si>
    <t>NN501</t>
  </si>
  <si>
    <t>Name 501</t>
  </si>
  <si>
    <t>A502</t>
  </si>
  <si>
    <t>NN502</t>
  </si>
  <si>
    <t>Name 502</t>
  </si>
  <si>
    <t>A503</t>
  </si>
  <si>
    <t>NN503</t>
  </si>
  <si>
    <t>Name 503</t>
  </si>
  <si>
    <t>A504</t>
  </si>
  <si>
    <t>NN504</t>
  </si>
  <si>
    <t>Name 504</t>
  </si>
  <si>
    <t>A505</t>
  </si>
  <si>
    <t>NN505</t>
  </si>
  <si>
    <t>Name 505</t>
  </si>
  <si>
    <t>A506</t>
  </si>
  <si>
    <t>NN506</t>
  </si>
  <si>
    <t>Name 506</t>
  </si>
  <si>
    <t>A507</t>
  </si>
  <si>
    <t>NN507</t>
  </si>
  <si>
    <t>Name 507</t>
  </si>
  <si>
    <t>A508</t>
  </si>
  <si>
    <t>NN508</t>
  </si>
  <si>
    <t>Name 508</t>
  </si>
  <si>
    <t>A509</t>
  </si>
  <si>
    <t>NN509</t>
  </si>
  <si>
    <t>Name 509</t>
  </si>
  <si>
    <t>A510</t>
  </si>
  <si>
    <t>NN510</t>
  </si>
  <si>
    <t>Name 510</t>
  </si>
  <si>
    <t>A511</t>
  </si>
  <si>
    <t>NN511</t>
  </si>
  <si>
    <t>Name 511</t>
  </si>
  <si>
    <t>A512</t>
  </si>
  <si>
    <t>NN512</t>
  </si>
  <si>
    <t>Name 512</t>
  </si>
  <si>
    <t>A513</t>
  </si>
  <si>
    <t>NN513</t>
  </si>
  <si>
    <t>Name 513</t>
  </si>
  <si>
    <t>A514</t>
  </si>
  <si>
    <t>NN514</t>
  </si>
  <si>
    <t>Name 514</t>
  </si>
  <si>
    <t>A515</t>
  </si>
  <si>
    <t>NN515</t>
  </si>
  <si>
    <t>Name 515</t>
  </si>
  <si>
    <t>A516</t>
  </si>
  <si>
    <t>NN516</t>
  </si>
  <si>
    <t>Name 516</t>
  </si>
  <si>
    <t>A517</t>
  </si>
  <si>
    <t>NN517</t>
  </si>
  <si>
    <t>Name 517</t>
  </si>
  <si>
    <t>A518</t>
  </si>
  <si>
    <t>NN518</t>
  </si>
  <si>
    <t>Name 518</t>
  </si>
  <si>
    <t>A519</t>
  </si>
  <si>
    <t>NN519</t>
  </si>
  <si>
    <t>Name 519</t>
  </si>
  <si>
    <t>A520</t>
  </si>
  <si>
    <t>NN520</t>
  </si>
  <si>
    <t>Name 520</t>
  </si>
  <si>
    <t>A521</t>
  </si>
  <si>
    <t>NN521</t>
  </si>
  <si>
    <t>Name 521</t>
  </si>
  <si>
    <t>A522</t>
  </si>
  <si>
    <t>NN522</t>
  </si>
  <si>
    <t>Name 522</t>
  </si>
  <si>
    <t>A523</t>
  </si>
  <si>
    <t>NN523</t>
  </si>
  <si>
    <t>Name 523</t>
  </si>
  <si>
    <t>A524</t>
  </si>
  <si>
    <t>NN524</t>
  </si>
  <si>
    <t>Name 524</t>
  </si>
  <si>
    <t>A525</t>
  </si>
  <si>
    <t>NN525</t>
  </si>
  <si>
    <t>Name 525</t>
  </si>
  <si>
    <t>A526</t>
  </si>
  <si>
    <t>NN526</t>
  </si>
  <si>
    <t>Name 526</t>
  </si>
  <si>
    <t>A527</t>
  </si>
  <si>
    <t>NN527</t>
  </si>
  <si>
    <t>Name 527</t>
  </si>
  <si>
    <t>A528</t>
  </si>
  <si>
    <t>NN528</t>
  </si>
  <si>
    <t>Name 528</t>
  </si>
  <si>
    <t>A529</t>
  </si>
  <si>
    <t>NN529</t>
  </si>
  <si>
    <t>Name 529</t>
  </si>
  <si>
    <t>A530</t>
  </si>
  <si>
    <t>NN530</t>
  </si>
  <si>
    <t>Name 530</t>
  </si>
  <si>
    <t>A531</t>
  </si>
  <si>
    <t>NN531</t>
  </si>
  <si>
    <t>Name 531</t>
  </si>
  <si>
    <t>A532</t>
  </si>
  <si>
    <t>NN532</t>
  </si>
  <si>
    <t>Name 532</t>
  </si>
  <si>
    <t>A533</t>
  </si>
  <si>
    <t>NN533</t>
  </si>
  <si>
    <t>Name 533</t>
  </si>
  <si>
    <t>A534</t>
  </si>
  <si>
    <t>NN534</t>
  </si>
  <si>
    <t>Name 534</t>
  </si>
  <si>
    <t>A535</t>
  </si>
  <si>
    <t>NN535</t>
  </si>
  <si>
    <t>Name 535</t>
  </si>
  <si>
    <t>A536</t>
  </si>
  <si>
    <t>NN536</t>
  </si>
  <si>
    <t>Name 536</t>
  </si>
  <si>
    <t>A537</t>
  </si>
  <si>
    <t>NN537</t>
  </si>
  <si>
    <t>Name 537</t>
  </si>
  <si>
    <t>A538</t>
  </si>
  <si>
    <t>NN538</t>
  </si>
  <si>
    <t>Name 538</t>
  </si>
  <si>
    <t>A539</t>
  </si>
  <si>
    <t>NN539</t>
  </si>
  <si>
    <t>Name 539</t>
  </si>
  <si>
    <t>A540</t>
  </si>
  <si>
    <t>NN540</t>
  </si>
  <si>
    <t>Name 540</t>
  </si>
  <si>
    <t>A541</t>
  </si>
  <si>
    <t>NN541</t>
  </si>
  <si>
    <t>Name 541</t>
  </si>
  <si>
    <t>A542</t>
  </si>
  <si>
    <t>NN542</t>
  </si>
  <si>
    <t>Name 542</t>
  </si>
  <si>
    <t>A543</t>
  </si>
  <si>
    <t>NN543</t>
  </si>
  <si>
    <t>Name 543</t>
  </si>
  <si>
    <t>A544</t>
  </si>
  <si>
    <t>NN544</t>
  </si>
  <si>
    <t>Name 544</t>
  </si>
  <si>
    <t>A545</t>
  </si>
  <si>
    <t>NN545</t>
  </si>
  <si>
    <t>Name 545</t>
  </si>
  <si>
    <t>A546</t>
  </si>
  <si>
    <t>NN546</t>
  </si>
  <si>
    <t>Name 546</t>
  </si>
  <si>
    <t>A547</t>
  </si>
  <si>
    <t>NN547</t>
  </si>
  <si>
    <t>Name 547</t>
  </si>
  <si>
    <t>A548</t>
  </si>
  <si>
    <t>NN548</t>
  </si>
  <si>
    <t>Name 548</t>
  </si>
  <si>
    <t>A549</t>
  </si>
  <si>
    <t>NN549</t>
  </si>
  <si>
    <t>Name 549</t>
  </si>
  <si>
    <t>A550</t>
  </si>
  <si>
    <t>NN550</t>
  </si>
  <si>
    <t>Name 550</t>
  </si>
  <si>
    <t>A551</t>
  </si>
  <si>
    <t>NN551</t>
  </si>
  <si>
    <t>Name 551</t>
  </si>
  <si>
    <t>A552</t>
  </si>
  <si>
    <t>NN552</t>
  </si>
  <si>
    <t>Name 552</t>
  </si>
  <si>
    <t>A553</t>
  </si>
  <si>
    <t>NN553</t>
  </si>
  <si>
    <t>Name 553</t>
  </si>
  <si>
    <t>A554</t>
  </si>
  <si>
    <t>NN554</t>
  </si>
  <si>
    <t>Name 554</t>
  </si>
  <si>
    <t>A555</t>
  </si>
  <si>
    <t>NN555</t>
  </si>
  <si>
    <t>Name 555</t>
  </si>
  <si>
    <t>A556</t>
  </si>
  <si>
    <t>NN556</t>
  </si>
  <si>
    <t>Name 556</t>
  </si>
  <si>
    <t>A557</t>
  </si>
  <si>
    <t>NN557</t>
  </si>
  <si>
    <t>Name 557</t>
  </si>
  <si>
    <t>A558</t>
  </si>
  <si>
    <t>NN558</t>
  </si>
  <si>
    <t>Name 558</t>
  </si>
  <si>
    <t>A559</t>
  </si>
  <si>
    <t>NN559</t>
  </si>
  <si>
    <t>Name 559</t>
  </si>
  <si>
    <t>A560</t>
  </si>
  <si>
    <t>NN560</t>
  </si>
  <si>
    <t>Name 560</t>
  </si>
  <si>
    <t>A561</t>
  </si>
  <si>
    <t>NN561</t>
  </si>
  <si>
    <t>Name 561</t>
  </si>
  <si>
    <t>A562</t>
  </si>
  <si>
    <t>NN562</t>
  </si>
  <si>
    <t>Name 562</t>
  </si>
  <si>
    <t>A563</t>
  </si>
  <si>
    <t>NN563</t>
  </si>
  <si>
    <t>Name 563</t>
  </si>
  <si>
    <t>A564</t>
  </si>
  <si>
    <t>NN564</t>
  </si>
  <si>
    <t>Name 564</t>
  </si>
  <si>
    <t>A565</t>
  </si>
  <si>
    <t>NN565</t>
  </si>
  <si>
    <t>Name 565</t>
  </si>
  <si>
    <t>A566</t>
  </si>
  <si>
    <t>NN566</t>
  </si>
  <si>
    <t>Name 566</t>
  </si>
  <si>
    <t>A567</t>
  </si>
  <si>
    <t>NN567</t>
  </si>
  <si>
    <t>Name 567</t>
  </si>
  <si>
    <t>A568</t>
  </si>
  <si>
    <t>NN568</t>
  </si>
  <si>
    <t>Name 568</t>
  </si>
  <si>
    <t>A569</t>
  </si>
  <si>
    <t>NN569</t>
  </si>
  <si>
    <t>Name 569</t>
  </si>
  <si>
    <t>A570</t>
  </si>
  <si>
    <t>NN570</t>
  </si>
  <si>
    <t>Name 570</t>
  </si>
  <si>
    <t>A571</t>
  </si>
  <si>
    <t>NN571</t>
  </si>
  <si>
    <t>Name 571</t>
  </si>
  <si>
    <t>A572</t>
  </si>
  <si>
    <t>NN572</t>
  </si>
  <si>
    <t>Name 572</t>
  </si>
  <si>
    <t>A573</t>
  </si>
  <si>
    <t>NN573</t>
  </si>
  <si>
    <t>Name 573</t>
  </si>
  <si>
    <t>A574</t>
  </si>
  <si>
    <t>NN574</t>
  </si>
  <si>
    <t>Name 574</t>
  </si>
  <si>
    <t>A575</t>
  </si>
  <si>
    <t>NN575</t>
  </si>
  <si>
    <t>Name 575</t>
  </si>
  <si>
    <t>A576</t>
  </si>
  <si>
    <t>NN576</t>
  </si>
  <si>
    <t>Name 576</t>
  </si>
  <si>
    <t>A577</t>
  </si>
  <si>
    <t>NN577</t>
  </si>
  <si>
    <t>Name 577</t>
  </si>
  <si>
    <t>A578</t>
  </si>
  <si>
    <t>NN578</t>
  </si>
  <si>
    <t>Name 578</t>
  </si>
  <si>
    <t>A579</t>
  </si>
  <si>
    <t>NN579</t>
  </si>
  <si>
    <t>Name 579</t>
  </si>
  <si>
    <t>A580</t>
  </si>
  <si>
    <t>NN580</t>
  </si>
  <si>
    <t>Name 580</t>
  </si>
  <si>
    <t>A581</t>
  </si>
  <si>
    <t>NN581</t>
  </si>
  <si>
    <t>Name 581</t>
  </si>
  <si>
    <t>A582</t>
  </si>
  <si>
    <t>NN582</t>
  </si>
  <si>
    <t>Name 582</t>
  </si>
  <si>
    <t>A583</t>
  </si>
  <si>
    <t>NN583</t>
  </si>
  <si>
    <t>Name 583</t>
  </si>
  <si>
    <t>A584</t>
  </si>
  <si>
    <t>NN584</t>
  </si>
  <si>
    <t>Name 584</t>
  </si>
  <si>
    <t>A585</t>
  </si>
  <si>
    <t>NN585</t>
  </si>
  <si>
    <t>Name 585</t>
  </si>
  <si>
    <t>A586</t>
  </si>
  <si>
    <t>NN586</t>
  </si>
  <si>
    <t>Name 586</t>
  </si>
  <si>
    <t>A587</t>
  </si>
  <si>
    <t>NN587</t>
  </si>
  <si>
    <t>Name 587</t>
  </si>
  <si>
    <t>A588</t>
  </si>
  <si>
    <t>NN588</t>
  </si>
  <si>
    <t>Name 588</t>
  </si>
  <si>
    <t>A589</t>
  </si>
  <si>
    <t>NN589</t>
  </si>
  <si>
    <t>Name 589</t>
  </si>
  <si>
    <t>A590</t>
  </si>
  <si>
    <t>NN590</t>
  </si>
  <si>
    <t>Name 590</t>
  </si>
  <si>
    <t>A591</t>
  </si>
  <si>
    <t>NN591</t>
  </si>
  <si>
    <t>Name 591</t>
  </si>
  <si>
    <t>A592</t>
  </si>
  <si>
    <t>NN592</t>
  </si>
  <si>
    <t>Name 592</t>
  </si>
  <si>
    <t>A593</t>
  </si>
  <si>
    <t>NN593</t>
  </si>
  <si>
    <t>Name 593</t>
  </si>
  <si>
    <t>A594</t>
  </si>
  <si>
    <t>NN594</t>
  </si>
  <si>
    <t>Name 594</t>
  </si>
  <si>
    <t>A595</t>
  </si>
  <si>
    <t>NN595</t>
  </si>
  <si>
    <t>Name 595</t>
  </si>
  <si>
    <t>A596</t>
  </si>
  <si>
    <t>NN596</t>
  </si>
  <si>
    <t>Name 596</t>
  </si>
  <si>
    <t>A597</t>
  </si>
  <si>
    <t>NN597</t>
  </si>
  <si>
    <t>Name 597</t>
  </si>
  <si>
    <t>A598</t>
  </si>
  <si>
    <t>NN598</t>
  </si>
  <si>
    <t>Name 598</t>
  </si>
  <si>
    <t>A599</t>
  </si>
  <si>
    <t>NN599</t>
  </si>
  <si>
    <t>Name 599</t>
  </si>
  <si>
    <t>A600</t>
  </si>
  <si>
    <t>NN600</t>
  </si>
  <si>
    <t>Name 600</t>
  </si>
  <si>
    <t>A601</t>
  </si>
  <si>
    <t>NN601</t>
  </si>
  <si>
    <t>Name 601</t>
  </si>
  <si>
    <t>A602</t>
  </si>
  <si>
    <t>NN602</t>
  </si>
  <si>
    <t>Name 602</t>
  </si>
  <si>
    <t>A603</t>
  </si>
  <si>
    <t>NN603</t>
  </si>
  <si>
    <t>Name 603</t>
  </si>
  <si>
    <t>A604</t>
  </si>
  <si>
    <t>NN604</t>
  </si>
  <si>
    <t>Name 604</t>
  </si>
  <si>
    <t>A605</t>
  </si>
  <si>
    <t>NN605</t>
  </si>
  <si>
    <t>Name 605</t>
  </si>
  <si>
    <t>A606</t>
  </si>
  <si>
    <t>NN606</t>
  </si>
  <si>
    <t>Name 606</t>
  </si>
  <si>
    <t>A607</t>
  </si>
  <si>
    <t>NN607</t>
  </si>
  <si>
    <t>Name 607</t>
  </si>
  <si>
    <t>A608</t>
  </si>
  <si>
    <t>NN608</t>
  </si>
  <si>
    <t>Name 608</t>
  </si>
  <si>
    <t>A609</t>
  </si>
  <si>
    <t>NN609</t>
  </si>
  <si>
    <t>Name 609</t>
  </si>
  <si>
    <t>A610</t>
  </si>
  <si>
    <t>NN610</t>
  </si>
  <si>
    <t>Name 610</t>
  </si>
  <si>
    <t>A611</t>
  </si>
  <si>
    <t>NN611</t>
  </si>
  <si>
    <t>Name 611</t>
  </si>
  <si>
    <t>A612</t>
  </si>
  <si>
    <t>NN612</t>
  </si>
  <si>
    <t>Name 612</t>
  </si>
  <si>
    <t>A613</t>
  </si>
  <si>
    <t>NN613</t>
  </si>
  <si>
    <t>Name 613</t>
  </si>
  <si>
    <t>A614</t>
  </si>
  <si>
    <t>NN614</t>
  </si>
  <si>
    <t>Name 614</t>
  </si>
  <si>
    <t>A615</t>
  </si>
  <si>
    <t>NN615</t>
  </si>
  <si>
    <t>Name 615</t>
  </si>
  <si>
    <t>A616</t>
  </si>
  <si>
    <t>NN616</t>
  </si>
  <si>
    <t>Name 616</t>
  </si>
  <si>
    <t>A617</t>
  </si>
  <si>
    <t>NN617</t>
  </si>
  <si>
    <t>Name 617</t>
  </si>
  <si>
    <t>A618</t>
  </si>
  <si>
    <t>NN618</t>
  </si>
  <si>
    <t>Name 618</t>
  </si>
  <si>
    <t>A619</t>
  </si>
  <si>
    <t>NN619</t>
  </si>
  <si>
    <t>Name 619</t>
  </si>
  <si>
    <t>A620</t>
  </si>
  <si>
    <t>NN620</t>
  </si>
  <si>
    <t>Name 620</t>
  </si>
  <si>
    <t>A621</t>
  </si>
  <si>
    <t>NN621</t>
  </si>
  <si>
    <t>Name 621</t>
  </si>
  <si>
    <t>A622</t>
  </si>
  <si>
    <t>NN622</t>
  </si>
  <si>
    <t>Name 622</t>
  </si>
  <si>
    <t>A623</t>
  </si>
  <si>
    <t>NN623</t>
  </si>
  <si>
    <t>Name 623</t>
  </si>
  <si>
    <t>A624</t>
  </si>
  <si>
    <t>NN624</t>
  </si>
  <si>
    <t>Name 624</t>
  </si>
  <si>
    <t>A625</t>
  </si>
  <si>
    <t>NN625</t>
  </si>
  <si>
    <t>Name 625</t>
  </si>
  <si>
    <t>A626</t>
  </si>
  <si>
    <t>NN626</t>
  </si>
  <si>
    <t>Name 626</t>
  </si>
  <si>
    <t>A627</t>
  </si>
  <si>
    <t>NN627</t>
  </si>
  <si>
    <t>Name 627</t>
  </si>
  <si>
    <t>A628</t>
  </si>
  <si>
    <t>NN628</t>
  </si>
  <si>
    <t>Name 628</t>
  </si>
  <si>
    <t>A629</t>
  </si>
  <si>
    <t>NN629</t>
  </si>
  <si>
    <t>Name 629</t>
  </si>
  <si>
    <t>A630</t>
  </si>
  <si>
    <t>NN630</t>
  </si>
  <si>
    <t>Name 630</t>
  </si>
  <si>
    <t>A631</t>
  </si>
  <si>
    <t>NN631</t>
  </si>
  <si>
    <t>Name 631</t>
  </si>
  <si>
    <t>A632</t>
  </si>
  <si>
    <t>NN632</t>
  </si>
  <si>
    <t>Name 632</t>
  </si>
  <si>
    <t>A633</t>
  </si>
  <si>
    <t>NN633</t>
  </si>
  <si>
    <t>Name 633</t>
  </si>
  <si>
    <t>A634</t>
  </si>
  <si>
    <t>NN634</t>
  </si>
  <si>
    <t>Name 634</t>
  </si>
  <si>
    <t>A635</t>
  </si>
  <si>
    <t>NN635</t>
  </si>
  <si>
    <t>Name 635</t>
  </si>
  <si>
    <t>A636</t>
  </si>
  <si>
    <t>NN636</t>
  </si>
  <si>
    <t>Name 636</t>
  </si>
  <si>
    <t>A637</t>
  </si>
  <si>
    <t>NN637</t>
  </si>
  <si>
    <t>Name 637</t>
  </si>
  <si>
    <t>A638</t>
  </si>
  <si>
    <t>NN638</t>
  </si>
  <si>
    <t>Name 638</t>
  </si>
  <si>
    <t>A639</t>
  </si>
  <si>
    <t>NN639</t>
  </si>
  <si>
    <t>Name 639</t>
  </si>
  <si>
    <t>A640</t>
  </si>
  <si>
    <t>NN640</t>
  </si>
  <si>
    <t>Name 640</t>
  </si>
  <si>
    <t>A641</t>
  </si>
  <si>
    <t>NN641</t>
  </si>
  <si>
    <t>Name 641</t>
  </si>
  <si>
    <t>A642</t>
  </si>
  <si>
    <t>NN642</t>
  </si>
  <si>
    <t>Name 642</t>
  </si>
  <si>
    <t>A643</t>
  </si>
  <si>
    <t>NN643</t>
  </si>
  <si>
    <t>Name 643</t>
  </si>
  <si>
    <t>A644</t>
  </si>
  <si>
    <t>NN644</t>
  </si>
  <si>
    <t>Name 644</t>
  </si>
  <si>
    <t>A645</t>
  </si>
  <si>
    <t>NN645</t>
  </si>
  <si>
    <t>Name 645</t>
  </si>
  <si>
    <t>A646</t>
  </si>
  <si>
    <t>NN646</t>
  </si>
  <si>
    <t>Name 646</t>
  </si>
  <si>
    <t>A647</t>
  </si>
  <si>
    <t>NN647</t>
  </si>
  <si>
    <t>Name 647</t>
  </si>
  <si>
    <t>A648</t>
  </si>
  <si>
    <t>NN648</t>
  </si>
  <si>
    <t>Name 648</t>
  </si>
  <si>
    <t>A649</t>
  </si>
  <si>
    <t>NN649</t>
  </si>
  <si>
    <t>Name 649</t>
  </si>
  <si>
    <t>A650</t>
  </si>
  <si>
    <t>NN650</t>
  </si>
  <si>
    <t>Name 650</t>
  </si>
  <si>
    <t>A651</t>
  </si>
  <si>
    <t>NN651</t>
  </si>
  <si>
    <t>Name 651</t>
  </si>
  <si>
    <t>A652</t>
  </si>
  <si>
    <t>NN652</t>
  </si>
  <si>
    <t>Name 652</t>
  </si>
  <si>
    <t>A653</t>
  </si>
  <si>
    <t>NN653</t>
  </si>
  <si>
    <t>Name 653</t>
  </si>
  <si>
    <t>A654</t>
  </si>
  <si>
    <t>NN654</t>
  </si>
  <si>
    <t>Name 654</t>
  </si>
  <si>
    <t>A655</t>
  </si>
  <si>
    <t>NN655</t>
  </si>
  <si>
    <t>Name 655</t>
  </si>
  <si>
    <t>A656</t>
  </si>
  <si>
    <t>NN656</t>
  </si>
  <si>
    <t>Name 656</t>
  </si>
  <si>
    <t>A657</t>
  </si>
  <si>
    <t>NN657</t>
  </si>
  <si>
    <t>Name 657</t>
  </si>
  <si>
    <t>A658</t>
  </si>
  <si>
    <t>NN658</t>
  </si>
  <si>
    <t>Name 658</t>
  </si>
  <si>
    <t>A659</t>
  </si>
  <si>
    <t>NN659</t>
  </si>
  <si>
    <t>Name 659</t>
  </si>
  <si>
    <t>A660</t>
  </si>
  <si>
    <t>NN660</t>
  </si>
  <si>
    <t>Name 660</t>
  </si>
  <si>
    <t>A661</t>
  </si>
  <si>
    <t>NN661</t>
  </si>
  <si>
    <t>Name 661</t>
  </si>
  <si>
    <t>A662</t>
  </si>
  <si>
    <t>NN662</t>
  </si>
  <si>
    <t>Name 662</t>
  </si>
  <si>
    <t>A663</t>
  </si>
  <si>
    <t>NN663</t>
  </si>
  <si>
    <t>Name 663</t>
  </si>
  <si>
    <t>A664</t>
  </si>
  <si>
    <t>NN664</t>
  </si>
  <si>
    <t>Name 664</t>
  </si>
  <si>
    <t>A665</t>
  </si>
  <si>
    <t>NN665</t>
  </si>
  <si>
    <t>Name 665</t>
  </si>
  <si>
    <t>A666</t>
  </si>
  <si>
    <t>NN666</t>
  </si>
  <si>
    <t>Name 666</t>
  </si>
  <si>
    <t>A667</t>
  </si>
  <si>
    <t>NN667</t>
  </si>
  <si>
    <t>Name 667</t>
  </si>
  <si>
    <t>A668</t>
  </si>
  <si>
    <t>NN668</t>
  </si>
  <si>
    <t>Name 668</t>
  </si>
  <si>
    <t>A669</t>
  </si>
  <si>
    <t>NN669</t>
  </si>
  <si>
    <t>Name 669</t>
  </si>
  <si>
    <t>A670</t>
  </si>
  <si>
    <t>NN670</t>
  </si>
  <si>
    <t>Name 670</t>
  </si>
  <si>
    <t>A671</t>
  </si>
  <si>
    <t>NN671</t>
  </si>
  <si>
    <t>Name 671</t>
  </si>
  <si>
    <t>A672</t>
  </si>
  <si>
    <t>NN672</t>
  </si>
  <si>
    <t>Name 672</t>
  </si>
  <si>
    <t>A673</t>
  </si>
  <si>
    <t>NN673</t>
  </si>
  <si>
    <t>Name 673</t>
  </si>
  <si>
    <t>A674</t>
  </si>
  <si>
    <t>NN674</t>
  </si>
  <si>
    <t>Name 674</t>
  </si>
  <si>
    <t>A675</t>
  </si>
  <si>
    <t>NN675</t>
  </si>
  <si>
    <t>Name 675</t>
  </si>
  <si>
    <t>A676</t>
  </si>
  <si>
    <t>NN676</t>
  </si>
  <si>
    <t>Name 676</t>
  </si>
  <si>
    <t>A677</t>
  </si>
  <si>
    <t>NN677</t>
  </si>
  <si>
    <t>Name 677</t>
  </si>
  <si>
    <t>A678</t>
  </si>
  <si>
    <t>NN678</t>
  </si>
  <si>
    <t>Name 678</t>
  </si>
  <si>
    <t>A679</t>
  </si>
  <si>
    <t>NN679</t>
  </si>
  <si>
    <t>Name 679</t>
  </si>
  <si>
    <t>A680</t>
  </si>
  <si>
    <t>NN680</t>
  </si>
  <si>
    <t>Name 680</t>
  </si>
  <si>
    <t>A681</t>
  </si>
  <si>
    <t>NN681</t>
  </si>
  <si>
    <t>Name 681</t>
  </si>
  <si>
    <t>A682</t>
  </si>
  <si>
    <t>NN682</t>
  </si>
  <si>
    <t>Name 682</t>
  </si>
  <si>
    <t>A683</t>
  </si>
  <si>
    <t>NN683</t>
  </si>
  <si>
    <t>Name 683</t>
  </si>
  <si>
    <t>A684</t>
  </si>
  <si>
    <t>NN684</t>
  </si>
  <si>
    <t>Name 684</t>
  </si>
  <si>
    <t>A685</t>
  </si>
  <si>
    <t>NN685</t>
  </si>
  <si>
    <t>Name 685</t>
  </si>
  <si>
    <t>A686</t>
  </si>
  <si>
    <t>NN686</t>
  </si>
  <si>
    <t>Name 686</t>
  </si>
  <si>
    <t>A687</t>
  </si>
  <si>
    <t>NN687</t>
  </si>
  <si>
    <t>Name 687</t>
  </si>
  <si>
    <t>A688</t>
  </si>
  <si>
    <t>NN688</t>
  </si>
  <si>
    <t>Name 688</t>
  </si>
  <si>
    <t>A689</t>
  </si>
  <si>
    <t>NN689</t>
  </si>
  <si>
    <t>Name 689</t>
  </si>
  <si>
    <t>A690</t>
  </si>
  <si>
    <t>NN690</t>
  </si>
  <si>
    <t>Name 690</t>
  </si>
  <si>
    <t>A691</t>
  </si>
  <si>
    <t>NN691</t>
  </si>
  <si>
    <t>Name 691</t>
  </si>
  <si>
    <t>A692</t>
  </si>
  <si>
    <t>NN692</t>
  </si>
  <si>
    <t>Name 692</t>
  </si>
  <si>
    <t>A693</t>
  </si>
  <si>
    <t>NN693</t>
  </si>
  <si>
    <t>Name 693</t>
  </si>
  <si>
    <t>A694</t>
  </si>
  <si>
    <t>NN694</t>
  </si>
  <si>
    <t>Name 694</t>
  </si>
  <si>
    <t>A695</t>
  </si>
  <si>
    <t>NN695</t>
  </si>
  <si>
    <t>Name 695</t>
  </si>
  <si>
    <t>A696</t>
  </si>
  <si>
    <t>NN696</t>
  </si>
  <si>
    <t>Name 696</t>
  </si>
  <si>
    <t>A697</t>
  </si>
  <si>
    <t>NN697</t>
  </si>
  <si>
    <t>Name 697</t>
  </si>
  <si>
    <t>A698</t>
  </si>
  <si>
    <t>NN698</t>
  </si>
  <si>
    <t>Name 698</t>
  </si>
  <si>
    <t>A699</t>
  </si>
  <si>
    <t>NN699</t>
  </si>
  <si>
    <t>Name 699</t>
  </si>
  <si>
    <t>A700</t>
  </si>
  <si>
    <t>NN700</t>
  </si>
  <si>
    <t>Name 700</t>
  </si>
  <si>
    <t>A701</t>
  </si>
  <si>
    <t>NN701</t>
  </si>
  <si>
    <t>Name 701</t>
  </si>
  <si>
    <t>A702</t>
  </si>
  <si>
    <t>NN702</t>
  </si>
  <si>
    <t>Name 702</t>
  </si>
  <si>
    <t>A703</t>
  </si>
  <si>
    <t>NN703</t>
  </si>
  <si>
    <t>Name 703</t>
  </si>
  <si>
    <t>A704</t>
  </si>
  <si>
    <t>NN704</t>
  </si>
  <si>
    <t>Name 704</t>
  </si>
  <si>
    <t>A705</t>
  </si>
  <si>
    <t>NN705</t>
  </si>
  <si>
    <t>Name 705</t>
  </si>
  <si>
    <t>A706</t>
  </si>
  <si>
    <t>NN706</t>
  </si>
  <si>
    <t>Name 706</t>
  </si>
  <si>
    <t>A707</t>
  </si>
  <si>
    <t>NN707</t>
  </si>
  <si>
    <t>Name 707</t>
  </si>
  <si>
    <t>A708</t>
  </si>
  <si>
    <t>NN708</t>
  </si>
  <si>
    <t>Name 708</t>
  </si>
  <si>
    <t>A709</t>
  </si>
  <si>
    <t>NN709</t>
  </si>
  <si>
    <t>Name 709</t>
  </si>
  <si>
    <t>A710</t>
  </si>
  <si>
    <t>NN710</t>
  </si>
  <si>
    <t>Name 710</t>
  </si>
  <si>
    <t>A711</t>
  </si>
  <si>
    <t>NN711</t>
  </si>
  <si>
    <t>Name 711</t>
  </si>
  <si>
    <t>A712</t>
  </si>
  <si>
    <t>NN712</t>
  </si>
  <si>
    <t>Name 712</t>
  </si>
  <si>
    <t>A713</t>
  </si>
  <si>
    <t>NN713</t>
  </si>
  <si>
    <t>Name 713</t>
  </si>
  <si>
    <t>A714</t>
  </si>
  <si>
    <t>NN714</t>
  </si>
  <si>
    <t>Name 714</t>
  </si>
  <si>
    <t>A715</t>
  </si>
  <si>
    <t>NN715</t>
  </si>
  <si>
    <t>Name 715</t>
  </si>
  <si>
    <t>A716</t>
  </si>
  <si>
    <t>NN716</t>
  </si>
  <si>
    <t>Name 716</t>
  </si>
  <si>
    <t>A717</t>
  </si>
  <si>
    <t>NN717</t>
  </si>
  <si>
    <t>Name 717</t>
  </si>
  <si>
    <t>A718</t>
  </si>
  <si>
    <t>NN718</t>
  </si>
  <si>
    <t>Name 718</t>
  </si>
  <si>
    <t>A719</t>
  </si>
  <si>
    <t>NN719</t>
  </si>
  <si>
    <t>Name 719</t>
  </si>
  <si>
    <t>A720</t>
  </si>
  <si>
    <t>NN720</t>
  </si>
  <si>
    <t>Name 720</t>
  </si>
  <si>
    <t>A721</t>
  </si>
  <si>
    <t>NN721</t>
  </si>
  <si>
    <t>Name 721</t>
  </si>
  <si>
    <t>A722</t>
  </si>
  <si>
    <t>NN722</t>
  </si>
  <si>
    <t>Name 722</t>
  </si>
  <si>
    <t>A723</t>
  </si>
  <si>
    <t>NN723</t>
  </si>
  <si>
    <t>Name 723</t>
  </si>
  <si>
    <t>A724</t>
  </si>
  <si>
    <t>NN724</t>
  </si>
  <si>
    <t>Name 724</t>
  </si>
  <si>
    <t>A725</t>
  </si>
  <si>
    <t>NN725</t>
  </si>
  <si>
    <t>Name 725</t>
  </si>
  <si>
    <t>A726</t>
  </si>
  <si>
    <t>NN726</t>
  </si>
  <si>
    <t>Name 726</t>
  </si>
  <si>
    <t>A727</t>
  </si>
  <si>
    <t>NN727</t>
  </si>
  <si>
    <t>Name 727</t>
  </si>
  <si>
    <t>A728</t>
  </si>
  <si>
    <t>NN728</t>
  </si>
  <si>
    <t>Name 728</t>
  </si>
  <si>
    <t>A729</t>
  </si>
  <si>
    <t>NN729</t>
  </si>
  <si>
    <t>Name 729</t>
  </si>
  <si>
    <t>A730</t>
  </si>
  <si>
    <t>NN730</t>
  </si>
  <si>
    <t>Name 730</t>
  </si>
  <si>
    <t>A731</t>
  </si>
  <si>
    <t>NN731</t>
  </si>
  <si>
    <t>Name 731</t>
  </si>
  <si>
    <t>A732</t>
  </si>
  <si>
    <t>NN732</t>
  </si>
  <si>
    <t>Name 732</t>
  </si>
  <si>
    <t>A733</t>
  </si>
  <si>
    <t>NN733</t>
  </si>
  <si>
    <t>Name 733</t>
  </si>
  <si>
    <t>A734</t>
  </si>
  <si>
    <t>NN734</t>
  </si>
  <si>
    <t>Name 734</t>
  </si>
  <si>
    <t>A735</t>
  </si>
  <si>
    <t>NN735</t>
  </si>
  <si>
    <t>Name 735</t>
  </si>
  <si>
    <t>A736</t>
  </si>
  <si>
    <t>NN736</t>
  </si>
  <si>
    <t>Name 736</t>
  </si>
  <si>
    <t>A737</t>
  </si>
  <si>
    <t>NN737</t>
  </si>
  <si>
    <t>Name 737</t>
  </si>
  <si>
    <t>A738</t>
  </si>
  <si>
    <t>NN738</t>
  </si>
  <si>
    <t>Name 738</t>
  </si>
  <si>
    <t>A739</t>
  </si>
  <si>
    <t>NN739</t>
  </si>
  <si>
    <t>Name 739</t>
  </si>
  <si>
    <t>A740</t>
  </si>
  <si>
    <t>NN740</t>
  </si>
  <si>
    <t>Name 740</t>
  </si>
  <si>
    <t>A741</t>
  </si>
  <si>
    <t>NN741</t>
  </si>
  <si>
    <t>Name 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</si>
  <si>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</si>
  <si>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</si>
  <si>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</si>
  <si>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</si>
  <si>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</si>
  <si>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</si>
  <si>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</si>
  <si>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</si>
  <si>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</si>
  <si>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</si>
  <si>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</si>
  <si>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</si>
  <si>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</si>
  <si>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</si>
  <si>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</si>
  <si>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</si>
  <si>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</si>
  <si>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</si>
  <si>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</si>
  <si>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</si>
  <si>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</si>
  <si>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</si>
  <si>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</si>
  <si>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</si>
  <si>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</si>
  <si>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</si>
  <si>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</si>
  <si>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</si>
  <si>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</si>
  <si>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</si>
  <si>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</si>
  <si>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</si>
  <si>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</si>
  <si>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</si>
  <si>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</si>
  <si>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</si>
  <si>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</si>
  <si>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</si>
  <si>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</si>
  <si>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</si>
  <si>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</si>
  <si>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</si>
  <si>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</si>
  <si>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</si>
  <si>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</si>
  <si>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</si>
  <si>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</si>
  <si>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</si>
  <si>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</si>
  <si>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</si>
  <si>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</si>
  <si>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</si>
  <si>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</si>
  <si>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</si>
  <si>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</si>
  <si>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</si>
  <si>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</si>
  <si>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</si>
  <si>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</si>
  <si>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</si>
  <si>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</si>
  <si>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</si>
  <si>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</si>
  <si>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</si>
  <si>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</si>
  <si>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</si>
  <si>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</si>
  <si>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</si>
  <si>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</si>
  <si>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</si>
  <si>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</si>
  <si>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</si>
  <si>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</si>
  <si>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</si>
  <si>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</si>
  <si>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</si>
  <si>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</si>
  <si>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</si>
  <si>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</si>
  <si>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</si>
  <si>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</si>
  <si>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</si>
  <si>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</si>
  <si>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</si>
  <si>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</si>
  <si>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</si>
  <si>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</si>
  <si>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</si>
  <si>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</si>
  <si>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</si>
  <si>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</si>
  <si>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</si>
  <si>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</si>
  <si>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</si>
  <si>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</si>
  <si>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</si>
  <si>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</si>
  <si>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</si>
  <si>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</si>
  <si>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</si>
  <si>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</si>
  <si>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</si>
  <si>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</si>
  <si>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</si>
  <si>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</si>
  <si>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</si>
  <si>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</si>
  <si>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</si>
  <si>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</si>
  <si>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</si>
  <si>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</si>
  <si>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</si>
  <si>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</si>
  <si>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</si>
  <si>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</si>
  <si>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</si>
  <si>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</si>
  <si>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</si>
  <si>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</si>
  <si>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</si>
  <si>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</si>
  <si>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</si>
  <si>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</si>
  <si>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</si>
  <si>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</si>
  <si>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</si>
  <si>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</si>
  <si>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</si>
  <si>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</si>
  <si>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</si>
  <si>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</si>
  <si>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</si>
  <si>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</si>
  <si>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</si>
  <si>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</si>
  <si>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</si>
  <si>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</si>
  <si>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</si>
  <si>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</si>
  <si>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</si>
  <si>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</si>
  <si>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</si>
  <si>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</si>
  <si>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</si>
  <si>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</si>
  <si>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</si>
  <si>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</si>
  <si>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</si>
  <si>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</si>
  <si>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</si>
  <si>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</si>
  <si>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</si>
  <si>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</si>
  <si>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</si>
  <si>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</si>
  <si>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</si>
  <si>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</si>
  <si>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</si>
  <si>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</si>
  <si>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</si>
  <si>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</si>
  <si>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</si>
  <si>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</si>
  <si>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</si>
  <si>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</si>
  <si>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</si>
  <si>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</si>
  <si>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</si>
  <si>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</si>
  <si>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</si>
  <si>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</si>
  <si>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</si>
  <si>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</si>
  <si>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</si>
  <si>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</si>
  <si>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</si>
  <si>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</si>
  <si>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</si>
  <si>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</si>
  <si>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</si>
  <si>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</si>
  <si>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</si>
  <si>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</si>
  <si>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</si>
  <si>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</si>
  <si>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</si>
  <si>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</si>
  <si>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</si>
  <si>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</si>
  <si>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</si>
  <si>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</si>
  <si>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</si>
  <si>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</si>
  <si>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</si>
  <si>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</si>
  <si>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</si>
  <si>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</si>
  <si>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</si>
  <si>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</si>
  <si>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</si>
  <si>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</si>
  <si>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</si>
  <si>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</si>
  <si>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</si>
  <si>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</si>
  <si>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</si>
  <si>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</si>
  <si>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</si>
  <si>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</si>
  <si>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</si>
  <si>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</si>
  <si>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</si>
  <si>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</si>
  <si>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</si>
  <si>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</si>
  <si>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</si>
  <si>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</si>
  <si>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</si>
  <si>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</si>
  <si>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</si>
  <si>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</si>
  <si>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</si>
  <si>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</si>
  <si>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</si>
  <si>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</si>
  <si>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</si>
  <si>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</si>
  <si>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</si>
  <si>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</si>
  <si>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</si>
  <si>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</si>
  <si>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</si>
  <si>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</si>
  <si>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</si>
  <si>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</si>
  <si>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</si>
  <si>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</si>
  <si>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</si>
  <si>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</si>
  <si>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</si>
  <si>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</si>
  <si>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</si>
  <si>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</si>
  <si>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</si>
  <si>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</si>
  <si>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</si>
  <si>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</si>
  <si>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</si>
  <si>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A990</t>
  </si>
  <si>
    <t>A991</t>
  </si>
  <si>
    <t>A992</t>
  </si>
  <si>
    <t>A993</t>
  </si>
  <si>
    <t>A994</t>
  </si>
  <si>
    <t>A995</t>
  </si>
  <si>
    <t>A996</t>
  </si>
  <si>
    <t>A997</t>
  </si>
  <si>
    <t>A998</t>
  </si>
  <si>
    <t>A999</t>
  </si>
  <si>
    <t>A1000</t>
  </si>
  <si>
    <t>A1001</t>
  </si>
  <si>
    <t>A1002</t>
  </si>
  <si>
    <t>A1003</t>
  </si>
  <si>
    <t>A1004</t>
  </si>
  <si>
    <t>A1005</t>
  </si>
  <si>
    <t>A1006</t>
  </si>
  <si>
    <t>A1007</t>
  </si>
  <si>
    <t>A1008</t>
  </si>
  <si>
    <t>A1009</t>
  </si>
  <si>
    <t>A1010</t>
  </si>
  <si>
    <t>A1011</t>
  </si>
  <si>
    <t>A1012</t>
  </si>
  <si>
    <t>A1013</t>
  </si>
  <si>
    <t>A1014</t>
  </si>
  <si>
    <t>A1015</t>
  </si>
  <si>
    <t>A1016</t>
  </si>
  <si>
    <t>A1017</t>
  </si>
  <si>
    <t>A1018</t>
  </si>
  <si>
    <t>A1019</t>
  </si>
  <si>
    <t>A1020</t>
  </si>
  <si>
    <t>A1021</t>
  </si>
  <si>
    <t>A1022</t>
  </si>
  <si>
    <t>A1023</t>
  </si>
  <si>
    <t>A1024</t>
  </si>
  <si>
    <t>A1025</t>
  </si>
  <si>
    <t>A1026</t>
  </si>
  <si>
    <t>A1027</t>
  </si>
  <si>
    <t>A1028</t>
  </si>
  <si>
    <t>A1029</t>
  </si>
  <si>
    <t>A1030</t>
  </si>
  <si>
    <t>A1031</t>
  </si>
  <si>
    <t>A1032</t>
  </si>
  <si>
    <t>A1033</t>
  </si>
  <si>
    <t>A1034</t>
  </si>
  <si>
    <t>A1035</t>
  </si>
  <si>
    <t>A1036</t>
  </si>
  <si>
    <t>Last 30 Days</t>
  </si>
  <si>
    <t>Last 3 Months</t>
  </si>
  <si>
    <t xml:space="preserve">Validated </t>
  </si>
  <si>
    <t>Sum of last 30 days</t>
  </si>
  <si>
    <t>Sum of last 90 days</t>
  </si>
  <si>
    <t>checking Last 30 days and 90 days  sum</t>
  </si>
  <si>
    <t>Based on Order date column</t>
  </si>
  <si>
    <t xml:space="preserve">Based on very last date </t>
  </si>
  <si>
    <t xml:space="preserve">Very last 30 days </t>
  </si>
  <si>
    <t xml:space="preserve">Very last 90 days </t>
  </si>
  <si>
    <t>Row Labels</t>
  </si>
  <si>
    <t>April</t>
  </si>
  <si>
    <t>May</t>
  </si>
  <si>
    <t>June</t>
  </si>
  <si>
    <t>July</t>
  </si>
  <si>
    <t>August</t>
  </si>
  <si>
    <t>September</t>
  </si>
  <si>
    <t>Grand Total</t>
  </si>
  <si>
    <t>Sum of Amount</t>
  </si>
  <si>
    <t>Weekday</t>
  </si>
  <si>
    <t>Sunday</t>
  </si>
  <si>
    <t>Monday</t>
  </si>
  <si>
    <t>Tuesday</t>
  </si>
  <si>
    <t>Wednesday</t>
  </si>
  <si>
    <t>Thursday</t>
  </si>
  <si>
    <t>Friday</t>
  </si>
  <si>
    <t>Saturday</t>
  </si>
  <si>
    <t>Sum of Qty</t>
  </si>
  <si>
    <t>All</t>
  </si>
  <si>
    <t>Last 30 days sales</t>
  </si>
  <si>
    <t>if last 30 days</t>
  </si>
  <si>
    <t>Column Labels</t>
  </si>
  <si>
    <t>Best Selling product</t>
  </si>
  <si>
    <t>Main_table[Order id]</t>
  </si>
  <si>
    <t>Main_table[Order Date]</t>
  </si>
  <si>
    <t>Main_table[Day]</t>
  </si>
  <si>
    <t>Main_table[Weekday]</t>
  </si>
  <si>
    <t>Main_table[Month]</t>
  </si>
  <si>
    <t>Main_table[Cust ID]</t>
  </si>
  <si>
    <t>Main_table[Cust Name]</t>
  </si>
  <si>
    <t>Main_table[Seller]</t>
  </si>
  <si>
    <t>Main_table[Product]</t>
  </si>
  <si>
    <t>Main_table[Price]</t>
  </si>
  <si>
    <t>Main_table[Qty]</t>
  </si>
  <si>
    <t>Main_table[Amount]</t>
  </si>
  <si>
    <t>Main_table[Payment Mode]</t>
  </si>
  <si>
    <t>Main_table[Last 30 Days]</t>
  </si>
  <si>
    <t>Main_table[Last 3 Months]</t>
  </si>
  <si>
    <t>Main_table[Very last 30 days]</t>
  </si>
  <si>
    <t>Main_table[Very last 90 days]</t>
  </si>
  <si>
    <t>Main_table[if last 30 days]</t>
  </si>
  <si>
    <t>Main_table[Order Date (Month)]</t>
  </si>
  <si>
    <t>Main_table[Order Date (Month Index)]</t>
  </si>
  <si>
    <t>4</t>
  </si>
  <si>
    <t>Apr</t>
  </si>
  <si>
    <t>8</t>
  </si>
  <si>
    <t>12</t>
  </si>
  <si>
    <t>16</t>
  </si>
  <si>
    <t>20</t>
  </si>
  <si>
    <t>24</t>
  </si>
  <si>
    <t>28</t>
  </si>
  <si>
    <t>2</t>
  </si>
  <si>
    <t>6</t>
  </si>
  <si>
    <t>10</t>
  </si>
  <si>
    <t>14</t>
  </si>
  <si>
    <t>18</t>
  </si>
  <si>
    <t>22</t>
  </si>
  <si>
    <t>26</t>
  </si>
  <si>
    <t>30</t>
  </si>
  <si>
    <t>3</t>
  </si>
  <si>
    <t>Jun</t>
  </si>
  <si>
    <t>7</t>
  </si>
  <si>
    <t>11</t>
  </si>
  <si>
    <t>15</t>
  </si>
  <si>
    <t>19</t>
  </si>
  <si>
    <t>23</t>
  </si>
  <si>
    <t>27</t>
  </si>
  <si>
    <t>1</t>
  </si>
  <si>
    <t>Jul</t>
  </si>
  <si>
    <t>5</t>
  </si>
  <si>
    <t>9</t>
  </si>
  <si>
    <t>13</t>
  </si>
  <si>
    <t>17</t>
  </si>
  <si>
    <t>31</t>
  </si>
  <si>
    <t>Aug</t>
  </si>
  <si>
    <t>Sep</t>
  </si>
  <si>
    <t>TRUE</t>
  </si>
  <si>
    <t xml:space="preserv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</si>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</sst>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39]#,##0"/>
  </numFmts>
  <fonts count="4" x14ac:knownFonts="1">
    <font>
      <sz val="11"/>
      <color theme="1"/>
      <name val="Rockwell"/>
      <family val="2"/>
      <scheme val="minor"/>
    </font>
    <font>
      <b/>
      <sz val="11"/>
      <color theme="1"/>
      <name val="Rockwell"/>
      <family val="2"/>
      <scheme val="minor"/>
    </font>
    <font>
      <sz val="8"/>
      <name val="Rockwell"/>
      <family val="2"/>
      <scheme val="minor"/>
    </font>
    <font>
      <sz val="12"/>
      <color theme="1"/>
      <name val="Rockwell"/>
      <family val="2"/>
      <scheme val="minor"/>
    </font>
  </fonts>
  <fills count="6">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5" tint="0.39997558519241921"/>
        <bgColor indexed="64"/>
      </patternFill>
    </fill>
  </fills>
  <borders count="18">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44">
    <xf numFmtId="0" fontId="0" fillId="0" borderId="0" xfId="0"/>
    <xf numFmtId="0" fontId="1" fillId="2" borderId="1" xfId="0" applyFont="1" applyFill="1" applyBorder="1" applyAlignment="1">
      <alignment horizontal="left"/>
    </xf>
    <xf numFmtId="0" fontId="1" fillId="2" borderId="2" xfId="0" applyFont="1" applyFill="1" applyBorder="1" applyAlignment="1">
      <alignment horizontal="left"/>
    </xf>
    <xf numFmtId="1" fontId="1" fillId="2" borderId="2" xfId="0" applyNumberFormat="1" applyFont="1" applyFill="1" applyBorder="1" applyAlignment="1">
      <alignment horizontal="left"/>
    </xf>
    <xf numFmtId="0" fontId="1" fillId="2" borderId="3" xfId="0" applyFont="1" applyFill="1" applyBorder="1" applyAlignment="1">
      <alignment horizontal="left"/>
    </xf>
    <xf numFmtId="0" fontId="0" fillId="0" borderId="4" xfId="0" applyBorder="1" applyAlignment="1">
      <alignment horizontal="left"/>
    </xf>
    <xf numFmtId="0" fontId="0" fillId="0" borderId="5" xfId="0" applyBorder="1" applyAlignment="1">
      <alignment horizontal="left"/>
    </xf>
    <xf numFmtId="1" fontId="0" fillId="0" borderId="5" xfId="0" applyNumberFormat="1" applyBorder="1" applyAlignment="1">
      <alignment horizontal="left"/>
    </xf>
    <xf numFmtId="0" fontId="0" fillId="0" borderId="5" xfId="0" applyBorder="1"/>
    <xf numFmtId="0" fontId="0" fillId="0" borderId="6" xfId="0" applyBorder="1"/>
    <xf numFmtId="0" fontId="0" fillId="0" borderId="7" xfId="0" applyBorder="1" applyAlignment="1">
      <alignment horizontal="left"/>
    </xf>
    <xf numFmtId="0" fontId="0" fillId="0" borderId="8" xfId="0" applyBorder="1" applyAlignment="1">
      <alignment horizontal="left"/>
    </xf>
    <xf numFmtId="1" fontId="0" fillId="0" borderId="8" xfId="0" applyNumberFormat="1" applyBorder="1" applyAlignment="1">
      <alignment horizontal="left"/>
    </xf>
    <xf numFmtId="0" fontId="0" fillId="0" borderId="8" xfId="0" applyBorder="1"/>
    <xf numFmtId="0" fontId="0" fillId="0" borderId="9" xfId="0" applyBorder="1"/>
    <xf numFmtId="164" fontId="0" fillId="0" borderId="5" xfId="0" applyNumberFormat="1" applyBorder="1" applyAlignment="1">
      <alignment horizontal="left"/>
    </xf>
    <xf numFmtId="164" fontId="0" fillId="0" borderId="8" xfId="0" applyNumberFormat="1" applyBorder="1" applyAlignment="1">
      <alignment horizontal="left"/>
    </xf>
    <xf numFmtId="164" fontId="0" fillId="0" borderId="0" xfId="0" applyNumberFormat="1"/>
    <xf numFmtId="0" fontId="0" fillId="2" borderId="11" xfId="0" applyFill="1" applyBorder="1"/>
    <xf numFmtId="0" fontId="0" fillId="0" borderId="0" xfId="0" pivotButton="1"/>
    <xf numFmtId="0" fontId="0" fillId="0" borderId="0" xfId="0" applyAlignment="1">
      <alignment horizontal="left"/>
    </xf>
    <xf numFmtId="2" fontId="0" fillId="0" borderId="5" xfId="0" applyNumberFormat="1" applyBorder="1" applyAlignment="1">
      <alignment horizontal="left"/>
    </xf>
    <xf numFmtId="2" fontId="0" fillId="0" borderId="8" xfId="0" applyNumberFormat="1" applyBorder="1" applyAlignment="1">
      <alignment horizontal="left"/>
    </xf>
    <xf numFmtId="0" fontId="1" fillId="0" borderId="0" xfId="0" applyFont="1"/>
    <xf numFmtId="165" fontId="0" fillId="0" borderId="5" xfId="0" applyNumberFormat="1" applyBorder="1" applyAlignment="1">
      <alignment horizontal="left"/>
    </xf>
    <xf numFmtId="165" fontId="0" fillId="0" borderId="5" xfId="0" applyNumberFormat="1" applyBorder="1" applyAlignment="1">
      <alignment horizontal="right"/>
    </xf>
    <xf numFmtId="1" fontId="0" fillId="0" borderId="5" xfId="0" applyNumberFormat="1" applyBorder="1" applyAlignment="1">
      <alignment horizontal="right"/>
    </xf>
    <xf numFmtId="165" fontId="0" fillId="0" borderId="2" xfId="0" applyNumberFormat="1" applyBorder="1" applyAlignment="1">
      <alignment horizontal="right"/>
    </xf>
    <xf numFmtId="165" fontId="0" fillId="0" borderId="8" xfId="0" applyNumberFormat="1" applyBorder="1" applyAlignment="1">
      <alignment horizontal="right"/>
    </xf>
    <xf numFmtId="0" fontId="0" fillId="0" borderId="5" xfId="0" applyBorder="1" applyAlignment="1">
      <alignment horizontal="left" vertical="center"/>
    </xf>
    <xf numFmtId="14" fontId="0" fillId="0" borderId="0" xfId="0" applyNumberFormat="1"/>
    <xf numFmtId="0" fontId="3" fillId="5" borderId="12" xfId="0" applyFont="1" applyFill="1" applyBorder="1" applyAlignment="1">
      <alignment horizontal="left"/>
    </xf>
    <xf numFmtId="0" fontId="3" fillId="5" borderId="13" xfId="0" applyFont="1" applyFill="1" applyBorder="1"/>
    <xf numFmtId="0" fontId="3" fillId="0" borderId="14" xfId="0" applyFont="1" applyBorder="1"/>
    <xf numFmtId="0" fontId="3" fillId="0" borderId="15" xfId="0" applyFont="1" applyBorder="1"/>
    <xf numFmtId="0" fontId="3" fillId="0" borderId="16" xfId="0" applyFont="1" applyBorder="1"/>
    <xf numFmtId="0" fontId="3" fillId="0" borderId="17" xfId="0" applyFont="1" applyBorder="1"/>
    <xf numFmtId="0" fontId="0" fillId="0" borderId="0" xfId="0" applyAlignment="1">
      <alignment horizontal="center"/>
    </xf>
    <xf numFmtId="0" fontId="0" fillId="3" borderId="0" xfId="0" applyFill="1" applyAlignment="1">
      <alignment horizontal="center"/>
    </xf>
    <xf numFmtId="0" fontId="0" fillId="4" borderId="6" xfId="0" applyFill="1" applyBorder="1" applyAlignment="1">
      <alignment horizontal="center"/>
    </xf>
    <xf numFmtId="0" fontId="0" fillId="4" borderId="4" xfId="0" applyFill="1" applyBorder="1" applyAlignment="1">
      <alignment horizontal="center"/>
    </xf>
    <xf numFmtId="0" fontId="0" fillId="4" borderId="10" xfId="0" applyFill="1" applyBorder="1" applyAlignment="1">
      <alignment horizontal="center"/>
    </xf>
    <xf numFmtId="0" fontId="0" fillId="4" borderId="0" xfId="0" applyFill="1" applyAlignment="1">
      <alignment horizontal="center"/>
    </xf>
    <xf numFmtId="0" fontId="0" fillId="0" borderId="0" xfId="0" applyNumberFormat="1"/>
  </cellXfs>
  <cellStyles count="1">
    <cellStyle name="Normal" xfId="0" builtinId="0"/>
  </cellStyles>
  <dxfs count="42">
    <dxf>
      <numFmt numFmtId="19" formatCode="m/d/yyyy"/>
    </dxf>
    <dxf>
      <numFmt numFmtId="165" formatCode="[$₹-439]#,##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439]#,##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439]#,##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439]#,##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439]#,##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439]#,##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theme="1"/>
        <name val="Rockwell"/>
        <family val="2"/>
        <scheme val="minor"/>
      </font>
      <numFmt numFmtId="0" formatCode="General"/>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font>
        <b val="0"/>
      </font>
      <numFmt numFmtId="0" formatCode="General"/>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64" formatCode="[$-409]d\-mmm\-yy;@"/>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Rockwell"/>
        <family val="2"/>
        <scheme val="minor"/>
      </font>
      <fill>
        <patternFill patternType="solid">
          <fgColor indexed="64"/>
          <bgColor rgb="FFFFFF00"/>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1"/>
        <color theme="1"/>
        <name val="Rockwell"/>
        <family val="2"/>
        <scheme val="minor"/>
      </font>
      <fill>
        <patternFill patternType="solid">
          <fgColor indexed="64"/>
          <bgColor rgb="FFFFFF00"/>
        </patternFill>
      </fill>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1.xml"/><Relationship Id="rId39" Type="http://schemas.openxmlformats.org/officeDocument/2006/relationships/powerPivotData" Target="model/item.data"/><Relationship Id="rId21" Type="http://schemas.openxmlformats.org/officeDocument/2006/relationships/pivotCacheDefinition" Target="pivotCache/pivotCacheDefinition7.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8.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7.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3.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-1.xlsx]Sheet2!PivotTable2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Sheet2!$A$4:$A$10</c:f>
              <c:strCache>
                <c:ptCount val="6"/>
                <c:pt idx="0">
                  <c:v>April</c:v>
                </c:pt>
                <c:pt idx="1">
                  <c:v>May</c:v>
                </c:pt>
                <c:pt idx="2">
                  <c:v>June</c:v>
                </c:pt>
                <c:pt idx="3">
                  <c:v>July</c:v>
                </c:pt>
                <c:pt idx="4">
                  <c:v>August</c:v>
                </c:pt>
                <c:pt idx="5">
                  <c:v>September</c:v>
                </c:pt>
              </c:strCache>
            </c:strRef>
          </c:cat>
          <c:val>
            <c:numRef>
              <c:f>Sheet2!$B$4:$B$10</c:f>
              <c:numCache>
                <c:formatCode>General</c:formatCode>
                <c:ptCount val="6"/>
                <c:pt idx="0">
                  <c:v>2094880</c:v>
                </c:pt>
                <c:pt idx="1">
                  <c:v>2228730</c:v>
                </c:pt>
                <c:pt idx="2">
                  <c:v>2144870</c:v>
                </c:pt>
                <c:pt idx="3">
                  <c:v>1820600</c:v>
                </c:pt>
                <c:pt idx="4">
                  <c:v>3950800</c:v>
                </c:pt>
                <c:pt idx="5">
                  <c:v>5618310</c:v>
                </c:pt>
              </c:numCache>
            </c:numRef>
          </c:val>
          <c:extLst>
            <c:ext xmlns:c16="http://schemas.microsoft.com/office/drawing/2014/chart" uri="{C3380CC4-5D6E-409C-BE32-E72D297353CC}">
              <c16:uniqueId val="{00000000-FBDC-4B01-AA35-53D17DD5F17B}"/>
            </c:ext>
          </c:extLst>
        </c:ser>
        <c:dLbls>
          <c:showLegendKey val="0"/>
          <c:showVal val="0"/>
          <c:showCatName val="0"/>
          <c:showSerName val="0"/>
          <c:showPercent val="0"/>
          <c:showBubbleSize val="0"/>
        </c:dLbls>
        <c:gapWidth val="219"/>
        <c:overlap val="-27"/>
        <c:axId val="1379098095"/>
        <c:axId val="1379096655"/>
      </c:barChart>
      <c:catAx>
        <c:axId val="137909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96655"/>
        <c:crosses val="autoZero"/>
        <c:auto val="1"/>
        <c:lblAlgn val="ctr"/>
        <c:lblOffset val="100"/>
        <c:noMultiLvlLbl val="0"/>
      </c:catAx>
      <c:valAx>
        <c:axId val="137909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9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Sheet1!$A$4:$A$11</c:f>
              <c:strCache>
                <c:ptCount val="7"/>
                <c:pt idx="0">
                  <c:v>Sunday</c:v>
                </c:pt>
                <c:pt idx="1">
                  <c:v>Monday</c:v>
                </c:pt>
                <c:pt idx="2">
                  <c:v>Tuesday</c:v>
                </c:pt>
                <c:pt idx="3">
                  <c:v>Wednesday</c:v>
                </c:pt>
                <c:pt idx="4">
                  <c:v>Thursday</c:v>
                </c:pt>
                <c:pt idx="5">
                  <c:v>Friday</c:v>
                </c:pt>
                <c:pt idx="6">
                  <c:v>Saturday</c:v>
                </c:pt>
              </c:strCache>
            </c:strRef>
          </c:cat>
          <c:val>
            <c:numRef>
              <c:f>Sheet1!$B$4:$B$11</c:f>
              <c:numCache>
                <c:formatCode>General</c:formatCode>
                <c:ptCount val="7"/>
                <c:pt idx="0">
                  <c:v>2462690</c:v>
                </c:pt>
                <c:pt idx="1">
                  <c:v>2930600</c:v>
                </c:pt>
                <c:pt idx="2">
                  <c:v>2242420</c:v>
                </c:pt>
                <c:pt idx="3">
                  <c:v>2386450</c:v>
                </c:pt>
                <c:pt idx="4">
                  <c:v>2102630</c:v>
                </c:pt>
                <c:pt idx="5">
                  <c:v>2852880</c:v>
                </c:pt>
                <c:pt idx="6">
                  <c:v>2880520</c:v>
                </c:pt>
              </c:numCache>
            </c:numRef>
          </c:val>
          <c:extLst>
            <c:ext xmlns:c16="http://schemas.microsoft.com/office/drawing/2014/chart" uri="{C3380CC4-5D6E-409C-BE32-E72D297353CC}">
              <c16:uniqueId val="{00000000-750E-4CCA-9B1E-C3FDBC4DE119}"/>
            </c:ext>
          </c:extLst>
        </c:ser>
        <c:dLbls>
          <c:showLegendKey val="0"/>
          <c:showVal val="0"/>
          <c:showCatName val="0"/>
          <c:showSerName val="0"/>
          <c:showPercent val="0"/>
          <c:showBubbleSize val="0"/>
        </c:dLbls>
        <c:gapWidth val="219"/>
        <c:overlap val="-27"/>
        <c:axId val="1243958383"/>
        <c:axId val="1243947823"/>
      </c:barChart>
      <c:catAx>
        <c:axId val="124395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47823"/>
        <c:crosses val="autoZero"/>
        <c:auto val="1"/>
        <c:lblAlgn val="ctr"/>
        <c:lblOffset val="100"/>
        <c:noMultiLvlLbl val="0"/>
      </c:catAx>
      <c:valAx>
        <c:axId val="124394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5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-1.xlsx]Sheet2!PivotTable2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Sheet2!$A$4:$A$10</c:f>
              <c:strCache>
                <c:ptCount val="6"/>
                <c:pt idx="0">
                  <c:v>April</c:v>
                </c:pt>
                <c:pt idx="1">
                  <c:v>May</c:v>
                </c:pt>
                <c:pt idx="2">
                  <c:v>June</c:v>
                </c:pt>
                <c:pt idx="3">
                  <c:v>July</c:v>
                </c:pt>
                <c:pt idx="4">
                  <c:v>August</c:v>
                </c:pt>
                <c:pt idx="5">
                  <c:v>September</c:v>
                </c:pt>
              </c:strCache>
            </c:strRef>
          </c:cat>
          <c:val>
            <c:numRef>
              <c:f>Sheet2!$B$4:$B$10</c:f>
              <c:numCache>
                <c:formatCode>General</c:formatCode>
                <c:ptCount val="6"/>
                <c:pt idx="0">
                  <c:v>2094880</c:v>
                </c:pt>
                <c:pt idx="1">
                  <c:v>2228730</c:v>
                </c:pt>
                <c:pt idx="2">
                  <c:v>2144870</c:v>
                </c:pt>
                <c:pt idx="3">
                  <c:v>1820600</c:v>
                </c:pt>
                <c:pt idx="4">
                  <c:v>3950800</c:v>
                </c:pt>
                <c:pt idx="5">
                  <c:v>5618310</c:v>
                </c:pt>
              </c:numCache>
            </c:numRef>
          </c:val>
          <c:extLst>
            <c:ext xmlns:c16="http://schemas.microsoft.com/office/drawing/2014/chart" uri="{C3380CC4-5D6E-409C-BE32-E72D297353CC}">
              <c16:uniqueId val="{00000000-8490-4E7A-9AE1-CAA98ED05A85}"/>
            </c:ext>
          </c:extLst>
        </c:ser>
        <c:dLbls>
          <c:showLegendKey val="0"/>
          <c:showVal val="0"/>
          <c:showCatName val="0"/>
          <c:showSerName val="0"/>
          <c:showPercent val="0"/>
          <c:showBubbleSize val="0"/>
        </c:dLbls>
        <c:gapWidth val="219"/>
        <c:overlap val="-27"/>
        <c:axId val="1379098095"/>
        <c:axId val="1379096655"/>
      </c:barChart>
      <c:catAx>
        <c:axId val="137909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96655"/>
        <c:crosses val="autoZero"/>
        <c:auto val="1"/>
        <c:lblAlgn val="ctr"/>
        <c:lblOffset val="100"/>
        <c:noMultiLvlLbl val="0"/>
      </c:catAx>
      <c:valAx>
        <c:axId val="137909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9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-1.xlsx]Sheet2!PivotTable2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Sheet2!$A$4:$A$10</c:f>
              <c:strCache>
                <c:ptCount val="6"/>
                <c:pt idx="0">
                  <c:v>April</c:v>
                </c:pt>
                <c:pt idx="1">
                  <c:v>May</c:v>
                </c:pt>
                <c:pt idx="2">
                  <c:v>June</c:v>
                </c:pt>
                <c:pt idx="3">
                  <c:v>July</c:v>
                </c:pt>
                <c:pt idx="4">
                  <c:v>August</c:v>
                </c:pt>
                <c:pt idx="5">
                  <c:v>September</c:v>
                </c:pt>
              </c:strCache>
            </c:strRef>
          </c:cat>
          <c:val>
            <c:numRef>
              <c:f>Sheet2!$B$4:$B$10</c:f>
              <c:numCache>
                <c:formatCode>General</c:formatCode>
                <c:ptCount val="6"/>
                <c:pt idx="0">
                  <c:v>2094880</c:v>
                </c:pt>
                <c:pt idx="1">
                  <c:v>2228730</c:v>
                </c:pt>
                <c:pt idx="2">
                  <c:v>2144870</c:v>
                </c:pt>
                <c:pt idx="3">
                  <c:v>1820600</c:v>
                </c:pt>
                <c:pt idx="4">
                  <c:v>3950800</c:v>
                </c:pt>
                <c:pt idx="5">
                  <c:v>5618310</c:v>
                </c:pt>
              </c:numCache>
            </c:numRef>
          </c:val>
          <c:extLst>
            <c:ext xmlns:c16="http://schemas.microsoft.com/office/drawing/2014/chart" uri="{C3380CC4-5D6E-409C-BE32-E72D297353CC}">
              <c16:uniqueId val="{00000000-8490-4E7A-9AE1-CAA98ED05A85}"/>
            </c:ext>
          </c:extLst>
        </c:ser>
        <c:dLbls>
          <c:showLegendKey val="0"/>
          <c:showVal val="0"/>
          <c:showCatName val="0"/>
          <c:showSerName val="0"/>
          <c:showPercent val="0"/>
          <c:showBubbleSize val="0"/>
        </c:dLbls>
        <c:gapWidth val="219"/>
        <c:overlap val="-27"/>
        <c:axId val="1379098095"/>
        <c:axId val="1379096655"/>
      </c:barChart>
      <c:catAx>
        <c:axId val="137909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96655"/>
        <c:crosses val="autoZero"/>
        <c:auto val="1"/>
        <c:lblAlgn val="ctr"/>
        <c:lblOffset val="100"/>
        <c:noMultiLvlLbl val="0"/>
      </c:catAx>
      <c:valAx>
        <c:axId val="137909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9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-1.xlsx]Weekday!PivotTable2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Weekday</a:t>
            </a:r>
          </a:p>
        </c:rich>
      </c:tx>
      <c:layout>
        <c:manualLayout>
          <c:xMode val="edge"/>
          <c:yMode val="edge"/>
          <c:x val="0.33576724538154273"/>
          <c:y val="1.8616897571347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47355553158594"/>
          <c:y val="0.1027382190433743"/>
          <c:w val="0.82086434401179298"/>
          <c:h val="0.66721494718820529"/>
        </c:manualLayout>
      </c:layout>
      <c:barChart>
        <c:barDir val="col"/>
        <c:grouping val="clustered"/>
        <c:varyColors val="0"/>
        <c:ser>
          <c:idx val="0"/>
          <c:order val="0"/>
          <c:tx>
            <c:strRef>
              <c:f>Weekday!$C$2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Weekday!$B$3:$B$10</c:f>
              <c:strCache>
                <c:ptCount val="7"/>
                <c:pt idx="0">
                  <c:v>Friday</c:v>
                </c:pt>
                <c:pt idx="1">
                  <c:v>Monday</c:v>
                </c:pt>
                <c:pt idx="2">
                  <c:v>Saturday</c:v>
                </c:pt>
                <c:pt idx="3">
                  <c:v>Sunday</c:v>
                </c:pt>
                <c:pt idx="4">
                  <c:v>Thursday</c:v>
                </c:pt>
                <c:pt idx="5">
                  <c:v>Tuesday</c:v>
                </c:pt>
                <c:pt idx="6">
                  <c:v>Wednesday</c:v>
                </c:pt>
              </c:strCache>
            </c:strRef>
          </c:cat>
          <c:val>
            <c:numRef>
              <c:f>Weekday!$C$3:$C$10</c:f>
              <c:numCache>
                <c:formatCode>General</c:formatCode>
                <c:ptCount val="7"/>
                <c:pt idx="0">
                  <c:v>2852880</c:v>
                </c:pt>
                <c:pt idx="1">
                  <c:v>2930600</c:v>
                </c:pt>
                <c:pt idx="2">
                  <c:v>2880520</c:v>
                </c:pt>
                <c:pt idx="3">
                  <c:v>2462690</c:v>
                </c:pt>
                <c:pt idx="4">
                  <c:v>2102630</c:v>
                </c:pt>
                <c:pt idx="5">
                  <c:v>2242420</c:v>
                </c:pt>
                <c:pt idx="6">
                  <c:v>2386450</c:v>
                </c:pt>
              </c:numCache>
            </c:numRef>
          </c:val>
          <c:extLst>
            <c:ext xmlns:c16="http://schemas.microsoft.com/office/drawing/2014/chart" uri="{C3380CC4-5D6E-409C-BE32-E72D297353CC}">
              <c16:uniqueId val="{00000000-9225-43C5-A5A9-B5C6072589F6}"/>
            </c:ext>
          </c:extLst>
        </c:ser>
        <c:dLbls>
          <c:dLblPos val="inEnd"/>
          <c:showLegendKey val="0"/>
          <c:showVal val="1"/>
          <c:showCatName val="0"/>
          <c:showSerName val="0"/>
          <c:showPercent val="0"/>
          <c:showBubbleSize val="0"/>
        </c:dLbls>
        <c:gapWidth val="219"/>
        <c:overlap val="-27"/>
        <c:axId val="412504159"/>
        <c:axId val="412521439"/>
      </c:barChart>
      <c:catAx>
        <c:axId val="41250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21439"/>
        <c:crosses val="autoZero"/>
        <c:auto val="1"/>
        <c:lblAlgn val="ctr"/>
        <c:lblOffset val="100"/>
        <c:noMultiLvlLbl val="0"/>
      </c:catAx>
      <c:valAx>
        <c:axId val="41252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-1.xlsx]Product!PivotTable5</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Product-Unit sold</a:t>
            </a:r>
          </a:p>
        </c:rich>
      </c:tx>
      <c:layout>
        <c:manualLayout>
          <c:xMode val="edge"/>
          <c:yMode val="edge"/>
          <c:x val="0.26867201426024956"/>
          <c:y val="3.58083399687398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4548149153769571"/>
              <c:y val="0.172295703205638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6"/>
          </a:solidFill>
          <a:ln>
            <a:noFill/>
          </a:ln>
          <a:effectLst>
            <a:outerShdw blurRad="317500" algn="ctr" rotWithShape="0">
              <a:prstClr val="black">
                <a:alpha val="25000"/>
              </a:prstClr>
            </a:outerShdw>
          </a:effectLst>
        </c:spPr>
      </c:pivotFmt>
      <c:pivotFmt>
        <c:idx val="12"/>
        <c:spPr>
          <a:solidFill>
            <a:schemeClr val="accent6"/>
          </a:solidFill>
          <a:ln>
            <a:noFill/>
          </a:ln>
          <a:effectLst>
            <a:outerShdw blurRad="317500" algn="ctr" rotWithShape="0">
              <a:prstClr val="black">
                <a:alpha val="25000"/>
              </a:prstClr>
            </a:outerShdw>
          </a:effectLst>
        </c:spPr>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
        <c:idx val="16"/>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1237497719202212"/>
          <c:y val="0.13245967147365006"/>
          <c:w val="0.78196520555251448"/>
          <c:h val="0.82150277212539446"/>
        </c:manualLayout>
      </c:layout>
      <c:pieChart>
        <c:varyColors val="1"/>
        <c:ser>
          <c:idx val="0"/>
          <c:order val="0"/>
          <c:tx>
            <c:strRef>
              <c:f>Product!$C$2</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BC7-4181-8D23-B49A97079883}"/>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BC7-4181-8D23-B49A97079883}"/>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BC7-4181-8D23-B49A97079883}"/>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BC7-4181-8D23-B49A97079883}"/>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BC7-4181-8D23-B49A97079883}"/>
              </c:ext>
            </c:extLst>
          </c:dPt>
          <c:dPt>
            <c:idx val="5"/>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BC7-4181-8D23-B49A97079883}"/>
              </c:ext>
            </c:extLst>
          </c:dPt>
          <c:dPt>
            <c:idx val="6"/>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DBC7-4181-8D23-B49A97079883}"/>
              </c:ext>
            </c:extLst>
          </c:dPt>
          <c:dLbls>
            <c:dLbl>
              <c:idx val="0"/>
              <c:layout>
                <c:manualLayout>
                  <c:x val="-0.14548149153769571"/>
                  <c:y val="0.17229570320563861"/>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BC7-4181-8D23-B49A970798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Product!$B$3:$B$10</c:f>
              <c:strCache>
                <c:ptCount val="7"/>
                <c:pt idx="0">
                  <c:v>HDD 256 GB</c:v>
                </c:pt>
                <c:pt idx="1">
                  <c:v>Keyboard</c:v>
                </c:pt>
                <c:pt idx="2">
                  <c:v>Monitor</c:v>
                </c:pt>
                <c:pt idx="3">
                  <c:v>Mouse</c:v>
                </c:pt>
                <c:pt idx="4">
                  <c:v>Printer</c:v>
                </c:pt>
                <c:pt idx="5">
                  <c:v>Scanner</c:v>
                </c:pt>
                <c:pt idx="6">
                  <c:v>SSD 256 GB</c:v>
                </c:pt>
              </c:strCache>
            </c:strRef>
          </c:cat>
          <c:val>
            <c:numRef>
              <c:f>Product!$C$3:$C$10</c:f>
              <c:numCache>
                <c:formatCode>General</c:formatCode>
                <c:ptCount val="7"/>
                <c:pt idx="0">
                  <c:v>1295</c:v>
                </c:pt>
                <c:pt idx="1">
                  <c:v>1320</c:v>
                </c:pt>
                <c:pt idx="2">
                  <c:v>904</c:v>
                </c:pt>
                <c:pt idx="3">
                  <c:v>787</c:v>
                </c:pt>
                <c:pt idx="4">
                  <c:v>928</c:v>
                </c:pt>
                <c:pt idx="5">
                  <c:v>856</c:v>
                </c:pt>
                <c:pt idx="6">
                  <c:v>1589</c:v>
                </c:pt>
              </c:numCache>
            </c:numRef>
          </c:val>
          <c:extLst>
            <c:ext xmlns:c16="http://schemas.microsoft.com/office/drawing/2014/chart" uri="{C3380CC4-5D6E-409C-BE32-E72D297353CC}">
              <c16:uniqueId val="{0000000E-F958-4BFC-94CF-699453298B29}"/>
            </c:ext>
          </c:extLst>
        </c:ser>
        <c:dLbls>
          <c:dLblPos val="in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-1.xlsx]Last 30 days sales!PivotTable9</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Last 30 days sales</a:t>
            </a:r>
          </a:p>
        </c:rich>
      </c:tx>
      <c:layout>
        <c:manualLayout>
          <c:xMode val="edge"/>
          <c:yMode val="edge"/>
          <c:x val="0.33877604166666669"/>
          <c:y val="3.1323090344365978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25336550673101"/>
          <c:y val="0.1726946162560779"/>
          <c:w val="0.77017674202015074"/>
          <c:h val="0.77815435604061556"/>
        </c:manualLayout>
      </c:layout>
      <c:barChart>
        <c:barDir val="bar"/>
        <c:grouping val="clustered"/>
        <c:varyColors val="0"/>
        <c:ser>
          <c:idx val="0"/>
          <c:order val="0"/>
          <c:tx>
            <c:strRef>
              <c:f>'Last 30 days sales'!$C$22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'Last 30 days sales'!$B$23:$B$27</c:f>
              <c:strCache>
                <c:ptCount val="4"/>
                <c:pt idx="0">
                  <c:v>ABC Traders</c:v>
                </c:pt>
                <c:pt idx="1">
                  <c:v>CCC Mart</c:v>
                </c:pt>
                <c:pt idx="2">
                  <c:v>RG Store</c:v>
                </c:pt>
                <c:pt idx="3">
                  <c:v>Super Tech</c:v>
                </c:pt>
              </c:strCache>
            </c:strRef>
          </c:cat>
          <c:val>
            <c:numRef>
              <c:f>'Last 30 days sales'!$C$23:$C$27</c:f>
              <c:numCache>
                <c:formatCode>General</c:formatCode>
                <c:ptCount val="4"/>
                <c:pt idx="0">
                  <c:v>2254490</c:v>
                </c:pt>
                <c:pt idx="1">
                  <c:v>2444990</c:v>
                </c:pt>
                <c:pt idx="2">
                  <c:v>2677240</c:v>
                </c:pt>
                <c:pt idx="3">
                  <c:v>1612030</c:v>
                </c:pt>
              </c:numCache>
            </c:numRef>
          </c:val>
          <c:extLst>
            <c:ext xmlns:c16="http://schemas.microsoft.com/office/drawing/2014/chart" uri="{C3380CC4-5D6E-409C-BE32-E72D297353CC}">
              <c16:uniqueId val="{00000000-FE48-43B7-BC63-B689D688DBAE}"/>
            </c:ext>
          </c:extLst>
        </c:ser>
        <c:dLbls>
          <c:showLegendKey val="0"/>
          <c:showVal val="1"/>
          <c:showCatName val="0"/>
          <c:showSerName val="0"/>
          <c:showPercent val="0"/>
          <c:showBubbleSize val="0"/>
        </c:dLbls>
        <c:gapWidth val="269"/>
        <c:overlap val="-48"/>
        <c:axId val="412526239"/>
        <c:axId val="412527679"/>
      </c:barChart>
      <c:catAx>
        <c:axId val="4125262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12527679"/>
        <c:crosses val="autoZero"/>
        <c:auto val="1"/>
        <c:lblAlgn val="ctr"/>
        <c:lblOffset val="100"/>
        <c:noMultiLvlLbl val="0"/>
      </c:catAx>
      <c:valAx>
        <c:axId val="412527679"/>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-1.xlsx]Months!PivotTable6</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months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5.6451612903225902E-2"/>
              <c:y val="-5.87172538392051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1827956989247312E-2"/>
              <c:y val="7.6784101174344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6881720430107527E-2"/>
              <c:y val="6.775067750677506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6.1827956989247312E-2"/>
              <c:y val="7.6784101174344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6451612903225902E-2"/>
              <c:y val="-5.87172538392051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6881720430107527E-2"/>
              <c:y val="6.775067750677506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5.6451612903225902E-2"/>
              <c:y val="-5.87172538392051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9EC54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
        <c:idx val="19"/>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
        <c:idx val="2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
        <c:idx val="21"/>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s>
    <c:plotArea>
      <c:layout/>
      <c:lineChart>
        <c:grouping val="standard"/>
        <c:varyColors val="0"/>
        <c:ser>
          <c:idx val="0"/>
          <c:order val="0"/>
          <c:tx>
            <c:strRef>
              <c:f>Months!$C$2</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Pt>
            <c:idx val="2"/>
            <c:marker>
              <c:symbol val="circle"/>
              <c:size val="14"/>
              <c:spPr>
                <a:solidFill>
                  <a:schemeClr val="accent1"/>
                </a:solidFill>
                <a:ln>
                  <a:noFill/>
                </a:ln>
                <a:effectLst/>
              </c:spPr>
            </c:marker>
            <c:bubble3D val="0"/>
            <c:extLst>
              <c:ext xmlns:c16="http://schemas.microsoft.com/office/drawing/2014/chart" uri="{C3380CC4-5D6E-409C-BE32-E72D297353CC}">
                <c16:uniqueId val="{00000000-2CE2-44C0-AD0B-D1A57E3C807E}"/>
              </c:ext>
            </c:extLst>
          </c:dPt>
          <c:dPt>
            <c:idx val="3"/>
            <c:marker>
              <c:symbol val="circle"/>
              <c:size val="14"/>
              <c:spPr>
                <a:solidFill>
                  <a:schemeClr val="accent1"/>
                </a:solidFill>
                <a:ln>
                  <a:noFill/>
                </a:ln>
                <a:effectLst/>
              </c:spPr>
            </c:marker>
            <c:bubble3D val="0"/>
            <c:extLst>
              <c:ext xmlns:c16="http://schemas.microsoft.com/office/drawing/2014/chart" uri="{C3380CC4-5D6E-409C-BE32-E72D297353CC}">
                <c16:uniqueId val="{00000001-2CE2-44C0-AD0B-D1A57E3C807E}"/>
              </c:ext>
            </c:extLst>
          </c:dPt>
          <c:dPt>
            <c:idx val="4"/>
            <c:marker>
              <c:symbol val="circle"/>
              <c:size val="14"/>
              <c:spPr>
                <a:solidFill>
                  <a:schemeClr val="accent1"/>
                </a:solidFill>
                <a:ln>
                  <a:noFill/>
                </a:ln>
                <a:effectLst/>
              </c:spPr>
            </c:marker>
            <c:bubble3D val="0"/>
            <c:extLst>
              <c:ext xmlns:c16="http://schemas.microsoft.com/office/drawing/2014/chart" uri="{C3380CC4-5D6E-409C-BE32-E72D297353CC}">
                <c16:uniqueId val="{00000002-2CE2-44C0-AD0B-D1A57E3C807E}"/>
              </c:ext>
            </c:extLst>
          </c:dPt>
          <c:dPt>
            <c:idx val="5"/>
            <c:marker>
              <c:symbol val="circle"/>
              <c:size val="14"/>
              <c:spPr>
                <a:solidFill>
                  <a:schemeClr val="accent1"/>
                </a:solidFill>
                <a:ln>
                  <a:noFill/>
                </a:ln>
                <a:effectLst/>
              </c:spPr>
            </c:marker>
            <c:bubble3D val="0"/>
            <c:extLst>
              <c:ext xmlns:c16="http://schemas.microsoft.com/office/drawing/2014/chart" uri="{C3380CC4-5D6E-409C-BE32-E72D297353CC}">
                <c16:uniqueId val="{00000003-2CE2-44C0-AD0B-D1A57E3C807E}"/>
              </c:ext>
            </c:extLst>
          </c:dPt>
          <c:dLbls>
            <c:spPr>
              <a:solidFill>
                <a:srgbClr val="9EC54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lt1">
                    <a:alpha val="50000"/>
                  </a:schemeClr>
                </a:solidFill>
                <a:round/>
              </a:ln>
              <a:effectLst/>
            </c:spPr>
            <c:trendlineType val="linear"/>
            <c:forward val="2"/>
            <c:dispRSqr val="0"/>
            <c:dispEq val="0"/>
          </c:trendline>
          <c:cat>
            <c:strRef>
              <c:f>Months!$B$3:$B$9</c:f>
              <c:strCache>
                <c:ptCount val="6"/>
                <c:pt idx="0">
                  <c:v>April</c:v>
                </c:pt>
                <c:pt idx="1">
                  <c:v>August</c:v>
                </c:pt>
                <c:pt idx="2">
                  <c:v>July</c:v>
                </c:pt>
                <c:pt idx="3">
                  <c:v>June</c:v>
                </c:pt>
                <c:pt idx="4">
                  <c:v>May</c:v>
                </c:pt>
                <c:pt idx="5">
                  <c:v>September</c:v>
                </c:pt>
              </c:strCache>
            </c:strRef>
          </c:cat>
          <c:val>
            <c:numRef>
              <c:f>Months!$C$3:$C$9</c:f>
              <c:numCache>
                <c:formatCode>General</c:formatCode>
                <c:ptCount val="6"/>
                <c:pt idx="0">
                  <c:v>2094880</c:v>
                </c:pt>
                <c:pt idx="1">
                  <c:v>3950800</c:v>
                </c:pt>
                <c:pt idx="2">
                  <c:v>1820600</c:v>
                </c:pt>
                <c:pt idx="3">
                  <c:v>2144870</c:v>
                </c:pt>
                <c:pt idx="4">
                  <c:v>2228730</c:v>
                </c:pt>
                <c:pt idx="5">
                  <c:v>5618310</c:v>
                </c:pt>
              </c:numCache>
            </c:numRef>
          </c:val>
          <c:smooth val="0"/>
          <c:extLst>
            <c:ext xmlns:c16="http://schemas.microsoft.com/office/drawing/2014/chart" uri="{C3380CC4-5D6E-409C-BE32-E72D297353CC}">
              <c16:uniqueId val="{00000004-B515-4F35-9564-607BD3F37F7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08124959"/>
        <c:axId val="608132639"/>
      </c:lineChart>
      <c:catAx>
        <c:axId val="608124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608132639"/>
        <c:crosses val="autoZero"/>
        <c:auto val="1"/>
        <c:lblAlgn val="ctr"/>
        <c:lblOffset val="100"/>
        <c:noMultiLvlLbl val="0"/>
      </c:catAx>
      <c:valAx>
        <c:axId val="608132639"/>
        <c:scaling>
          <c:orientation val="minMax"/>
        </c:scaling>
        <c:delete val="1"/>
        <c:axPos val="l"/>
        <c:numFmt formatCode="General" sourceLinked="1"/>
        <c:majorTickMark val="none"/>
        <c:minorTickMark val="none"/>
        <c:tickLblPos val="nextTo"/>
        <c:crossAx val="60812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-1.xlsx]Seller!PivotTable16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Seller</a:t>
            </a:r>
            <a:endParaRPr lang="en-US"/>
          </a:p>
        </c:rich>
      </c:tx>
      <c:layout>
        <c:manualLayout>
          <c:xMode val="edge"/>
          <c:yMode val="edge"/>
          <c:x val="0.33230732522071105"/>
          <c:y val="7.60092849665468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Seller!$B$28</c:f>
              <c:strCache>
                <c:ptCount val="1"/>
                <c:pt idx="0">
                  <c:v>Total</c:v>
                </c:pt>
              </c:strCache>
            </c:strRef>
          </c:tx>
          <c:spPr>
            <a:solidFill>
              <a:schemeClr val="accent1"/>
            </a:solidFill>
            <a:ln>
              <a:noFill/>
            </a:ln>
            <a:effectLst/>
          </c:spPr>
          <c:invertIfNegative val="0"/>
          <c:cat>
            <c:strRef>
              <c:f>Seller!$A$29:$A$33</c:f>
              <c:strCache>
                <c:ptCount val="4"/>
                <c:pt idx="0">
                  <c:v>ABC Traders</c:v>
                </c:pt>
                <c:pt idx="1">
                  <c:v>CCC Mart</c:v>
                </c:pt>
                <c:pt idx="2">
                  <c:v>RG Store</c:v>
                </c:pt>
                <c:pt idx="3">
                  <c:v>Super Tech</c:v>
                </c:pt>
              </c:strCache>
            </c:strRef>
          </c:cat>
          <c:val>
            <c:numRef>
              <c:f>Seller!$B$29:$B$33</c:f>
              <c:numCache>
                <c:formatCode>General</c:formatCode>
                <c:ptCount val="4"/>
                <c:pt idx="0">
                  <c:v>4353920</c:v>
                </c:pt>
                <c:pt idx="1">
                  <c:v>5554100</c:v>
                </c:pt>
                <c:pt idx="2">
                  <c:v>4951440</c:v>
                </c:pt>
                <c:pt idx="3">
                  <c:v>2998730</c:v>
                </c:pt>
              </c:numCache>
            </c:numRef>
          </c:val>
          <c:extLst>
            <c:ext xmlns:c16="http://schemas.microsoft.com/office/drawing/2014/chart" uri="{C3380CC4-5D6E-409C-BE32-E72D297353CC}">
              <c16:uniqueId val="{00000001-EFD6-4FAB-9B0A-A7388C83ECBD}"/>
            </c:ext>
          </c:extLst>
        </c:ser>
        <c:dLbls>
          <c:showLegendKey val="0"/>
          <c:showVal val="0"/>
          <c:showCatName val="0"/>
          <c:showSerName val="0"/>
          <c:showPercent val="0"/>
          <c:showBubbleSize val="0"/>
        </c:dLbls>
        <c:gapWidth val="219"/>
        <c:overlap val="-27"/>
        <c:axId val="855890272"/>
        <c:axId val="855890752"/>
      </c:barChart>
      <c:catAx>
        <c:axId val="85589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90752"/>
        <c:crosses val="autoZero"/>
        <c:auto val="1"/>
        <c:lblAlgn val="ctr"/>
        <c:lblOffset val="100"/>
        <c:noMultiLvlLbl val="0"/>
      </c:catAx>
      <c:valAx>
        <c:axId val="85589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9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
              <c:pt idx="0">
                <c:v>ABC Traders</c:v>
              </c:pt>
              <c:pt idx="1">
                <c:v>CCC Mart</c:v>
              </c:pt>
              <c:pt idx="2">
                <c:v>RG Store</c:v>
              </c:pt>
              <c:pt idx="3">
                <c:v>Super Tech</c:v>
              </c:pt>
            </c:strLit>
          </c:cat>
          <c:val>
            <c:numLit>
              <c:formatCode>General</c:formatCode>
              <c:ptCount val="4"/>
              <c:pt idx="0">
                <c:v>4353920</c:v>
              </c:pt>
              <c:pt idx="1">
                <c:v>5554100</c:v>
              </c:pt>
              <c:pt idx="2">
                <c:v>4951440</c:v>
              </c:pt>
              <c:pt idx="3">
                <c:v>2998730</c:v>
              </c:pt>
            </c:numLit>
          </c:val>
          <c:extLst>
            <c:ext xmlns:c16="http://schemas.microsoft.com/office/drawing/2014/chart" uri="{C3380CC4-5D6E-409C-BE32-E72D297353CC}">
              <c16:uniqueId val="{00000000-A236-4D2C-B687-203A76E6C19B}"/>
            </c:ext>
          </c:extLst>
        </c:ser>
        <c:dLbls>
          <c:showLegendKey val="0"/>
          <c:showVal val="0"/>
          <c:showCatName val="0"/>
          <c:showSerName val="0"/>
          <c:showPercent val="0"/>
          <c:showBubbleSize val="0"/>
        </c:dLbls>
        <c:gapWidth val="219"/>
        <c:overlap val="-27"/>
        <c:axId val="608136479"/>
        <c:axId val="608129759"/>
      </c:barChart>
      <c:catAx>
        <c:axId val="60813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29759"/>
        <c:crosses val="autoZero"/>
        <c:auto val="1"/>
        <c:lblAlgn val="ctr"/>
        <c:lblOffset val="100"/>
        <c:noMultiLvlLbl val="0"/>
      </c:catAx>
      <c:valAx>
        <c:axId val="60812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-1.xlsx]Seller!PivotTable16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Seller!$B$28</c:f>
              <c:strCache>
                <c:ptCount val="1"/>
                <c:pt idx="0">
                  <c:v>Total</c:v>
                </c:pt>
              </c:strCache>
            </c:strRef>
          </c:tx>
          <c:spPr>
            <a:solidFill>
              <a:schemeClr val="accent1"/>
            </a:solidFill>
            <a:ln>
              <a:noFill/>
            </a:ln>
            <a:effectLst/>
          </c:spPr>
          <c:invertIfNegative val="0"/>
          <c:cat>
            <c:strRef>
              <c:f>Seller!$A$29:$A$33</c:f>
              <c:strCache>
                <c:ptCount val="4"/>
                <c:pt idx="0">
                  <c:v>ABC Traders</c:v>
                </c:pt>
                <c:pt idx="1">
                  <c:v>CCC Mart</c:v>
                </c:pt>
                <c:pt idx="2">
                  <c:v>RG Store</c:v>
                </c:pt>
                <c:pt idx="3">
                  <c:v>Super Tech</c:v>
                </c:pt>
              </c:strCache>
            </c:strRef>
          </c:cat>
          <c:val>
            <c:numRef>
              <c:f>Seller!$B$29:$B$33</c:f>
              <c:numCache>
                <c:formatCode>General</c:formatCode>
                <c:ptCount val="4"/>
                <c:pt idx="0">
                  <c:v>4353920</c:v>
                </c:pt>
                <c:pt idx="1">
                  <c:v>5554100</c:v>
                </c:pt>
                <c:pt idx="2">
                  <c:v>4951440</c:v>
                </c:pt>
                <c:pt idx="3">
                  <c:v>2998730</c:v>
                </c:pt>
              </c:numCache>
            </c:numRef>
          </c:val>
          <c:extLst>
            <c:ext xmlns:c16="http://schemas.microsoft.com/office/drawing/2014/chart" uri="{C3380CC4-5D6E-409C-BE32-E72D297353CC}">
              <c16:uniqueId val="{00000002-350D-4B75-80C1-E1F90B760636}"/>
            </c:ext>
          </c:extLst>
        </c:ser>
        <c:dLbls>
          <c:showLegendKey val="0"/>
          <c:showVal val="0"/>
          <c:showCatName val="0"/>
          <c:showSerName val="0"/>
          <c:showPercent val="0"/>
          <c:showBubbleSize val="0"/>
        </c:dLbls>
        <c:gapWidth val="219"/>
        <c:overlap val="-27"/>
        <c:axId val="855890272"/>
        <c:axId val="855890752"/>
      </c:barChart>
      <c:catAx>
        <c:axId val="85589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90752"/>
        <c:crosses val="autoZero"/>
        <c:auto val="1"/>
        <c:lblAlgn val="ctr"/>
        <c:lblOffset val="100"/>
        <c:noMultiLvlLbl val="0"/>
      </c:catAx>
      <c:valAx>
        <c:axId val="85589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9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-1.xlsx]Product!PivotTable5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Product!$C$2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92-4879-892D-B754A77E05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92-4879-892D-B754A77E05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92-4879-892D-B754A77E05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92-4879-892D-B754A77E05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92-4879-892D-B754A77E05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892-4879-892D-B754A77E05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892-4879-892D-B754A77E0586}"/>
              </c:ext>
            </c:extLst>
          </c:dPt>
          <c:cat>
            <c:strRef>
              <c:f>Product!$B$3:$B$10</c:f>
              <c:strCache>
                <c:ptCount val="7"/>
                <c:pt idx="0">
                  <c:v>HDD 256 GB</c:v>
                </c:pt>
                <c:pt idx="1">
                  <c:v>Keyboard</c:v>
                </c:pt>
                <c:pt idx="2">
                  <c:v>Monitor</c:v>
                </c:pt>
                <c:pt idx="3">
                  <c:v>Mouse</c:v>
                </c:pt>
                <c:pt idx="4">
                  <c:v>Printer</c:v>
                </c:pt>
                <c:pt idx="5">
                  <c:v>Scanner</c:v>
                </c:pt>
                <c:pt idx="6">
                  <c:v>SSD 256 GB</c:v>
                </c:pt>
              </c:strCache>
            </c:strRef>
          </c:cat>
          <c:val>
            <c:numRef>
              <c:f>Product!$C$3:$C$10</c:f>
              <c:numCache>
                <c:formatCode>General</c:formatCode>
                <c:ptCount val="7"/>
                <c:pt idx="0">
                  <c:v>1295</c:v>
                </c:pt>
                <c:pt idx="1">
                  <c:v>1320</c:v>
                </c:pt>
                <c:pt idx="2">
                  <c:v>904</c:v>
                </c:pt>
                <c:pt idx="3">
                  <c:v>787</c:v>
                </c:pt>
                <c:pt idx="4">
                  <c:v>928</c:v>
                </c:pt>
                <c:pt idx="5">
                  <c:v>856</c:v>
                </c:pt>
                <c:pt idx="6">
                  <c:v>1589</c:v>
                </c:pt>
              </c:numCache>
            </c:numRef>
          </c:val>
          <c:extLst>
            <c:ext xmlns:c16="http://schemas.microsoft.com/office/drawing/2014/chart" uri="{C3380CC4-5D6E-409C-BE32-E72D297353CC}">
              <c16:uniqueId val="{0000000E-FC95-491B-B50C-BD913779832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-1.xlsx]Weekday!PivotTable2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months</a:t>
            </a:r>
          </a:p>
        </c:rich>
      </c:tx>
      <c:layout>
        <c:manualLayout>
          <c:xMode val="edge"/>
          <c:yMode val="edge"/>
          <c:x val="0.35361111111111115"/>
          <c:y val="2.85333651475383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81714785651793"/>
          <c:y val="0.12571349982767305"/>
          <c:w val="0.78062729658792651"/>
          <c:h val="0.60506873193881072"/>
        </c:manualLayout>
      </c:layout>
      <c:barChart>
        <c:barDir val="col"/>
        <c:grouping val="clustered"/>
        <c:varyColors val="0"/>
        <c:ser>
          <c:idx val="0"/>
          <c:order val="0"/>
          <c:tx>
            <c:strRef>
              <c:f>Weekday!$C$2</c:f>
              <c:strCache>
                <c:ptCount val="1"/>
                <c:pt idx="0">
                  <c:v>Total</c:v>
                </c:pt>
              </c:strCache>
            </c:strRef>
          </c:tx>
          <c:spPr>
            <a:solidFill>
              <a:schemeClr val="accent1"/>
            </a:solidFill>
            <a:ln>
              <a:noFill/>
            </a:ln>
            <a:effectLst/>
          </c:spPr>
          <c:invertIfNegative val="0"/>
          <c:cat>
            <c:strRef>
              <c:f>Weekday!$B$3:$B$10</c:f>
              <c:strCache>
                <c:ptCount val="7"/>
                <c:pt idx="0">
                  <c:v>Friday</c:v>
                </c:pt>
                <c:pt idx="1">
                  <c:v>Monday</c:v>
                </c:pt>
                <c:pt idx="2">
                  <c:v>Saturday</c:v>
                </c:pt>
                <c:pt idx="3">
                  <c:v>Sunday</c:v>
                </c:pt>
                <c:pt idx="4">
                  <c:v>Thursday</c:v>
                </c:pt>
                <c:pt idx="5">
                  <c:v>Tuesday</c:v>
                </c:pt>
                <c:pt idx="6">
                  <c:v>Wednesday</c:v>
                </c:pt>
              </c:strCache>
            </c:strRef>
          </c:cat>
          <c:val>
            <c:numRef>
              <c:f>Weekday!$C$3:$C$10</c:f>
              <c:numCache>
                <c:formatCode>General</c:formatCode>
                <c:ptCount val="7"/>
                <c:pt idx="0">
                  <c:v>2852880</c:v>
                </c:pt>
                <c:pt idx="1">
                  <c:v>2930600</c:v>
                </c:pt>
                <c:pt idx="2">
                  <c:v>2880520</c:v>
                </c:pt>
                <c:pt idx="3">
                  <c:v>2462690</c:v>
                </c:pt>
                <c:pt idx="4">
                  <c:v>2102630</c:v>
                </c:pt>
                <c:pt idx="5">
                  <c:v>2242420</c:v>
                </c:pt>
                <c:pt idx="6">
                  <c:v>2386450</c:v>
                </c:pt>
              </c:numCache>
            </c:numRef>
          </c:val>
          <c:extLst>
            <c:ext xmlns:c16="http://schemas.microsoft.com/office/drawing/2014/chart" uri="{C3380CC4-5D6E-409C-BE32-E72D297353CC}">
              <c16:uniqueId val="{00000000-14CB-459A-B5E9-FE2A64C6122D}"/>
            </c:ext>
          </c:extLst>
        </c:ser>
        <c:dLbls>
          <c:showLegendKey val="0"/>
          <c:showVal val="0"/>
          <c:showCatName val="0"/>
          <c:showSerName val="0"/>
          <c:showPercent val="0"/>
          <c:showBubbleSize val="0"/>
        </c:dLbls>
        <c:gapWidth val="150"/>
        <c:axId val="412504159"/>
        <c:axId val="412521439"/>
      </c:barChart>
      <c:catAx>
        <c:axId val="41250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21439"/>
        <c:crosses val="autoZero"/>
        <c:auto val="1"/>
        <c:lblAlgn val="ctr"/>
        <c:lblOffset val="100"/>
        <c:noMultiLvlLbl val="0"/>
      </c:catAx>
      <c:valAx>
        <c:axId val="412521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041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-1.xlsx]Months!PivotTable6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Months!$C$2</c:f>
              <c:strCache>
                <c:ptCount val="1"/>
                <c:pt idx="0">
                  <c:v>Total</c:v>
                </c:pt>
              </c:strCache>
            </c:strRef>
          </c:tx>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cat>
            <c:strRef>
              <c:f>Months!$B$3:$B$9</c:f>
              <c:strCache>
                <c:ptCount val="6"/>
                <c:pt idx="0">
                  <c:v>April</c:v>
                </c:pt>
                <c:pt idx="1">
                  <c:v>August</c:v>
                </c:pt>
                <c:pt idx="2">
                  <c:v>July</c:v>
                </c:pt>
                <c:pt idx="3">
                  <c:v>June</c:v>
                </c:pt>
                <c:pt idx="4">
                  <c:v>May</c:v>
                </c:pt>
                <c:pt idx="5">
                  <c:v>September</c:v>
                </c:pt>
              </c:strCache>
            </c:strRef>
          </c:cat>
          <c:val>
            <c:numRef>
              <c:f>Months!$C$3:$C$9</c:f>
              <c:numCache>
                <c:formatCode>General</c:formatCode>
                <c:ptCount val="6"/>
                <c:pt idx="0">
                  <c:v>2094880</c:v>
                </c:pt>
                <c:pt idx="1">
                  <c:v>3950800</c:v>
                </c:pt>
                <c:pt idx="2">
                  <c:v>1820600</c:v>
                </c:pt>
                <c:pt idx="3">
                  <c:v>2144870</c:v>
                </c:pt>
                <c:pt idx="4">
                  <c:v>2228730</c:v>
                </c:pt>
                <c:pt idx="5">
                  <c:v>5618310</c:v>
                </c:pt>
              </c:numCache>
            </c:numRef>
          </c:val>
          <c:smooth val="0"/>
          <c:extLst>
            <c:ext xmlns:c16="http://schemas.microsoft.com/office/drawing/2014/chart" uri="{C3380CC4-5D6E-409C-BE32-E72D297353CC}">
              <c16:uniqueId val="{00000000-FE24-4678-B96A-E19CF4574537}"/>
            </c:ext>
          </c:extLst>
        </c:ser>
        <c:dLbls>
          <c:showLegendKey val="0"/>
          <c:showVal val="0"/>
          <c:showCatName val="0"/>
          <c:showSerName val="0"/>
          <c:showPercent val="0"/>
          <c:showBubbleSize val="0"/>
        </c:dLbls>
        <c:marker val="1"/>
        <c:smooth val="0"/>
        <c:axId val="608124959"/>
        <c:axId val="608132639"/>
      </c:lineChart>
      <c:catAx>
        <c:axId val="6081249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32639"/>
        <c:crosses val="autoZero"/>
        <c:auto val="1"/>
        <c:lblAlgn val="ctr"/>
        <c:lblOffset val="100"/>
        <c:noMultiLvlLbl val="0"/>
      </c:catAx>
      <c:valAx>
        <c:axId val="6081326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249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-1.xlsx]Cash!PivotTable10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Cash!$C$2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A9-4548-9A81-ED9ACDF0BB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A9-4548-9A81-ED9ACDF0BBFD}"/>
              </c:ext>
            </c:extLst>
          </c:dPt>
          <c:cat>
            <c:strRef>
              <c:f>Cash!$B$3:$B$5</c:f>
              <c:strCache>
                <c:ptCount val="2"/>
                <c:pt idx="0">
                  <c:v>Cash</c:v>
                </c:pt>
                <c:pt idx="1">
                  <c:v>Online</c:v>
                </c:pt>
              </c:strCache>
            </c:strRef>
          </c:cat>
          <c:val>
            <c:numRef>
              <c:f>Cash!$C$3:$C$5</c:f>
              <c:numCache>
                <c:formatCode>General</c:formatCode>
                <c:ptCount val="2"/>
                <c:pt idx="0">
                  <c:v>8853050</c:v>
                </c:pt>
                <c:pt idx="1">
                  <c:v>9005140</c:v>
                </c:pt>
              </c:numCache>
            </c:numRef>
          </c:val>
          <c:extLst>
            <c:ext xmlns:c16="http://schemas.microsoft.com/office/drawing/2014/chart" uri="{C3380CC4-5D6E-409C-BE32-E72D297353CC}">
              <c16:uniqueId val="{00000004-128F-410D-A254-F1A37336D03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task_2 Weeks_Advance Excel -1.xlsx]Last 30 days sales!PivotTable9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'Last 30 days sales'!$C$22</c:f>
              <c:strCache>
                <c:ptCount val="1"/>
                <c:pt idx="0">
                  <c:v>Total</c:v>
                </c:pt>
              </c:strCache>
            </c:strRef>
          </c:tx>
          <c:spPr>
            <a:solidFill>
              <a:schemeClr val="accent1"/>
            </a:solidFill>
            <a:ln>
              <a:noFill/>
            </a:ln>
            <a:effectLst/>
          </c:spPr>
          <c:invertIfNegative val="0"/>
          <c:cat>
            <c:strRef>
              <c:f>'Last 30 days sales'!$B$23:$B$27</c:f>
              <c:strCache>
                <c:ptCount val="4"/>
                <c:pt idx="0">
                  <c:v>ABC Traders</c:v>
                </c:pt>
                <c:pt idx="1">
                  <c:v>CCC Mart</c:v>
                </c:pt>
                <c:pt idx="2">
                  <c:v>RG Store</c:v>
                </c:pt>
                <c:pt idx="3">
                  <c:v>Super Tech</c:v>
                </c:pt>
              </c:strCache>
            </c:strRef>
          </c:cat>
          <c:val>
            <c:numRef>
              <c:f>'Last 30 days sales'!$C$23:$C$27</c:f>
              <c:numCache>
                <c:formatCode>General</c:formatCode>
                <c:ptCount val="4"/>
                <c:pt idx="0">
                  <c:v>2254490</c:v>
                </c:pt>
                <c:pt idx="1">
                  <c:v>2444990</c:v>
                </c:pt>
                <c:pt idx="2">
                  <c:v>2677240</c:v>
                </c:pt>
                <c:pt idx="3">
                  <c:v>1612030</c:v>
                </c:pt>
              </c:numCache>
            </c:numRef>
          </c:val>
          <c:extLst>
            <c:ext xmlns:c16="http://schemas.microsoft.com/office/drawing/2014/chart" uri="{C3380CC4-5D6E-409C-BE32-E72D297353CC}">
              <c16:uniqueId val="{00000000-E86B-477C-AA96-628097018A79}"/>
            </c:ext>
          </c:extLst>
        </c:ser>
        <c:dLbls>
          <c:showLegendKey val="0"/>
          <c:showVal val="0"/>
          <c:showCatName val="0"/>
          <c:showSerName val="0"/>
          <c:showPercent val="0"/>
          <c:showBubbleSize val="0"/>
        </c:dLbls>
        <c:gapWidth val="182"/>
        <c:axId val="412526239"/>
        <c:axId val="412527679"/>
      </c:barChart>
      <c:catAx>
        <c:axId val="412526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27679"/>
        <c:crosses val="autoZero"/>
        <c:auto val="1"/>
        <c:lblAlgn val="ctr"/>
        <c:lblOffset val="100"/>
        <c:noMultiLvlLbl val="0"/>
      </c:catAx>
      <c:valAx>
        <c:axId val="41252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2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6</xdr:col>
      <xdr:colOff>548640</xdr:colOff>
      <xdr:row>4</xdr:row>
      <xdr:rowOff>167640</xdr:rowOff>
    </xdr:from>
    <xdr:to>
      <xdr:col>14</xdr:col>
      <xdr:colOff>243840</xdr:colOff>
      <xdr:row>19</xdr:row>
      <xdr:rowOff>167640</xdr:rowOff>
    </xdr:to>
    <xdr:graphicFrame macro="">
      <xdr:nvGraphicFramePr>
        <xdr:cNvPr id="2" name="Chart 1">
          <a:extLst>
            <a:ext uri="{FF2B5EF4-FFF2-40B4-BE49-F238E27FC236}">
              <a16:creationId xmlns:a16="http://schemas.microsoft.com/office/drawing/2014/main" id="{2FCEA87B-4EE5-4D6A-93A5-160F11EF5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30480</xdr:colOff>
      <xdr:row>6</xdr:row>
      <xdr:rowOff>0</xdr:rowOff>
    </xdr:from>
    <xdr:to>
      <xdr:col>21</xdr:col>
      <xdr:colOff>335280</xdr:colOff>
      <xdr:row>21</xdr:row>
      <xdr:rowOff>0</xdr:rowOff>
    </xdr:to>
    <xdr:graphicFrame macro="">
      <xdr:nvGraphicFramePr>
        <xdr:cNvPr id="3" name="Chart 2">
          <a:extLst>
            <a:ext uri="{FF2B5EF4-FFF2-40B4-BE49-F238E27FC236}">
              <a16:creationId xmlns:a16="http://schemas.microsoft.com/office/drawing/2014/main" id="{ABDC90BE-0902-D532-CF00-DEE6AFA6E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922020</xdr:colOff>
      <xdr:row>5</xdr:row>
      <xdr:rowOff>160020</xdr:rowOff>
    </xdr:from>
    <xdr:to>
      <xdr:col>4</xdr:col>
      <xdr:colOff>312420</xdr:colOff>
      <xdr:row>19</xdr:row>
      <xdr:rowOff>173355</xdr:rowOff>
    </xdr:to>
    <mc:AlternateContent xmlns:mc="http://schemas.openxmlformats.org/markup-compatibility/2006" xmlns:a14="http://schemas.microsoft.com/office/drawing/2010/main">
      <mc:Choice Requires="a14">
        <xdr:graphicFrame macro="">
          <xdr:nvGraphicFramePr>
            <xdr:cNvPr id="5" name="Weekday 1">
              <a:extLst>
                <a:ext uri="{FF2B5EF4-FFF2-40B4-BE49-F238E27FC236}">
                  <a16:creationId xmlns:a16="http://schemas.microsoft.com/office/drawing/2014/main" id="{15616101-9118-7DF2-A033-1C85A6FC9EA2}"/>
                </a:ext>
              </a:extLst>
            </xdr:cNvPr>
            <xdr:cNvGraphicFramePr/>
          </xdr:nvGraphicFramePr>
          <xdr:xfrm>
            <a:off x="0" y="0"/>
            <a:ext cx="0" cy="0"/>
          </xdr:xfrm>
          <a:graphic>
            <a:graphicData uri="http://schemas.microsoft.com/office/drawing/2010/slicer">
              <sle:slicer xmlns:sle="http://schemas.microsoft.com/office/drawing/2010/slicer" name="Weekday 1"/>
            </a:graphicData>
          </a:graphic>
        </xdr:graphicFrame>
      </mc:Choice>
      <mc:Fallback xmlns="">
        <xdr:sp macro="" textlink="">
          <xdr:nvSpPr>
            <xdr:cNvPr id="0" name=""/>
            <xdr:cNvSpPr>
              <a:spLocks noTextEdit="1"/>
            </xdr:cNvSpPr>
          </xdr:nvSpPr>
          <xdr:spPr>
            <a:xfrm>
              <a:off x="1783080" y="1074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129540</xdr:colOff>
      <xdr:row>2</xdr:row>
      <xdr:rowOff>129540</xdr:rowOff>
    </xdr:from>
    <xdr:to>
      <xdr:col>6</xdr:col>
      <xdr:colOff>411480</xdr:colOff>
      <xdr:row>17</xdr:row>
      <xdr:rowOff>129540</xdr:rowOff>
    </xdr:to>
    <xdr:graphicFrame macro="">
      <xdr:nvGraphicFramePr>
        <xdr:cNvPr id="3" name="Chart 2">
          <a:extLst>
            <a:ext uri="{FF2B5EF4-FFF2-40B4-BE49-F238E27FC236}">
              <a16:creationId xmlns:a16="http://schemas.microsoft.com/office/drawing/2014/main" id="{A38B28F3-5BCE-40C4-B5B8-2FEA6BB78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4</xdr:row>
      <xdr:rowOff>114300</xdr:rowOff>
    </xdr:from>
    <xdr:to>
      <xdr:col>10</xdr:col>
      <xdr:colOff>419100</xdr:colOff>
      <xdr:row>19</xdr:row>
      <xdr:rowOff>114300</xdr:rowOff>
    </xdr:to>
    <xdr:graphicFrame macro="">
      <xdr:nvGraphicFramePr>
        <xdr:cNvPr id="4" name="Chart 3">
          <a:extLst>
            <a:ext uri="{FF2B5EF4-FFF2-40B4-BE49-F238E27FC236}">
              <a16:creationId xmlns:a16="http://schemas.microsoft.com/office/drawing/2014/main" id="{6C7EC7A5-2D3E-7AFE-13A7-09154E56B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419100</xdr:colOff>
      <xdr:row>7</xdr:row>
      <xdr:rowOff>152400</xdr:rowOff>
    </xdr:from>
    <xdr:to>
      <xdr:col>14</xdr:col>
      <xdr:colOff>236220</xdr:colOff>
      <xdr:row>21</xdr:row>
      <xdr:rowOff>165735</xdr:rowOff>
    </xdr:to>
    <mc:AlternateContent xmlns:mc="http://schemas.openxmlformats.org/markup-compatibility/2006" xmlns:sle15="http://schemas.microsoft.com/office/drawing/2012/slicer">
      <mc:Choice Requires="sle15">
        <xdr:graphicFrame macro="">
          <xdr:nvGraphicFramePr>
            <xdr:cNvPr id="5" name="Weekday">
              <a:extLst>
                <a:ext uri="{FF2B5EF4-FFF2-40B4-BE49-F238E27FC236}">
                  <a16:creationId xmlns:a16="http://schemas.microsoft.com/office/drawing/2014/main" id="{3A4595A2-1304-4B04-9CCE-5368028CCF77}"/>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mlns="">
        <xdr:sp macro="" textlink="">
          <xdr:nvSpPr>
            <xdr:cNvPr id="0" name=""/>
            <xdr:cNvSpPr>
              <a:spLocks noTextEdit="1"/>
            </xdr:cNvSpPr>
          </xdr:nvSpPr>
          <xdr:spPr>
            <a:xfrm>
              <a:off x="8549640" y="1379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182880</xdr:colOff>
      <xdr:row>2</xdr:row>
      <xdr:rowOff>45720</xdr:rowOff>
    </xdr:from>
    <xdr:to>
      <xdr:col>12</xdr:col>
      <xdr:colOff>510540</xdr:colOff>
      <xdr:row>18</xdr:row>
      <xdr:rowOff>83820</xdr:rowOff>
    </xdr:to>
    <xdr:graphicFrame macro="">
      <xdr:nvGraphicFramePr>
        <xdr:cNvPr id="2" name="Chart 1">
          <a:extLst>
            <a:ext uri="{FF2B5EF4-FFF2-40B4-BE49-F238E27FC236}">
              <a16:creationId xmlns:a16="http://schemas.microsoft.com/office/drawing/2014/main" id="{A6BF2EDC-69ED-48B2-8D01-AF36A71F5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129540</xdr:colOff>
      <xdr:row>18</xdr:row>
      <xdr:rowOff>114300</xdr:rowOff>
    </xdr:from>
    <xdr:to>
      <xdr:col>6</xdr:col>
      <xdr:colOff>419100</xdr:colOff>
      <xdr:row>34</xdr:row>
      <xdr:rowOff>53340</xdr:rowOff>
    </xdr:to>
    <xdr:graphicFrame macro="">
      <xdr:nvGraphicFramePr>
        <xdr:cNvPr id="4" name="Chart 3">
          <a:extLst>
            <a:ext uri="{FF2B5EF4-FFF2-40B4-BE49-F238E27FC236}">
              <a16:creationId xmlns:a16="http://schemas.microsoft.com/office/drawing/2014/main" id="{D8E39079-74B5-43D3-BF2A-7476A931F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83820</xdr:colOff>
      <xdr:row>19</xdr:row>
      <xdr:rowOff>22860</xdr:rowOff>
    </xdr:from>
    <xdr:to>
      <xdr:col>20</xdr:col>
      <xdr:colOff>76200</xdr:colOff>
      <xdr:row>34</xdr:row>
      <xdr:rowOff>53340</xdr:rowOff>
    </xdr:to>
    <xdr:graphicFrame macro="">
      <xdr:nvGraphicFramePr>
        <xdr:cNvPr id="6" name="Chart 5">
          <a:extLst>
            <a:ext uri="{FF2B5EF4-FFF2-40B4-BE49-F238E27FC236}">
              <a16:creationId xmlns:a16="http://schemas.microsoft.com/office/drawing/2014/main" id="{1EC7BB6A-F151-4005-A7E5-30B3D8D7B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45720</xdr:colOff>
      <xdr:row>0</xdr:row>
      <xdr:rowOff>0</xdr:rowOff>
    </xdr:from>
    <xdr:to>
      <xdr:col>5</xdr:col>
      <xdr:colOff>1463040</xdr:colOff>
      <xdr:row>4</xdr:row>
      <xdr:rowOff>22860</xdr:rowOff>
    </xdr:to>
    <mc:AlternateContent xmlns:mc="http://schemas.openxmlformats.org/markup-compatibility/2006" xmlns:a14="http://schemas.microsoft.com/office/drawing/2010/main">
      <mc:Choice Requires="a14">
        <xdr:graphicFrame macro="">
          <xdr:nvGraphicFramePr>
            <xdr:cNvPr id="14" name="Payment Mode 2">
              <a:extLst>
                <a:ext uri="{FF2B5EF4-FFF2-40B4-BE49-F238E27FC236}">
                  <a16:creationId xmlns:a16="http://schemas.microsoft.com/office/drawing/2014/main" id="{7D39BC87-579D-40AD-B2C4-E464D3318E1A}"/>
                </a:ext>
              </a:extLst>
            </xdr:cNvPr>
            <xdr:cNvGraphicFramePr/>
          </xdr:nvGraphicFramePr>
          <xdr:xfrm>
            <a:off x="0" y="0"/>
            <a:ext cx="0" cy="0"/>
          </xdr:xfrm>
          <a:graphic>
            <a:graphicData uri="http://schemas.microsoft.com/office/drawing/2010/slicer">
              <sle:slicer xmlns:sle="http://schemas.microsoft.com/office/drawing/2010/slicer" name="Payment Mode 2"/>
            </a:graphicData>
          </a:graphic>
        </xdr:graphicFrame>
      </mc:Choice>
      <mc:Fallback xmlns="">
        <xdr:sp macro="" textlink="">
          <xdr:nvSpPr>
            <xdr:cNvPr id="0" name=""/>
            <xdr:cNvSpPr>
              <a:spLocks noTextEdit="1"/>
            </xdr:cNvSpPr>
          </xdr:nvSpPr>
          <xdr:spPr>
            <a:xfrm>
              <a:off x="1813560" y="0"/>
              <a:ext cx="252222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19</xdr:row>
      <xdr:rowOff>160021</xdr:rowOff>
    </xdr:from>
    <xdr:to>
      <xdr:col>2</xdr:col>
      <xdr:colOff>220980</xdr:colOff>
      <xdr:row>31</xdr:row>
      <xdr:rowOff>53341</xdr:rowOff>
    </xdr:to>
    <mc:AlternateContent xmlns:mc="http://schemas.openxmlformats.org/markup-compatibility/2006" xmlns:a14="http://schemas.microsoft.com/office/drawing/2010/main">
      <mc:Choice Requires="a14">
        <xdr:graphicFrame macro="">
          <xdr:nvGraphicFramePr>
            <xdr:cNvPr id="15" name="Month 1">
              <a:extLst>
                <a:ext uri="{FF2B5EF4-FFF2-40B4-BE49-F238E27FC236}">
                  <a16:creationId xmlns:a16="http://schemas.microsoft.com/office/drawing/2014/main" id="{E287DE9F-AEA9-489A-9E7C-4C83B56C0B03}"/>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8580" y="4008121"/>
              <a:ext cx="1569720" cy="199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76201</xdr:rowOff>
    </xdr:from>
    <xdr:to>
      <xdr:col>2</xdr:col>
      <xdr:colOff>411480</xdr:colOff>
      <xdr:row>19</xdr:row>
      <xdr:rowOff>38101</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AC98BA65-86F9-4A65-BE62-B638A9621EC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0" y="1722121"/>
              <a:ext cx="1828800" cy="2240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121920</xdr:rowOff>
    </xdr:from>
    <xdr:to>
      <xdr:col>2</xdr:col>
      <xdr:colOff>396240</xdr:colOff>
      <xdr:row>8</xdr:row>
      <xdr:rowOff>152400</xdr:rowOff>
    </xdr:to>
    <mc:AlternateContent xmlns:mc="http://schemas.openxmlformats.org/markup-compatibility/2006" xmlns:a14="http://schemas.microsoft.com/office/drawing/2010/main">
      <mc:Choice Requires="a14">
        <xdr:graphicFrame macro="">
          <xdr:nvGraphicFramePr>
            <xdr:cNvPr id="17" name="Seller 1">
              <a:extLst>
                <a:ext uri="{FF2B5EF4-FFF2-40B4-BE49-F238E27FC236}">
                  <a16:creationId xmlns:a16="http://schemas.microsoft.com/office/drawing/2014/main" id="{117FD80E-D2E8-4E85-A238-F078C2B72CD9}"/>
                </a:ext>
              </a:extLst>
            </xdr:cNvPr>
            <xdr:cNvGraphicFramePr/>
          </xdr:nvGraphicFramePr>
          <xdr:xfrm>
            <a:off x="0" y="0"/>
            <a:ext cx="0" cy="0"/>
          </xdr:xfrm>
          <a:graphic>
            <a:graphicData uri="http://schemas.microsoft.com/office/drawing/2010/slicer">
              <sle:slicer xmlns:sle="http://schemas.microsoft.com/office/drawing/2010/slicer" name="Seller 1"/>
            </a:graphicData>
          </a:graphic>
        </xdr:graphicFrame>
      </mc:Choice>
      <mc:Fallback xmlns="">
        <xdr:sp macro="" textlink="">
          <xdr:nvSpPr>
            <xdr:cNvPr id="0" name=""/>
            <xdr:cNvSpPr>
              <a:spLocks noTextEdit="1"/>
            </xdr:cNvSpPr>
          </xdr:nvSpPr>
          <xdr:spPr>
            <a:xfrm>
              <a:off x="106680" y="121920"/>
              <a:ext cx="170688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xdr:row>
      <xdr:rowOff>30480</xdr:rowOff>
    </xdr:from>
    <xdr:to>
      <xdr:col>6</xdr:col>
      <xdr:colOff>121920</xdr:colOff>
      <xdr:row>11</xdr:row>
      <xdr:rowOff>121919</xdr:rowOff>
    </xdr:to>
    <mc:AlternateContent xmlns:mc="http://schemas.openxmlformats.org/markup-compatibility/2006" xmlns:a14="http://schemas.microsoft.com/office/drawing/2010/main">
      <mc:Choice Requires="a14">
        <xdr:graphicFrame macro="">
          <xdr:nvGraphicFramePr>
            <xdr:cNvPr id="19" name="Weekday 3">
              <a:extLst>
                <a:ext uri="{FF2B5EF4-FFF2-40B4-BE49-F238E27FC236}">
                  <a16:creationId xmlns:a16="http://schemas.microsoft.com/office/drawing/2014/main" id="{234E5C9F-970E-410E-8D16-2F31E3C2470C}"/>
                </a:ext>
              </a:extLst>
            </xdr:cNvPr>
            <xdr:cNvGraphicFramePr/>
          </xdr:nvGraphicFramePr>
          <xdr:xfrm>
            <a:off x="0" y="0"/>
            <a:ext cx="0" cy="0"/>
          </xdr:xfrm>
          <a:graphic>
            <a:graphicData uri="http://schemas.microsoft.com/office/drawing/2010/slicer">
              <sle:slicer xmlns:sle="http://schemas.microsoft.com/office/drawing/2010/slicer" name="Weekday 3"/>
            </a:graphicData>
          </a:graphic>
        </xdr:graphicFrame>
      </mc:Choice>
      <mc:Fallback xmlns="">
        <xdr:sp macro="" textlink="">
          <xdr:nvSpPr>
            <xdr:cNvPr id="0" name=""/>
            <xdr:cNvSpPr>
              <a:spLocks noTextEdit="1"/>
            </xdr:cNvSpPr>
          </xdr:nvSpPr>
          <xdr:spPr>
            <a:xfrm>
              <a:off x="1866900" y="731520"/>
              <a:ext cx="271272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152400</xdr:colOff>
      <xdr:row>0</xdr:row>
      <xdr:rowOff>91440</xdr:rowOff>
    </xdr:from>
    <xdr:to>
      <xdr:col>20</xdr:col>
      <xdr:colOff>106680</xdr:colOff>
      <xdr:row>17</xdr:row>
      <xdr:rowOff>45720</xdr:rowOff>
    </xdr:to>
    <xdr:graphicFrame macro="">
      <xdr:nvGraphicFramePr>
        <xdr:cNvPr id="20" name="Chart 19">
          <a:extLst>
            <a:ext uri="{FF2B5EF4-FFF2-40B4-BE49-F238E27FC236}">
              <a16:creationId xmlns:a16="http://schemas.microsoft.com/office/drawing/2014/main" id="{D4D07004-B983-4EC5-871D-24322D5D9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556260</xdr:colOff>
      <xdr:row>19</xdr:row>
      <xdr:rowOff>30480</xdr:rowOff>
    </xdr:from>
    <xdr:to>
      <xdr:col>12</xdr:col>
      <xdr:colOff>556260</xdr:colOff>
      <xdr:row>34</xdr:row>
      <xdr:rowOff>38100</xdr:rowOff>
    </xdr:to>
    <xdr:graphicFrame macro="">
      <xdr:nvGraphicFramePr>
        <xdr:cNvPr id="3" name="Chart 2">
          <a:extLst>
            <a:ext uri="{FF2B5EF4-FFF2-40B4-BE49-F238E27FC236}">
              <a16:creationId xmlns:a16="http://schemas.microsoft.com/office/drawing/2014/main" id="{5F8BA6AC-459B-46D4-B122-527AB5225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449580</xdr:colOff>
      <xdr:row>3</xdr:row>
      <xdr:rowOff>144780</xdr:rowOff>
    </xdr:from>
    <xdr:to>
      <xdr:col>19</xdr:col>
      <xdr:colOff>381000</xdr:colOff>
      <xdr:row>18</xdr:row>
      <xdr:rowOff>144780</xdr:rowOff>
    </xdr:to>
    <xdr:graphicFrame macro="">
      <xdr:nvGraphicFramePr>
        <xdr:cNvPr id="4" name="Chart 3">
          <a:extLst>
            <a:ext uri="{FF2B5EF4-FFF2-40B4-BE49-F238E27FC236}">
              <a16:creationId xmlns:a16="http://schemas.microsoft.com/office/drawing/2014/main" id="{EC3B385B-D93A-90C5-4E8F-388201C57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22860</xdr:colOff>
      <xdr:row>19</xdr:row>
      <xdr:rowOff>91440</xdr:rowOff>
    </xdr:from>
    <xdr:to>
      <xdr:col>13</xdr:col>
      <xdr:colOff>510540</xdr:colOff>
      <xdr:row>33</xdr:row>
      <xdr:rowOff>104775</xdr:rowOff>
    </xdr:to>
    <mc:AlternateContent xmlns:mc="http://schemas.openxmlformats.org/markup-compatibility/2006" xmlns:a14="http://schemas.microsoft.com/office/drawing/2010/main">
      <mc:Choice Requires="a14">
        <xdr:graphicFrame macro="">
          <xdr:nvGraphicFramePr>
            <xdr:cNvPr id="2" name="Seller 2">
              <a:extLst>
                <a:ext uri="{FF2B5EF4-FFF2-40B4-BE49-F238E27FC236}">
                  <a16:creationId xmlns:a16="http://schemas.microsoft.com/office/drawing/2014/main" id="{F0C41DF7-978B-ED63-3E55-3872C398232C}"/>
                </a:ext>
              </a:extLst>
            </xdr:cNvPr>
            <xdr:cNvGraphicFramePr/>
          </xdr:nvGraphicFramePr>
          <xdr:xfrm>
            <a:off x="0" y="0"/>
            <a:ext cx="0" cy="0"/>
          </xdr:xfrm>
          <a:graphic>
            <a:graphicData uri="http://schemas.microsoft.com/office/drawing/2010/slicer">
              <sle:slicer xmlns:sle="http://schemas.microsoft.com/office/drawing/2010/slicer" name="Seller 2"/>
            </a:graphicData>
          </a:graphic>
        </xdr:graphicFrame>
      </mc:Choice>
      <mc:Fallback xmlns="">
        <xdr:sp macro="" textlink="">
          <xdr:nvSpPr>
            <xdr:cNvPr id="0" name=""/>
            <xdr:cNvSpPr>
              <a:spLocks noTextEdit="1"/>
            </xdr:cNvSpPr>
          </xdr:nvSpPr>
          <xdr:spPr>
            <a:xfrm>
              <a:off x="7498080" y="3566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354330</xdr:colOff>
      <xdr:row>20</xdr:row>
      <xdr:rowOff>19050</xdr:rowOff>
    </xdr:from>
    <xdr:to>
      <xdr:col>10</xdr:col>
      <xdr:colOff>232410</xdr:colOff>
      <xdr:row>35</xdr:row>
      <xdr:rowOff>133350</xdr:rowOff>
    </xdr:to>
    <xdr:graphicFrame macro="">
      <xdr:nvGraphicFramePr>
        <xdr:cNvPr id="3" name="Chart 2">
          <a:extLst>
            <a:ext uri="{FF2B5EF4-FFF2-40B4-BE49-F238E27FC236}">
              <a16:creationId xmlns:a16="http://schemas.microsoft.com/office/drawing/2014/main" id="{36B1FD4A-9601-1BB1-8323-F3E4766BE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99060</xdr:colOff>
      <xdr:row>1</xdr:row>
      <xdr:rowOff>114300</xdr:rowOff>
    </xdr:from>
    <xdr:to>
      <xdr:col>12</xdr:col>
      <xdr:colOff>403860</xdr:colOff>
      <xdr:row>16</xdr:row>
      <xdr:rowOff>114300</xdr:rowOff>
    </xdr:to>
    <xdr:graphicFrame macro="">
      <xdr:nvGraphicFramePr>
        <xdr:cNvPr id="3" name="Chart 2">
          <a:extLst>
            <a:ext uri="{FF2B5EF4-FFF2-40B4-BE49-F238E27FC236}">
              <a16:creationId xmlns:a16="http://schemas.microsoft.com/office/drawing/2014/main" id="{4E78446A-7907-2F86-DCF4-393365538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510540</xdr:colOff>
      <xdr:row>1</xdr:row>
      <xdr:rowOff>114300</xdr:rowOff>
    </xdr:from>
    <xdr:to>
      <xdr:col>13</xdr:col>
      <xdr:colOff>76200</xdr:colOff>
      <xdr:row>18</xdr:row>
      <xdr:rowOff>22860</xdr:rowOff>
    </xdr:to>
    <xdr:graphicFrame macro="">
      <xdr:nvGraphicFramePr>
        <xdr:cNvPr id="4" name="Chart 3">
          <a:extLst>
            <a:ext uri="{FF2B5EF4-FFF2-40B4-BE49-F238E27FC236}">
              <a16:creationId xmlns:a16="http://schemas.microsoft.com/office/drawing/2014/main" id="{E0A2A4F6-AC7D-57AB-84FF-3B712E5F1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53340</xdr:colOff>
      <xdr:row>0</xdr:row>
      <xdr:rowOff>167640</xdr:rowOff>
    </xdr:from>
    <xdr:to>
      <xdr:col>12</xdr:col>
      <xdr:colOff>297180</xdr:colOff>
      <xdr:row>15</xdr:row>
      <xdr:rowOff>167640</xdr:rowOff>
    </xdr:to>
    <xdr:graphicFrame macro="">
      <xdr:nvGraphicFramePr>
        <xdr:cNvPr id="3" name="Chart 2">
          <a:extLst>
            <a:ext uri="{FF2B5EF4-FFF2-40B4-BE49-F238E27FC236}">
              <a16:creationId xmlns:a16="http://schemas.microsoft.com/office/drawing/2014/main" id="{51C008BD-60B3-85A5-5D14-7E1C54E5A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68580</xdr:colOff>
      <xdr:row>10</xdr:row>
      <xdr:rowOff>7620</xdr:rowOff>
    </xdr:from>
    <xdr:to>
      <xdr:col>13</xdr:col>
      <xdr:colOff>502920</xdr:colOff>
      <xdr:row>25</xdr:row>
      <xdr:rowOff>7620</xdr:rowOff>
    </xdr:to>
    <xdr:graphicFrame macro="">
      <xdr:nvGraphicFramePr>
        <xdr:cNvPr id="2" name="Chart 1">
          <a:extLst>
            <a:ext uri="{FF2B5EF4-FFF2-40B4-BE49-F238E27FC236}">
              <a16:creationId xmlns:a16="http://schemas.microsoft.com/office/drawing/2014/main" id="{357CC3D3-BBD3-F723-302D-C7D957C6E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320040</xdr:colOff>
      <xdr:row>0</xdr:row>
      <xdr:rowOff>0</xdr:rowOff>
    </xdr:from>
    <xdr:to>
      <xdr:col>13</xdr:col>
      <xdr:colOff>205740</xdr:colOff>
      <xdr:row>14</xdr:row>
      <xdr:rowOff>13335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42843F79-749F-8428-47AC-14A2848F258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57784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60960</xdr:colOff>
      <xdr:row>4</xdr:row>
      <xdr:rowOff>137160</xdr:rowOff>
    </xdr:from>
    <xdr:to>
      <xdr:col>16</xdr:col>
      <xdr:colOff>548640</xdr:colOff>
      <xdr:row>18</xdr:row>
      <xdr:rowOff>150495</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5DDC4B9A-EE08-1A47-C55D-596BF6D73A9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932420" y="868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xdr:colOff>
      <xdr:row>12</xdr:row>
      <xdr:rowOff>22860</xdr:rowOff>
    </xdr:from>
    <xdr:to>
      <xdr:col>14</xdr:col>
      <xdr:colOff>495300</xdr:colOff>
      <xdr:row>26</xdr:row>
      <xdr:rowOff>36195</xdr:rowOff>
    </xdr:to>
    <mc:AlternateContent xmlns:mc="http://schemas.openxmlformats.org/markup-compatibility/2006" xmlns:a14="http://schemas.microsoft.com/office/drawing/2010/main">
      <mc:Choice Requires="a14">
        <xdr:graphicFrame macro="">
          <xdr:nvGraphicFramePr>
            <xdr:cNvPr id="6" name="Seller">
              <a:extLst>
                <a:ext uri="{FF2B5EF4-FFF2-40B4-BE49-F238E27FC236}">
                  <a16:creationId xmlns:a16="http://schemas.microsoft.com/office/drawing/2014/main" id="{0C5367D5-4047-25C2-37BF-6DCD79C98488}"/>
                </a:ext>
              </a:extLst>
            </xdr:cNvPr>
            <xdr:cNvGraphicFramePr/>
          </xdr:nvGraphicFramePr>
          <xdr:xfrm>
            <a:off x="0" y="0"/>
            <a:ext cx="0" cy="0"/>
          </xdr:xfrm>
          <a:graphic>
            <a:graphicData uri="http://schemas.microsoft.com/office/drawing/2010/slicer">
              <sle:slicer xmlns:sle="http://schemas.microsoft.com/office/drawing/2010/slicer" name="Seller"/>
            </a:graphicData>
          </a:graphic>
        </xdr:graphicFrame>
      </mc:Choice>
      <mc:Fallback xmlns="">
        <xdr:sp macro="" textlink="">
          <xdr:nvSpPr>
            <xdr:cNvPr id="0" name=""/>
            <xdr:cNvSpPr>
              <a:spLocks noTextEdit="1"/>
            </xdr:cNvSpPr>
          </xdr:nvSpPr>
          <xdr:spPr>
            <a:xfrm>
              <a:off x="6537960" y="2217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18</xdr:row>
      <xdr:rowOff>38100</xdr:rowOff>
    </xdr:from>
    <xdr:to>
      <xdr:col>17</xdr:col>
      <xdr:colOff>83820</xdr:colOff>
      <xdr:row>32</xdr:row>
      <xdr:rowOff>51435</xdr:rowOff>
    </xdr:to>
    <mc:AlternateContent xmlns:mc="http://schemas.openxmlformats.org/markup-compatibility/2006" xmlns:a14="http://schemas.microsoft.com/office/drawing/2010/main">
      <mc:Choice Requires="a14">
        <xdr:graphicFrame macro="">
          <xdr:nvGraphicFramePr>
            <xdr:cNvPr id="7" name="Weekday 2">
              <a:extLst>
                <a:ext uri="{FF2B5EF4-FFF2-40B4-BE49-F238E27FC236}">
                  <a16:creationId xmlns:a16="http://schemas.microsoft.com/office/drawing/2014/main" id="{176FC159-4E0D-AB76-1C70-FEABB397BFDB}"/>
                </a:ext>
              </a:extLst>
            </xdr:cNvPr>
            <xdr:cNvGraphicFramePr/>
          </xdr:nvGraphicFramePr>
          <xdr:xfrm>
            <a:off x="0" y="0"/>
            <a:ext cx="0" cy="0"/>
          </xdr:xfrm>
          <a:graphic>
            <a:graphicData uri="http://schemas.microsoft.com/office/drawing/2010/slicer">
              <sle:slicer xmlns:sle="http://schemas.microsoft.com/office/drawing/2010/slicer" name="Weekday 2"/>
            </a:graphicData>
          </a:graphic>
        </xdr:graphicFrame>
      </mc:Choice>
      <mc:Fallback xmlns="">
        <xdr:sp macro="" textlink="">
          <xdr:nvSpPr>
            <xdr:cNvPr id="0" name=""/>
            <xdr:cNvSpPr>
              <a:spLocks noTextEdit="1"/>
            </xdr:cNvSpPr>
          </xdr:nvSpPr>
          <xdr:spPr>
            <a:xfrm>
              <a:off x="8138160" y="3329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419100</xdr:colOff>
      <xdr:row>8</xdr:row>
      <xdr:rowOff>83820</xdr:rowOff>
    </xdr:from>
    <xdr:to>
      <xdr:col>10</xdr:col>
      <xdr:colOff>182880</xdr:colOff>
      <xdr:row>23</xdr:row>
      <xdr:rowOff>83820</xdr:rowOff>
    </xdr:to>
    <xdr:graphicFrame macro="">
      <xdr:nvGraphicFramePr>
        <xdr:cNvPr id="3" name="Chart 2">
          <a:extLst>
            <a:ext uri="{FF2B5EF4-FFF2-40B4-BE49-F238E27FC236}">
              <a16:creationId xmlns:a16="http://schemas.microsoft.com/office/drawing/2014/main" id="{4828C894-D8B4-3D1A-4F84-9AA9B7842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arth Patel" refreshedDate="45134.687190393517" createdVersion="8" refreshedVersion="8" minRefreshableVersion="3" recordCount="1036" xr:uid="{162DBE5A-9656-4CDF-A740-88AF8E9803D7}">
  <cacheSource type="worksheet">
    <worksheetSource name="Main_table"/>
  </cacheSource>
  <cacheFields count="18">
    <cacheField name="Order id" numFmtId="0">
      <sharedItems count="1036">
        <s v="A001"/>
        <s v="A002"/>
        <s v="A003"/>
        <s v="A004"/>
        <s v="A005"/>
        <s v="A006"/>
        <s v="A007"/>
        <s v="A008"/>
        <s v="A009"/>
        <s v="A010"/>
        <s v="A011"/>
        <s v="A012"/>
        <s v="A013"/>
        <s v="A014"/>
        <s v="A015"/>
        <s v="A016"/>
        <s v="A017"/>
        <s v="A018"/>
        <s v="A019"/>
        <s v="A020"/>
        <s v="A021"/>
        <s v="A022"/>
        <s v="A023"/>
        <s v="A024"/>
        <s v="A025"/>
        <s v="A026"/>
        <s v="A027"/>
        <s v="A028"/>
        <s v="A029"/>
        <s v="A030"/>
        <s v="A031"/>
        <s v="A032"/>
        <s v="A033"/>
        <s v="A034"/>
        <s v="A035"/>
        <s v="A036"/>
        <s v="A037"/>
        <s v="A038"/>
        <s v="A039"/>
        <s v="A040"/>
        <s v="A041"/>
        <s v="A042"/>
        <s v="A043"/>
        <s v="A044"/>
        <s v="A045"/>
        <s v="A046"/>
        <s v="A047"/>
        <s v="A048"/>
        <s v="A049"/>
        <s v="A050"/>
        <s v="A051"/>
        <s v="A052"/>
        <s v="A053"/>
        <s v="A054"/>
        <s v="A055"/>
        <s v="A056"/>
        <s v="A057"/>
        <s v="A058"/>
        <s v="A059"/>
        <s v="A060"/>
        <s v="A061"/>
        <s v="A062"/>
        <s v="A063"/>
        <s v="A064"/>
        <s v="A065"/>
        <s v="A066"/>
        <s v="A067"/>
        <s v="A068"/>
        <s v="A069"/>
        <s v="A070"/>
        <s v="A071"/>
        <s v="A072"/>
        <s v="A073"/>
        <s v="A074"/>
        <s v="A075"/>
        <s v="A076"/>
        <s v="A077"/>
        <s v="A078"/>
        <s v="A079"/>
        <s v="A080"/>
        <s v="A081"/>
        <s v="A082"/>
        <s v="A083"/>
        <s v="A084"/>
        <s v="A085"/>
        <s v="A086"/>
        <s v="A087"/>
        <s v="A088"/>
        <s v="A089"/>
        <s v="A090"/>
        <s v="A091"/>
        <s v="A092"/>
        <s v="A093"/>
        <s v="A094"/>
        <s v="A095"/>
        <s v="A096"/>
        <s v="A097"/>
        <s v="A098"/>
        <s v="A099"/>
        <s v="A100"/>
        <s v="A101"/>
        <s v="A102"/>
        <s v="A103"/>
        <s v="A104"/>
        <s v="A105"/>
        <s v="A106"/>
        <s v="A107"/>
        <s v="A108"/>
        <s v="A109"/>
        <s v="A110"/>
        <s v="A111"/>
        <s v="A112"/>
        <s v="A113"/>
        <s v="A114"/>
        <s v="A115"/>
        <s v="A116"/>
        <s v="A117"/>
        <s v="A118"/>
        <s v="A119"/>
        <s v="A120"/>
        <s v="A121"/>
        <s v="A122"/>
        <s v="A123"/>
        <s v="A124"/>
        <s v="A125"/>
        <s v="A126"/>
        <s v="A127"/>
        <s v="A128"/>
        <s v="A129"/>
        <s v="A130"/>
        <s v="A131"/>
        <s v="A132"/>
        <s v="A133"/>
        <s v="A134"/>
        <s v="A135"/>
        <s v="A136"/>
        <s v="A137"/>
        <s v="A138"/>
        <s v="A139"/>
        <s v="A140"/>
        <s v="A141"/>
        <s v="A142"/>
        <s v="A143"/>
        <s v="A144"/>
        <s v="A145"/>
        <s v="A146"/>
        <s v="A147"/>
        <s v="A148"/>
        <s v="A149"/>
        <s v="A150"/>
        <s v="A151"/>
        <s v="A152"/>
        <s v="A153"/>
        <s v="A154"/>
        <s v="A155"/>
        <s v="A156"/>
        <s v="A157"/>
        <s v="A158"/>
        <s v="A159"/>
        <s v="A160"/>
        <s v="A161"/>
        <s v="A162"/>
        <s v="A163"/>
        <s v="A164"/>
        <s v="A165"/>
        <s v="A166"/>
        <s v="A167"/>
        <s v="A168"/>
        <s v="A169"/>
        <s v="A170"/>
        <s v="A171"/>
        <s v="A172"/>
        <s v="A173"/>
        <s v="A174"/>
        <s v="A175"/>
        <s v="A176"/>
        <s v="A177"/>
        <s v="A178"/>
        <s v="A179"/>
        <s v="A180"/>
        <s v="A181"/>
        <s v="A182"/>
        <s v="A183"/>
        <s v="A184"/>
        <s v="A185"/>
        <s v="A186"/>
        <s v="A187"/>
        <s v="A188"/>
        <s v="A189"/>
        <s v="A190"/>
        <s v="A191"/>
        <s v="A192"/>
        <s v="A193"/>
        <s v="A194"/>
        <s v="A195"/>
        <s v="A196"/>
        <s v="A197"/>
        <s v="A198"/>
        <s v="A199"/>
        <s v="A200"/>
        <s v="A201"/>
        <s v="A202"/>
        <s v="A203"/>
        <s v="A204"/>
        <s v="A205"/>
        <s v="A206"/>
        <s v="A207"/>
        <s v="A208"/>
        <s v="A209"/>
        <s v="A210"/>
        <s v="A211"/>
        <s v="A212"/>
        <s v="A213"/>
        <s v="A214"/>
        <s v="A215"/>
        <s v="A216"/>
        <s v="A217"/>
        <s v="A218"/>
        <s v="A219"/>
        <s v="A220"/>
        <s v="A221"/>
        <s v="A222"/>
        <s v="A223"/>
        <s v="A224"/>
        <s v="A225"/>
        <s v="A226"/>
        <s v="A227"/>
        <s v="A228"/>
        <s v="A229"/>
        <s v="A230"/>
        <s v="A231"/>
        <s v="A232"/>
        <s v="A233"/>
        <s v="A234"/>
        <s v="A235"/>
        <s v="A236"/>
        <s v="A237"/>
        <s v="A238"/>
        <s v="A239"/>
        <s v="A240"/>
        <s v="A241"/>
        <s v="A242"/>
        <s v="A243"/>
        <s v="A244"/>
        <s v="A245"/>
        <s v="A246"/>
        <s v="A247"/>
        <s v="A248"/>
        <s v="A249"/>
        <s v="A250"/>
        <s v="A251"/>
        <s v="A252"/>
        <s v="A253"/>
        <s v="A254"/>
        <s v="A255"/>
        <s v="A256"/>
        <s v="A257"/>
        <s v="A258"/>
        <s v="A259"/>
        <s v="A260"/>
        <s v="A261"/>
        <s v="A262"/>
        <s v="A263"/>
        <s v="A264"/>
        <s v="A265"/>
        <s v="A266"/>
        <s v="A267"/>
        <s v="A268"/>
        <s v="A269"/>
        <s v="A270"/>
        <s v="A271"/>
        <s v="A272"/>
        <s v="A273"/>
        <s v="A274"/>
        <s v="A275"/>
        <s v="A276"/>
        <s v="A277"/>
        <s v="A278"/>
        <s v="A279"/>
        <s v="A280"/>
        <s v="A281"/>
        <s v="A282"/>
        <s v="A283"/>
        <s v="A284"/>
        <s v="A285"/>
        <s v="A286"/>
        <s v="A287"/>
        <s v="A288"/>
        <s v="A289"/>
        <s v="A290"/>
        <s v="A291"/>
        <s v="A292"/>
        <s v="A293"/>
        <s v="A294"/>
        <s v="A295"/>
        <s v="A296"/>
        <s v="A297"/>
        <s v="A298"/>
        <s v="A299"/>
        <s v="A300"/>
        <s v="A301"/>
        <s v="A302"/>
        <s v="A303"/>
        <s v="A304"/>
        <s v="A305"/>
        <s v="A306"/>
        <s v="A307"/>
        <s v="A308"/>
        <s v="A309"/>
        <s v="A310"/>
        <s v="A311"/>
        <s v="A312"/>
        <s v="A313"/>
        <s v="A314"/>
        <s v="A315"/>
        <s v="A316"/>
        <s v="A317"/>
        <s v="A318"/>
        <s v="A319"/>
        <s v="A320"/>
        <s v="A321"/>
        <s v="A322"/>
        <s v="A323"/>
        <s v="A324"/>
        <s v="A325"/>
        <s v="A326"/>
        <s v="A327"/>
        <s v="A328"/>
        <s v="A329"/>
        <s v="A330"/>
        <s v="A331"/>
        <s v="A332"/>
        <s v="A333"/>
        <s v="A334"/>
        <s v="A335"/>
        <s v="A336"/>
        <s v="A337"/>
        <s v="A338"/>
        <s v="A339"/>
        <s v="A340"/>
        <s v="A341"/>
        <s v="A342"/>
        <s v="A343"/>
        <s v="A344"/>
        <s v="A345"/>
        <s v="A346"/>
        <s v="A347"/>
        <s v="A348"/>
        <s v="A349"/>
        <s v="A350"/>
        <s v="A351"/>
        <s v="A352"/>
        <s v="A353"/>
        <s v="A354"/>
        <s v="A355"/>
        <s v="A356"/>
        <s v="A357"/>
        <s v="A358"/>
        <s v="A359"/>
        <s v="A360"/>
        <s v="A361"/>
        <s v="A362"/>
        <s v="A363"/>
        <s v="A364"/>
        <s v="A365"/>
        <s v="A366"/>
        <s v="A367"/>
        <s v="A368"/>
        <s v="A369"/>
        <s v="A370"/>
        <s v="A371"/>
        <s v="A372"/>
        <s v="A373"/>
        <s v="A374"/>
        <s v="A375"/>
        <s v="A376"/>
        <s v="A377"/>
        <s v="A378"/>
        <s v="A379"/>
        <s v="A380"/>
        <s v="A381"/>
        <s v="A382"/>
        <s v="A383"/>
        <s v="A384"/>
        <s v="A385"/>
        <s v="A386"/>
        <s v="A387"/>
        <s v="A388"/>
        <s v="A389"/>
        <s v="A390"/>
        <s v="A391"/>
        <s v="A392"/>
        <s v="A393"/>
        <s v="A394"/>
        <s v="A395"/>
        <s v="A396"/>
        <s v="A397"/>
        <s v="A398"/>
        <s v="A399"/>
        <s v="A400"/>
        <s v="A401"/>
        <s v="A402"/>
        <s v="A403"/>
        <s v="A404"/>
        <s v="A405"/>
        <s v="A406"/>
        <s v="A407"/>
        <s v="A408"/>
        <s v="A409"/>
        <s v="A410"/>
        <s v="A411"/>
        <s v="A412"/>
        <s v="A413"/>
        <s v="A414"/>
        <s v="A415"/>
        <s v="A416"/>
        <s v="A417"/>
        <s v="A418"/>
        <s v="A419"/>
        <s v="A420"/>
        <s v="A421"/>
        <s v="A422"/>
        <s v="A423"/>
        <s v="A424"/>
        <s v="A425"/>
        <s v="A426"/>
        <s v="A427"/>
        <s v="A428"/>
        <s v="A429"/>
        <s v="A430"/>
        <s v="A431"/>
        <s v="A432"/>
        <s v="A433"/>
        <s v="A434"/>
        <s v="A435"/>
        <s v="A436"/>
        <s v="A437"/>
        <s v="A438"/>
        <s v="A439"/>
        <s v="A440"/>
        <s v="A441"/>
        <s v="A442"/>
        <s v="A443"/>
        <s v="A444"/>
        <s v="A445"/>
        <s v="A446"/>
        <s v="A447"/>
        <s v="A448"/>
        <s v="A449"/>
        <s v="A450"/>
        <s v="A451"/>
        <s v="A452"/>
        <s v="A453"/>
        <s v="A454"/>
        <s v="A455"/>
        <s v="A456"/>
        <s v="A457"/>
        <s v="A458"/>
        <s v="A459"/>
        <s v="A460"/>
        <s v="A461"/>
        <s v="A462"/>
        <s v="A463"/>
        <s v="A464"/>
        <s v="A465"/>
        <s v="A466"/>
        <s v="A467"/>
        <s v="A468"/>
        <s v="A469"/>
        <s v="A470"/>
        <s v="A471"/>
        <s v="A472"/>
        <s v="A473"/>
        <s v="A474"/>
        <s v="A475"/>
        <s v="A476"/>
        <s v="A477"/>
        <s v="A478"/>
        <s v="A479"/>
        <s v="A480"/>
        <s v="A481"/>
        <s v="A482"/>
        <s v="A483"/>
        <s v="A484"/>
        <s v="A485"/>
        <s v="A486"/>
        <s v="A487"/>
        <s v="A488"/>
        <s v="A489"/>
        <s v="A490"/>
        <s v="A491"/>
        <s v="A492"/>
        <s v="A493"/>
        <s v="A494"/>
        <s v="A495"/>
        <s v="A496"/>
        <s v="A497"/>
        <s v="A498"/>
        <s v="A499"/>
        <s v="A500"/>
        <s v="A501"/>
        <s v="A502"/>
        <s v="A503"/>
        <s v="A504"/>
        <s v="A505"/>
        <s v="A506"/>
        <s v="A507"/>
        <s v="A508"/>
        <s v="A509"/>
        <s v="A510"/>
        <s v="A511"/>
        <s v="A512"/>
        <s v="A513"/>
        <s v="A514"/>
        <s v="A515"/>
        <s v="A516"/>
        <s v="A517"/>
        <s v="A518"/>
        <s v="A519"/>
        <s v="A520"/>
        <s v="A521"/>
        <s v="A522"/>
        <s v="A523"/>
        <s v="A524"/>
        <s v="A525"/>
        <s v="A526"/>
        <s v="A527"/>
        <s v="A528"/>
        <s v="A529"/>
        <s v="A530"/>
        <s v="A531"/>
        <s v="A532"/>
        <s v="A533"/>
        <s v="A534"/>
        <s v="A535"/>
        <s v="A536"/>
        <s v="A537"/>
        <s v="A538"/>
        <s v="A539"/>
        <s v="A540"/>
        <s v="A541"/>
        <s v="A542"/>
        <s v="A543"/>
        <s v="A544"/>
        <s v="A545"/>
        <s v="A546"/>
        <s v="A547"/>
        <s v="A548"/>
        <s v="A549"/>
        <s v="A550"/>
        <s v="A551"/>
        <s v="A552"/>
        <s v="A553"/>
        <s v="A554"/>
        <s v="A555"/>
        <s v="A556"/>
        <s v="A557"/>
        <s v="A558"/>
        <s v="A559"/>
        <s v="A560"/>
        <s v="A561"/>
        <s v="A562"/>
        <s v="A563"/>
        <s v="A564"/>
        <s v="A565"/>
        <s v="A566"/>
        <s v="A567"/>
        <s v="A568"/>
        <s v="A569"/>
        <s v="A570"/>
        <s v="A571"/>
        <s v="A572"/>
        <s v="A573"/>
        <s v="A574"/>
        <s v="A575"/>
        <s v="A576"/>
        <s v="A577"/>
        <s v="A578"/>
        <s v="A579"/>
        <s v="A580"/>
        <s v="A581"/>
        <s v="A582"/>
        <s v="A583"/>
        <s v="A584"/>
        <s v="A585"/>
        <s v="A586"/>
        <s v="A587"/>
        <s v="A588"/>
        <s v="A589"/>
        <s v="A590"/>
        <s v="A591"/>
        <s v="A592"/>
        <s v="A593"/>
        <s v="A594"/>
        <s v="A595"/>
        <s v="A596"/>
        <s v="A597"/>
        <s v="A598"/>
        <s v="A599"/>
        <s v="A600"/>
        <s v="A601"/>
        <s v="A602"/>
        <s v="A603"/>
        <s v="A604"/>
        <s v="A605"/>
        <s v="A606"/>
        <s v="A607"/>
        <s v="A608"/>
        <s v="A609"/>
        <s v="A610"/>
        <s v="A611"/>
        <s v="A612"/>
        <s v="A613"/>
        <s v="A614"/>
        <s v="A615"/>
        <s v="A616"/>
        <s v="A617"/>
        <s v="A618"/>
        <s v="A619"/>
        <s v="A620"/>
        <s v="A621"/>
        <s v="A622"/>
        <s v="A623"/>
        <s v="A624"/>
        <s v="A625"/>
        <s v="A626"/>
        <s v="A627"/>
        <s v="A628"/>
        <s v="A629"/>
        <s v="A630"/>
        <s v="A631"/>
        <s v="A632"/>
        <s v="A633"/>
        <s v="A634"/>
        <s v="A635"/>
        <s v="A636"/>
        <s v="A637"/>
        <s v="A638"/>
        <s v="A639"/>
        <s v="A640"/>
        <s v="A641"/>
        <s v="A642"/>
        <s v="A643"/>
        <s v="A644"/>
        <s v="A645"/>
        <s v="A646"/>
        <s v="A647"/>
        <s v="A648"/>
        <s v="A649"/>
        <s v="A650"/>
        <s v="A651"/>
        <s v="A652"/>
        <s v="A653"/>
        <s v="A654"/>
        <s v="A655"/>
        <s v="A656"/>
        <s v="A657"/>
        <s v="A658"/>
        <s v="A659"/>
        <s v="A660"/>
        <s v="A661"/>
        <s v="A662"/>
        <s v="A663"/>
        <s v="A664"/>
        <s v="A665"/>
        <s v="A666"/>
        <s v="A667"/>
        <s v="A668"/>
        <s v="A669"/>
        <s v="A670"/>
        <s v="A671"/>
        <s v="A672"/>
        <s v="A673"/>
        <s v="A674"/>
        <s v="A675"/>
        <s v="A676"/>
        <s v="A677"/>
        <s v="A678"/>
        <s v="A679"/>
        <s v="A680"/>
        <s v="A681"/>
        <s v="A682"/>
        <s v="A683"/>
        <s v="A684"/>
        <s v="A685"/>
        <s v="A686"/>
        <s v="A687"/>
        <s v="A688"/>
        <s v="A689"/>
        <s v="A690"/>
        <s v="A691"/>
        <s v="A692"/>
        <s v="A693"/>
        <s v="A694"/>
        <s v="A695"/>
        <s v="A696"/>
        <s v="A697"/>
        <s v="A698"/>
        <s v="A699"/>
        <s v="A700"/>
        <s v="A701"/>
        <s v="A702"/>
        <s v="A703"/>
        <s v="A704"/>
        <s v="A705"/>
        <s v="A706"/>
        <s v="A707"/>
        <s v="A708"/>
        <s v="A709"/>
        <s v="A710"/>
        <s v="A711"/>
        <s v="A712"/>
        <s v="A713"/>
        <s v="A714"/>
        <s v="A715"/>
        <s v="A716"/>
        <s v="A717"/>
        <s v="A718"/>
        <s v="A719"/>
        <s v="A720"/>
        <s v="A721"/>
        <s v="A722"/>
        <s v="A723"/>
        <s v="A724"/>
        <s v="A725"/>
        <s v="A726"/>
        <s v="A727"/>
        <s v="A728"/>
        <s v="A729"/>
        <s v="A730"/>
        <s v="A731"/>
        <s v="A732"/>
        <s v="A733"/>
        <s v="A734"/>
        <s v="A735"/>
        <s v="A736"/>
        <s v="A737"/>
        <s v="A738"/>
        <s v="A739"/>
        <s v="A740"/>
        <s v="A741"/>
        <s v="A742"/>
        <s v="A743"/>
        <s v="A744"/>
        <s v="A745"/>
        <s v="A746"/>
        <s v="A747"/>
        <s v="A748"/>
        <s v="A749"/>
        <s v="A750"/>
        <s v="A751"/>
        <s v="A752"/>
        <s v="A753"/>
        <s v="A754"/>
        <s v="A755"/>
        <s v="A756"/>
        <s v="A757"/>
        <s v="A758"/>
        <s v="A759"/>
        <s v="A760"/>
        <s v="A761"/>
        <s v="A762"/>
        <s v="A763"/>
        <s v="A764"/>
        <s v="A765"/>
        <s v="A766"/>
        <s v="A767"/>
        <s v="A768"/>
        <s v="A769"/>
        <s v="A770"/>
        <s v="A771"/>
        <s v="A772"/>
        <s v="A773"/>
        <s v="A774"/>
        <s v="A775"/>
        <s v="A776"/>
        <s v="A777"/>
        <s v="A778"/>
        <s v="A779"/>
        <s v="A780"/>
        <s v="A781"/>
        <s v="A782"/>
        <s v="A783"/>
        <s v="A784"/>
        <s v="A785"/>
        <s v="A786"/>
        <s v="A787"/>
        <s v="A788"/>
        <s v="A789"/>
        <s v="A790"/>
        <s v="A791"/>
        <s v="A792"/>
        <s v="A793"/>
        <s v="A794"/>
        <s v="A795"/>
        <s v="A796"/>
        <s v="A797"/>
        <s v="A798"/>
        <s v="A799"/>
        <s v="A800"/>
        <s v="A801"/>
        <s v="A802"/>
        <s v="A803"/>
        <s v="A804"/>
        <s v="A805"/>
        <s v="A806"/>
        <s v="A807"/>
        <s v="A808"/>
        <s v="A809"/>
        <s v="A810"/>
        <s v="A811"/>
        <s v="A812"/>
        <s v="A813"/>
        <s v="A814"/>
        <s v="A815"/>
        <s v="A816"/>
        <s v="A817"/>
        <s v="A818"/>
        <s v="A819"/>
        <s v="A820"/>
        <s v="A821"/>
        <s v="A822"/>
        <s v="A823"/>
        <s v="A824"/>
        <s v="A825"/>
        <s v="A826"/>
        <s v="A827"/>
        <s v="A828"/>
        <s v="A829"/>
        <s v="A830"/>
        <s v="A831"/>
        <s v="A832"/>
        <s v="A833"/>
        <s v="A834"/>
        <s v="A835"/>
        <s v="A836"/>
        <s v="A837"/>
        <s v="A838"/>
        <s v="A839"/>
        <s v="A840"/>
        <s v="A841"/>
        <s v="A842"/>
        <s v="A843"/>
        <s v="A844"/>
        <s v="A845"/>
        <s v="A846"/>
        <s v="A847"/>
        <s v="A848"/>
        <s v="A849"/>
        <s v="A850"/>
        <s v="A851"/>
        <s v="A852"/>
        <s v="A853"/>
        <s v="A854"/>
        <s v="A855"/>
        <s v="A856"/>
        <s v="A857"/>
        <s v="A858"/>
        <s v="A859"/>
        <s v="A860"/>
        <s v="A861"/>
        <s v="A862"/>
        <s v="A863"/>
        <s v="A864"/>
        <s v="A865"/>
        <s v="A866"/>
        <s v="A867"/>
        <s v="A868"/>
        <s v="A869"/>
        <s v="A870"/>
        <s v="A871"/>
        <s v="A872"/>
        <s v="A873"/>
        <s v="A874"/>
        <s v="A875"/>
        <s v="A876"/>
        <s v="A877"/>
        <s v="A878"/>
        <s v="A879"/>
        <s v="A880"/>
        <s v="A881"/>
        <s v="A882"/>
        <s v="A883"/>
        <s v="A884"/>
        <s v="A885"/>
        <s v="A886"/>
        <s v="A887"/>
        <s v="A888"/>
        <s v="A889"/>
        <s v="A890"/>
        <s v="A891"/>
        <s v="A892"/>
        <s v="A893"/>
        <s v="A894"/>
        <s v="A895"/>
        <s v="A896"/>
        <s v="A897"/>
        <s v="A898"/>
        <s v="A899"/>
        <s v="A900"/>
        <s v="A901"/>
        <s v="A902"/>
        <s v="A903"/>
        <s v="A904"/>
        <s v="A905"/>
        <s v="A906"/>
        <s v="A907"/>
        <s v="A908"/>
        <s v="A909"/>
        <s v="A910"/>
        <s v="A911"/>
        <s v="A912"/>
        <s v="A913"/>
        <s v="A914"/>
        <s v="A915"/>
        <s v="A916"/>
        <s v="A917"/>
        <s v="A918"/>
        <s v="A919"/>
        <s v="A920"/>
        <s v="A921"/>
        <s v="A922"/>
        <s v="A923"/>
        <s v="A924"/>
        <s v="A925"/>
        <s v="A926"/>
        <s v="A927"/>
        <s v="A928"/>
        <s v="A929"/>
        <s v="A930"/>
        <s v="A931"/>
        <s v="A932"/>
        <s v="A933"/>
        <s v="A934"/>
        <s v="A935"/>
        <s v="A936"/>
        <s v="A937"/>
        <s v="A938"/>
        <s v="A939"/>
        <s v="A940"/>
        <s v="A941"/>
        <s v="A942"/>
        <s v="A943"/>
        <s v="A944"/>
        <s v="A945"/>
        <s v="A946"/>
        <s v="A947"/>
        <s v="A948"/>
        <s v="A949"/>
        <s v="A950"/>
        <s v="A951"/>
        <s v="A952"/>
        <s v="A953"/>
        <s v="A954"/>
        <s v="A955"/>
        <s v="A956"/>
        <s v="A957"/>
        <s v="A958"/>
        <s v="A959"/>
        <s v="A960"/>
        <s v="A961"/>
        <s v="A962"/>
        <s v="A963"/>
        <s v="A964"/>
        <s v="A965"/>
        <s v="A966"/>
        <s v="A967"/>
        <s v="A968"/>
        <s v="A969"/>
        <s v="A970"/>
        <s v="A971"/>
        <s v="A972"/>
        <s v="A973"/>
        <s v="A974"/>
        <s v="A975"/>
        <s v="A976"/>
        <s v="A977"/>
        <s v="A978"/>
        <s v="A979"/>
        <s v="A980"/>
        <s v="A981"/>
        <s v="A982"/>
        <s v="A983"/>
        <s v="A984"/>
        <s v="A985"/>
        <s v="A986"/>
        <s v="A987"/>
        <s v="A988"/>
        <s v="A989"/>
        <s v="A990"/>
        <s v="A991"/>
        <s v="A992"/>
        <s v="A993"/>
        <s v="A994"/>
        <s v="A995"/>
        <s v="A996"/>
        <s v="A997"/>
        <s v="A998"/>
        <s v="A999"/>
        <s v="A1000"/>
        <s v="A1001"/>
        <s v="A1002"/>
        <s v="A1003"/>
        <s v="A1004"/>
        <s v="A1005"/>
        <s v="A1006"/>
        <s v="A1007"/>
        <s v="A1008"/>
        <s v="A1009"/>
        <s v="A1010"/>
        <s v="A1011"/>
        <s v="A1012"/>
        <s v="A1013"/>
        <s v="A1014"/>
        <s v="A1015"/>
        <s v="A1016"/>
        <s v="A1017"/>
        <s v="A1018"/>
        <s v="A1019"/>
        <s v="A1020"/>
        <s v="A1021"/>
        <s v="A1022"/>
        <s v="A1023"/>
        <s v="A1024"/>
        <s v="A1025"/>
        <s v="A1026"/>
        <s v="A1027"/>
        <s v="A1028"/>
        <s v="A1029"/>
        <s v="A1030"/>
        <s v="A1031"/>
        <s v="A1032"/>
        <s v="A1033"/>
        <s v="A1034"/>
        <s v="A1035"/>
        <s v="A1036"/>
      </sharedItems>
    </cacheField>
    <cacheField name="Order Date" numFmtId="164">
      <sharedItems containsSemiMixedTypes="0" containsNonDate="0" containsDate="1" containsString="0" minDate="2022-04-01T00:00:00" maxDate="2022-09-13T00:00:00"/>
    </cacheField>
    <cacheField name="Day" numFmtId="0">
      <sharedItems/>
    </cacheField>
    <cacheField name="Weekday" numFmtId="0">
      <sharedItems count="7">
        <s v="Friday"/>
        <s v="Saturday"/>
        <s v="Sunday"/>
        <s v="Monday"/>
        <s v="Tuesday"/>
        <s v="Wednesday"/>
        <s v="Thursday"/>
      </sharedItems>
    </cacheField>
    <cacheField name="Month" numFmtId="0">
      <sharedItems count="6">
        <s v="April"/>
        <s v="May"/>
        <s v="June"/>
        <s v="July"/>
        <s v="August"/>
        <s v="September"/>
      </sharedItems>
    </cacheField>
    <cacheField name="Cust ID" numFmtId="0">
      <sharedItems/>
    </cacheField>
    <cacheField name="Cust Name" numFmtId="0">
      <sharedItems/>
    </cacheField>
    <cacheField name="Seller" numFmtId="0">
      <sharedItems count="4">
        <s v="ABC Traders"/>
        <s v="Super Tech"/>
        <s v="RG Store"/>
        <s v="CCC Mart"/>
      </sharedItems>
    </cacheField>
    <cacheField name="Product" numFmtId="0">
      <sharedItems/>
    </cacheField>
    <cacheField name="Price" numFmtId="165">
      <sharedItems containsSemiMixedTypes="0" containsString="0" containsNumber="1" containsInteger="1" minValue="190" maxValue="4000"/>
    </cacheField>
    <cacheField name="Qty" numFmtId="1">
      <sharedItems containsSemiMixedTypes="0" containsString="0" containsNumber="1" containsInteger="1" minValue="1" maxValue="65"/>
    </cacheField>
    <cacheField name="Amount" numFmtId="165">
      <sharedItems containsSemiMixedTypes="0" containsString="0" containsNumber="1" containsInteger="1" minValue="190" maxValue="260000"/>
    </cacheField>
    <cacheField name="Payment Mode" numFmtId="0">
      <sharedItems/>
    </cacheField>
    <cacheField name="Last 30 Days" numFmtId="165">
      <sharedItems containsSemiMixedTypes="0" containsString="0" containsNumber="1" containsInteger="1" minValue="49810" maxValue="8929710"/>
    </cacheField>
    <cacheField name="Last 3 Months" numFmtId="165">
      <sharedItems containsSemiMixedTypes="0" containsString="0" containsNumber="1" containsInteger="1" minValue="49810" maxValue="12529390"/>
    </cacheField>
    <cacheField name="Very last 30 days " numFmtId="165">
      <sharedItems containsSemiMixedTypes="0" containsString="0" containsNumber="1" containsInteger="1" minValue="8929710" maxValue="8929710"/>
    </cacheField>
    <cacheField name="Very last 90 days " numFmtId="165">
      <sharedItems containsSemiMixedTypes="0" containsString="0" containsNumber="1" containsInteger="1" minValue="12529390" maxValue="12529390"/>
    </cacheField>
    <cacheField name="if last 30 days" numFmtId="165">
      <sharedItems/>
    </cacheField>
  </cacheFields>
  <extLst>
    <ext xmlns:x14="http://schemas.microsoft.com/office/spreadsheetml/2009/9/main" uri="{725AE2AE-9491-48be-B2B4-4EB974FC3084}">
      <x14:pivotCacheDefinition pivotCacheId="12547413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arth Patel" refreshedDate="45136.59117349537" createdVersion="8" refreshedVersion="8" minRefreshableVersion="3" recordCount="1036" xr:uid="{3290B49C-70C8-49B1-A2B5-CB577014A389}">
  <cacheSource type="worksheet">
    <worksheetSource name="Main_table"/>
  </cacheSource>
  <cacheFields count="18">
    <cacheField name="Order id" numFmtId="0">
      <sharedItems/>
    </cacheField>
    <cacheField name="Order Date" numFmtId="164">
      <sharedItems containsSemiMixedTypes="0" containsNonDate="0" containsDate="1" containsString="0" minDate="2022-04-01T00:00:00" maxDate="2022-09-13T00:00:00"/>
    </cacheField>
    <cacheField name="Day" numFmtId="0">
      <sharedItems/>
    </cacheField>
    <cacheField name="Weekday" numFmtId="0">
      <sharedItems/>
    </cacheField>
    <cacheField name="Month" numFmtId="0">
      <sharedItems/>
    </cacheField>
    <cacheField name="Cust ID" numFmtId="0">
      <sharedItems/>
    </cacheField>
    <cacheField name="Cust Name" numFmtId="0">
      <sharedItems/>
    </cacheField>
    <cacheField name="Seller" numFmtId="0">
      <sharedItems count="4">
        <s v="ABC Traders"/>
        <s v="Super Tech"/>
        <s v="RG Store"/>
        <s v="CCC Mart"/>
      </sharedItems>
    </cacheField>
    <cacheField name="Product" numFmtId="0">
      <sharedItems/>
    </cacheField>
    <cacheField name="Price" numFmtId="165">
      <sharedItems containsSemiMixedTypes="0" containsString="0" containsNumber="1" containsInteger="1" minValue="190" maxValue="4000"/>
    </cacheField>
    <cacheField name="Qty" numFmtId="1">
      <sharedItems containsSemiMixedTypes="0" containsString="0" containsNumber="1" containsInteger="1" minValue="1" maxValue="65"/>
    </cacheField>
    <cacheField name="Amount" numFmtId="165">
      <sharedItems containsSemiMixedTypes="0" containsString="0" containsNumber="1" containsInteger="1" minValue="190" maxValue="260000"/>
    </cacheField>
    <cacheField name="Payment Mode" numFmtId="0">
      <sharedItems/>
    </cacheField>
    <cacheField name="Last 30 Days" numFmtId="165">
      <sharedItems containsSemiMixedTypes="0" containsString="0" containsNumber="1" containsInteger="1" minValue="49810" maxValue="8929710"/>
    </cacheField>
    <cacheField name="Last 3 Months" numFmtId="165">
      <sharedItems containsSemiMixedTypes="0" containsString="0" containsNumber="1" containsInteger="1" minValue="49810" maxValue="12529390"/>
    </cacheField>
    <cacheField name="Very last 30 days " numFmtId="165">
      <sharedItems containsSemiMixedTypes="0" containsString="0" containsNumber="1" containsInteger="1" minValue="8929710" maxValue="8929710"/>
    </cacheField>
    <cacheField name="Very last 90 days " numFmtId="165">
      <sharedItems containsSemiMixedTypes="0" containsString="0" containsNumber="1" containsInteger="1" minValue="12529390" maxValue="12529390"/>
    </cacheField>
    <cacheField name="if last 30 days" numFmtId="16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2013886" backgroundQuery="1" createdVersion="8" refreshedVersion="8" minRefreshableVersion="3" recordCount="0" supportSubquery="1" supportAdvancedDrill="1" xr:uid="{8735A913-4E10-4FDE-96AF-A1EF20AAC33C}">
  <cacheSource type="external" connectionId="2"/>
  <cacheFields count="3">
    <cacheField name="[Main_table].[Payment Mode].[Payment Mode]" caption="Payment Mode" numFmtId="0" hierarchy="12" level="1">
      <sharedItems count="2">
        <s v="Cash"/>
        <s v="Online"/>
      </sharedItems>
    </cacheField>
    <cacheField name="[Measures].[Sum of Amount]" caption="Sum of Amount" numFmtId="0" hierarchy="22" level="32767"/>
    <cacheField name="[Main_table].[Seller].[Seller]" caption="Seller" numFmtId="0" hierarchy="7" level="1">
      <sharedItems containsSemiMixedTypes="0" containsNonDate="0" containsString="0"/>
    </cacheField>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2"/>
      </fieldsUsage>
    </cacheHierarchy>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fieldsUsage count="2">
        <fieldUsage x="-1"/>
        <fieldUsage x="0"/>
      </fieldsUsage>
    </cacheHierarchy>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2476855" backgroundQuery="1" createdVersion="8" refreshedVersion="8" minRefreshableVersion="3" recordCount="0" supportSubquery="1" supportAdvancedDrill="1" xr:uid="{1392A011-F06D-4EB7-BB52-A1AAB275D3A9}">
  <cacheSource type="external" connectionId="2"/>
  <cacheFields count="3">
    <cacheField name="[Measures].[Sum of Amount]" caption="Sum of Amount" numFmtId="0" hierarchy="22" level="32767"/>
    <cacheField name="[Main_table].[Seller].[Seller]" caption="Seller" numFmtId="0" hierarchy="7" level="1">
      <sharedItems count="4">
        <s v="ABC Traders"/>
        <s v="CCC Mart"/>
        <s v="RG Store"/>
        <s v="Super Tech"/>
      </sharedItems>
    </cacheField>
    <cacheField name="[Main_table].[Order Date].[Order Date]" caption="Order Date" numFmtId="0" hierarchy="1" level="1">
      <sharedItems containsSemiMixedTypes="0" containsNonDate="0" containsString="0"/>
    </cacheField>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2" memberValueDatatype="7" unbalanced="0">
      <fieldsUsage count="2">
        <fieldUsage x="-1"/>
        <fieldUsage x="2"/>
      </fieldsUsage>
    </cacheHierarchy>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1"/>
      </fieldsUsage>
    </cacheHierarchy>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2939817" backgroundQuery="1" createdVersion="8" refreshedVersion="8" minRefreshableVersion="3" recordCount="0" supportSubquery="1" supportAdvancedDrill="1" xr:uid="{14DB7EC6-4F2F-4E7B-8EFB-A905B9F80822}">
  <cacheSource type="external" connectionId="2"/>
  <cacheFields count="3">
    <cacheField name="[Main_table].[Seller].[Seller]" caption="Seller" numFmtId="0" hierarchy="7" level="1">
      <sharedItems count="4">
        <s v="ABC Traders"/>
        <s v="CCC Mart"/>
        <s v="RG Store"/>
        <s v="Super Tech"/>
      </sharedItems>
    </cacheField>
    <cacheField name="[Main_table].[if last 30 days].[if last 30 days]" caption="if last 30 days" numFmtId="0" hierarchy="17" level="1">
      <sharedItems count="1">
        <b v="1"/>
      </sharedItems>
    </cacheField>
    <cacheField name="[Measures].[Sum of Amount]" caption="Sum of Amount" numFmtId="0" hierarchy="22" level="32767"/>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0"/>
      </fieldsUsage>
    </cacheHierarchy>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2" memberValueDatatype="11" unbalanced="0">
      <fieldsUsage count="2">
        <fieldUsage x="-1"/>
        <fieldUsage x="1"/>
      </fieldsUsage>
    </cacheHierarchy>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328704" backgroundQuery="1" createdVersion="8" refreshedVersion="8" minRefreshableVersion="3" recordCount="0" supportSubquery="1" supportAdvancedDrill="1" xr:uid="{802B1618-7F31-423D-A51A-5E506A002FD6}">
  <cacheSource type="external" connectionId="2"/>
  <cacheFields count="3">
    <cacheField name="[Main_table].[Month].[Month]" caption="Month" numFmtId="0" hierarchy="4" level="1">
      <sharedItems count="6">
        <s v="April"/>
        <s v="August"/>
        <s v="July"/>
        <s v="June"/>
        <s v="May"/>
        <s v="September"/>
      </sharedItems>
    </cacheField>
    <cacheField name="[Measures].[Sum of Amount]" caption="Sum of Amount" numFmtId="0" hierarchy="22" level="32767"/>
    <cacheField name="[Main_table].[Seller].[Seller]" caption="Seller" numFmtId="0" hierarchy="7" level="1">
      <sharedItems containsSemiMixedTypes="0" containsNonDate="0" containsString="0"/>
    </cacheField>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fieldsUsage count="2">
        <fieldUsage x="-1"/>
        <fieldUsage x="0"/>
      </fieldsUsage>
    </cacheHierarchy>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2"/>
      </fieldsUsage>
    </cacheHierarchy>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3750002" backgroundQuery="1" createdVersion="8" refreshedVersion="8" minRefreshableVersion="3" recordCount="0" supportSubquery="1" supportAdvancedDrill="1" xr:uid="{866B6994-88E4-4FB7-9C34-9FA490C1BE3F}">
  <cacheSource type="external" connectionId="2"/>
  <cacheFields count="3">
    <cacheField name="[Main_table].[Product].[Product]" caption="Product" numFmtId="0" hierarchy="8" level="1">
      <sharedItems count="7">
        <s v="HDD 256 GB"/>
        <s v="Keyboard"/>
        <s v="Monitor"/>
        <s v="Mouse"/>
        <s v="Printer"/>
        <s v="Scanner"/>
        <s v="SSD 256 GB"/>
      </sharedItems>
    </cacheField>
    <cacheField name="[Measures].[Sum of Qty]" caption="Sum of Qty" numFmtId="0" hierarchy="23" level="32767"/>
    <cacheField name="[Main_table].[Seller].[Seller]" caption="Seller" numFmtId="0" hierarchy="7" level="1">
      <sharedItems containsSemiMixedTypes="0" containsNonDate="0" containsString="0"/>
    </cacheField>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2"/>
      </fieldsUsage>
    </cacheHierarchy>
    <cacheHierarchy uniqueName="[Main_table].[Product]" caption="Product" attribute="1" defaultMemberUniqueName="[Main_table].[Product].[All]" allUniqueName="[Main_table].[Product].[All]" dimensionUniqueName="[Main_table]" displayFolder="" count="2" memberValueDatatype="130" unbalanced="0">
      <fieldsUsage count="2">
        <fieldUsage x="-1"/>
        <fieldUsage x="0"/>
      </fieldsUsage>
    </cacheHierarchy>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hidden="1">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4328703" backgroundQuery="1" createdVersion="8" refreshedVersion="8" minRefreshableVersion="3" recordCount="0" supportSubquery="1" supportAdvancedDrill="1" xr:uid="{A505E78E-3BB3-408A-AD47-752A0C619135}">
  <cacheSource type="external" connectionId="2"/>
  <cacheFields count="3">
    <cacheField name="[Main_table].[Seller].[Seller]" caption="Seller" numFmtId="0" hierarchy="7" level="1">
      <sharedItems count="4">
        <s v="ABC Traders"/>
        <s v="CCC Mart"/>
        <s v="RG Store"/>
        <s v="Super Tech"/>
      </sharedItems>
    </cacheField>
    <cacheField name="[Main_table].[Product].[Product]" caption="Product" numFmtId="0" hierarchy="8" level="1">
      <sharedItems count="7">
        <s v="HDD 256 GB"/>
        <s v="Keyboard"/>
        <s v="Monitor"/>
        <s v="Mouse"/>
        <s v="Printer"/>
        <s v="Scanner"/>
        <s v="SSD 256 GB"/>
      </sharedItems>
    </cacheField>
    <cacheField name="[Measures].[Sum of Qty]" caption="Sum of Qty" numFmtId="0" hierarchy="23" level="32767"/>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0"/>
      </fieldsUsage>
    </cacheHierarchy>
    <cacheHierarchy uniqueName="[Main_table].[Product]" caption="Product" attribute="1" defaultMemberUniqueName="[Main_table].[Product].[All]" allUniqueName="[Main_table].[Product].[All]" dimensionUniqueName="[Main_table]" displayFolder="" count="2" memberValueDatatype="130" unbalanced="0">
      <fieldsUsage count="2">
        <fieldUsage x="-1"/>
        <fieldUsage x="1"/>
      </fieldsUsage>
    </cacheHierarchy>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hidden="1">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4675926" backgroundQuery="1" createdVersion="8" refreshedVersion="8" minRefreshableVersion="3" recordCount="0" supportSubquery="1" supportAdvancedDrill="1" xr:uid="{72D8A5D1-237F-4A0A-B3CD-A8878C23D452}">
  <cacheSource type="external" connectionId="2"/>
  <cacheFields count="3">
    <cacheField name="[Main_table].[Weekday].[Weekday]" caption="Weekday" numFmtId="0" hierarchy="3" level="1">
      <sharedItems count="7">
        <s v="Friday"/>
        <s v="Monday"/>
        <s v="Saturday"/>
        <s v="Sunday"/>
        <s v="Thursday"/>
        <s v="Tuesday"/>
        <s v="Wednesday"/>
      </sharedItems>
    </cacheField>
    <cacheField name="[Measures].[Sum of Amount]" caption="Sum of Amount" numFmtId="0" hierarchy="22" level="32767"/>
    <cacheField name="[Main_table].[Seller].[Seller]" caption="Seller" numFmtId="0" hierarchy="7" level="1">
      <sharedItems containsSemiMixedTypes="0" containsNonDate="0" containsString="0"/>
    </cacheField>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fieldsUsage count="2">
        <fieldUsage x="-1"/>
        <fieldUsage x="0"/>
      </fieldsUsage>
    </cacheHierarchy>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2"/>
      </fieldsUsage>
    </cacheHierarchy>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74.544545254626" backgroundQuery="1" createdVersion="8" refreshedVersion="8" minRefreshableVersion="3" recordCount="0" supportSubquery="1" supportAdvancedDrill="1" xr:uid="{259635C9-7236-491C-A839-5CD45DB83F3B}">
  <cacheSource type="external" connectionId="2"/>
  <cacheFields count="2">
    <cacheField name="[Main_table].[Seller].[Seller]" caption="Seller" numFmtId="0" hierarchy="7" level="1">
      <sharedItems count="4">
        <s v="ABC Traders"/>
        <s v="CCC Mart"/>
        <s v="RG Store"/>
        <s v="Super Tech"/>
      </sharedItems>
    </cacheField>
    <cacheField name="[Measures].[Sum of Amount]" caption="Sum of Amount" numFmtId="0" hierarchy="22" level="32767"/>
  </cacheFields>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fieldsUsage count="2">
        <fieldUsage x="-1"/>
        <fieldUsage x="0"/>
      </fieldsUsage>
    </cacheHierarchy>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varth Patel" refreshedDate="45134.687174652776" backgroundQuery="1" createdVersion="3" refreshedVersion="8" minRefreshableVersion="3" recordCount="0" supportSubquery="1" supportAdvancedDrill="1" xr:uid="{9A7D9588-F873-495B-8A7B-A274062A16D8}">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Main_table].[Order id]" caption="Order id" attribute="1" defaultMemberUniqueName="[Main_table].[Order id].[All]" allUniqueName="[Main_table].[Order id].[All]" dimensionUniqueName="[Main_table]" displayFolder="" count="0" memberValueDatatype="130" unbalanced="0"/>
    <cacheHierarchy uniqueName="[Main_table].[Order Date]" caption="Order Date" attribute="1" time="1" defaultMemberUniqueName="[Main_table].[Order Date].[All]" allUniqueName="[Main_table].[Order Date].[All]" dimensionUniqueName="[Main_table]" displayFolder="" count="0" memberValueDatatype="7" unbalanced="0"/>
    <cacheHierarchy uniqueName="[Main_table].[Day]" caption="Day" attribute="1" defaultMemberUniqueName="[Main_table].[Day].[All]" allUniqueName="[Main_table].[Day].[All]" dimensionUniqueName="[Main_table]" displayFolder="" count="0" memberValueDatatype="130" unbalanced="0"/>
    <cacheHierarchy uniqueName="[Main_table].[Weekday]" caption="Weekday" attribute="1" defaultMemberUniqueName="[Main_table].[Weekday].[All]" allUniqueName="[Main_table].[Weekday].[All]" dimensionUniqueName="[Main_table]" displayFolder="" count="2" memberValueDatatype="130" unbalanced="0"/>
    <cacheHierarchy uniqueName="[Main_table].[Month]" caption="Month" attribute="1" defaultMemberUniqueName="[Main_table].[Month].[All]" allUniqueName="[Main_table].[Month].[All]" dimensionUniqueName="[Main_table]" displayFolder="" count="2" memberValueDatatype="130" unbalanced="0"/>
    <cacheHierarchy uniqueName="[Main_table].[Cust ID]" caption="Cust ID" attribute="1" defaultMemberUniqueName="[Main_table].[Cust ID].[All]" allUniqueName="[Main_table].[Cust ID].[All]" dimensionUniqueName="[Main_table]" displayFolder="" count="0" memberValueDatatype="130" unbalanced="0"/>
    <cacheHierarchy uniqueName="[Main_table].[Cust Name]" caption="Cust Name" attribute="1" defaultMemberUniqueName="[Main_table].[Cust Name].[All]" allUniqueName="[Main_table].[Cust Name].[All]" dimensionUniqueName="[Main_table]" displayFolder="" count="0" memberValueDatatype="130" unbalanced="0"/>
    <cacheHierarchy uniqueName="[Main_table].[Seller]" caption="Seller" attribute="1" defaultMemberUniqueName="[Main_table].[Seller].[All]" allUniqueName="[Main_table].[Seller].[All]" dimensionUniqueName="[Main_table]" displayFolder="" count="2" memberValueDatatype="130" unbalanced="0"/>
    <cacheHierarchy uniqueName="[Main_table].[Product]" caption="Product" attribute="1" defaultMemberUniqueName="[Main_table].[Product].[All]" allUniqueName="[Main_table].[Product].[All]" dimensionUniqueName="[Main_table]" displayFolder="" count="2" memberValueDatatype="130" unbalanced="0"/>
    <cacheHierarchy uniqueName="[Main_table].[Price]" caption="Price" attribute="1" defaultMemberUniqueName="[Main_table].[Price].[All]" allUniqueName="[Main_table].[Price].[All]" dimensionUniqueName="[Main_table]" displayFolder="" count="0" memberValueDatatype="20" unbalanced="0"/>
    <cacheHierarchy uniqueName="[Main_table].[Qty]" caption="Qty" attribute="1" defaultMemberUniqueName="[Main_table].[Qty].[All]" allUniqueName="[Main_table].[Qty].[All]" dimensionUniqueName="[Main_table]" displayFolder="" count="0" memberValueDatatype="20" unbalanced="0"/>
    <cacheHierarchy uniqueName="[Main_table].[Amount]" caption="Amount" attribute="1" defaultMemberUniqueName="[Main_table].[Amount].[All]" allUniqueName="[Main_table].[Amount].[All]" dimensionUniqueName="[Main_table]" displayFolder="" count="0" memberValueDatatype="20" unbalanced="0"/>
    <cacheHierarchy uniqueName="[Main_table].[Payment Mode]" caption="Payment Mode" attribute="1" defaultMemberUniqueName="[Main_table].[Payment Mode].[All]" allUniqueName="[Main_table].[Payment Mode].[All]" dimensionUniqueName="[Main_table]" displayFolder="" count="2" memberValueDatatype="130" unbalanced="0"/>
    <cacheHierarchy uniqueName="[Main_table].[Last 30 Days]" caption="Last 30 Days" attribute="1" defaultMemberUniqueName="[Main_table].[Last 30 Days].[All]" allUniqueName="[Main_table].[Last 30 Days].[All]" dimensionUniqueName="[Main_table]" displayFolder="" count="0" memberValueDatatype="20" unbalanced="0"/>
    <cacheHierarchy uniqueName="[Main_table].[Last 3 Months]" caption="Last 3 Months" attribute="1" defaultMemberUniqueName="[Main_table].[Last 3 Months].[All]" allUniqueName="[Main_table].[Last 3 Months].[All]" dimensionUniqueName="[Main_table]" displayFolder="" count="0" memberValueDatatype="20" unbalanced="0"/>
    <cacheHierarchy uniqueName="[Main_table].[Very last 30 days]" caption="Very last 30 days" attribute="1" defaultMemberUniqueName="[Main_table].[Very last 30 days].[All]" allUniqueName="[Main_table].[Very last 30 days].[All]" dimensionUniqueName="[Main_table]" displayFolder="" count="0" memberValueDatatype="20" unbalanced="0"/>
    <cacheHierarchy uniqueName="[Main_table].[Very last 90 days]" caption="Very last 90 days" attribute="1" defaultMemberUniqueName="[Main_table].[Very last 90 days].[All]" allUniqueName="[Main_table].[Very last 90 days].[All]" dimensionUniqueName="[Main_table]" displayFolder="" count="0" memberValueDatatype="20" unbalanced="0"/>
    <cacheHierarchy uniqueName="[Main_table].[if last 30 days]" caption="if last 30 days" attribute="1" defaultMemberUniqueName="[Main_table].[if last 30 days].[All]" allUniqueName="[Main_table].[if last 30 days].[All]" dimensionUniqueName="[Main_table]" displayFolder="" count="0" memberValueDatatype="11" unbalanced="0"/>
    <cacheHierarchy uniqueName="[Main_table].[Order Date (Month)]" caption="Order Date (Month)" attribute="1" defaultMemberUniqueName="[Main_table].[Order Date (Month)].[All]" allUniqueName="[Main_table].[Order Date (Month)].[All]" dimensionUniqueName="[Main_table]" displayFolder="" count="0" memberValueDatatype="130" unbalanced="0"/>
    <cacheHierarchy uniqueName="[Main_table].[Order Date (Month Index)]" caption="Order Date (Month Index)" attribute="1" defaultMemberUniqueName="[Main_table].[Order Date (Month Index)].[All]" allUniqueName="[Main_table].[Order Date (Month Index)].[All]" dimensionUniqueName="[Main_table]" displayFolder="" count="0" memberValueDatatype="20" unbalanced="0" hidden="1"/>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Amount]" caption="Sum of Amount" measure="1" displayFolder="" measureGroup="Main_table" count="0" hidden="1">
      <extLst>
        <ext xmlns:x15="http://schemas.microsoft.com/office/spreadsheetml/2010/11/main" uri="{B97F6D7D-B522-45F9-BDA1-12C45D357490}">
          <x15:cacheHierarchy aggregatedColumn="11"/>
        </ext>
      </extLst>
    </cacheHierarchy>
    <cacheHierarchy uniqueName="[Measures].[Sum of Qty]" caption="Sum of Qty" measure="1" displayFolder="" measureGroup="Main_table" count="0" hidden="1">
      <extLst>
        <ext xmlns:x15="http://schemas.microsoft.com/office/spreadsheetml/2010/11/main" uri="{B97F6D7D-B522-45F9-BDA1-12C45D357490}">
          <x15:cacheHierarchy aggregatedColumn="10"/>
        </ext>
      </extLst>
    </cacheHierarchy>
    <cacheHierarchy uniqueName="[Measures].[Sum of Last 30 Days]" caption="Sum of Last 30 Days" measure="1" displayFolder="" measureGroup="Main_table"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Main_table" count="0" hidden="1">
      <extLst>
        <ext xmlns:x15="http://schemas.microsoft.com/office/spreadsheetml/2010/11/main" uri="{B97F6D7D-B522-45F9-BDA1-12C45D357490}">
          <x15:cacheHierarchy aggregatedColumn="1"/>
        </ext>
      </extLst>
    </cacheHierarchy>
    <cacheHierarchy uniqueName="[Measures].[Count of if last 30 days]" caption="Count of if last 30 days" measure="1" displayFolder="" measureGroup="Main_table"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ain_table"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Main_tabl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72773544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6">
  <r>
    <x v="0"/>
    <d v="2022-04-01T00:00:00"/>
    <s v="1"/>
    <x v="0"/>
    <x v="0"/>
    <s v="NN001"/>
    <s v="Name 1"/>
    <x v="0"/>
    <s v="Mouse"/>
    <n v="210"/>
    <n v="2"/>
    <n v="420"/>
    <s v="Online"/>
    <n v="49810"/>
    <n v="49810"/>
    <n v="8929710"/>
    <n v="12529390"/>
    <b v="0"/>
  </r>
  <r>
    <x v="1"/>
    <d v="2022-04-01T00:00:00"/>
    <s v="1"/>
    <x v="0"/>
    <x v="0"/>
    <s v="NN002"/>
    <s v="Name 2"/>
    <x v="1"/>
    <s v="Monitor"/>
    <n v="4000"/>
    <n v="3"/>
    <n v="12000"/>
    <s v="Cash"/>
    <n v="49810"/>
    <n v="49810"/>
    <n v="8929710"/>
    <n v="12529390"/>
    <b v="0"/>
  </r>
  <r>
    <x v="2"/>
    <d v="2022-04-01T00:00:00"/>
    <s v="1"/>
    <x v="0"/>
    <x v="0"/>
    <s v="NN003"/>
    <s v="Name 3"/>
    <x v="2"/>
    <s v="Printer"/>
    <n v="3200"/>
    <n v="5"/>
    <n v="16000"/>
    <s v="Online"/>
    <n v="49810"/>
    <n v="49810"/>
    <n v="8929710"/>
    <n v="12529390"/>
    <b v="0"/>
  </r>
  <r>
    <x v="3"/>
    <d v="2022-04-01T00:00:00"/>
    <s v="1"/>
    <x v="0"/>
    <x v="0"/>
    <s v="NN004"/>
    <s v="Name 4"/>
    <x v="3"/>
    <s v="Scanner"/>
    <n v="2900"/>
    <n v="3"/>
    <n v="8700"/>
    <s v="Cash"/>
    <n v="49810"/>
    <n v="49810"/>
    <n v="8929710"/>
    <n v="12529390"/>
    <b v="0"/>
  </r>
  <r>
    <x v="4"/>
    <d v="2022-04-01T00:00:00"/>
    <s v="1"/>
    <x v="0"/>
    <x v="0"/>
    <s v="NN005"/>
    <s v="Name 5"/>
    <x v="0"/>
    <s v="Keyboard"/>
    <n v="190"/>
    <n v="1"/>
    <n v="190"/>
    <s v="Online"/>
    <n v="49810"/>
    <n v="49810"/>
    <n v="8929710"/>
    <n v="12529390"/>
    <b v="0"/>
  </r>
  <r>
    <x v="5"/>
    <d v="2022-04-01T00:00:00"/>
    <s v="1"/>
    <x v="0"/>
    <x v="0"/>
    <s v="NN006"/>
    <s v="Name 6"/>
    <x v="1"/>
    <s v="SSD 256 GB"/>
    <n v="4000"/>
    <n v="2"/>
    <n v="8000"/>
    <s v="Cash"/>
    <n v="49810"/>
    <n v="49810"/>
    <n v="8929710"/>
    <n v="12529390"/>
    <b v="0"/>
  </r>
  <r>
    <x v="6"/>
    <d v="2022-04-01T00:00:00"/>
    <s v="1"/>
    <x v="0"/>
    <x v="0"/>
    <s v="NN007"/>
    <s v="Name 7"/>
    <x v="2"/>
    <s v="HDD 256 GB"/>
    <n v="1500"/>
    <n v="3"/>
    <n v="4500"/>
    <s v="Online"/>
    <n v="49810"/>
    <n v="49810"/>
    <n v="8929710"/>
    <n v="12529390"/>
    <b v="0"/>
  </r>
  <r>
    <x v="7"/>
    <d v="2022-04-02T00:00:00"/>
    <s v="2"/>
    <x v="1"/>
    <x v="0"/>
    <s v="NN008"/>
    <s v="Name 8"/>
    <x v="3"/>
    <s v="Mouse"/>
    <n v="210"/>
    <n v="7"/>
    <n v="1470"/>
    <s v="Cash"/>
    <n v="100440"/>
    <n v="100440"/>
    <n v="8929710"/>
    <n v="12529390"/>
    <b v="0"/>
  </r>
  <r>
    <x v="8"/>
    <d v="2022-04-02T00:00:00"/>
    <s v="2"/>
    <x v="1"/>
    <x v="0"/>
    <s v="NN009"/>
    <s v="Name 9"/>
    <x v="0"/>
    <s v="Monitor"/>
    <n v="4000"/>
    <n v="6"/>
    <n v="24000"/>
    <s v="Online"/>
    <n v="100440"/>
    <n v="100440"/>
    <n v="8929710"/>
    <n v="12529390"/>
    <b v="0"/>
  </r>
  <r>
    <x v="9"/>
    <d v="2022-04-02T00:00:00"/>
    <s v="2"/>
    <x v="1"/>
    <x v="0"/>
    <s v="NN010"/>
    <s v="Name 10"/>
    <x v="1"/>
    <s v="Printer"/>
    <n v="3200"/>
    <n v="1"/>
    <n v="3200"/>
    <s v="Cash"/>
    <n v="100440"/>
    <n v="100440"/>
    <n v="8929710"/>
    <n v="12529390"/>
    <b v="0"/>
  </r>
  <r>
    <x v="10"/>
    <d v="2022-04-02T00:00:00"/>
    <s v="2"/>
    <x v="1"/>
    <x v="0"/>
    <s v="NN011"/>
    <s v="Name 11"/>
    <x v="2"/>
    <s v="Scanner"/>
    <n v="2900"/>
    <n v="3"/>
    <n v="8700"/>
    <s v="Online"/>
    <n v="100440"/>
    <n v="100440"/>
    <n v="8929710"/>
    <n v="12529390"/>
    <b v="0"/>
  </r>
  <r>
    <x v="11"/>
    <d v="2022-04-02T00:00:00"/>
    <s v="2"/>
    <x v="1"/>
    <x v="0"/>
    <s v="NN012"/>
    <s v="Name 12"/>
    <x v="3"/>
    <s v="Keyboard"/>
    <n v="190"/>
    <n v="4"/>
    <n v="760"/>
    <s v="Cash"/>
    <n v="100440"/>
    <n v="100440"/>
    <n v="8929710"/>
    <n v="12529390"/>
    <b v="0"/>
  </r>
  <r>
    <x v="12"/>
    <d v="2022-04-02T00:00:00"/>
    <s v="2"/>
    <x v="1"/>
    <x v="0"/>
    <s v="NN013"/>
    <s v="Name 13"/>
    <x v="0"/>
    <s v="SSD 256 GB"/>
    <n v="4000"/>
    <n v="2"/>
    <n v="8000"/>
    <s v="Online"/>
    <n v="100440"/>
    <n v="100440"/>
    <n v="8929710"/>
    <n v="12529390"/>
    <b v="0"/>
  </r>
  <r>
    <x v="13"/>
    <d v="2022-04-02T00:00:00"/>
    <s v="2"/>
    <x v="1"/>
    <x v="0"/>
    <s v="NN014"/>
    <s v="Name 14"/>
    <x v="1"/>
    <s v="HDD 256 GB"/>
    <n v="1500"/>
    <n v="3"/>
    <n v="4500"/>
    <s v="Cash"/>
    <n v="100440"/>
    <n v="100440"/>
    <n v="8929710"/>
    <n v="12529390"/>
    <b v="0"/>
  </r>
  <r>
    <x v="14"/>
    <d v="2022-04-03T00:00:00"/>
    <s v="3"/>
    <x v="2"/>
    <x v="0"/>
    <s v="NN015"/>
    <s v="Name 15"/>
    <x v="2"/>
    <s v="Mouse"/>
    <n v="210"/>
    <n v="4"/>
    <n v="840"/>
    <s v="Online"/>
    <n v="200240"/>
    <n v="200240"/>
    <n v="8929710"/>
    <n v="12529390"/>
    <b v="0"/>
  </r>
  <r>
    <x v="15"/>
    <d v="2022-04-03T00:00:00"/>
    <s v="3"/>
    <x v="2"/>
    <x v="0"/>
    <s v="NN016"/>
    <s v="Name 16"/>
    <x v="3"/>
    <s v="Monitor"/>
    <n v="4000"/>
    <n v="5"/>
    <n v="20000"/>
    <s v="Cash"/>
    <n v="200240"/>
    <n v="200240"/>
    <n v="8929710"/>
    <n v="12529390"/>
    <b v="0"/>
  </r>
  <r>
    <x v="16"/>
    <d v="2022-04-03T00:00:00"/>
    <s v="3"/>
    <x v="2"/>
    <x v="0"/>
    <s v="NN017"/>
    <s v="Name 17"/>
    <x v="0"/>
    <s v="Printer"/>
    <n v="3200"/>
    <n v="6"/>
    <n v="19200"/>
    <s v="Online"/>
    <n v="200240"/>
    <n v="200240"/>
    <n v="8929710"/>
    <n v="12529390"/>
    <b v="0"/>
  </r>
  <r>
    <x v="17"/>
    <d v="2022-04-03T00:00:00"/>
    <s v="3"/>
    <x v="2"/>
    <x v="0"/>
    <s v="NN018"/>
    <s v="Name 18"/>
    <x v="1"/>
    <s v="Scanner"/>
    <n v="2900"/>
    <n v="5"/>
    <n v="14500"/>
    <s v="Cash"/>
    <n v="200240"/>
    <n v="200240"/>
    <n v="8929710"/>
    <n v="12529390"/>
    <b v="0"/>
  </r>
  <r>
    <x v="18"/>
    <d v="2022-04-03T00:00:00"/>
    <s v="3"/>
    <x v="2"/>
    <x v="0"/>
    <s v="NN019"/>
    <s v="Name 19"/>
    <x v="2"/>
    <s v="Keyboard"/>
    <n v="190"/>
    <n v="4"/>
    <n v="760"/>
    <s v="Online"/>
    <n v="200240"/>
    <n v="200240"/>
    <n v="8929710"/>
    <n v="12529390"/>
    <b v="0"/>
  </r>
  <r>
    <x v="19"/>
    <d v="2022-04-03T00:00:00"/>
    <s v="3"/>
    <x v="2"/>
    <x v="0"/>
    <s v="NN020"/>
    <s v="Name 20"/>
    <x v="3"/>
    <s v="SSD 256 GB"/>
    <n v="4000"/>
    <n v="10"/>
    <n v="40000"/>
    <s v="Cash"/>
    <n v="200240"/>
    <n v="200240"/>
    <n v="8929710"/>
    <n v="12529390"/>
    <b v="0"/>
  </r>
  <r>
    <x v="20"/>
    <d v="2022-04-03T00:00:00"/>
    <s v="3"/>
    <x v="2"/>
    <x v="0"/>
    <s v="NN021"/>
    <s v="Name 21"/>
    <x v="0"/>
    <s v="HDD 256 GB"/>
    <n v="1500"/>
    <n v="3"/>
    <n v="4500"/>
    <s v="Online"/>
    <n v="200240"/>
    <n v="200240"/>
    <n v="8929710"/>
    <n v="12529390"/>
    <b v="0"/>
  </r>
  <r>
    <x v="21"/>
    <d v="2022-04-04T00:00:00"/>
    <s v="4"/>
    <x v="3"/>
    <x v="0"/>
    <s v="NN022"/>
    <s v="Name 22"/>
    <x v="1"/>
    <s v="Mouse"/>
    <n v="210"/>
    <n v="4"/>
    <n v="840"/>
    <s v="Cash"/>
    <n v="284920"/>
    <n v="284920"/>
    <n v="8929710"/>
    <n v="12529390"/>
    <b v="0"/>
  </r>
  <r>
    <x v="22"/>
    <d v="2022-04-04T00:00:00"/>
    <s v="4"/>
    <x v="3"/>
    <x v="0"/>
    <s v="NN023"/>
    <s v="Name 23"/>
    <x v="2"/>
    <s v="Monitor"/>
    <n v="4000"/>
    <n v="5"/>
    <n v="20000"/>
    <s v="Online"/>
    <n v="284920"/>
    <n v="284920"/>
    <n v="8929710"/>
    <n v="12529390"/>
    <b v="0"/>
  </r>
  <r>
    <x v="23"/>
    <d v="2022-04-04T00:00:00"/>
    <s v="4"/>
    <x v="3"/>
    <x v="0"/>
    <s v="NN024"/>
    <s v="Name 24"/>
    <x v="3"/>
    <s v="Printer"/>
    <n v="3200"/>
    <n v="6"/>
    <n v="19200"/>
    <s v="Cash"/>
    <n v="284920"/>
    <n v="284920"/>
    <n v="8929710"/>
    <n v="12529390"/>
    <b v="0"/>
  </r>
  <r>
    <x v="24"/>
    <d v="2022-04-04T00:00:00"/>
    <s v="4"/>
    <x v="3"/>
    <x v="0"/>
    <s v="NN025"/>
    <s v="Name 25"/>
    <x v="0"/>
    <s v="Scanner"/>
    <n v="2900"/>
    <n v="5"/>
    <n v="14500"/>
    <s v="Online"/>
    <n v="284920"/>
    <n v="284920"/>
    <n v="8929710"/>
    <n v="12529390"/>
    <b v="0"/>
  </r>
  <r>
    <x v="25"/>
    <d v="2022-04-04T00:00:00"/>
    <s v="4"/>
    <x v="3"/>
    <x v="0"/>
    <s v="NN026"/>
    <s v="Name 26"/>
    <x v="1"/>
    <s v="Keyboard"/>
    <n v="190"/>
    <n v="6"/>
    <n v="1140"/>
    <s v="Cash"/>
    <n v="284920"/>
    <n v="284920"/>
    <n v="8929710"/>
    <n v="12529390"/>
    <b v="0"/>
  </r>
  <r>
    <x v="26"/>
    <d v="2022-04-04T00:00:00"/>
    <s v="4"/>
    <x v="3"/>
    <x v="0"/>
    <s v="NN027"/>
    <s v="Name 27"/>
    <x v="2"/>
    <s v="SSD 256 GB"/>
    <n v="4000"/>
    <n v="5"/>
    <n v="20000"/>
    <s v="Online"/>
    <n v="284920"/>
    <n v="284920"/>
    <n v="8929710"/>
    <n v="12529390"/>
    <b v="0"/>
  </r>
  <r>
    <x v="27"/>
    <d v="2022-04-04T00:00:00"/>
    <s v="4"/>
    <x v="3"/>
    <x v="0"/>
    <s v="NN028"/>
    <s v="Name 28"/>
    <x v="3"/>
    <s v="HDD 256 GB"/>
    <n v="1500"/>
    <n v="6"/>
    <n v="9000"/>
    <s v="Cash"/>
    <n v="284920"/>
    <n v="284920"/>
    <n v="8929710"/>
    <n v="12529390"/>
    <b v="0"/>
  </r>
  <r>
    <x v="28"/>
    <d v="2022-04-05T00:00:00"/>
    <s v="5"/>
    <x v="4"/>
    <x v="0"/>
    <s v="NN029"/>
    <s v="Name 29"/>
    <x v="0"/>
    <s v="Mouse"/>
    <n v="210"/>
    <n v="2"/>
    <n v="420"/>
    <s v="Online"/>
    <n v="334730"/>
    <n v="334730"/>
    <n v="8929710"/>
    <n v="12529390"/>
    <b v="0"/>
  </r>
  <r>
    <x v="29"/>
    <d v="2022-04-05T00:00:00"/>
    <s v="5"/>
    <x v="4"/>
    <x v="0"/>
    <s v="NN030"/>
    <s v="Name 30"/>
    <x v="1"/>
    <s v="Monitor"/>
    <n v="4000"/>
    <n v="3"/>
    <n v="12000"/>
    <s v="Cash"/>
    <n v="334730"/>
    <n v="334730"/>
    <n v="8929710"/>
    <n v="12529390"/>
    <b v="0"/>
  </r>
  <r>
    <x v="30"/>
    <d v="2022-04-05T00:00:00"/>
    <s v="5"/>
    <x v="4"/>
    <x v="0"/>
    <s v="NN031"/>
    <s v="Name 31"/>
    <x v="2"/>
    <s v="Printer"/>
    <n v="3200"/>
    <n v="5"/>
    <n v="16000"/>
    <s v="Online"/>
    <n v="334730"/>
    <n v="334730"/>
    <n v="8929710"/>
    <n v="12529390"/>
    <b v="0"/>
  </r>
  <r>
    <x v="31"/>
    <d v="2022-04-05T00:00:00"/>
    <s v="5"/>
    <x v="4"/>
    <x v="0"/>
    <s v="NN032"/>
    <s v="Name 32"/>
    <x v="3"/>
    <s v="Scanner"/>
    <n v="2900"/>
    <n v="3"/>
    <n v="8700"/>
    <s v="Cash"/>
    <n v="334730"/>
    <n v="334730"/>
    <n v="8929710"/>
    <n v="12529390"/>
    <b v="0"/>
  </r>
  <r>
    <x v="32"/>
    <d v="2022-04-05T00:00:00"/>
    <s v="5"/>
    <x v="4"/>
    <x v="0"/>
    <s v="NN033"/>
    <s v="Name 33"/>
    <x v="0"/>
    <s v="Keyboard"/>
    <n v="190"/>
    <n v="1"/>
    <n v="190"/>
    <s v="Online"/>
    <n v="334730"/>
    <n v="334730"/>
    <n v="8929710"/>
    <n v="12529390"/>
    <b v="0"/>
  </r>
  <r>
    <x v="33"/>
    <d v="2022-04-05T00:00:00"/>
    <s v="5"/>
    <x v="4"/>
    <x v="0"/>
    <s v="NN034"/>
    <s v="Name 34"/>
    <x v="1"/>
    <s v="SSD 256 GB"/>
    <n v="4000"/>
    <n v="2"/>
    <n v="8000"/>
    <s v="Cash"/>
    <n v="334730"/>
    <n v="334730"/>
    <n v="8929710"/>
    <n v="12529390"/>
    <b v="0"/>
  </r>
  <r>
    <x v="34"/>
    <d v="2022-04-05T00:00:00"/>
    <s v="5"/>
    <x v="4"/>
    <x v="0"/>
    <s v="NN035"/>
    <s v="Name 35"/>
    <x v="2"/>
    <s v="HDD 256 GB"/>
    <n v="1500"/>
    <n v="3"/>
    <n v="4500"/>
    <s v="Online"/>
    <n v="334730"/>
    <n v="334730"/>
    <n v="8929710"/>
    <n v="12529390"/>
    <b v="0"/>
  </r>
  <r>
    <x v="35"/>
    <d v="2022-04-06T00:00:00"/>
    <s v="6"/>
    <x v="5"/>
    <x v="0"/>
    <s v="NN036"/>
    <s v="Name 36"/>
    <x v="3"/>
    <s v="Mouse"/>
    <n v="210"/>
    <n v="7"/>
    <n v="1470"/>
    <s v="Cash"/>
    <n v="385360"/>
    <n v="385360"/>
    <n v="8929710"/>
    <n v="12529390"/>
    <b v="0"/>
  </r>
  <r>
    <x v="36"/>
    <d v="2022-04-06T00:00:00"/>
    <s v="6"/>
    <x v="5"/>
    <x v="0"/>
    <s v="NN037"/>
    <s v="Name 37"/>
    <x v="0"/>
    <s v="Monitor"/>
    <n v="4000"/>
    <n v="6"/>
    <n v="24000"/>
    <s v="Online"/>
    <n v="385360"/>
    <n v="385360"/>
    <n v="8929710"/>
    <n v="12529390"/>
    <b v="0"/>
  </r>
  <r>
    <x v="37"/>
    <d v="2022-04-06T00:00:00"/>
    <s v="6"/>
    <x v="5"/>
    <x v="0"/>
    <s v="NN038"/>
    <s v="Name 38"/>
    <x v="1"/>
    <s v="Printer"/>
    <n v="3200"/>
    <n v="1"/>
    <n v="3200"/>
    <s v="Cash"/>
    <n v="385360"/>
    <n v="385360"/>
    <n v="8929710"/>
    <n v="12529390"/>
    <b v="0"/>
  </r>
  <r>
    <x v="38"/>
    <d v="2022-04-06T00:00:00"/>
    <s v="6"/>
    <x v="5"/>
    <x v="0"/>
    <s v="NN039"/>
    <s v="Name 39"/>
    <x v="2"/>
    <s v="Scanner"/>
    <n v="2900"/>
    <n v="3"/>
    <n v="8700"/>
    <s v="Online"/>
    <n v="385360"/>
    <n v="385360"/>
    <n v="8929710"/>
    <n v="12529390"/>
    <b v="0"/>
  </r>
  <r>
    <x v="39"/>
    <d v="2022-04-06T00:00:00"/>
    <s v="6"/>
    <x v="5"/>
    <x v="0"/>
    <s v="NN040"/>
    <s v="Name 40"/>
    <x v="3"/>
    <s v="Keyboard"/>
    <n v="190"/>
    <n v="4"/>
    <n v="760"/>
    <s v="Cash"/>
    <n v="385360"/>
    <n v="385360"/>
    <n v="8929710"/>
    <n v="12529390"/>
    <b v="0"/>
  </r>
  <r>
    <x v="40"/>
    <d v="2022-04-06T00:00:00"/>
    <s v="6"/>
    <x v="5"/>
    <x v="0"/>
    <s v="NN041"/>
    <s v="Name 41"/>
    <x v="0"/>
    <s v="SSD 256 GB"/>
    <n v="4000"/>
    <n v="2"/>
    <n v="8000"/>
    <s v="Online"/>
    <n v="385360"/>
    <n v="385360"/>
    <n v="8929710"/>
    <n v="12529390"/>
    <b v="0"/>
  </r>
  <r>
    <x v="41"/>
    <d v="2022-04-06T00:00:00"/>
    <s v="6"/>
    <x v="5"/>
    <x v="0"/>
    <s v="NN042"/>
    <s v="Name 42"/>
    <x v="1"/>
    <s v="HDD 256 GB"/>
    <n v="1500"/>
    <n v="3"/>
    <n v="4500"/>
    <s v="Cash"/>
    <n v="385360"/>
    <n v="385360"/>
    <n v="8929710"/>
    <n v="12529390"/>
    <b v="0"/>
  </r>
  <r>
    <x v="42"/>
    <d v="2022-04-07T00:00:00"/>
    <s v="7"/>
    <x v="6"/>
    <x v="0"/>
    <s v="NN043"/>
    <s v="Name 43"/>
    <x v="2"/>
    <s v="Mouse"/>
    <n v="210"/>
    <n v="4"/>
    <n v="840"/>
    <s v="Online"/>
    <n v="485160"/>
    <n v="485160"/>
    <n v="8929710"/>
    <n v="12529390"/>
    <b v="0"/>
  </r>
  <r>
    <x v="43"/>
    <d v="2022-04-07T00:00:00"/>
    <s v="7"/>
    <x v="6"/>
    <x v="0"/>
    <s v="NN044"/>
    <s v="Name 44"/>
    <x v="3"/>
    <s v="Monitor"/>
    <n v="4000"/>
    <n v="5"/>
    <n v="20000"/>
    <s v="Cash"/>
    <n v="485160"/>
    <n v="485160"/>
    <n v="8929710"/>
    <n v="12529390"/>
    <b v="0"/>
  </r>
  <r>
    <x v="44"/>
    <d v="2022-04-07T00:00:00"/>
    <s v="7"/>
    <x v="6"/>
    <x v="0"/>
    <s v="NN045"/>
    <s v="Name 45"/>
    <x v="0"/>
    <s v="Printer"/>
    <n v="3200"/>
    <n v="6"/>
    <n v="19200"/>
    <s v="Online"/>
    <n v="485160"/>
    <n v="485160"/>
    <n v="8929710"/>
    <n v="12529390"/>
    <b v="0"/>
  </r>
  <r>
    <x v="45"/>
    <d v="2022-04-07T00:00:00"/>
    <s v="7"/>
    <x v="6"/>
    <x v="0"/>
    <s v="NN046"/>
    <s v="Name 46"/>
    <x v="1"/>
    <s v="Scanner"/>
    <n v="2900"/>
    <n v="5"/>
    <n v="14500"/>
    <s v="Cash"/>
    <n v="485160"/>
    <n v="485160"/>
    <n v="8929710"/>
    <n v="12529390"/>
    <b v="0"/>
  </r>
  <r>
    <x v="46"/>
    <d v="2022-04-07T00:00:00"/>
    <s v="7"/>
    <x v="6"/>
    <x v="0"/>
    <s v="NN047"/>
    <s v="Name 47"/>
    <x v="2"/>
    <s v="Keyboard"/>
    <n v="190"/>
    <n v="4"/>
    <n v="760"/>
    <s v="Online"/>
    <n v="485160"/>
    <n v="485160"/>
    <n v="8929710"/>
    <n v="12529390"/>
    <b v="0"/>
  </r>
  <r>
    <x v="47"/>
    <d v="2022-04-07T00:00:00"/>
    <s v="7"/>
    <x v="6"/>
    <x v="0"/>
    <s v="NN048"/>
    <s v="Name 48"/>
    <x v="3"/>
    <s v="SSD 256 GB"/>
    <n v="4000"/>
    <n v="10"/>
    <n v="40000"/>
    <s v="Cash"/>
    <n v="485160"/>
    <n v="485160"/>
    <n v="8929710"/>
    <n v="12529390"/>
    <b v="0"/>
  </r>
  <r>
    <x v="48"/>
    <d v="2022-04-07T00:00:00"/>
    <s v="7"/>
    <x v="6"/>
    <x v="0"/>
    <s v="NN049"/>
    <s v="Name 49"/>
    <x v="0"/>
    <s v="HDD 256 GB"/>
    <n v="1500"/>
    <n v="3"/>
    <n v="4500"/>
    <s v="Online"/>
    <n v="485160"/>
    <n v="485160"/>
    <n v="8929710"/>
    <n v="12529390"/>
    <b v="0"/>
  </r>
  <r>
    <x v="49"/>
    <d v="2022-04-08T00:00:00"/>
    <s v="8"/>
    <x v="0"/>
    <x v="0"/>
    <s v="NN050"/>
    <s v="Name 50"/>
    <x v="1"/>
    <s v="Mouse"/>
    <n v="210"/>
    <n v="4"/>
    <n v="840"/>
    <s v="Cash"/>
    <n v="569840"/>
    <n v="569840"/>
    <n v="8929710"/>
    <n v="12529390"/>
    <b v="0"/>
  </r>
  <r>
    <x v="50"/>
    <d v="2022-04-08T00:00:00"/>
    <s v="8"/>
    <x v="0"/>
    <x v="0"/>
    <s v="NN051"/>
    <s v="Name 51"/>
    <x v="2"/>
    <s v="Monitor"/>
    <n v="4000"/>
    <n v="5"/>
    <n v="20000"/>
    <s v="Online"/>
    <n v="569840"/>
    <n v="569840"/>
    <n v="8929710"/>
    <n v="12529390"/>
    <b v="0"/>
  </r>
  <r>
    <x v="51"/>
    <d v="2022-04-08T00:00:00"/>
    <s v="8"/>
    <x v="0"/>
    <x v="0"/>
    <s v="NN052"/>
    <s v="Name 52"/>
    <x v="3"/>
    <s v="Printer"/>
    <n v="3200"/>
    <n v="6"/>
    <n v="19200"/>
    <s v="Cash"/>
    <n v="569840"/>
    <n v="569840"/>
    <n v="8929710"/>
    <n v="12529390"/>
    <b v="0"/>
  </r>
  <r>
    <x v="52"/>
    <d v="2022-04-08T00:00:00"/>
    <s v="8"/>
    <x v="0"/>
    <x v="0"/>
    <s v="NN053"/>
    <s v="Name 53"/>
    <x v="0"/>
    <s v="Scanner"/>
    <n v="2900"/>
    <n v="5"/>
    <n v="14500"/>
    <s v="Online"/>
    <n v="569840"/>
    <n v="569840"/>
    <n v="8929710"/>
    <n v="12529390"/>
    <b v="0"/>
  </r>
  <r>
    <x v="53"/>
    <d v="2022-04-08T00:00:00"/>
    <s v="8"/>
    <x v="0"/>
    <x v="0"/>
    <s v="NN054"/>
    <s v="Name 54"/>
    <x v="1"/>
    <s v="Keyboard"/>
    <n v="190"/>
    <n v="6"/>
    <n v="1140"/>
    <s v="Cash"/>
    <n v="569840"/>
    <n v="569840"/>
    <n v="8929710"/>
    <n v="12529390"/>
    <b v="0"/>
  </r>
  <r>
    <x v="54"/>
    <d v="2022-04-08T00:00:00"/>
    <s v="8"/>
    <x v="0"/>
    <x v="0"/>
    <s v="NN055"/>
    <s v="Name 55"/>
    <x v="2"/>
    <s v="SSD 256 GB"/>
    <n v="4000"/>
    <n v="5"/>
    <n v="20000"/>
    <s v="Online"/>
    <n v="569840"/>
    <n v="569840"/>
    <n v="8929710"/>
    <n v="12529390"/>
    <b v="0"/>
  </r>
  <r>
    <x v="55"/>
    <d v="2022-04-08T00:00:00"/>
    <s v="8"/>
    <x v="0"/>
    <x v="0"/>
    <s v="NN056"/>
    <s v="Name 56"/>
    <x v="3"/>
    <s v="HDD 256 GB"/>
    <n v="1500"/>
    <n v="6"/>
    <n v="9000"/>
    <s v="Cash"/>
    <n v="569840"/>
    <n v="569840"/>
    <n v="8929710"/>
    <n v="12529390"/>
    <b v="0"/>
  </r>
  <r>
    <x v="56"/>
    <d v="2022-04-09T00:00:00"/>
    <s v="9"/>
    <x v="1"/>
    <x v="0"/>
    <s v="NN057"/>
    <s v="Name 57"/>
    <x v="0"/>
    <s v="Mouse"/>
    <n v="210"/>
    <n v="2"/>
    <n v="420"/>
    <s v="Online"/>
    <n v="619650"/>
    <n v="619650"/>
    <n v="8929710"/>
    <n v="12529390"/>
    <b v="0"/>
  </r>
  <r>
    <x v="57"/>
    <d v="2022-04-09T00:00:00"/>
    <s v="9"/>
    <x v="1"/>
    <x v="0"/>
    <s v="NN058"/>
    <s v="Name 58"/>
    <x v="1"/>
    <s v="Monitor"/>
    <n v="4000"/>
    <n v="3"/>
    <n v="12000"/>
    <s v="Cash"/>
    <n v="619650"/>
    <n v="619650"/>
    <n v="8929710"/>
    <n v="12529390"/>
    <b v="0"/>
  </r>
  <r>
    <x v="58"/>
    <d v="2022-04-09T00:00:00"/>
    <s v="9"/>
    <x v="1"/>
    <x v="0"/>
    <s v="NN059"/>
    <s v="Name 59"/>
    <x v="2"/>
    <s v="Printer"/>
    <n v="3200"/>
    <n v="5"/>
    <n v="16000"/>
    <s v="Online"/>
    <n v="619650"/>
    <n v="619650"/>
    <n v="8929710"/>
    <n v="12529390"/>
    <b v="0"/>
  </r>
  <r>
    <x v="59"/>
    <d v="2022-04-09T00:00:00"/>
    <s v="9"/>
    <x v="1"/>
    <x v="0"/>
    <s v="NN060"/>
    <s v="Name 60"/>
    <x v="3"/>
    <s v="Scanner"/>
    <n v="2900"/>
    <n v="3"/>
    <n v="8700"/>
    <s v="Cash"/>
    <n v="619650"/>
    <n v="619650"/>
    <n v="8929710"/>
    <n v="12529390"/>
    <b v="0"/>
  </r>
  <r>
    <x v="60"/>
    <d v="2022-04-09T00:00:00"/>
    <s v="9"/>
    <x v="1"/>
    <x v="0"/>
    <s v="NN061"/>
    <s v="Name 61"/>
    <x v="0"/>
    <s v="Keyboard"/>
    <n v="190"/>
    <n v="1"/>
    <n v="190"/>
    <s v="Online"/>
    <n v="619650"/>
    <n v="619650"/>
    <n v="8929710"/>
    <n v="12529390"/>
    <b v="0"/>
  </r>
  <r>
    <x v="61"/>
    <d v="2022-04-09T00:00:00"/>
    <s v="9"/>
    <x v="1"/>
    <x v="0"/>
    <s v="NN062"/>
    <s v="Name 62"/>
    <x v="1"/>
    <s v="SSD 256 GB"/>
    <n v="4000"/>
    <n v="2"/>
    <n v="8000"/>
    <s v="Cash"/>
    <n v="619650"/>
    <n v="619650"/>
    <n v="8929710"/>
    <n v="12529390"/>
    <b v="0"/>
  </r>
  <r>
    <x v="62"/>
    <d v="2022-04-09T00:00:00"/>
    <s v="9"/>
    <x v="1"/>
    <x v="0"/>
    <s v="NN063"/>
    <s v="Name 63"/>
    <x v="2"/>
    <s v="HDD 256 GB"/>
    <n v="1500"/>
    <n v="3"/>
    <n v="4500"/>
    <s v="Online"/>
    <n v="619650"/>
    <n v="619650"/>
    <n v="8929710"/>
    <n v="12529390"/>
    <b v="0"/>
  </r>
  <r>
    <x v="63"/>
    <d v="2022-04-10T00:00:00"/>
    <s v="10"/>
    <x v="2"/>
    <x v="0"/>
    <s v="NN064"/>
    <s v="Name 64"/>
    <x v="3"/>
    <s v="Mouse"/>
    <n v="210"/>
    <n v="7"/>
    <n v="1470"/>
    <s v="Cash"/>
    <n v="670280"/>
    <n v="670280"/>
    <n v="8929710"/>
    <n v="12529390"/>
    <b v="0"/>
  </r>
  <r>
    <x v="64"/>
    <d v="2022-04-10T00:00:00"/>
    <s v="10"/>
    <x v="2"/>
    <x v="0"/>
    <s v="NN065"/>
    <s v="Name 65"/>
    <x v="0"/>
    <s v="Monitor"/>
    <n v="4000"/>
    <n v="6"/>
    <n v="24000"/>
    <s v="Online"/>
    <n v="670280"/>
    <n v="670280"/>
    <n v="8929710"/>
    <n v="12529390"/>
    <b v="0"/>
  </r>
  <r>
    <x v="65"/>
    <d v="2022-04-10T00:00:00"/>
    <s v="10"/>
    <x v="2"/>
    <x v="0"/>
    <s v="NN066"/>
    <s v="Name 66"/>
    <x v="1"/>
    <s v="Printer"/>
    <n v="3200"/>
    <n v="1"/>
    <n v="3200"/>
    <s v="Cash"/>
    <n v="670280"/>
    <n v="670280"/>
    <n v="8929710"/>
    <n v="12529390"/>
    <b v="0"/>
  </r>
  <r>
    <x v="66"/>
    <d v="2022-04-10T00:00:00"/>
    <s v="10"/>
    <x v="2"/>
    <x v="0"/>
    <s v="NN067"/>
    <s v="Name 67"/>
    <x v="2"/>
    <s v="Scanner"/>
    <n v="2900"/>
    <n v="3"/>
    <n v="8700"/>
    <s v="Online"/>
    <n v="670280"/>
    <n v="670280"/>
    <n v="8929710"/>
    <n v="12529390"/>
    <b v="0"/>
  </r>
  <r>
    <x v="67"/>
    <d v="2022-04-10T00:00:00"/>
    <s v="10"/>
    <x v="2"/>
    <x v="0"/>
    <s v="NN068"/>
    <s v="Name 68"/>
    <x v="3"/>
    <s v="Keyboard"/>
    <n v="190"/>
    <n v="4"/>
    <n v="760"/>
    <s v="Cash"/>
    <n v="670280"/>
    <n v="670280"/>
    <n v="8929710"/>
    <n v="12529390"/>
    <b v="0"/>
  </r>
  <r>
    <x v="68"/>
    <d v="2022-04-10T00:00:00"/>
    <s v="10"/>
    <x v="2"/>
    <x v="0"/>
    <s v="NN069"/>
    <s v="Name 69"/>
    <x v="0"/>
    <s v="SSD 256 GB"/>
    <n v="4000"/>
    <n v="2"/>
    <n v="8000"/>
    <s v="Online"/>
    <n v="670280"/>
    <n v="670280"/>
    <n v="8929710"/>
    <n v="12529390"/>
    <b v="0"/>
  </r>
  <r>
    <x v="69"/>
    <d v="2022-04-10T00:00:00"/>
    <s v="10"/>
    <x v="2"/>
    <x v="0"/>
    <s v="NN070"/>
    <s v="Name 70"/>
    <x v="1"/>
    <s v="HDD 256 GB"/>
    <n v="1500"/>
    <n v="3"/>
    <n v="4500"/>
    <s v="Cash"/>
    <n v="670280"/>
    <n v="670280"/>
    <n v="8929710"/>
    <n v="12529390"/>
    <b v="0"/>
  </r>
  <r>
    <x v="70"/>
    <d v="2022-04-11T00:00:00"/>
    <s v="11"/>
    <x v="3"/>
    <x v="0"/>
    <s v="NN071"/>
    <s v="Name 71"/>
    <x v="2"/>
    <s v="Mouse"/>
    <n v="210"/>
    <n v="4"/>
    <n v="840"/>
    <s v="Online"/>
    <n v="770080"/>
    <n v="770080"/>
    <n v="8929710"/>
    <n v="12529390"/>
    <b v="0"/>
  </r>
  <r>
    <x v="71"/>
    <d v="2022-04-11T00:00:00"/>
    <s v="11"/>
    <x v="3"/>
    <x v="0"/>
    <s v="NN072"/>
    <s v="Name 72"/>
    <x v="3"/>
    <s v="Monitor"/>
    <n v="4000"/>
    <n v="5"/>
    <n v="20000"/>
    <s v="Cash"/>
    <n v="770080"/>
    <n v="770080"/>
    <n v="8929710"/>
    <n v="12529390"/>
    <b v="0"/>
  </r>
  <r>
    <x v="72"/>
    <d v="2022-04-11T00:00:00"/>
    <s v="11"/>
    <x v="3"/>
    <x v="0"/>
    <s v="NN073"/>
    <s v="Name 73"/>
    <x v="0"/>
    <s v="Printer"/>
    <n v="3200"/>
    <n v="6"/>
    <n v="19200"/>
    <s v="Online"/>
    <n v="770080"/>
    <n v="770080"/>
    <n v="8929710"/>
    <n v="12529390"/>
    <b v="0"/>
  </r>
  <r>
    <x v="73"/>
    <d v="2022-04-11T00:00:00"/>
    <s v="11"/>
    <x v="3"/>
    <x v="0"/>
    <s v="NN074"/>
    <s v="Name 74"/>
    <x v="1"/>
    <s v="Scanner"/>
    <n v="2900"/>
    <n v="5"/>
    <n v="14500"/>
    <s v="Cash"/>
    <n v="770080"/>
    <n v="770080"/>
    <n v="8929710"/>
    <n v="12529390"/>
    <b v="0"/>
  </r>
  <r>
    <x v="74"/>
    <d v="2022-04-11T00:00:00"/>
    <s v="11"/>
    <x v="3"/>
    <x v="0"/>
    <s v="NN075"/>
    <s v="Name 75"/>
    <x v="2"/>
    <s v="Keyboard"/>
    <n v="190"/>
    <n v="4"/>
    <n v="760"/>
    <s v="Online"/>
    <n v="770080"/>
    <n v="770080"/>
    <n v="8929710"/>
    <n v="12529390"/>
    <b v="0"/>
  </r>
  <r>
    <x v="75"/>
    <d v="2022-04-11T00:00:00"/>
    <s v="11"/>
    <x v="3"/>
    <x v="0"/>
    <s v="NN076"/>
    <s v="Name 76"/>
    <x v="3"/>
    <s v="SSD 256 GB"/>
    <n v="4000"/>
    <n v="10"/>
    <n v="40000"/>
    <s v="Cash"/>
    <n v="770080"/>
    <n v="770080"/>
    <n v="8929710"/>
    <n v="12529390"/>
    <b v="0"/>
  </r>
  <r>
    <x v="76"/>
    <d v="2022-04-11T00:00:00"/>
    <s v="11"/>
    <x v="3"/>
    <x v="0"/>
    <s v="NN077"/>
    <s v="Name 77"/>
    <x v="0"/>
    <s v="HDD 256 GB"/>
    <n v="1500"/>
    <n v="3"/>
    <n v="4500"/>
    <s v="Online"/>
    <n v="770080"/>
    <n v="770080"/>
    <n v="8929710"/>
    <n v="12529390"/>
    <b v="0"/>
  </r>
  <r>
    <x v="77"/>
    <d v="2022-04-12T00:00:00"/>
    <s v="12"/>
    <x v="4"/>
    <x v="0"/>
    <s v="NN078"/>
    <s v="Name 78"/>
    <x v="1"/>
    <s v="Mouse"/>
    <n v="210"/>
    <n v="4"/>
    <n v="840"/>
    <s v="Cash"/>
    <n v="854760"/>
    <n v="854760"/>
    <n v="8929710"/>
    <n v="12529390"/>
    <b v="0"/>
  </r>
  <r>
    <x v="78"/>
    <d v="2022-04-12T00:00:00"/>
    <s v="12"/>
    <x v="4"/>
    <x v="0"/>
    <s v="NN079"/>
    <s v="Name 79"/>
    <x v="2"/>
    <s v="Monitor"/>
    <n v="4000"/>
    <n v="5"/>
    <n v="20000"/>
    <s v="Online"/>
    <n v="854760"/>
    <n v="854760"/>
    <n v="8929710"/>
    <n v="12529390"/>
    <b v="0"/>
  </r>
  <r>
    <x v="79"/>
    <d v="2022-04-12T00:00:00"/>
    <s v="12"/>
    <x v="4"/>
    <x v="0"/>
    <s v="NN080"/>
    <s v="Name 80"/>
    <x v="3"/>
    <s v="Printer"/>
    <n v="3200"/>
    <n v="6"/>
    <n v="19200"/>
    <s v="Cash"/>
    <n v="854760"/>
    <n v="854760"/>
    <n v="8929710"/>
    <n v="12529390"/>
    <b v="0"/>
  </r>
  <r>
    <x v="80"/>
    <d v="2022-04-12T00:00:00"/>
    <s v="12"/>
    <x v="4"/>
    <x v="0"/>
    <s v="NN081"/>
    <s v="Name 81"/>
    <x v="0"/>
    <s v="Scanner"/>
    <n v="2900"/>
    <n v="5"/>
    <n v="14500"/>
    <s v="Online"/>
    <n v="854760"/>
    <n v="854760"/>
    <n v="8929710"/>
    <n v="12529390"/>
    <b v="0"/>
  </r>
  <r>
    <x v="81"/>
    <d v="2022-04-12T00:00:00"/>
    <s v="12"/>
    <x v="4"/>
    <x v="0"/>
    <s v="NN082"/>
    <s v="Name 82"/>
    <x v="1"/>
    <s v="Keyboard"/>
    <n v="190"/>
    <n v="6"/>
    <n v="1140"/>
    <s v="Cash"/>
    <n v="854760"/>
    <n v="854760"/>
    <n v="8929710"/>
    <n v="12529390"/>
    <b v="0"/>
  </r>
  <r>
    <x v="82"/>
    <d v="2022-04-12T00:00:00"/>
    <s v="12"/>
    <x v="4"/>
    <x v="0"/>
    <s v="NN083"/>
    <s v="Name 83"/>
    <x v="2"/>
    <s v="SSD 256 GB"/>
    <n v="4000"/>
    <n v="5"/>
    <n v="20000"/>
    <s v="Online"/>
    <n v="854760"/>
    <n v="854760"/>
    <n v="8929710"/>
    <n v="12529390"/>
    <b v="0"/>
  </r>
  <r>
    <x v="83"/>
    <d v="2022-04-12T00:00:00"/>
    <s v="12"/>
    <x v="4"/>
    <x v="0"/>
    <s v="NN084"/>
    <s v="Name 84"/>
    <x v="3"/>
    <s v="HDD 256 GB"/>
    <n v="1500"/>
    <n v="6"/>
    <n v="9000"/>
    <s v="Cash"/>
    <n v="854760"/>
    <n v="854760"/>
    <n v="8929710"/>
    <n v="12529390"/>
    <b v="0"/>
  </r>
  <r>
    <x v="84"/>
    <d v="2022-04-13T00:00:00"/>
    <s v="13"/>
    <x v="5"/>
    <x v="0"/>
    <s v="NN085"/>
    <s v="Name 85"/>
    <x v="0"/>
    <s v="Mouse"/>
    <n v="210"/>
    <n v="2"/>
    <n v="420"/>
    <s v="Online"/>
    <n v="904570"/>
    <n v="904570"/>
    <n v="8929710"/>
    <n v="12529390"/>
    <b v="0"/>
  </r>
  <r>
    <x v="85"/>
    <d v="2022-04-13T00:00:00"/>
    <s v="13"/>
    <x v="5"/>
    <x v="0"/>
    <s v="NN086"/>
    <s v="Name 86"/>
    <x v="1"/>
    <s v="Monitor"/>
    <n v="4000"/>
    <n v="3"/>
    <n v="12000"/>
    <s v="Cash"/>
    <n v="904570"/>
    <n v="904570"/>
    <n v="8929710"/>
    <n v="12529390"/>
    <b v="0"/>
  </r>
  <r>
    <x v="86"/>
    <d v="2022-04-13T00:00:00"/>
    <s v="13"/>
    <x v="5"/>
    <x v="0"/>
    <s v="NN087"/>
    <s v="Name 87"/>
    <x v="2"/>
    <s v="Printer"/>
    <n v="3200"/>
    <n v="5"/>
    <n v="16000"/>
    <s v="Online"/>
    <n v="904570"/>
    <n v="904570"/>
    <n v="8929710"/>
    <n v="12529390"/>
    <b v="0"/>
  </r>
  <r>
    <x v="87"/>
    <d v="2022-04-13T00:00:00"/>
    <s v="13"/>
    <x v="5"/>
    <x v="0"/>
    <s v="NN088"/>
    <s v="Name 88"/>
    <x v="3"/>
    <s v="Scanner"/>
    <n v="2900"/>
    <n v="3"/>
    <n v="8700"/>
    <s v="Cash"/>
    <n v="904570"/>
    <n v="904570"/>
    <n v="8929710"/>
    <n v="12529390"/>
    <b v="0"/>
  </r>
  <r>
    <x v="88"/>
    <d v="2022-04-13T00:00:00"/>
    <s v="13"/>
    <x v="5"/>
    <x v="0"/>
    <s v="NN089"/>
    <s v="Name 89"/>
    <x v="0"/>
    <s v="Keyboard"/>
    <n v="190"/>
    <n v="1"/>
    <n v="190"/>
    <s v="Online"/>
    <n v="904570"/>
    <n v="904570"/>
    <n v="8929710"/>
    <n v="12529390"/>
    <b v="0"/>
  </r>
  <r>
    <x v="89"/>
    <d v="2022-04-13T00:00:00"/>
    <s v="13"/>
    <x v="5"/>
    <x v="0"/>
    <s v="NN090"/>
    <s v="Name 90"/>
    <x v="1"/>
    <s v="SSD 256 GB"/>
    <n v="4000"/>
    <n v="2"/>
    <n v="8000"/>
    <s v="Cash"/>
    <n v="904570"/>
    <n v="904570"/>
    <n v="8929710"/>
    <n v="12529390"/>
    <b v="0"/>
  </r>
  <r>
    <x v="90"/>
    <d v="2022-04-13T00:00:00"/>
    <s v="13"/>
    <x v="5"/>
    <x v="0"/>
    <s v="NN091"/>
    <s v="Name 91"/>
    <x v="2"/>
    <s v="HDD 256 GB"/>
    <n v="1500"/>
    <n v="3"/>
    <n v="4500"/>
    <s v="Online"/>
    <n v="904570"/>
    <n v="904570"/>
    <n v="8929710"/>
    <n v="12529390"/>
    <b v="0"/>
  </r>
  <r>
    <x v="91"/>
    <d v="2022-04-14T00:00:00"/>
    <s v="14"/>
    <x v="6"/>
    <x v="0"/>
    <s v="NN092"/>
    <s v="Name 92"/>
    <x v="3"/>
    <s v="Mouse"/>
    <n v="210"/>
    <n v="7"/>
    <n v="1470"/>
    <s v="Cash"/>
    <n v="955200"/>
    <n v="955200"/>
    <n v="8929710"/>
    <n v="12529390"/>
    <b v="0"/>
  </r>
  <r>
    <x v="92"/>
    <d v="2022-04-14T00:00:00"/>
    <s v="14"/>
    <x v="6"/>
    <x v="0"/>
    <s v="NN093"/>
    <s v="Name 93"/>
    <x v="0"/>
    <s v="Monitor"/>
    <n v="4000"/>
    <n v="6"/>
    <n v="24000"/>
    <s v="Online"/>
    <n v="955200"/>
    <n v="955200"/>
    <n v="8929710"/>
    <n v="12529390"/>
    <b v="0"/>
  </r>
  <r>
    <x v="93"/>
    <d v="2022-04-14T00:00:00"/>
    <s v="14"/>
    <x v="6"/>
    <x v="0"/>
    <s v="NN094"/>
    <s v="Name 94"/>
    <x v="1"/>
    <s v="Printer"/>
    <n v="3200"/>
    <n v="1"/>
    <n v="3200"/>
    <s v="Cash"/>
    <n v="955200"/>
    <n v="955200"/>
    <n v="8929710"/>
    <n v="12529390"/>
    <b v="0"/>
  </r>
  <r>
    <x v="94"/>
    <d v="2022-04-14T00:00:00"/>
    <s v="14"/>
    <x v="6"/>
    <x v="0"/>
    <s v="NN095"/>
    <s v="Name 95"/>
    <x v="2"/>
    <s v="Scanner"/>
    <n v="2900"/>
    <n v="3"/>
    <n v="8700"/>
    <s v="Online"/>
    <n v="955200"/>
    <n v="955200"/>
    <n v="8929710"/>
    <n v="12529390"/>
    <b v="0"/>
  </r>
  <r>
    <x v="95"/>
    <d v="2022-04-14T00:00:00"/>
    <s v="14"/>
    <x v="6"/>
    <x v="0"/>
    <s v="NN096"/>
    <s v="Name 96"/>
    <x v="3"/>
    <s v="Keyboard"/>
    <n v="190"/>
    <n v="4"/>
    <n v="760"/>
    <s v="Cash"/>
    <n v="955200"/>
    <n v="955200"/>
    <n v="8929710"/>
    <n v="12529390"/>
    <b v="0"/>
  </r>
  <r>
    <x v="96"/>
    <d v="2022-04-14T00:00:00"/>
    <s v="14"/>
    <x v="6"/>
    <x v="0"/>
    <s v="NN097"/>
    <s v="Name 97"/>
    <x v="0"/>
    <s v="SSD 256 GB"/>
    <n v="4000"/>
    <n v="2"/>
    <n v="8000"/>
    <s v="Online"/>
    <n v="955200"/>
    <n v="955200"/>
    <n v="8929710"/>
    <n v="12529390"/>
    <b v="0"/>
  </r>
  <r>
    <x v="97"/>
    <d v="2022-04-14T00:00:00"/>
    <s v="14"/>
    <x v="6"/>
    <x v="0"/>
    <s v="NN098"/>
    <s v="Name 98"/>
    <x v="1"/>
    <s v="HDD 256 GB"/>
    <n v="1500"/>
    <n v="3"/>
    <n v="4500"/>
    <s v="Cash"/>
    <n v="955200"/>
    <n v="955200"/>
    <n v="8929710"/>
    <n v="12529390"/>
    <b v="0"/>
  </r>
  <r>
    <x v="98"/>
    <d v="2022-04-15T00:00:00"/>
    <s v="15"/>
    <x v="0"/>
    <x v="0"/>
    <s v="NN099"/>
    <s v="Name 99"/>
    <x v="2"/>
    <s v="Mouse"/>
    <n v="210"/>
    <n v="4"/>
    <n v="840"/>
    <s v="Online"/>
    <n v="1055000"/>
    <n v="1055000"/>
    <n v="8929710"/>
    <n v="12529390"/>
    <b v="0"/>
  </r>
  <r>
    <x v="99"/>
    <d v="2022-04-15T00:00:00"/>
    <s v="15"/>
    <x v="0"/>
    <x v="0"/>
    <s v="NN100"/>
    <s v="Name 100"/>
    <x v="3"/>
    <s v="Monitor"/>
    <n v="4000"/>
    <n v="5"/>
    <n v="20000"/>
    <s v="Cash"/>
    <n v="1055000"/>
    <n v="1055000"/>
    <n v="8929710"/>
    <n v="12529390"/>
    <b v="0"/>
  </r>
  <r>
    <x v="100"/>
    <d v="2022-04-15T00:00:00"/>
    <s v="15"/>
    <x v="0"/>
    <x v="0"/>
    <s v="NN101"/>
    <s v="Name 101"/>
    <x v="0"/>
    <s v="Printer"/>
    <n v="3200"/>
    <n v="6"/>
    <n v="19200"/>
    <s v="Online"/>
    <n v="1055000"/>
    <n v="1055000"/>
    <n v="8929710"/>
    <n v="12529390"/>
    <b v="0"/>
  </r>
  <r>
    <x v="101"/>
    <d v="2022-04-15T00:00:00"/>
    <s v="15"/>
    <x v="0"/>
    <x v="0"/>
    <s v="NN102"/>
    <s v="Name 102"/>
    <x v="1"/>
    <s v="Scanner"/>
    <n v="2900"/>
    <n v="5"/>
    <n v="14500"/>
    <s v="Cash"/>
    <n v="1055000"/>
    <n v="1055000"/>
    <n v="8929710"/>
    <n v="12529390"/>
    <b v="0"/>
  </r>
  <r>
    <x v="102"/>
    <d v="2022-04-15T00:00:00"/>
    <s v="15"/>
    <x v="0"/>
    <x v="0"/>
    <s v="NN103"/>
    <s v="Name 103"/>
    <x v="2"/>
    <s v="Keyboard"/>
    <n v="190"/>
    <n v="4"/>
    <n v="760"/>
    <s v="Online"/>
    <n v="1055000"/>
    <n v="1055000"/>
    <n v="8929710"/>
    <n v="12529390"/>
    <b v="0"/>
  </r>
  <r>
    <x v="103"/>
    <d v="2022-04-15T00:00:00"/>
    <s v="15"/>
    <x v="0"/>
    <x v="0"/>
    <s v="NN104"/>
    <s v="Name 104"/>
    <x v="3"/>
    <s v="SSD 256 GB"/>
    <n v="4000"/>
    <n v="10"/>
    <n v="40000"/>
    <s v="Cash"/>
    <n v="1055000"/>
    <n v="1055000"/>
    <n v="8929710"/>
    <n v="12529390"/>
    <b v="0"/>
  </r>
  <r>
    <x v="104"/>
    <d v="2022-04-15T00:00:00"/>
    <s v="15"/>
    <x v="0"/>
    <x v="0"/>
    <s v="NN105"/>
    <s v="Name 105"/>
    <x v="0"/>
    <s v="HDD 256 GB"/>
    <n v="1500"/>
    <n v="3"/>
    <n v="4500"/>
    <s v="Online"/>
    <n v="1055000"/>
    <n v="1055000"/>
    <n v="8929710"/>
    <n v="12529390"/>
    <b v="0"/>
  </r>
  <r>
    <x v="105"/>
    <d v="2022-04-16T00:00:00"/>
    <s v="16"/>
    <x v="1"/>
    <x v="0"/>
    <s v="NN106"/>
    <s v="Name 106"/>
    <x v="1"/>
    <s v="Mouse"/>
    <n v="210"/>
    <n v="4"/>
    <n v="840"/>
    <s v="Cash"/>
    <n v="1139680"/>
    <n v="1139680"/>
    <n v="8929710"/>
    <n v="12529390"/>
    <b v="0"/>
  </r>
  <r>
    <x v="106"/>
    <d v="2022-04-16T00:00:00"/>
    <s v="16"/>
    <x v="1"/>
    <x v="0"/>
    <s v="NN107"/>
    <s v="Name 107"/>
    <x v="2"/>
    <s v="Monitor"/>
    <n v="4000"/>
    <n v="5"/>
    <n v="20000"/>
    <s v="Online"/>
    <n v="1139680"/>
    <n v="1139680"/>
    <n v="8929710"/>
    <n v="12529390"/>
    <b v="0"/>
  </r>
  <r>
    <x v="107"/>
    <d v="2022-04-16T00:00:00"/>
    <s v="16"/>
    <x v="1"/>
    <x v="0"/>
    <s v="NN108"/>
    <s v="Name 108"/>
    <x v="3"/>
    <s v="Printer"/>
    <n v="3200"/>
    <n v="6"/>
    <n v="19200"/>
    <s v="Cash"/>
    <n v="1139680"/>
    <n v="1139680"/>
    <n v="8929710"/>
    <n v="12529390"/>
    <b v="0"/>
  </r>
  <r>
    <x v="108"/>
    <d v="2022-04-16T00:00:00"/>
    <s v="16"/>
    <x v="1"/>
    <x v="0"/>
    <s v="NN109"/>
    <s v="Name 109"/>
    <x v="0"/>
    <s v="Scanner"/>
    <n v="2900"/>
    <n v="5"/>
    <n v="14500"/>
    <s v="Online"/>
    <n v="1139680"/>
    <n v="1139680"/>
    <n v="8929710"/>
    <n v="12529390"/>
    <b v="0"/>
  </r>
  <r>
    <x v="109"/>
    <d v="2022-04-16T00:00:00"/>
    <s v="16"/>
    <x v="1"/>
    <x v="0"/>
    <s v="NN110"/>
    <s v="Name 110"/>
    <x v="1"/>
    <s v="Keyboard"/>
    <n v="190"/>
    <n v="6"/>
    <n v="1140"/>
    <s v="Cash"/>
    <n v="1139680"/>
    <n v="1139680"/>
    <n v="8929710"/>
    <n v="12529390"/>
    <b v="0"/>
  </r>
  <r>
    <x v="110"/>
    <d v="2022-04-16T00:00:00"/>
    <s v="16"/>
    <x v="1"/>
    <x v="0"/>
    <s v="NN111"/>
    <s v="Name 111"/>
    <x v="2"/>
    <s v="SSD 256 GB"/>
    <n v="4000"/>
    <n v="5"/>
    <n v="20000"/>
    <s v="Online"/>
    <n v="1139680"/>
    <n v="1139680"/>
    <n v="8929710"/>
    <n v="12529390"/>
    <b v="0"/>
  </r>
  <r>
    <x v="111"/>
    <d v="2022-04-16T00:00:00"/>
    <s v="16"/>
    <x v="1"/>
    <x v="0"/>
    <s v="NN112"/>
    <s v="Name 112"/>
    <x v="3"/>
    <s v="HDD 256 GB"/>
    <n v="1500"/>
    <n v="6"/>
    <n v="9000"/>
    <s v="Cash"/>
    <n v="1139680"/>
    <n v="1139680"/>
    <n v="8929710"/>
    <n v="12529390"/>
    <b v="0"/>
  </r>
  <r>
    <x v="112"/>
    <d v="2022-04-17T00:00:00"/>
    <s v="17"/>
    <x v="2"/>
    <x v="0"/>
    <s v="NN113"/>
    <s v="Name 113"/>
    <x v="0"/>
    <s v="Mouse"/>
    <n v="210"/>
    <n v="2"/>
    <n v="420"/>
    <s v="Online"/>
    <n v="1189490"/>
    <n v="1189490"/>
    <n v="8929710"/>
    <n v="12529390"/>
    <b v="0"/>
  </r>
  <r>
    <x v="113"/>
    <d v="2022-04-17T00:00:00"/>
    <s v="17"/>
    <x v="2"/>
    <x v="0"/>
    <s v="NN114"/>
    <s v="Name 114"/>
    <x v="1"/>
    <s v="Monitor"/>
    <n v="4000"/>
    <n v="3"/>
    <n v="12000"/>
    <s v="Cash"/>
    <n v="1189490"/>
    <n v="1189490"/>
    <n v="8929710"/>
    <n v="12529390"/>
    <b v="0"/>
  </r>
  <r>
    <x v="114"/>
    <d v="2022-04-17T00:00:00"/>
    <s v="17"/>
    <x v="2"/>
    <x v="0"/>
    <s v="NN115"/>
    <s v="Name 115"/>
    <x v="2"/>
    <s v="Printer"/>
    <n v="3200"/>
    <n v="5"/>
    <n v="16000"/>
    <s v="Online"/>
    <n v="1189490"/>
    <n v="1189490"/>
    <n v="8929710"/>
    <n v="12529390"/>
    <b v="0"/>
  </r>
  <r>
    <x v="115"/>
    <d v="2022-04-17T00:00:00"/>
    <s v="17"/>
    <x v="2"/>
    <x v="0"/>
    <s v="NN116"/>
    <s v="Name 116"/>
    <x v="3"/>
    <s v="Scanner"/>
    <n v="2900"/>
    <n v="3"/>
    <n v="8700"/>
    <s v="Cash"/>
    <n v="1189490"/>
    <n v="1189490"/>
    <n v="8929710"/>
    <n v="12529390"/>
    <b v="0"/>
  </r>
  <r>
    <x v="116"/>
    <d v="2022-04-17T00:00:00"/>
    <s v="17"/>
    <x v="2"/>
    <x v="0"/>
    <s v="NN117"/>
    <s v="Name 117"/>
    <x v="0"/>
    <s v="Keyboard"/>
    <n v="190"/>
    <n v="1"/>
    <n v="190"/>
    <s v="Online"/>
    <n v="1189490"/>
    <n v="1189490"/>
    <n v="8929710"/>
    <n v="12529390"/>
    <b v="0"/>
  </r>
  <r>
    <x v="117"/>
    <d v="2022-04-17T00:00:00"/>
    <s v="17"/>
    <x v="2"/>
    <x v="0"/>
    <s v="NN118"/>
    <s v="Name 118"/>
    <x v="1"/>
    <s v="SSD 256 GB"/>
    <n v="4000"/>
    <n v="2"/>
    <n v="8000"/>
    <s v="Cash"/>
    <n v="1189490"/>
    <n v="1189490"/>
    <n v="8929710"/>
    <n v="12529390"/>
    <b v="0"/>
  </r>
  <r>
    <x v="118"/>
    <d v="2022-04-17T00:00:00"/>
    <s v="17"/>
    <x v="2"/>
    <x v="0"/>
    <s v="NN119"/>
    <s v="Name 119"/>
    <x v="2"/>
    <s v="HDD 256 GB"/>
    <n v="1500"/>
    <n v="3"/>
    <n v="4500"/>
    <s v="Online"/>
    <n v="1189490"/>
    <n v="1189490"/>
    <n v="8929710"/>
    <n v="12529390"/>
    <b v="0"/>
  </r>
  <r>
    <x v="119"/>
    <d v="2022-04-18T00:00:00"/>
    <s v="18"/>
    <x v="3"/>
    <x v="0"/>
    <s v="NN120"/>
    <s v="Name 120"/>
    <x v="3"/>
    <s v="Mouse"/>
    <n v="210"/>
    <n v="7"/>
    <n v="1470"/>
    <s v="Cash"/>
    <n v="1240120"/>
    <n v="1240120"/>
    <n v="8929710"/>
    <n v="12529390"/>
    <b v="0"/>
  </r>
  <r>
    <x v="120"/>
    <d v="2022-04-18T00:00:00"/>
    <s v="18"/>
    <x v="3"/>
    <x v="0"/>
    <s v="NN121"/>
    <s v="Name 121"/>
    <x v="0"/>
    <s v="Monitor"/>
    <n v="4000"/>
    <n v="6"/>
    <n v="24000"/>
    <s v="Online"/>
    <n v="1240120"/>
    <n v="1240120"/>
    <n v="8929710"/>
    <n v="12529390"/>
    <b v="0"/>
  </r>
  <r>
    <x v="121"/>
    <d v="2022-04-18T00:00:00"/>
    <s v="18"/>
    <x v="3"/>
    <x v="0"/>
    <s v="NN122"/>
    <s v="Name 122"/>
    <x v="1"/>
    <s v="Printer"/>
    <n v="3200"/>
    <n v="1"/>
    <n v="3200"/>
    <s v="Cash"/>
    <n v="1240120"/>
    <n v="1240120"/>
    <n v="8929710"/>
    <n v="12529390"/>
    <b v="0"/>
  </r>
  <r>
    <x v="122"/>
    <d v="2022-04-18T00:00:00"/>
    <s v="18"/>
    <x v="3"/>
    <x v="0"/>
    <s v="NN123"/>
    <s v="Name 123"/>
    <x v="2"/>
    <s v="Scanner"/>
    <n v="2900"/>
    <n v="3"/>
    <n v="8700"/>
    <s v="Online"/>
    <n v="1240120"/>
    <n v="1240120"/>
    <n v="8929710"/>
    <n v="12529390"/>
    <b v="0"/>
  </r>
  <r>
    <x v="123"/>
    <d v="2022-04-18T00:00:00"/>
    <s v="18"/>
    <x v="3"/>
    <x v="0"/>
    <s v="NN124"/>
    <s v="Name 124"/>
    <x v="3"/>
    <s v="Keyboard"/>
    <n v="190"/>
    <n v="4"/>
    <n v="760"/>
    <s v="Cash"/>
    <n v="1240120"/>
    <n v="1240120"/>
    <n v="8929710"/>
    <n v="12529390"/>
    <b v="0"/>
  </r>
  <r>
    <x v="124"/>
    <d v="2022-04-18T00:00:00"/>
    <s v="18"/>
    <x v="3"/>
    <x v="0"/>
    <s v="NN125"/>
    <s v="Name 125"/>
    <x v="0"/>
    <s v="SSD 256 GB"/>
    <n v="4000"/>
    <n v="2"/>
    <n v="8000"/>
    <s v="Online"/>
    <n v="1240120"/>
    <n v="1240120"/>
    <n v="8929710"/>
    <n v="12529390"/>
    <b v="0"/>
  </r>
  <r>
    <x v="125"/>
    <d v="2022-04-18T00:00:00"/>
    <s v="18"/>
    <x v="3"/>
    <x v="0"/>
    <s v="NN126"/>
    <s v="Name 126"/>
    <x v="1"/>
    <s v="HDD 256 GB"/>
    <n v="1500"/>
    <n v="3"/>
    <n v="4500"/>
    <s v="Cash"/>
    <n v="1240120"/>
    <n v="1240120"/>
    <n v="8929710"/>
    <n v="12529390"/>
    <b v="0"/>
  </r>
  <r>
    <x v="126"/>
    <d v="2022-04-19T00:00:00"/>
    <s v="19"/>
    <x v="4"/>
    <x v="0"/>
    <s v="NN127"/>
    <s v="Name 127"/>
    <x v="2"/>
    <s v="Mouse"/>
    <n v="210"/>
    <n v="4"/>
    <n v="840"/>
    <s v="Online"/>
    <n v="1339920"/>
    <n v="1339920"/>
    <n v="8929710"/>
    <n v="12529390"/>
    <b v="0"/>
  </r>
  <r>
    <x v="127"/>
    <d v="2022-04-19T00:00:00"/>
    <s v="19"/>
    <x v="4"/>
    <x v="0"/>
    <s v="NN128"/>
    <s v="Name 128"/>
    <x v="3"/>
    <s v="Monitor"/>
    <n v="4000"/>
    <n v="5"/>
    <n v="20000"/>
    <s v="Cash"/>
    <n v="1339920"/>
    <n v="1339920"/>
    <n v="8929710"/>
    <n v="12529390"/>
    <b v="0"/>
  </r>
  <r>
    <x v="128"/>
    <d v="2022-04-19T00:00:00"/>
    <s v="19"/>
    <x v="4"/>
    <x v="0"/>
    <s v="NN129"/>
    <s v="Name 129"/>
    <x v="0"/>
    <s v="Printer"/>
    <n v="3200"/>
    <n v="6"/>
    <n v="19200"/>
    <s v="Online"/>
    <n v="1339920"/>
    <n v="1339920"/>
    <n v="8929710"/>
    <n v="12529390"/>
    <b v="0"/>
  </r>
  <r>
    <x v="129"/>
    <d v="2022-04-19T00:00:00"/>
    <s v="19"/>
    <x v="4"/>
    <x v="0"/>
    <s v="NN130"/>
    <s v="Name 130"/>
    <x v="1"/>
    <s v="Scanner"/>
    <n v="2900"/>
    <n v="5"/>
    <n v="14500"/>
    <s v="Cash"/>
    <n v="1339920"/>
    <n v="1339920"/>
    <n v="8929710"/>
    <n v="12529390"/>
    <b v="0"/>
  </r>
  <r>
    <x v="130"/>
    <d v="2022-04-19T00:00:00"/>
    <s v="19"/>
    <x v="4"/>
    <x v="0"/>
    <s v="NN131"/>
    <s v="Name 131"/>
    <x v="2"/>
    <s v="Keyboard"/>
    <n v="190"/>
    <n v="4"/>
    <n v="760"/>
    <s v="Online"/>
    <n v="1339920"/>
    <n v="1339920"/>
    <n v="8929710"/>
    <n v="12529390"/>
    <b v="0"/>
  </r>
  <r>
    <x v="131"/>
    <d v="2022-04-19T00:00:00"/>
    <s v="19"/>
    <x v="4"/>
    <x v="0"/>
    <s v="NN132"/>
    <s v="Name 132"/>
    <x v="3"/>
    <s v="SSD 256 GB"/>
    <n v="4000"/>
    <n v="10"/>
    <n v="40000"/>
    <s v="Cash"/>
    <n v="1339920"/>
    <n v="1339920"/>
    <n v="8929710"/>
    <n v="12529390"/>
    <b v="0"/>
  </r>
  <r>
    <x v="132"/>
    <d v="2022-04-19T00:00:00"/>
    <s v="19"/>
    <x v="4"/>
    <x v="0"/>
    <s v="NN133"/>
    <s v="Name 133"/>
    <x v="0"/>
    <s v="HDD 256 GB"/>
    <n v="1500"/>
    <n v="3"/>
    <n v="4500"/>
    <s v="Online"/>
    <n v="1339920"/>
    <n v="1339920"/>
    <n v="8929710"/>
    <n v="12529390"/>
    <b v="0"/>
  </r>
  <r>
    <x v="133"/>
    <d v="2022-04-20T00:00:00"/>
    <s v="20"/>
    <x v="5"/>
    <x v="0"/>
    <s v="NN134"/>
    <s v="Name 134"/>
    <x v="1"/>
    <s v="Mouse"/>
    <n v="210"/>
    <n v="4"/>
    <n v="840"/>
    <s v="Cash"/>
    <n v="1424600"/>
    <n v="1424600"/>
    <n v="8929710"/>
    <n v="12529390"/>
    <b v="0"/>
  </r>
  <r>
    <x v="134"/>
    <d v="2022-04-20T00:00:00"/>
    <s v="20"/>
    <x v="5"/>
    <x v="0"/>
    <s v="NN135"/>
    <s v="Name 135"/>
    <x v="2"/>
    <s v="Monitor"/>
    <n v="4000"/>
    <n v="5"/>
    <n v="20000"/>
    <s v="Online"/>
    <n v="1424600"/>
    <n v="1424600"/>
    <n v="8929710"/>
    <n v="12529390"/>
    <b v="0"/>
  </r>
  <r>
    <x v="135"/>
    <d v="2022-04-20T00:00:00"/>
    <s v="20"/>
    <x v="5"/>
    <x v="0"/>
    <s v="NN136"/>
    <s v="Name 136"/>
    <x v="3"/>
    <s v="Printer"/>
    <n v="3200"/>
    <n v="6"/>
    <n v="19200"/>
    <s v="Cash"/>
    <n v="1424600"/>
    <n v="1424600"/>
    <n v="8929710"/>
    <n v="12529390"/>
    <b v="0"/>
  </r>
  <r>
    <x v="136"/>
    <d v="2022-04-20T00:00:00"/>
    <s v="20"/>
    <x v="5"/>
    <x v="0"/>
    <s v="NN137"/>
    <s v="Name 137"/>
    <x v="0"/>
    <s v="Scanner"/>
    <n v="2900"/>
    <n v="5"/>
    <n v="14500"/>
    <s v="Online"/>
    <n v="1424600"/>
    <n v="1424600"/>
    <n v="8929710"/>
    <n v="12529390"/>
    <b v="0"/>
  </r>
  <r>
    <x v="137"/>
    <d v="2022-04-20T00:00:00"/>
    <s v="20"/>
    <x v="5"/>
    <x v="0"/>
    <s v="NN138"/>
    <s v="Name 138"/>
    <x v="1"/>
    <s v="Keyboard"/>
    <n v="190"/>
    <n v="6"/>
    <n v="1140"/>
    <s v="Cash"/>
    <n v="1424600"/>
    <n v="1424600"/>
    <n v="8929710"/>
    <n v="12529390"/>
    <b v="0"/>
  </r>
  <r>
    <x v="138"/>
    <d v="2022-04-20T00:00:00"/>
    <s v="20"/>
    <x v="5"/>
    <x v="0"/>
    <s v="NN139"/>
    <s v="Name 139"/>
    <x v="2"/>
    <s v="SSD 256 GB"/>
    <n v="4000"/>
    <n v="5"/>
    <n v="20000"/>
    <s v="Online"/>
    <n v="1424600"/>
    <n v="1424600"/>
    <n v="8929710"/>
    <n v="12529390"/>
    <b v="0"/>
  </r>
  <r>
    <x v="139"/>
    <d v="2022-04-20T00:00:00"/>
    <s v="20"/>
    <x v="5"/>
    <x v="0"/>
    <s v="NN140"/>
    <s v="Name 140"/>
    <x v="3"/>
    <s v="HDD 256 GB"/>
    <n v="1500"/>
    <n v="6"/>
    <n v="9000"/>
    <s v="Cash"/>
    <n v="1424600"/>
    <n v="1424600"/>
    <n v="8929710"/>
    <n v="12529390"/>
    <b v="0"/>
  </r>
  <r>
    <x v="140"/>
    <d v="2022-04-21T00:00:00"/>
    <s v="21"/>
    <x v="6"/>
    <x v="0"/>
    <s v="NN141"/>
    <s v="Name 141"/>
    <x v="0"/>
    <s v="Mouse"/>
    <n v="210"/>
    <n v="2"/>
    <n v="420"/>
    <s v="Online"/>
    <n v="1474410"/>
    <n v="1474410"/>
    <n v="8929710"/>
    <n v="12529390"/>
    <b v="0"/>
  </r>
  <r>
    <x v="141"/>
    <d v="2022-04-21T00:00:00"/>
    <s v="21"/>
    <x v="6"/>
    <x v="0"/>
    <s v="NN142"/>
    <s v="Name 142"/>
    <x v="1"/>
    <s v="Monitor"/>
    <n v="4000"/>
    <n v="3"/>
    <n v="12000"/>
    <s v="Cash"/>
    <n v="1474410"/>
    <n v="1474410"/>
    <n v="8929710"/>
    <n v="12529390"/>
    <b v="0"/>
  </r>
  <r>
    <x v="142"/>
    <d v="2022-04-21T00:00:00"/>
    <s v="21"/>
    <x v="6"/>
    <x v="0"/>
    <s v="NN143"/>
    <s v="Name 143"/>
    <x v="2"/>
    <s v="Printer"/>
    <n v="3200"/>
    <n v="5"/>
    <n v="16000"/>
    <s v="Online"/>
    <n v="1474410"/>
    <n v="1474410"/>
    <n v="8929710"/>
    <n v="12529390"/>
    <b v="0"/>
  </r>
  <r>
    <x v="143"/>
    <d v="2022-04-21T00:00:00"/>
    <s v="21"/>
    <x v="6"/>
    <x v="0"/>
    <s v="NN144"/>
    <s v="Name 144"/>
    <x v="3"/>
    <s v="Scanner"/>
    <n v="2900"/>
    <n v="3"/>
    <n v="8700"/>
    <s v="Cash"/>
    <n v="1474410"/>
    <n v="1474410"/>
    <n v="8929710"/>
    <n v="12529390"/>
    <b v="0"/>
  </r>
  <r>
    <x v="144"/>
    <d v="2022-04-21T00:00:00"/>
    <s v="21"/>
    <x v="6"/>
    <x v="0"/>
    <s v="NN145"/>
    <s v="Name 145"/>
    <x v="0"/>
    <s v="Keyboard"/>
    <n v="190"/>
    <n v="1"/>
    <n v="190"/>
    <s v="Online"/>
    <n v="1474410"/>
    <n v="1474410"/>
    <n v="8929710"/>
    <n v="12529390"/>
    <b v="0"/>
  </r>
  <r>
    <x v="145"/>
    <d v="2022-04-21T00:00:00"/>
    <s v="21"/>
    <x v="6"/>
    <x v="0"/>
    <s v="NN146"/>
    <s v="Name 146"/>
    <x v="1"/>
    <s v="SSD 256 GB"/>
    <n v="4000"/>
    <n v="2"/>
    <n v="8000"/>
    <s v="Cash"/>
    <n v="1474410"/>
    <n v="1474410"/>
    <n v="8929710"/>
    <n v="12529390"/>
    <b v="0"/>
  </r>
  <r>
    <x v="146"/>
    <d v="2022-04-21T00:00:00"/>
    <s v="21"/>
    <x v="6"/>
    <x v="0"/>
    <s v="NN147"/>
    <s v="Name 147"/>
    <x v="2"/>
    <s v="HDD 256 GB"/>
    <n v="1500"/>
    <n v="3"/>
    <n v="4500"/>
    <s v="Online"/>
    <n v="1474410"/>
    <n v="1474410"/>
    <n v="8929710"/>
    <n v="12529390"/>
    <b v="0"/>
  </r>
  <r>
    <x v="147"/>
    <d v="2022-04-22T00:00:00"/>
    <s v="22"/>
    <x v="0"/>
    <x v="0"/>
    <s v="NN148"/>
    <s v="Name 148"/>
    <x v="3"/>
    <s v="Mouse"/>
    <n v="210"/>
    <n v="7"/>
    <n v="1470"/>
    <s v="Cash"/>
    <n v="1525040"/>
    <n v="1525040"/>
    <n v="8929710"/>
    <n v="12529390"/>
    <b v="0"/>
  </r>
  <r>
    <x v="148"/>
    <d v="2022-04-22T00:00:00"/>
    <s v="22"/>
    <x v="0"/>
    <x v="0"/>
    <s v="NN149"/>
    <s v="Name 149"/>
    <x v="0"/>
    <s v="Monitor"/>
    <n v="4000"/>
    <n v="6"/>
    <n v="24000"/>
    <s v="Online"/>
    <n v="1525040"/>
    <n v="1525040"/>
    <n v="8929710"/>
    <n v="12529390"/>
    <b v="0"/>
  </r>
  <r>
    <x v="149"/>
    <d v="2022-04-22T00:00:00"/>
    <s v="22"/>
    <x v="0"/>
    <x v="0"/>
    <s v="NN150"/>
    <s v="Name 150"/>
    <x v="1"/>
    <s v="Printer"/>
    <n v="3200"/>
    <n v="1"/>
    <n v="3200"/>
    <s v="Cash"/>
    <n v="1525040"/>
    <n v="1525040"/>
    <n v="8929710"/>
    <n v="12529390"/>
    <b v="0"/>
  </r>
  <r>
    <x v="150"/>
    <d v="2022-04-22T00:00:00"/>
    <s v="22"/>
    <x v="0"/>
    <x v="0"/>
    <s v="NN151"/>
    <s v="Name 151"/>
    <x v="2"/>
    <s v="Scanner"/>
    <n v="2900"/>
    <n v="3"/>
    <n v="8700"/>
    <s v="Online"/>
    <n v="1525040"/>
    <n v="1525040"/>
    <n v="8929710"/>
    <n v="12529390"/>
    <b v="0"/>
  </r>
  <r>
    <x v="151"/>
    <d v="2022-04-22T00:00:00"/>
    <s v="22"/>
    <x v="0"/>
    <x v="0"/>
    <s v="NN152"/>
    <s v="Name 152"/>
    <x v="3"/>
    <s v="Keyboard"/>
    <n v="190"/>
    <n v="4"/>
    <n v="760"/>
    <s v="Cash"/>
    <n v="1525040"/>
    <n v="1525040"/>
    <n v="8929710"/>
    <n v="12529390"/>
    <b v="0"/>
  </r>
  <r>
    <x v="152"/>
    <d v="2022-04-22T00:00:00"/>
    <s v="22"/>
    <x v="0"/>
    <x v="0"/>
    <s v="NN153"/>
    <s v="Name 153"/>
    <x v="0"/>
    <s v="SSD 256 GB"/>
    <n v="4000"/>
    <n v="2"/>
    <n v="8000"/>
    <s v="Online"/>
    <n v="1525040"/>
    <n v="1525040"/>
    <n v="8929710"/>
    <n v="12529390"/>
    <b v="0"/>
  </r>
  <r>
    <x v="153"/>
    <d v="2022-04-22T00:00:00"/>
    <s v="22"/>
    <x v="0"/>
    <x v="0"/>
    <s v="NN154"/>
    <s v="Name 154"/>
    <x v="1"/>
    <s v="HDD 256 GB"/>
    <n v="1500"/>
    <n v="3"/>
    <n v="4500"/>
    <s v="Cash"/>
    <n v="1525040"/>
    <n v="1525040"/>
    <n v="8929710"/>
    <n v="12529390"/>
    <b v="0"/>
  </r>
  <r>
    <x v="154"/>
    <d v="2022-04-23T00:00:00"/>
    <s v="23"/>
    <x v="1"/>
    <x v="0"/>
    <s v="NN155"/>
    <s v="Name 155"/>
    <x v="2"/>
    <s v="Mouse"/>
    <n v="210"/>
    <n v="4"/>
    <n v="840"/>
    <s v="Online"/>
    <n v="1624840"/>
    <n v="1624840"/>
    <n v="8929710"/>
    <n v="12529390"/>
    <b v="0"/>
  </r>
  <r>
    <x v="155"/>
    <d v="2022-04-23T00:00:00"/>
    <s v="23"/>
    <x v="1"/>
    <x v="0"/>
    <s v="NN156"/>
    <s v="Name 156"/>
    <x v="3"/>
    <s v="Monitor"/>
    <n v="4000"/>
    <n v="5"/>
    <n v="20000"/>
    <s v="Cash"/>
    <n v="1624840"/>
    <n v="1624840"/>
    <n v="8929710"/>
    <n v="12529390"/>
    <b v="0"/>
  </r>
  <r>
    <x v="156"/>
    <d v="2022-04-23T00:00:00"/>
    <s v="23"/>
    <x v="1"/>
    <x v="0"/>
    <s v="NN157"/>
    <s v="Name 157"/>
    <x v="0"/>
    <s v="Printer"/>
    <n v="3200"/>
    <n v="6"/>
    <n v="19200"/>
    <s v="Online"/>
    <n v="1624840"/>
    <n v="1624840"/>
    <n v="8929710"/>
    <n v="12529390"/>
    <b v="0"/>
  </r>
  <r>
    <x v="157"/>
    <d v="2022-04-23T00:00:00"/>
    <s v="23"/>
    <x v="1"/>
    <x v="0"/>
    <s v="NN158"/>
    <s v="Name 158"/>
    <x v="1"/>
    <s v="Scanner"/>
    <n v="2900"/>
    <n v="5"/>
    <n v="14500"/>
    <s v="Cash"/>
    <n v="1624840"/>
    <n v="1624840"/>
    <n v="8929710"/>
    <n v="12529390"/>
    <b v="0"/>
  </r>
  <r>
    <x v="158"/>
    <d v="2022-04-23T00:00:00"/>
    <s v="23"/>
    <x v="1"/>
    <x v="0"/>
    <s v="NN159"/>
    <s v="Name 159"/>
    <x v="2"/>
    <s v="Keyboard"/>
    <n v="190"/>
    <n v="4"/>
    <n v="760"/>
    <s v="Online"/>
    <n v="1624840"/>
    <n v="1624840"/>
    <n v="8929710"/>
    <n v="12529390"/>
    <b v="0"/>
  </r>
  <r>
    <x v="159"/>
    <d v="2022-04-23T00:00:00"/>
    <s v="23"/>
    <x v="1"/>
    <x v="0"/>
    <s v="NN160"/>
    <s v="Name 160"/>
    <x v="3"/>
    <s v="SSD 256 GB"/>
    <n v="4000"/>
    <n v="10"/>
    <n v="40000"/>
    <s v="Cash"/>
    <n v="1624840"/>
    <n v="1624840"/>
    <n v="8929710"/>
    <n v="12529390"/>
    <b v="0"/>
  </r>
  <r>
    <x v="160"/>
    <d v="2022-04-23T00:00:00"/>
    <s v="23"/>
    <x v="1"/>
    <x v="0"/>
    <s v="NN161"/>
    <s v="Name 161"/>
    <x v="0"/>
    <s v="HDD 256 GB"/>
    <n v="1500"/>
    <n v="3"/>
    <n v="4500"/>
    <s v="Online"/>
    <n v="1624840"/>
    <n v="1624840"/>
    <n v="8929710"/>
    <n v="12529390"/>
    <b v="0"/>
  </r>
  <r>
    <x v="161"/>
    <d v="2022-04-24T00:00:00"/>
    <s v="24"/>
    <x v="2"/>
    <x v="0"/>
    <s v="NN162"/>
    <s v="Name 162"/>
    <x v="1"/>
    <s v="Mouse"/>
    <n v="210"/>
    <n v="4"/>
    <n v="840"/>
    <s v="Cash"/>
    <n v="1709520"/>
    <n v="1709520"/>
    <n v="8929710"/>
    <n v="12529390"/>
    <b v="0"/>
  </r>
  <r>
    <x v="162"/>
    <d v="2022-04-24T00:00:00"/>
    <s v="24"/>
    <x v="2"/>
    <x v="0"/>
    <s v="NN163"/>
    <s v="Name 163"/>
    <x v="2"/>
    <s v="Monitor"/>
    <n v="4000"/>
    <n v="5"/>
    <n v="20000"/>
    <s v="Online"/>
    <n v="1709520"/>
    <n v="1709520"/>
    <n v="8929710"/>
    <n v="12529390"/>
    <b v="0"/>
  </r>
  <r>
    <x v="163"/>
    <d v="2022-04-24T00:00:00"/>
    <s v="24"/>
    <x v="2"/>
    <x v="0"/>
    <s v="NN164"/>
    <s v="Name 164"/>
    <x v="3"/>
    <s v="Printer"/>
    <n v="3200"/>
    <n v="6"/>
    <n v="19200"/>
    <s v="Cash"/>
    <n v="1709520"/>
    <n v="1709520"/>
    <n v="8929710"/>
    <n v="12529390"/>
    <b v="0"/>
  </r>
  <r>
    <x v="164"/>
    <d v="2022-04-24T00:00:00"/>
    <s v="24"/>
    <x v="2"/>
    <x v="0"/>
    <s v="NN165"/>
    <s v="Name 165"/>
    <x v="0"/>
    <s v="Scanner"/>
    <n v="2900"/>
    <n v="5"/>
    <n v="14500"/>
    <s v="Online"/>
    <n v="1709520"/>
    <n v="1709520"/>
    <n v="8929710"/>
    <n v="12529390"/>
    <b v="0"/>
  </r>
  <r>
    <x v="165"/>
    <d v="2022-04-24T00:00:00"/>
    <s v="24"/>
    <x v="2"/>
    <x v="0"/>
    <s v="NN166"/>
    <s v="Name 166"/>
    <x v="1"/>
    <s v="Keyboard"/>
    <n v="190"/>
    <n v="6"/>
    <n v="1140"/>
    <s v="Cash"/>
    <n v="1709520"/>
    <n v="1709520"/>
    <n v="8929710"/>
    <n v="12529390"/>
    <b v="0"/>
  </r>
  <r>
    <x v="166"/>
    <d v="2022-04-24T00:00:00"/>
    <s v="24"/>
    <x v="2"/>
    <x v="0"/>
    <s v="NN167"/>
    <s v="Name 167"/>
    <x v="2"/>
    <s v="SSD 256 GB"/>
    <n v="4000"/>
    <n v="5"/>
    <n v="20000"/>
    <s v="Online"/>
    <n v="1709520"/>
    <n v="1709520"/>
    <n v="8929710"/>
    <n v="12529390"/>
    <b v="0"/>
  </r>
  <r>
    <x v="167"/>
    <d v="2022-04-24T00:00:00"/>
    <s v="24"/>
    <x v="2"/>
    <x v="0"/>
    <s v="NN168"/>
    <s v="Name 168"/>
    <x v="3"/>
    <s v="HDD 256 GB"/>
    <n v="1500"/>
    <n v="6"/>
    <n v="9000"/>
    <s v="Cash"/>
    <n v="1709520"/>
    <n v="1709520"/>
    <n v="8929710"/>
    <n v="12529390"/>
    <b v="0"/>
  </r>
  <r>
    <x v="168"/>
    <d v="2022-04-25T00:00:00"/>
    <s v="25"/>
    <x v="3"/>
    <x v="0"/>
    <s v="NN169"/>
    <s v="Name 169"/>
    <x v="0"/>
    <s v="Mouse"/>
    <n v="210"/>
    <n v="2"/>
    <n v="420"/>
    <s v="Online"/>
    <n v="1759330"/>
    <n v="1759330"/>
    <n v="8929710"/>
    <n v="12529390"/>
    <b v="0"/>
  </r>
  <r>
    <x v="169"/>
    <d v="2022-04-25T00:00:00"/>
    <s v="25"/>
    <x v="3"/>
    <x v="0"/>
    <s v="NN170"/>
    <s v="Name 170"/>
    <x v="1"/>
    <s v="Monitor"/>
    <n v="4000"/>
    <n v="3"/>
    <n v="12000"/>
    <s v="Cash"/>
    <n v="1759330"/>
    <n v="1759330"/>
    <n v="8929710"/>
    <n v="12529390"/>
    <b v="0"/>
  </r>
  <r>
    <x v="170"/>
    <d v="2022-04-25T00:00:00"/>
    <s v="25"/>
    <x v="3"/>
    <x v="0"/>
    <s v="NN171"/>
    <s v="Name 171"/>
    <x v="2"/>
    <s v="Printer"/>
    <n v="3200"/>
    <n v="5"/>
    <n v="16000"/>
    <s v="Online"/>
    <n v="1759330"/>
    <n v="1759330"/>
    <n v="8929710"/>
    <n v="12529390"/>
    <b v="0"/>
  </r>
  <r>
    <x v="171"/>
    <d v="2022-04-25T00:00:00"/>
    <s v="25"/>
    <x v="3"/>
    <x v="0"/>
    <s v="NN172"/>
    <s v="Name 172"/>
    <x v="3"/>
    <s v="Scanner"/>
    <n v="2900"/>
    <n v="3"/>
    <n v="8700"/>
    <s v="Cash"/>
    <n v="1759330"/>
    <n v="1759330"/>
    <n v="8929710"/>
    <n v="12529390"/>
    <b v="0"/>
  </r>
  <r>
    <x v="172"/>
    <d v="2022-04-25T00:00:00"/>
    <s v="25"/>
    <x v="3"/>
    <x v="0"/>
    <s v="NN173"/>
    <s v="Name 173"/>
    <x v="0"/>
    <s v="Keyboard"/>
    <n v="190"/>
    <n v="1"/>
    <n v="190"/>
    <s v="Online"/>
    <n v="1759330"/>
    <n v="1759330"/>
    <n v="8929710"/>
    <n v="12529390"/>
    <b v="0"/>
  </r>
  <r>
    <x v="173"/>
    <d v="2022-04-25T00:00:00"/>
    <s v="25"/>
    <x v="3"/>
    <x v="0"/>
    <s v="NN174"/>
    <s v="Name 174"/>
    <x v="1"/>
    <s v="SSD 256 GB"/>
    <n v="4000"/>
    <n v="2"/>
    <n v="8000"/>
    <s v="Cash"/>
    <n v="1759330"/>
    <n v="1759330"/>
    <n v="8929710"/>
    <n v="12529390"/>
    <b v="0"/>
  </r>
  <r>
    <x v="174"/>
    <d v="2022-04-25T00:00:00"/>
    <s v="25"/>
    <x v="3"/>
    <x v="0"/>
    <s v="NN175"/>
    <s v="Name 175"/>
    <x v="2"/>
    <s v="HDD 256 GB"/>
    <n v="1500"/>
    <n v="3"/>
    <n v="4500"/>
    <s v="Online"/>
    <n v="1759330"/>
    <n v="1759330"/>
    <n v="8929710"/>
    <n v="12529390"/>
    <b v="0"/>
  </r>
  <r>
    <x v="175"/>
    <d v="2022-04-26T00:00:00"/>
    <s v="26"/>
    <x v="4"/>
    <x v="0"/>
    <s v="NN176"/>
    <s v="Name 176"/>
    <x v="3"/>
    <s v="Mouse"/>
    <n v="210"/>
    <n v="7"/>
    <n v="1470"/>
    <s v="Cash"/>
    <n v="1809960"/>
    <n v="1809960"/>
    <n v="8929710"/>
    <n v="12529390"/>
    <b v="0"/>
  </r>
  <r>
    <x v="176"/>
    <d v="2022-04-26T00:00:00"/>
    <s v="26"/>
    <x v="4"/>
    <x v="0"/>
    <s v="NN177"/>
    <s v="Name 177"/>
    <x v="0"/>
    <s v="Monitor"/>
    <n v="4000"/>
    <n v="6"/>
    <n v="24000"/>
    <s v="Online"/>
    <n v="1809960"/>
    <n v="1809960"/>
    <n v="8929710"/>
    <n v="12529390"/>
    <b v="0"/>
  </r>
  <r>
    <x v="177"/>
    <d v="2022-04-26T00:00:00"/>
    <s v="26"/>
    <x v="4"/>
    <x v="0"/>
    <s v="NN178"/>
    <s v="Name 178"/>
    <x v="1"/>
    <s v="Printer"/>
    <n v="3200"/>
    <n v="1"/>
    <n v="3200"/>
    <s v="Cash"/>
    <n v="1809960"/>
    <n v="1809960"/>
    <n v="8929710"/>
    <n v="12529390"/>
    <b v="0"/>
  </r>
  <r>
    <x v="178"/>
    <d v="2022-04-26T00:00:00"/>
    <s v="26"/>
    <x v="4"/>
    <x v="0"/>
    <s v="NN179"/>
    <s v="Name 179"/>
    <x v="2"/>
    <s v="Scanner"/>
    <n v="2900"/>
    <n v="3"/>
    <n v="8700"/>
    <s v="Online"/>
    <n v="1809960"/>
    <n v="1809960"/>
    <n v="8929710"/>
    <n v="12529390"/>
    <b v="0"/>
  </r>
  <r>
    <x v="179"/>
    <d v="2022-04-26T00:00:00"/>
    <s v="26"/>
    <x v="4"/>
    <x v="0"/>
    <s v="NN180"/>
    <s v="Name 180"/>
    <x v="3"/>
    <s v="Keyboard"/>
    <n v="190"/>
    <n v="4"/>
    <n v="760"/>
    <s v="Cash"/>
    <n v="1809960"/>
    <n v="1809960"/>
    <n v="8929710"/>
    <n v="12529390"/>
    <b v="0"/>
  </r>
  <r>
    <x v="180"/>
    <d v="2022-04-26T00:00:00"/>
    <s v="26"/>
    <x v="4"/>
    <x v="0"/>
    <s v="NN181"/>
    <s v="Name 181"/>
    <x v="0"/>
    <s v="SSD 256 GB"/>
    <n v="4000"/>
    <n v="2"/>
    <n v="8000"/>
    <s v="Online"/>
    <n v="1809960"/>
    <n v="1809960"/>
    <n v="8929710"/>
    <n v="12529390"/>
    <b v="0"/>
  </r>
  <r>
    <x v="181"/>
    <d v="2022-04-26T00:00:00"/>
    <s v="26"/>
    <x v="4"/>
    <x v="0"/>
    <s v="NN182"/>
    <s v="Name 182"/>
    <x v="1"/>
    <s v="HDD 256 GB"/>
    <n v="1500"/>
    <n v="3"/>
    <n v="4500"/>
    <s v="Cash"/>
    <n v="1809960"/>
    <n v="1809960"/>
    <n v="8929710"/>
    <n v="12529390"/>
    <b v="0"/>
  </r>
  <r>
    <x v="182"/>
    <d v="2022-04-27T00:00:00"/>
    <s v="27"/>
    <x v="5"/>
    <x v="0"/>
    <s v="NN183"/>
    <s v="Name 183"/>
    <x v="2"/>
    <s v="Mouse"/>
    <n v="210"/>
    <n v="4"/>
    <n v="840"/>
    <s v="Online"/>
    <n v="1909760"/>
    <n v="1909760"/>
    <n v="8929710"/>
    <n v="12529390"/>
    <b v="0"/>
  </r>
  <r>
    <x v="183"/>
    <d v="2022-04-27T00:00:00"/>
    <s v="27"/>
    <x v="5"/>
    <x v="0"/>
    <s v="NN184"/>
    <s v="Name 184"/>
    <x v="3"/>
    <s v="Monitor"/>
    <n v="4000"/>
    <n v="5"/>
    <n v="20000"/>
    <s v="Cash"/>
    <n v="1909760"/>
    <n v="1909760"/>
    <n v="8929710"/>
    <n v="12529390"/>
    <b v="0"/>
  </r>
  <r>
    <x v="184"/>
    <d v="2022-04-27T00:00:00"/>
    <s v="27"/>
    <x v="5"/>
    <x v="0"/>
    <s v="NN185"/>
    <s v="Name 185"/>
    <x v="0"/>
    <s v="Printer"/>
    <n v="3200"/>
    <n v="6"/>
    <n v="19200"/>
    <s v="Online"/>
    <n v="1909760"/>
    <n v="1909760"/>
    <n v="8929710"/>
    <n v="12529390"/>
    <b v="0"/>
  </r>
  <r>
    <x v="185"/>
    <d v="2022-04-27T00:00:00"/>
    <s v="27"/>
    <x v="5"/>
    <x v="0"/>
    <s v="NN186"/>
    <s v="Name 186"/>
    <x v="1"/>
    <s v="Scanner"/>
    <n v="2900"/>
    <n v="5"/>
    <n v="14500"/>
    <s v="Cash"/>
    <n v="1909760"/>
    <n v="1909760"/>
    <n v="8929710"/>
    <n v="12529390"/>
    <b v="0"/>
  </r>
  <r>
    <x v="186"/>
    <d v="2022-04-27T00:00:00"/>
    <s v="27"/>
    <x v="5"/>
    <x v="0"/>
    <s v="NN187"/>
    <s v="Name 187"/>
    <x v="2"/>
    <s v="Keyboard"/>
    <n v="190"/>
    <n v="4"/>
    <n v="760"/>
    <s v="Online"/>
    <n v="1909760"/>
    <n v="1909760"/>
    <n v="8929710"/>
    <n v="12529390"/>
    <b v="0"/>
  </r>
  <r>
    <x v="187"/>
    <d v="2022-04-27T00:00:00"/>
    <s v="27"/>
    <x v="5"/>
    <x v="0"/>
    <s v="NN188"/>
    <s v="Name 188"/>
    <x v="3"/>
    <s v="SSD 256 GB"/>
    <n v="4000"/>
    <n v="10"/>
    <n v="40000"/>
    <s v="Cash"/>
    <n v="1909760"/>
    <n v="1909760"/>
    <n v="8929710"/>
    <n v="12529390"/>
    <b v="0"/>
  </r>
  <r>
    <x v="188"/>
    <d v="2022-04-27T00:00:00"/>
    <s v="27"/>
    <x v="5"/>
    <x v="0"/>
    <s v="NN189"/>
    <s v="Name 189"/>
    <x v="0"/>
    <s v="HDD 256 GB"/>
    <n v="1500"/>
    <n v="3"/>
    <n v="4500"/>
    <s v="Online"/>
    <n v="1909760"/>
    <n v="1909760"/>
    <n v="8929710"/>
    <n v="12529390"/>
    <b v="0"/>
  </r>
  <r>
    <x v="189"/>
    <d v="2022-04-28T00:00:00"/>
    <s v="28"/>
    <x v="6"/>
    <x v="0"/>
    <s v="NN190"/>
    <s v="Name 190"/>
    <x v="1"/>
    <s v="Mouse"/>
    <n v="210"/>
    <n v="4"/>
    <n v="840"/>
    <s v="Cash"/>
    <n v="1994440"/>
    <n v="1994440"/>
    <n v="8929710"/>
    <n v="12529390"/>
    <b v="0"/>
  </r>
  <r>
    <x v="190"/>
    <d v="2022-04-28T00:00:00"/>
    <s v="28"/>
    <x v="6"/>
    <x v="0"/>
    <s v="NN191"/>
    <s v="Name 191"/>
    <x v="2"/>
    <s v="Monitor"/>
    <n v="4000"/>
    <n v="5"/>
    <n v="20000"/>
    <s v="Online"/>
    <n v="1994440"/>
    <n v="1994440"/>
    <n v="8929710"/>
    <n v="12529390"/>
    <b v="0"/>
  </r>
  <r>
    <x v="191"/>
    <d v="2022-04-28T00:00:00"/>
    <s v="28"/>
    <x v="6"/>
    <x v="0"/>
    <s v="NN192"/>
    <s v="Name 192"/>
    <x v="3"/>
    <s v="Printer"/>
    <n v="3200"/>
    <n v="6"/>
    <n v="19200"/>
    <s v="Cash"/>
    <n v="1994440"/>
    <n v="1994440"/>
    <n v="8929710"/>
    <n v="12529390"/>
    <b v="0"/>
  </r>
  <r>
    <x v="192"/>
    <d v="2022-04-28T00:00:00"/>
    <s v="28"/>
    <x v="6"/>
    <x v="0"/>
    <s v="NN193"/>
    <s v="Name 193"/>
    <x v="0"/>
    <s v="Scanner"/>
    <n v="2900"/>
    <n v="5"/>
    <n v="14500"/>
    <s v="Online"/>
    <n v="1994440"/>
    <n v="1994440"/>
    <n v="8929710"/>
    <n v="12529390"/>
    <b v="0"/>
  </r>
  <r>
    <x v="193"/>
    <d v="2022-04-28T00:00:00"/>
    <s v="28"/>
    <x v="6"/>
    <x v="0"/>
    <s v="NN194"/>
    <s v="Name 194"/>
    <x v="1"/>
    <s v="Keyboard"/>
    <n v="190"/>
    <n v="6"/>
    <n v="1140"/>
    <s v="Cash"/>
    <n v="1994440"/>
    <n v="1994440"/>
    <n v="8929710"/>
    <n v="12529390"/>
    <b v="0"/>
  </r>
  <r>
    <x v="194"/>
    <d v="2022-04-28T00:00:00"/>
    <s v="28"/>
    <x v="6"/>
    <x v="0"/>
    <s v="NN195"/>
    <s v="Name 195"/>
    <x v="2"/>
    <s v="SSD 256 GB"/>
    <n v="4000"/>
    <n v="5"/>
    <n v="20000"/>
    <s v="Online"/>
    <n v="1994440"/>
    <n v="1994440"/>
    <n v="8929710"/>
    <n v="12529390"/>
    <b v="0"/>
  </r>
  <r>
    <x v="195"/>
    <d v="2022-04-28T00:00:00"/>
    <s v="28"/>
    <x v="6"/>
    <x v="0"/>
    <s v="NN196"/>
    <s v="Name 196"/>
    <x v="3"/>
    <s v="HDD 256 GB"/>
    <n v="1500"/>
    <n v="6"/>
    <n v="9000"/>
    <s v="Cash"/>
    <n v="1994440"/>
    <n v="1994440"/>
    <n v="8929710"/>
    <n v="12529390"/>
    <b v="0"/>
  </r>
  <r>
    <x v="196"/>
    <d v="2022-04-29T00:00:00"/>
    <s v="29"/>
    <x v="0"/>
    <x v="0"/>
    <s v="NN197"/>
    <s v="Name 197"/>
    <x v="0"/>
    <s v="Mouse"/>
    <n v="210"/>
    <n v="2"/>
    <n v="420"/>
    <s v="Online"/>
    <n v="2044250"/>
    <n v="2044250"/>
    <n v="8929710"/>
    <n v="12529390"/>
    <b v="0"/>
  </r>
  <r>
    <x v="197"/>
    <d v="2022-04-29T00:00:00"/>
    <s v="29"/>
    <x v="0"/>
    <x v="0"/>
    <s v="NN198"/>
    <s v="Name 198"/>
    <x v="1"/>
    <s v="Monitor"/>
    <n v="4000"/>
    <n v="3"/>
    <n v="12000"/>
    <s v="Cash"/>
    <n v="2044250"/>
    <n v="2044250"/>
    <n v="8929710"/>
    <n v="12529390"/>
    <b v="0"/>
  </r>
  <r>
    <x v="198"/>
    <d v="2022-04-29T00:00:00"/>
    <s v="29"/>
    <x v="0"/>
    <x v="0"/>
    <s v="NN199"/>
    <s v="Name 199"/>
    <x v="2"/>
    <s v="Printer"/>
    <n v="3200"/>
    <n v="5"/>
    <n v="16000"/>
    <s v="Online"/>
    <n v="2044250"/>
    <n v="2044250"/>
    <n v="8929710"/>
    <n v="12529390"/>
    <b v="0"/>
  </r>
  <r>
    <x v="199"/>
    <d v="2022-04-29T00:00:00"/>
    <s v="29"/>
    <x v="0"/>
    <x v="0"/>
    <s v="NN200"/>
    <s v="Name 200"/>
    <x v="3"/>
    <s v="Scanner"/>
    <n v="2900"/>
    <n v="3"/>
    <n v="8700"/>
    <s v="Cash"/>
    <n v="2044250"/>
    <n v="2044250"/>
    <n v="8929710"/>
    <n v="12529390"/>
    <b v="0"/>
  </r>
  <r>
    <x v="200"/>
    <d v="2022-04-29T00:00:00"/>
    <s v="29"/>
    <x v="0"/>
    <x v="0"/>
    <s v="NN201"/>
    <s v="Name 201"/>
    <x v="0"/>
    <s v="Keyboard"/>
    <n v="190"/>
    <n v="1"/>
    <n v="190"/>
    <s v="Online"/>
    <n v="2044250"/>
    <n v="2044250"/>
    <n v="8929710"/>
    <n v="12529390"/>
    <b v="0"/>
  </r>
  <r>
    <x v="201"/>
    <d v="2022-04-29T00:00:00"/>
    <s v="29"/>
    <x v="0"/>
    <x v="0"/>
    <s v="NN202"/>
    <s v="Name 202"/>
    <x v="1"/>
    <s v="SSD 256 GB"/>
    <n v="4000"/>
    <n v="2"/>
    <n v="8000"/>
    <s v="Cash"/>
    <n v="2044250"/>
    <n v="2044250"/>
    <n v="8929710"/>
    <n v="12529390"/>
    <b v="0"/>
  </r>
  <r>
    <x v="202"/>
    <d v="2022-04-29T00:00:00"/>
    <s v="29"/>
    <x v="0"/>
    <x v="0"/>
    <s v="NN203"/>
    <s v="Name 203"/>
    <x v="2"/>
    <s v="HDD 256 GB"/>
    <n v="1500"/>
    <n v="3"/>
    <n v="4500"/>
    <s v="Online"/>
    <n v="2044250"/>
    <n v="2044250"/>
    <n v="8929710"/>
    <n v="12529390"/>
    <b v="0"/>
  </r>
  <r>
    <x v="203"/>
    <d v="2022-04-30T00:00:00"/>
    <s v="30"/>
    <x v="1"/>
    <x v="0"/>
    <s v="NN204"/>
    <s v="Name 204"/>
    <x v="3"/>
    <s v="Mouse"/>
    <n v="210"/>
    <n v="7"/>
    <n v="1470"/>
    <s v="Cash"/>
    <n v="2094880"/>
    <n v="2094880"/>
    <n v="8929710"/>
    <n v="12529390"/>
    <b v="0"/>
  </r>
  <r>
    <x v="204"/>
    <d v="2022-04-30T00:00:00"/>
    <s v="30"/>
    <x v="1"/>
    <x v="0"/>
    <s v="NN205"/>
    <s v="Name 205"/>
    <x v="0"/>
    <s v="Monitor"/>
    <n v="4000"/>
    <n v="6"/>
    <n v="24000"/>
    <s v="Online"/>
    <n v="2094880"/>
    <n v="2094880"/>
    <n v="8929710"/>
    <n v="12529390"/>
    <b v="0"/>
  </r>
  <r>
    <x v="205"/>
    <d v="2022-04-30T00:00:00"/>
    <s v="30"/>
    <x v="1"/>
    <x v="0"/>
    <s v="NN206"/>
    <s v="Name 206"/>
    <x v="1"/>
    <s v="Printer"/>
    <n v="3200"/>
    <n v="1"/>
    <n v="3200"/>
    <s v="Cash"/>
    <n v="2094880"/>
    <n v="2094880"/>
    <n v="8929710"/>
    <n v="12529390"/>
    <b v="0"/>
  </r>
  <r>
    <x v="206"/>
    <d v="2022-04-30T00:00:00"/>
    <s v="30"/>
    <x v="1"/>
    <x v="0"/>
    <s v="NN207"/>
    <s v="Name 207"/>
    <x v="2"/>
    <s v="Scanner"/>
    <n v="2900"/>
    <n v="3"/>
    <n v="8700"/>
    <s v="Online"/>
    <n v="2094880"/>
    <n v="2094880"/>
    <n v="8929710"/>
    <n v="12529390"/>
    <b v="0"/>
  </r>
  <r>
    <x v="207"/>
    <d v="2022-04-30T00:00:00"/>
    <s v="30"/>
    <x v="1"/>
    <x v="0"/>
    <s v="NN208"/>
    <s v="Name 208"/>
    <x v="3"/>
    <s v="Keyboard"/>
    <n v="190"/>
    <n v="4"/>
    <n v="760"/>
    <s v="Cash"/>
    <n v="2094880"/>
    <n v="2094880"/>
    <n v="8929710"/>
    <n v="12529390"/>
    <b v="0"/>
  </r>
  <r>
    <x v="208"/>
    <d v="2022-04-30T00:00:00"/>
    <s v="30"/>
    <x v="1"/>
    <x v="0"/>
    <s v="NN209"/>
    <s v="Name 209"/>
    <x v="0"/>
    <s v="SSD 256 GB"/>
    <n v="4000"/>
    <n v="2"/>
    <n v="8000"/>
    <s v="Online"/>
    <n v="2094880"/>
    <n v="2094880"/>
    <n v="8929710"/>
    <n v="12529390"/>
    <b v="0"/>
  </r>
  <r>
    <x v="209"/>
    <d v="2022-04-30T00:00:00"/>
    <s v="30"/>
    <x v="1"/>
    <x v="0"/>
    <s v="NN210"/>
    <s v="Name 210"/>
    <x v="1"/>
    <s v="HDD 256 GB"/>
    <n v="1500"/>
    <n v="3"/>
    <n v="4500"/>
    <s v="Cash"/>
    <n v="2094880"/>
    <n v="2094880"/>
    <n v="8929710"/>
    <n v="12529390"/>
    <b v="0"/>
  </r>
  <r>
    <x v="210"/>
    <d v="2022-05-01T00:00:00"/>
    <s v="1"/>
    <x v="2"/>
    <x v="1"/>
    <s v="NN211"/>
    <s v="Name 211"/>
    <x v="2"/>
    <s v="Mouse"/>
    <n v="210"/>
    <n v="4"/>
    <n v="840"/>
    <s v="Online"/>
    <n v="2144870"/>
    <n v="2194680"/>
    <n v="8929710"/>
    <n v="12529390"/>
    <b v="0"/>
  </r>
  <r>
    <x v="211"/>
    <d v="2022-05-01T00:00:00"/>
    <s v="1"/>
    <x v="2"/>
    <x v="1"/>
    <s v="NN212"/>
    <s v="Name 212"/>
    <x v="3"/>
    <s v="Monitor"/>
    <n v="4000"/>
    <n v="5"/>
    <n v="20000"/>
    <s v="Cash"/>
    <n v="2144870"/>
    <n v="2194680"/>
    <n v="8929710"/>
    <n v="12529390"/>
    <b v="0"/>
  </r>
  <r>
    <x v="212"/>
    <d v="2022-05-01T00:00:00"/>
    <s v="1"/>
    <x v="2"/>
    <x v="1"/>
    <s v="NN213"/>
    <s v="Name 213"/>
    <x v="0"/>
    <s v="Printer"/>
    <n v="3200"/>
    <n v="6"/>
    <n v="19200"/>
    <s v="Online"/>
    <n v="2144870"/>
    <n v="2194680"/>
    <n v="8929710"/>
    <n v="12529390"/>
    <b v="0"/>
  </r>
  <r>
    <x v="213"/>
    <d v="2022-05-01T00:00:00"/>
    <s v="1"/>
    <x v="2"/>
    <x v="1"/>
    <s v="NN214"/>
    <s v="Name 214"/>
    <x v="1"/>
    <s v="Scanner"/>
    <n v="2900"/>
    <n v="5"/>
    <n v="14500"/>
    <s v="Cash"/>
    <n v="2144870"/>
    <n v="2194680"/>
    <n v="8929710"/>
    <n v="12529390"/>
    <b v="0"/>
  </r>
  <r>
    <x v="214"/>
    <d v="2022-05-01T00:00:00"/>
    <s v="1"/>
    <x v="2"/>
    <x v="1"/>
    <s v="NN215"/>
    <s v="Name 215"/>
    <x v="2"/>
    <s v="Keyboard"/>
    <n v="190"/>
    <n v="4"/>
    <n v="760"/>
    <s v="Online"/>
    <n v="2144870"/>
    <n v="2194680"/>
    <n v="8929710"/>
    <n v="12529390"/>
    <b v="0"/>
  </r>
  <r>
    <x v="215"/>
    <d v="2022-05-01T00:00:00"/>
    <s v="1"/>
    <x v="2"/>
    <x v="1"/>
    <s v="NN216"/>
    <s v="Name 216"/>
    <x v="3"/>
    <s v="SSD 256 GB"/>
    <n v="4000"/>
    <n v="10"/>
    <n v="40000"/>
    <s v="Cash"/>
    <n v="2144870"/>
    <n v="2194680"/>
    <n v="8929710"/>
    <n v="12529390"/>
    <b v="0"/>
  </r>
  <r>
    <x v="216"/>
    <d v="2022-05-01T00:00:00"/>
    <s v="1"/>
    <x v="2"/>
    <x v="1"/>
    <s v="NN217"/>
    <s v="Name 217"/>
    <x v="0"/>
    <s v="HDD 256 GB"/>
    <n v="1500"/>
    <n v="3"/>
    <n v="4500"/>
    <s v="Online"/>
    <n v="2144870"/>
    <n v="2194680"/>
    <n v="8929710"/>
    <n v="12529390"/>
    <b v="0"/>
  </r>
  <r>
    <x v="217"/>
    <d v="2022-05-02T00:00:00"/>
    <s v="2"/>
    <x v="3"/>
    <x v="1"/>
    <s v="NN218"/>
    <s v="Name 218"/>
    <x v="1"/>
    <s v="Mouse"/>
    <n v="210"/>
    <n v="4"/>
    <n v="840"/>
    <s v="Cash"/>
    <n v="2178920"/>
    <n v="2279360"/>
    <n v="8929710"/>
    <n v="12529390"/>
    <b v="0"/>
  </r>
  <r>
    <x v="218"/>
    <d v="2022-05-02T00:00:00"/>
    <s v="2"/>
    <x v="3"/>
    <x v="1"/>
    <s v="NN219"/>
    <s v="Name 219"/>
    <x v="2"/>
    <s v="Monitor"/>
    <n v="4000"/>
    <n v="5"/>
    <n v="20000"/>
    <s v="Online"/>
    <n v="2178920"/>
    <n v="2279360"/>
    <n v="8929710"/>
    <n v="12529390"/>
    <b v="0"/>
  </r>
  <r>
    <x v="219"/>
    <d v="2022-05-02T00:00:00"/>
    <s v="2"/>
    <x v="3"/>
    <x v="1"/>
    <s v="NN220"/>
    <s v="Name 220"/>
    <x v="3"/>
    <s v="Printer"/>
    <n v="3200"/>
    <n v="6"/>
    <n v="19200"/>
    <s v="Cash"/>
    <n v="2178920"/>
    <n v="2279360"/>
    <n v="8929710"/>
    <n v="12529390"/>
    <b v="0"/>
  </r>
  <r>
    <x v="220"/>
    <d v="2022-05-02T00:00:00"/>
    <s v="2"/>
    <x v="3"/>
    <x v="1"/>
    <s v="NN221"/>
    <s v="Name 221"/>
    <x v="0"/>
    <s v="Scanner"/>
    <n v="2900"/>
    <n v="5"/>
    <n v="14500"/>
    <s v="Online"/>
    <n v="2178920"/>
    <n v="2279360"/>
    <n v="8929710"/>
    <n v="12529390"/>
    <b v="0"/>
  </r>
  <r>
    <x v="221"/>
    <d v="2022-05-02T00:00:00"/>
    <s v="2"/>
    <x v="3"/>
    <x v="1"/>
    <s v="NN222"/>
    <s v="Name 222"/>
    <x v="1"/>
    <s v="Keyboard"/>
    <n v="190"/>
    <n v="6"/>
    <n v="1140"/>
    <s v="Cash"/>
    <n v="2178920"/>
    <n v="2279360"/>
    <n v="8929710"/>
    <n v="12529390"/>
    <b v="0"/>
  </r>
  <r>
    <x v="222"/>
    <d v="2022-05-02T00:00:00"/>
    <s v="2"/>
    <x v="3"/>
    <x v="1"/>
    <s v="NN223"/>
    <s v="Name 223"/>
    <x v="2"/>
    <s v="SSD 256 GB"/>
    <n v="4000"/>
    <n v="5"/>
    <n v="20000"/>
    <s v="Online"/>
    <n v="2178920"/>
    <n v="2279360"/>
    <n v="8929710"/>
    <n v="12529390"/>
    <b v="0"/>
  </r>
  <r>
    <x v="223"/>
    <d v="2022-05-02T00:00:00"/>
    <s v="2"/>
    <x v="3"/>
    <x v="1"/>
    <s v="NN224"/>
    <s v="Name 224"/>
    <x v="3"/>
    <s v="HDD 256 GB"/>
    <n v="1500"/>
    <n v="6"/>
    <n v="9000"/>
    <s v="Cash"/>
    <n v="2178920"/>
    <n v="2279360"/>
    <n v="8929710"/>
    <n v="12529390"/>
    <b v="0"/>
  </r>
  <r>
    <x v="224"/>
    <d v="2022-05-03T00:00:00"/>
    <s v="3"/>
    <x v="4"/>
    <x v="1"/>
    <s v="NN225"/>
    <s v="Name 225"/>
    <x v="0"/>
    <s v="Mouse"/>
    <n v="210"/>
    <n v="2"/>
    <n v="420"/>
    <s v="Online"/>
    <n v="2128930"/>
    <n v="2329170"/>
    <n v="8929710"/>
    <n v="12529390"/>
    <b v="0"/>
  </r>
  <r>
    <x v="225"/>
    <d v="2022-05-03T00:00:00"/>
    <s v="3"/>
    <x v="4"/>
    <x v="1"/>
    <s v="NN226"/>
    <s v="Name 226"/>
    <x v="1"/>
    <s v="Monitor"/>
    <n v="4000"/>
    <n v="3"/>
    <n v="12000"/>
    <s v="Cash"/>
    <n v="2128930"/>
    <n v="2329170"/>
    <n v="8929710"/>
    <n v="12529390"/>
    <b v="0"/>
  </r>
  <r>
    <x v="226"/>
    <d v="2022-05-03T00:00:00"/>
    <s v="3"/>
    <x v="4"/>
    <x v="1"/>
    <s v="NN227"/>
    <s v="Name 227"/>
    <x v="2"/>
    <s v="Printer"/>
    <n v="3200"/>
    <n v="5"/>
    <n v="16000"/>
    <s v="Online"/>
    <n v="2128930"/>
    <n v="2329170"/>
    <n v="8929710"/>
    <n v="12529390"/>
    <b v="0"/>
  </r>
  <r>
    <x v="227"/>
    <d v="2022-05-03T00:00:00"/>
    <s v="3"/>
    <x v="4"/>
    <x v="1"/>
    <s v="NN228"/>
    <s v="Name 228"/>
    <x v="3"/>
    <s v="Scanner"/>
    <n v="2900"/>
    <n v="3"/>
    <n v="8700"/>
    <s v="Cash"/>
    <n v="2128930"/>
    <n v="2329170"/>
    <n v="8929710"/>
    <n v="12529390"/>
    <b v="0"/>
  </r>
  <r>
    <x v="228"/>
    <d v="2022-05-03T00:00:00"/>
    <s v="3"/>
    <x v="4"/>
    <x v="1"/>
    <s v="NN229"/>
    <s v="Name 229"/>
    <x v="0"/>
    <s v="Keyboard"/>
    <n v="190"/>
    <n v="1"/>
    <n v="190"/>
    <s v="Online"/>
    <n v="2128930"/>
    <n v="2329170"/>
    <n v="8929710"/>
    <n v="12529390"/>
    <b v="0"/>
  </r>
  <r>
    <x v="229"/>
    <d v="2022-05-03T00:00:00"/>
    <s v="3"/>
    <x v="4"/>
    <x v="1"/>
    <s v="NN230"/>
    <s v="Name 230"/>
    <x v="1"/>
    <s v="SSD 256 GB"/>
    <n v="4000"/>
    <n v="2"/>
    <n v="8000"/>
    <s v="Cash"/>
    <n v="2128930"/>
    <n v="2329170"/>
    <n v="8929710"/>
    <n v="12529390"/>
    <b v="0"/>
  </r>
  <r>
    <x v="230"/>
    <d v="2022-05-03T00:00:00"/>
    <s v="3"/>
    <x v="4"/>
    <x v="1"/>
    <s v="NN231"/>
    <s v="Name 231"/>
    <x v="2"/>
    <s v="HDD 256 GB"/>
    <n v="1500"/>
    <n v="3"/>
    <n v="4500"/>
    <s v="Online"/>
    <n v="2128930"/>
    <n v="2329170"/>
    <n v="8929710"/>
    <n v="12529390"/>
    <b v="0"/>
  </r>
  <r>
    <x v="231"/>
    <d v="2022-05-04T00:00:00"/>
    <s v="4"/>
    <x v="5"/>
    <x v="1"/>
    <s v="NN232"/>
    <s v="Name 232"/>
    <x v="3"/>
    <s v="Mouse"/>
    <n v="210"/>
    <n v="7"/>
    <n v="1470"/>
    <s v="Cash"/>
    <n v="2094880"/>
    <n v="2379800"/>
    <n v="8929710"/>
    <n v="12529390"/>
    <b v="0"/>
  </r>
  <r>
    <x v="232"/>
    <d v="2022-05-04T00:00:00"/>
    <s v="4"/>
    <x v="5"/>
    <x v="1"/>
    <s v="NN233"/>
    <s v="Name 233"/>
    <x v="0"/>
    <s v="Monitor"/>
    <n v="4000"/>
    <n v="6"/>
    <n v="24000"/>
    <s v="Online"/>
    <n v="2094880"/>
    <n v="2379800"/>
    <n v="8929710"/>
    <n v="12529390"/>
    <b v="0"/>
  </r>
  <r>
    <x v="233"/>
    <d v="2022-05-04T00:00:00"/>
    <s v="4"/>
    <x v="5"/>
    <x v="1"/>
    <s v="NN234"/>
    <s v="Name 234"/>
    <x v="1"/>
    <s v="Printer"/>
    <n v="3200"/>
    <n v="1"/>
    <n v="3200"/>
    <s v="Cash"/>
    <n v="2094880"/>
    <n v="2379800"/>
    <n v="8929710"/>
    <n v="12529390"/>
    <b v="0"/>
  </r>
  <r>
    <x v="234"/>
    <d v="2022-05-04T00:00:00"/>
    <s v="4"/>
    <x v="5"/>
    <x v="1"/>
    <s v="NN235"/>
    <s v="Name 235"/>
    <x v="2"/>
    <s v="Scanner"/>
    <n v="2900"/>
    <n v="3"/>
    <n v="8700"/>
    <s v="Online"/>
    <n v="2094880"/>
    <n v="2379800"/>
    <n v="8929710"/>
    <n v="12529390"/>
    <b v="0"/>
  </r>
  <r>
    <x v="235"/>
    <d v="2022-05-04T00:00:00"/>
    <s v="4"/>
    <x v="5"/>
    <x v="1"/>
    <s v="NN236"/>
    <s v="Name 236"/>
    <x v="3"/>
    <s v="Keyboard"/>
    <n v="190"/>
    <n v="4"/>
    <n v="760"/>
    <s v="Cash"/>
    <n v="2094880"/>
    <n v="2379800"/>
    <n v="8929710"/>
    <n v="12529390"/>
    <b v="0"/>
  </r>
  <r>
    <x v="236"/>
    <d v="2022-05-04T00:00:00"/>
    <s v="4"/>
    <x v="5"/>
    <x v="1"/>
    <s v="NN237"/>
    <s v="Name 237"/>
    <x v="0"/>
    <s v="SSD 256 GB"/>
    <n v="4000"/>
    <n v="2"/>
    <n v="8000"/>
    <s v="Online"/>
    <n v="2094880"/>
    <n v="2379800"/>
    <n v="8929710"/>
    <n v="12529390"/>
    <b v="0"/>
  </r>
  <r>
    <x v="237"/>
    <d v="2022-05-04T00:00:00"/>
    <s v="4"/>
    <x v="5"/>
    <x v="1"/>
    <s v="NN238"/>
    <s v="Name 238"/>
    <x v="1"/>
    <s v="HDD 256 GB"/>
    <n v="1500"/>
    <n v="3"/>
    <n v="4500"/>
    <s v="Cash"/>
    <n v="2094880"/>
    <n v="2379800"/>
    <n v="8929710"/>
    <n v="12529390"/>
    <b v="0"/>
  </r>
  <r>
    <x v="238"/>
    <d v="2022-05-05T00:00:00"/>
    <s v="5"/>
    <x v="6"/>
    <x v="1"/>
    <s v="NN239"/>
    <s v="Name 239"/>
    <x v="2"/>
    <s v="Mouse"/>
    <n v="210"/>
    <n v="4"/>
    <n v="840"/>
    <s v="Online"/>
    <n v="2144870"/>
    <n v="2479600"/>
    <n v="8929710"/>
    <n v="12529390"/>
    <b v="0"/>
  </r>
  <r>
    <x v="239"/>
    <d v="2022-05-05T00:00:00"/>
    <s v="5"/>
    <x v="6"/>
    <x v="1"/>
    <s v="NN240"/>
    <s v="Name 240"/>
    <x v="3"/>
    <s v="Monitor"/>
    <n v="4000"/>
    <n v="5"/>
    <n v="20000"/>
    <s v="Cash"/>
    <n v="2144870"/>
    <n v="2479600"/>
    <n v="8929710"/>
    <n v="12529390"/>
    <b v="0"/>
  </r>
  <r>
    <x v="240"/>
    <d v="2022-05-05T00:00:00"/>
    <s v="5"/>
    <x v="6"/>
    <x v="1"/>
    <s v="NN241"/>
    <s v="Name 241"/>
    <x v="0"/>
    <s v="Printer"/>
    <n v="3200"/>
    <n v="6"/>
    <n v="19200"/>
    <s v="Online"/>
    <n v="2144870"/>
    <n v="2479600"/>
    <n v="8929710"/>
    <n v="12529390"/>
    <b v="0"/>
  </r>
  <r>
    <x v="241"/>
    <d v="2022-05-05T00:00:00"/>
    <s v="5"/>
    <x v="6"/>
    <x v="1"/>
    <s v="NN242"/>
    <s v="Name 242"/>
    <x v="1"/>
    <s v="Scanner"/>
    <n v="2900"/>
    <n v="5"/>
    <n v="14500"/>
    <s v="Cash"/>
    <n v="2144870"/>
    <n v="2479600"/>
    <n v="8929710"/>
    <n v="12529390"/>
    <b v="0"/>
  </r>
  <r>
    <x v="242"/>
    <d v="2022-05-05T00:00:00"/>
    <s v="5"/>
    <x v="6"/>
    <x v="1"/>
    <s v="NN243"/>
    <s v="Name 243"/>
    <x v="2"/>
    <s v="Keyboard"/>
    <n v="190"/>
    <n v="4"/>
    <n v="760"/>
    <s v="Online"/>
    <n v="2144870"/>
    <n v="2479600"/>
    <n v="8929710"/>
    <n v="12529390"/>
    <b v="0"/>
  </r>
  <r>
    <x v="243"/>
    <d v="2022-05-05T00:00:00"/>
    <s v="5"/>
    <x v="6"/>
    <x v="1"/>
    <s v="NN244"/>
    <s v="Name 244"/>
    <x v="3"/>
    <s v="SSD 256 GB"/>
    <n v="4000"/>
    <n v="10"/>
    <n v="40000"/>
    <s v="Cash"/>
    <n v="2144870"/>
    <n v="2479600"/>
    <n v="8929710"/>
    <n v="12529390"/>
    <b v="0"/>
  </r>
  <r>
    <x v="244"/>
    <d v="2022-05-05T00:00:00"/>
    <s v="5"/>
    <x v="6"/>
    <x v="1"/>
    <s v="NN245"/>
    <s v="Name 245"/>
    <x v="0"/>
    <s v="HDD 256 GB"/>
    <n v="1500"/>
    <n v="3"/>
    <n v="4500"/>
    <s v="Online"/>
    <n v="2144870"/>
    <n v="2479600"/>
    <n v="8929710"/>
    <n v="12529390"/>
    <b v="0"/>
  </r>
  <r>
    <x v="245"/>
    <d v="2022-05-06T00:00:00"/>
    <s v="6"/>
    <x v="0"/>
    <x v="1"/>
    <s v="NN246"/>
    <s v="Name 246"/>
    <x v="1"/>
    <s v="Mouse"/>
    <n v="210"/>
    <n v="4"/>
    <n v="840"/>
    <s v="Cash"/>
    <n v="2178920"/>
    <n v="2564280"/>
    <n v="8929710"/>
    <n v="12529390"/>
    <b v="0"/>
  </r>
  <r>
    <x v="246"/>
    <d v="2022-05-06T00:00:00"/>
    <s v="6"/>
    <x v="0"/>
    <x v="1"/>
    <s v="NN247"/>
    <s v="Name 247"/>
    <x v="2"/>
    <s v="Monitor"/>
    <n v="4000"/>
    <n v="5"/>
    <n v="20000"/>
    <s v="Online"/>
    <n v="2178920"/>
    <n v="2564280"/>
    <n v="8929710"/>
    <n v="12529390"/>
    <b v="0"/>
  </r>
  <r>
    <x v="247"/>
    <d v="2022-05-06T00:00:00"/>
    <s v="6"/>
    <x v="0"/>
    <x v="1"/>
    <s v="NN248"/>
    <s v="Name 248"/>
    <x v="3"/>
    <s v="Printer"/>
    <n v="3200"/>
    <n v="6"/>
    <n v="19200"/>
    <s v="Cash"/>
    <n v="2178920"/>
    <n v="2564280"/>
    <n v="8929710"/>
    <n v="12529390"/>
    <b v="0"/>
  </r>
  <r>
    <x v="248"/>
    <d v="2022-05-06T00:00:00"/>
    <s v="6"/>
    <x v="0"/>
    <x v="1"/>
    <s v="NN249"/>
    <s v="Name 249"/>
    <x v="0"/>
    <s v="Scanner"/>
    <n v="2900"/>
    <n v="5"/>
    <n v="14500"/>
    <s v="Online"/>
    <n v="2178920"/>
    <n v="2564280"/>
    <n v="8929710"/>
    <n v="12529390"/>
    <b v="0"/>
  </r>
  <r>
    <x v="249"/>
    <d v="2022-05-06T00:00:00"/>
    <s v="6"/>
    <x v="0"/>
    <x v="1"/>
    <s v="NN250"/>
    <s v="Name 250"/>
    <x v="1"/>
    <s v="Keyboard"/>
    <n v="190"/>
    <n v="6"/>
    <n v="1140"/>
    <s v="Cash"/>
    <n v="2178920"/>
    <n v="2564280"/>
    <n v="8929710"/>
    <n v="12529390"/>
    <b v="0"/>
  </r>
  <r>
    <x v="250"/>
    <d v="2022-05-06T00:00:00"/>
    <s v="6"/>
    <x v="0"/>
    <x v="1"/>
    <s v="NN251"/>
    <s v="Name 251"/>
    <x v="2"/>
    <s v="SSD 256 GB"/>
    <n v="4000"/>
    <n v="5"/>
    <n v="20000"/>
    <s v="Online"/>
    <n v="2178920"/>
    <n v="2564280"/>
    <n v="8929710"/>
    <n v="12529390"/>
    <b v="0"/>
  </r>
  <r>
    <x v="251"/>
    <d v="2022-05-06T00:00:00"/>
    <s v="6"/>
    <x v="0"/>
    <x v="1"/>
    <s v="NN252"/>
    <s v="Name 252"/>
    <x v="3"/>
    <s v="HDD 256 GB"/>
    <n v="1500"/>
    <n v="6"/>
    <n v="9000"/>
    <s v="Cash"/>
    <n v="2178920"/>
    <n v="2564280"/>
    <n v="8929710"/>
    <n v="12529390"/>
    <b v="0"/>
  </r>
  <r>
    <x v="252"/>
    <d v="2022-05-07T00:00:00"/>
    <s v="7"/>
    <x v="1"/>
    <x v="1"/>
    <s v="NN253"/>
    <s v="Name 253"/>
    <x v="0"/>
    <s v="Mouse"/>
    <n v="210"/>
    <n v="2"/>
    <n v="420"/>
    <s v="Online"/>
    <n v="2128930"/>
    <n v="2614090"/>
    <n v="8929710"/>
    <n v="12529390"/>
    <b v="0"/>
  </r>
  <r>
    <x v="253"/>
    <d v="2022-05-07T00:00:00"/>
    <s v="7"/>
    <x v="1"/>
    <x v="1"/>
    <s v="NN254"/>
    <s v="Name 254"/>
    <x v="1"/>
    <s v="Monitor"/>
    <n v="4000"/>
    <n v="3"/>
    <n v="12000"/>
    <s v="Cash"/>
    <n v="2128930"/>
    <n v="2614090"/>
    <n v="8929710"/>
    <n v="12529390"/>
    <b v="0"/>
  </r>
  <r>
    <x v="254"/>
    <d v="2022-05-07T00:00:00"/>
    <s v="7"/>
    <x v="1"/>
    <x v="1"/>
    <s v="NN255"/>
    <s v="Name 255"/>
    <x v="2"/>
    <s v="Printer"/>
    <n v="3200"/>
    <n v="5"/>
    <n v="16000"/>
    <s v="Online"/>
    <n v="2128930"/>
    <n v="2614090"/>
    <n v="8929710"/>
    <n v="12529390"/>
    <b v="0"/>
  </r>
  <r>
    <x v="255"/>
    <d v="2022-05-07T00:00:00"/>
    <s v="7"/>
    <x v="1"/>
    <x v="1"/>
    <s v="NN256"/>
    <s v="Name 256"/>
    <x v="3"/>
    <s v="Scanner"/>
    <n v="2900"/>
    <n v="3"/>
    <n v="8700"/>
    <s v="Cash"/>
    <n v="2128930"/>
    <n v="2614090"/>
    <n v="8929710"/>
    <n v="12529390"/>
    <b v="0"/>
  </r>
  <r>
    <x v="256"/>
    <d v="2022-05-07T00:00:00"/>
    <s v="7"/>
    <x v="1"/>
    <x v="1"/>
    <s v="NN257"/>
    <s v="Name 257"/>
    <x v="0"/>
    <s v="Keyboard"/>
    <n v="190"/>
    <n v="1"/>
    <n v="190"/>
    <s v="Online"/>
    <n v="2128930"/>
    <n v="2614090"/>
    <n v="8929710"/>
    <n v="12529390"/>
    <b v="0"/>
  </r>
  <r>
    <x v="257"/>
    <d v="2022-05-07T00:00:00"/>
    <s v="7"/>
    <x v="1"/>
    <x v="1"/>
    <s v="NN258"/>
    <s v="Name 258"/>
    <x v="1"/>
    <s v="SSD 256 GB"/>
    <n v="4000"/>
    <n v="2"/>
    <n v="8000"/>
    <s v="Cash"/>
    <n v="2128930"/>
    <n v="2614090"/>
    <n v="8929710"/>
    <n v="12529390"/>
    <b v="0"/>
  </r>
  <r>
    <x v="258"/>
    <d v="2022-05-07T00:00:00"/>
    <s v="7"/>
    <x v="1"/>
    <x v="1"/>
    <s v="NN259"/>
    <s v="Name 259"/>
    <x v="2"/>
    <s v="HDD 256 GB"/>
    <n v="1500"/>
    <n v="3"/>
    <n v="4500"/>
    <s v="Online"/>
    <n v="2128930"/>
    <n v="2614090"/>
    <n v="8929710"/>
    <n v="12529390"/>
    <b v="0"/>
  </r>
  <r>
    <x v="259"/>
    <d v="2022-05-08T00:00:00"/>
    <s v="8"/>
    <x v="2"/>
    <x v="1"/>
    <s v="NN260"/>
    <s v="Name 260"/>
    <x v="3"/>
    <s v="Mouse"/>
    <n v="210"/>
    <n v="7"/>
    <n v="1470"/>
    <s v="Cash"/>
    <n v="2094880"/>
    <n v="2664720"/>
    <n v="8929710"/>
    <n v="12529390"/>
    <b v="0"/>
  </r>
  <r>
    <x v="260"/>
    <d v="2022-05-08T00:00:00"/>
    <s v="8"/>
    <x v="2"/>
    <x v="1"/>
    <s v="NN261"/>
    <s v="Name 261"/>
    <x v="0"/>
    <s v="Monitor"/>
    <n v="4000"/>
    <n v="6"/>
    <n v="24000"/>
    <s v="Online"/>
    <n v="2094880"/>
    <n v="2664720"/>
    <n v="8929710"/>
    <n v="12529390"/>
    <b v="0"/>
  </r>
  <r>
    <x v="261"/>
    <d v="2022-05-08T00:00:00"/>
    <s v="8"/>
    <x v="2"/>
    <x v="1"/>
    <s v="NN262"/>
    <s v="Name 262"/>
    <x v="1"/>
    <s v="Printer"/>
    <n v="3200"/>
    <n v="1"/>
    <n v="3200"/>
    <s v="Cash"/>
    <n v="2094880"/>
    <n v="2664720"/>
    <n v="8929710"/>
    <n v="12529390"/>
    <b v="0"/>
  </r>
  <r>
    <x v="262"/>
    <d v="2022-05-08T00:00:00"/>
    <s v="8"/>
    <x v="2"/>
    <x v="1"/>
    <s v="NN263"/>
    <s v="Name 263"/>
    <x v="2"/>
    <s v="Scanner"/>
    <n v="2900"/>
    <n v="3"/>
    <n v="8700"/>
    <s v="Online"/>
    <n v="2094880"/>
    <n v="2664720"/>
    <n v="8929710"/>
    <n v="12529390"/>
    <b v="0"/>
  </r>
  <r>
    <x v="263"/>
    <d v="2022-05-08T00:00:00"/>
    <s v="8"/>
    <x v="2"/>
    <x v="1"/>
    <s v="NN264"/>
    <s v="Name 264"/>
    <x v="3"/>
    <s v="Keyboard"/>
    <n v="190"/>
    <n v="4"/>
    <n v="760"/>
    <s v="Cash"/>
    <n v="2094880"/>
    <n v="2664720"/>
    <n v="8929710"/>
    <n v="12529390"/>
    <b v="0"/>
  </r>
  <r>
    <x v="264"/>
    <d v="2022-05-08T00:00:00"/>
    <s v="8"/>
    <x v="2"/>
    <x v="1"/>
    <s v="NN265"/>
    <s v="Name 265"/>
    <x v="0"/>
    <s v="SSD 256 GB"/>
    <n v="4000"/>
    <n v="2"/>
    <n v="8000"/>
    <s v="Online"/>
    <n v="2094880"/>
    <n v="2664720"/>
    <n v="8929710"/>
    <n v="12529390"/>
    <b v="0"/>
  </r>
  <r>
    <x v="265"/>
    <d v="2022-05-08T00:00:00"/>
    <s v="8"/>
    <x v="2"/>
    <x v="1"/>
    <s v="NN266"/>
    <s v="Name 266"/>
    <x v="1"/>
    <s v="HDD 256 GB"/>
    <n v="1500"/>
    <n v="3"/>
    <n v="4500"/>
    <s v="Cash"/>
    <n v="2094880"/>
    <n v="2664720"/>
    <n v="8929710"/>
    <n v="12529390"/>
    <b v="0"/>
  </r>
  <r>
    <x v="266"/>
    <d v="2022-05-09T00:00:00"/>
    <s v="9"/>
    <x v="3"/>
    <x v="1"/>
    <s v="NN267"/>
    <s v="Name 267"/>
    <x v="2"/>
    <s v="Mouse"/>
    <n v="210"/>
    <n v="4"/>
    <n v="840"/>
    <s v="Online"/>
    <n v="2144870"/>
    <n v="2764520"/>
    <n v="8929710"/>
    <n v="12529390"/>
    <b v="0"/>
  </r>
  <r>
    <x v="267"/>
    <d v="2022-05-09T00:00:00"/>
    <s v="9"/>
    <x v="3"/>
    <x v="1"/>
    <s v="NN268"/>
    <s v="Name 268"/>
    <x v="3"/>
    <s v="Monitor"/>
    <n v="4000"/>
    <n v="5"/>
    <n v="20000"/>
    <s v="Cash"/>
    <n v="2144870"/>
    <n v="2764520"/>
    <n v="8929710"/>
    <n v="12529390"/>
    <b v="0"/>
  </r>
  <r>
    <x v="268"/>
    <d v="2022-05-09T00:00:00"/>
    <s v="9"/>
    <x v="3"/>
    <x v="1"/>
    <s v="NN269"/>
    <s v="Name 269"/>
    <x v="0"/>
    <s v="Printer"/>
    <n v="3200"/>
    <n v="6"/>
    <n v="19200"/>
    <s v="Online"/>
    <n v="2144870"/>
    <n v="2764520"/>
    <n v="8929710"/>
    <n v="12529390"/>
    <b v="0"/>
  </r>
  <r>
    <x v="269"/>
    <d v="2022-05-09T00:00:00"/>
    <s v="9"/>
    <x v="3"/>
    <x v="1"/>
    <s v="NN270"/>
    <s v="Name 270"/>
    <x v="1"/>
    <s v="Scanner"/>
    <n v="2900"/>
    <n v="5"/>
    <n v="14500"/>
    <s v="Cash"/>
    <n v="2144870"/>
    <n v="2764520"/>
    <n v="8929710"/>
    <n v="12529390"/>
    <b v="0"/>
  </r>
  <r>
    <x v="270"/>
    <d v="2022-05-09T00:00:00"/>
    <s v="9"/>
    <x v="3"/>
    <x v="1"/>
    <s v="NN271"/>
    <s v="Name 271"/>
    <x v="2"/>
    <s v="Keyboard"/>
    <n v="190"/>
    <n v="4"/>
    <n v="760"/>
    <s v="Online"/>
    <n v="2144870"/>
    <n v="2764520"/>
    <n v="8929710"/>
    <n v="12529390"/>
    <b v="0"/>
  </r>
  <r>
    <x v="271"/>
    <d v="2022-05-09T00:00:00"/>
    <s v="9"/>
    <x v="3"/>
    <x v="1"/>
    <s v="NN272"/>
    <s v="Name 272"/>
    <x v="3"/>
    <s v="SSD 256 GB"/>
    <n v="4000"/>
    <n v="10"/>
    <n v="40000"/>
    <s v="Cash"/>
    <n v="2144870"/>
    <n v="2764520"/>
    <n v="8929710"/>
    <n v="12529390"/>
    <b v="0"/>
  </r>
  <r>
    <x v="272"/>
    <d v="2022-05-09T00:00:00"/>
    <s v="9"/>
    <x v="3"/>
    <x v="1"/>
    <s v="NN273"/>
    <s v="Name 273"/>
    <x v="0"/>
    <s v="HDD 256 GB"/>
    <n v="1500"/>
    <n v="3"/>
    <n v="4500"/>
    <s v="Online"/>
    <n v="2144870"/>
    <n v="2764520"/>
    <n v="8929710"/>
    <n v="12529390"/>
    <b v="0"/>
  </r>
  <r>
    <x v="273"/>
    <d v="2022-05-10T00:00:00"/>
    <s v="10"/>
    <x v="4"/>
    <x v="1"/>
    <s v="NN274"/>
    <s v="Name 274"/>
    <x v="1"/>
    <s v="Mouse"/>
    <n v="210"/>
    <n v="4"/>
    <n v="840"/>
    <s v="Cash"/>
    <n v="2178920"/>
    <n v="2849200"/>
    <n v="8929710"/>
    <n v="12529390"/>
    <b v="0"/>
  </r>
  <r>
    <x v="274"/>
    <d v="2022-05-10T00:00:00"/>
    <s v="10"/>
    <x v="4"/>
    <x v="1"/>
    <s v="NN275"/>
    <s v="Name 275"/>
    <x v="2"/>
    <s v="Monitor"/>
    <n v="4000"/>
    <n v="5"/>
    <n v="20000"/>
    <s v="Online"/>
    <n v="2178920"/>
    <n v="2849200"/>
    <n v="8929710"/>
    <n v="12529390"/>
    <b v="0"/>
  </r>
  <r>
    <x v="275"/>
    <d v="2022-05-10T00:00:00"/>
    <s v="10"/>
    <x v="4"/>
    <x v="1"/>
    <s v="NN276"/>
    <s v="Name 276"/>
    <x v="3"/>
    <s v="Printer"/>
    <n v="3200"/>
    <n v="6"/>
    <n v="19200"/>
    <s v="Cash"/>
    <n v="2178920"/>
    <n v="2849200"/>
    <n v="8929710"/>
    <n v="12529390"/>
    <b v="0"/>
  </r>
  <r>
    <x v="276"/>
    <d v="2022-05-10T00:00:00"/>
    <s v="10"/>
    <x v="4"/>
    <x v="1"/>
    <s v="NN277"/>
    <s v="Name 277"/>
    <x v="0"/>
    <s v="Scanner"/>
    <n v="2900"/>
    <n v="5"/>
    <n v="14500"/>
    <s v="Online"/>
    <n v="2178920"/>
    <n v="2849200"/>
    <n v="8929710"/>
    <n v="12529390"/>
    <b v="0"/>
  </r>
  <r>
    <x v="277"/>
    <d v="2022-05-10T00:00:00"/>
    <s v="10"/>
    <x v="4"/>
    <x v="1"/>
    <s v="NN278"/>
    <s v="Name 278"/>
    <x v="1"/>
    <s v="Keyboard"/>
    <n v="190"/>
    <n v="6"/>
    <n v="1140"/>
    <s v="Cash"/>
    <n v="2178920"/>
    <n v="2849200"/>
    <n v="8929710"/>
    <n v="12529390"/>
    <b v="0"/>
  </r>
  <r>
    <x v="278"/>
    <d v="2022-05-10T00:00:00"/>
    <s v="10"/>
    <x v="4"/>
    <x v="1"/>
    <s v="NN279"/>
    <s v="Name 279"/>
    <x v="2"/>
    <s v="SSD 256 GB"/>
    <n v="4000"/>
    <n v="5"/>
    <n v="20000"/>
    <s v="Online"/>
    <n v="2178920"/>
    <n v="2849200"/>
    <n v="8929710"/>
    <n v="12529390"/>
    <b v="0"/>
  </r>
  <r>
    <x v="279"/>
    <d v="2022-05-10T00:00:00"/>
    <s v="10"/>
    <x v="4"/>
    <x v="1"/>
    <s v="NN280"/>
    <s v="Name 280"/>
    <x v="3"/>
    <s v="HDD 256 GB"/>
    <n v="1500"/>
    <n v="6"/>
    <n v="9000"/>
    <s v="Cash"/>
    <n v="2178920"/>
    <n v="2849200"/>
    <n v="8929710"/>
    <n v="12529390"/>
    <b v="0"/>
  </r>
  <r>
    <x v="280"/>
    <d v="2022-05-11T00:00:00"/>
    <s v="11"/>
    <x v="5"/>
    <x v="1"/>
    <s v="NN281"/>
    <s v="Name 281"/>
    <x v="0"/>
    <s v="Mouse"/>
    <n v="210"/>
    <n v="2"/>
    <n v="420"/>
    <s v="Online"/>
    <n v="2128930"/>
    <n v="2899010"/>
    <n v="8929710"/>
    <n v="12529390"/>
    <b v="0"/>
  </r>
  <r>
    <x v="281"/>
    <d v="2022-05-11T00:00:00"/>
    <s v="11"/>
    <x v="5"/>
    <x v="1"/>
    <s v="NN282"/>
    <s v="Name 282"/>
    <x v="1"/>
    <s v="Monitor"/>
    <n v="4000"/>
    <n v="3"/>
    <n v="12000"/>
    <s v="Cash"/>
    <n v="2128930"/>
    <n v="2899010"/>
    <n v="8929710"/>
    <n v="12529390"/>
    <b v="0"/>
  </r>
  <r>
    <x v="282"/>
    <d v="2022-05-11T00:00:00"/>
    <s v="11"/>
    <x v="5"/>
    <x v="1"/>
    <s v="NN283"/>
    <s v="Name 283"/>
    <x v="2"/>
    <s v="Printer"/>
    <n v="3200"/>
    <n v="5"/>
    <n v="16000"/>
    <s v="Online"/>
    <n v="2128930"/>
    <n v="2899010"/>
    <n v="8929710"/>
    <n v="12529390"/>
    <b v="0"/>
  </r>
  <r>
    <x v="283"/>
    <d v="2022-05-11T00:00:00"/>
    <s v="11"/>
    <x v="5"/>
    <x v="1"/>
    <s v="NN284"/>
    <s v="Name 284"/>
    <x v="3"/>
    <s v="Scanner"/>
    <n v="2900"/>
    <n v="3"/>
    <n v="8700"/>
    <s v="Cash"/>
    <n v="2128930"/>
    <n v="2899010"/>
    <n v="8929710"/>
    <n v="12529390"/>
    <b v="0"/>
  </r>
  <r>
    <x v="284"/>
    <d v="2022-05-11T00:00:00"/>
    <s v="11"/>
    <x v="5"/>
    <x v="1"/>
    <s v="NN285"/>
    <s v="Name 285"/>
    <x v="0"/>
    <s v="Keyboard"/>
    <n v="190"/>
    <n v="1"/>
    <n v="190"/>
    <s v="Online"/>
    <n v="2128930"/>
    <n v="2899010"/>
    <n v="8929710"/>
    <n v="12529390"/>
    <b v="0"/>
  </r>
  <r>
    <x v="285"/>
    <d v="2022-05-11T00:00:00"/>
    <s v="11"/>
    <x v="5"/>
    <x v="1"/>
    <s v="NN286"/>
    <s v="Name 286"/>
    <x v="1"/>
    <s v="SSD 256 GB"/>
    <n v="4000"/>
    <n v="2"/>
    <n v="8000"/>
    <s v="Cash"/>
    <n v="2128930"/>
    <n v="2899010"/>
    <n v="8929710"/>
    <n v="12529390"/>
    <b v="0"/>
  </r>
  <r>
    <x v="286"/>
    <d v="2022-05-11T00:00:00"/>
    <s v="11"/>
    <x v="5"/>
    <x v="1"/>
    <s v="NN287"/>
    <s v="Name 287"/>
    <x v="2"/>
    <s v="HDD 256 GB"/>
    <n v="1500"/>
    <n v="3"/>
    <n v="4500"/>
    <s v="Online"/>
    <n v="2128930"/>
    <n v="2899010"/>
    <n v="8929710"/>
    <n v="12529390"/>
    <b v="0"/>
  </r>
  <r>
    <x v="287"/>
    <d v="2022-05-12T00:00:00"/>
    <s v="12"/>
    <x v="6"/>
    <x v="1"/>
    <s v="NN288"/>
    <s v="Name 288"/>
    <x v="3"/>
    <s v="Mouse"/>
    <n v="210"/>
    <n v="7"/>
    <n v="1470"/>
    <s v="Cash"/>
    <n v="2094880"/>
    <n v="2949640"/>
    <n v="8929710"/>
    <n v="12529390"/>
    <b v="0"/>
  </r>
  <r>
    <x v="288"/>
    <d v="2022-05-12T00:00:00"/>
    <s v="12"/>
    <x v="6"/>
    <x v="1"/>
    <s v="NN289"/>
    <s v="Name 289"/>
    <x v="0"/>
    <s v="Monitor"/>
    <n v="4000"/>
    <n v="6"/>
    <n v="24000"/>
    <s v="Online"/>
    <n v="2094880"/>
    <n v="2949640"/>
    <n v="8929710"/>
    <n v="12529390"/>
    <b v="0"/>
  </r>
  <r>
    <x v="289"/>
    <d v="2022-05-12T00:00:00"/>
    <s v="12"/>
    <x v="6"/>
    <x v="1"/>
    <s v="NN290"/>
    <s v="Name 290"/>
    <x v="1"/>
    <s v="Printer"/>
    <n v="3200"/>
    <n v="1"/>
    <n v="3200"/>
    <s v="Cash"/>
    <n v="2094880"/>
    <n v="2949640"/>
    <n v="8929710"/>
    <n v="12529390"/>
    <b v="0"/>
  </r>
  <r>
    <x v="290"/>
    <d v="2022-05-12T00:00:00"/>
    <s v="12"/>
    <x v="6"/>
    <x v="1"/>
    <s v="NN291"/>
    <s v="Name 291"/>
    <x v="2"/>
    <s v="Scanner"/>
    <n v="2900"/>
    <n v="3"/>
    <n v="8700"/>
    <s v="Online"/>
    <n v="2094880"/>
    <n v="2949640"/>
    <n v="8929710"/>
    <n v="12529390"/>
    <b v="0"/>
  </r>
  <r>
    <x v="291"/>
    <d v="2022-05-12T00:00:00"/>
    <s v="12"/>
    <x v="6"/>
    <x v="1"/>
    <s v="NN292"/>
    <s v="Name 292"/>
    <x v="3"/>
    <s v="Keyboard"/>
    <n v="190"/>
    <n v="4"/>
    <n v="760"/>
    <s v="Cash"/>
    <n v="2094880"/>
    <n v="2949640"/>
    <n v="8929710"/>
    <n v="12529390"/>
    <b v="0"/>
  </r>
  <r>
    <x v="292"/>
    <d v="2022-05-12T00:00:00"/>
    <s v="12"/>
    <x v="6"/>
    <x v="1"/>
    <s v="NN293"/>
    <s v="Name 293"/>
    <x v="0"/>
    <s v="SSD 256 GB"/>
    <n v="4000"/>
    <n v="2"/>
    <n v="8000"/>
    <s v="Online"/>
    <n v="2094880"/>
    <n v="2949640"/>
    <n v="8929710"/>
    <n v="12529390"/>
    <b v="0"/>
  </r>
  <r>
    <x v="293"/>
    <d v="2022-05-12T00:00:00"/>
    <s v="12"/>
    <x v="6"/>
    <x v="1"/>
    <s v="NN294"/>
    <s v="Name 294"/>
    <x v="1"/>
    <s v="HDD 256 GB"/>
    <n v="1500"/>
    <n v="3"/>
    <n v="4500"/>
    <s v="Cash"/>
    <n v="2094880"/>
    <n v="2949640"/>
    <n v="8929710"/>
    <n v="12529390"/>
    <b v="0"/>
  </r>
  <r>
    <x v="294"/>
    <d v="2022-05-13T00:00:00"/>
    <s v="13"/>
    <x v="0"/>
    <x v="1"/>
    <s v="NN295"/>
    <s v="Name 295"/>
    <x v="2"/>
    <s v="Mouse"/>
    <n v="210"/>
    <n v="4"/>
    <n v="840"/>
    <s v="Online"/>
    <n v="2144870"/>
    <n v="3049440"/>
    <n v="8929710"/>
    <n v="12529390"/>
    <b v="0"/>
  </r>
  <r>
    <x v="295"/>
    <d v="2022-05-13T00:00:00"/>
    <s v="13"/>
    <x v="0"/>
    <x v="1"/>
    <s v="NN296"/>
    <s v="Name 296"/>
    <x v="3"/>
    <s v="Monitor"/>
    <n v="4000"/>
    <n v="5"/>
    <n v="20000"/>
    <s v="Cash"/>
    <n v="2144870"/>
    <n v="3049440"/>
    <n v="8929710"/>
    <n v="12529390"/>
    <b v="0"/>
  </r>
  <r>
    <x v="296"/>
    <d v="2022-05-13T00:00:00"/>
    <s v="13"/>
    <x v="0"/>
    <x v="1"/>
    <s v="NN297"/>
    <s v="Name 297"/>
    <x v="0"/>
    <s v="Printer"/>
    <n v="3200"/>
    <n v="6"/>
    <n v="19200"/>
    <s v="Online"/>
    <n v="2144870"/>
    <n v="3049440"/>
    <n v="8929710"/>
    <n v="12529390"/>
    <b v="0"/>
  </r>
  <r>
    <x v="297"/>
    <d v="2022-05-13T00:00:00"/>
    <s v="13"/>
    <x v="0"/>
    <x v="1"/>
    <s v="NN298"/>
    <s v="Name 298"/>
    <x v="1"/>
    <s v="Scanner"/>
    <n v="2900"/>
    <n v="5"/>
    <n v="14500"/>
    <s v="Cash"/>
    <n v="2144870"/>
    <n v="3049440"/>
    <n v="8929710"/>
    <n v="12529390"/>
    <b v="0"/>
  </r>
  <r>
    <x v="298"/>
    <d v="2022-05-13T00:00:00"/>
    <s v="13"/>
    <x v="0"/>
    <x v="1"/>
    <s v="NN299"/>
    <s v="Name 299"/>
    <x v="2"/>
    <s v="Keyboard"/>
    <n v="190"/>
    <n v="4"/>
    <n v="760"/>
    <s v="Online"/>
    <n v="2144870"/>
    <n v="3049440"/>
    <n v="8929710"/>
    <n v="12529390"/>
    <b v="0"/>
  </r>
  <r>
    <x v="299"/>
    <d v="2022-05-13T00:00:00"/>
    <s v="13"/>
    <x v="0"/>
    <x v="1"/>
    <s v="NN300"/>
    <s v="Name 300"/>
    <x v="3"/>
    <s v="SSD 256 GB"/>
    <n v="4000"/>
    <n v="10"/>
    <n v="40000"/>
    <s v="Cash"/>
    <n v="2144870"/>
    <n v="3049440"/>
    <n v="8929710"/>
    <n v="12529390"/>
    <b v="0"/>
  </r>
  <r>
    <x v="300"/>
    <d v="2022-05-13T00:00:00"/>
    <s v="13"/>
    <x v="0"/>
    <x v="1"/>
    <s v="NN301"/>
    <s v="Name 301"/>
    <x v="0"/>
    <s v="HDD 256 GB"/>
    <n v="1500"/>
    <n v="3"/>
    <n v="4500"/>
    <s v="Online"/>
    <n v="2144870"/>
    <n v="3049440"/>
    <n v="8929710"/>
    <n v="12529390"/>
    <b v="0"/>
  </r>
  <r>
    <x v="301"/>
    <d v="2022-05-14T00:00:00"/>
    <s v="14"/>
    <x v="1"/>
    <x v="1"/>
    <s v="NN302"/>
    <s v="Name 302"/>
    <x v="1"/>
    <s v="Mouse"/>
    <n v="210"/>
    <n v="4"/>
    <n v="840"/>
    <s v="Cash"/>
    <n v="2178920"/>
    <n v="3134120"/>
    <n v="8929710"/>
    <n v="12529390"/>
    <b v="0"/>
  </r>
  <r>
    <x v="302"/>
    <d v="2022-05-14T00:00:00"/>
    <s v="14"/>
    <x v="1"/>
    <x v="1"/>
    <s v="NN303"/>
    <s v="Name 303"/>
    <x v="2"/>
    <s v="Monitor"/>
    <n v="4000"/>
    <n v="5"/>
    <n v="20000"/>
    <s v="Online"/>
    <n v="2178920"/>
    <n v="3134120"/>
    <n v="8929710"/>
    <n v="12529390"/>
    <b v="0"/>
  </r>
  <r>
    <x v="303"/>
    <d v="2022-05-14T00:00:00"/>
    <s v="14"/>
    <x v="1"/>
    <x v="1"/>
    <s v="NN304"/>
    <s v="Name 304"/>
    <x v="3"/>
    <s v="Printer"/>
    <n v="3200"/>
    <n v="6"/>
    <n v="19200"/>
    <s v="Cash"/>
    <n v="2178920"/>
    <n v="3134120"/>
    <n v="8929710"/>
    <n v="12529390"/>
    <b v="0"/>
  </r>
  <r>
    <x v="304"/>
    <d v="2022-05-14T00:00:00"/>
    <s v="14"/>
    <x v="1"/>
    <x v="1"/>
    <s v="NN305"/>
    <s v="Name 305"/>
    <x v="0"/>
    <s v="Scanner"/>
    <n v="2900"/>
    <n v="5"/>
    <n v="14500"/>
    <s v="Online"/>
    <n v="2178920"/>
    <n v="3134120"/>
    <n v="8929710"/>
    <n v="12529390"/>
    <b v="0"/>
  </r>
  <r>
    <x v="305"/>
    <d v="2022-05-14T00:00:00"/>
    <s v="14"/>
    <x v="1"/>
    <x v="1"/>
    <s v="NN306"/>
    <s v="Name 306"/>
    <x v="1"/>
    <s v="Keyboard"/>
    <n v="190"/>
    <n v="6"/>
    <n v="1140"/>
    <s v="Cash"/>
    <n v="2178920"/>
    <n v="3134120"/>
    <n v="8929710"/>
    <n v="12529390"/>
    <b v="0"/>
  </r>
  <r>
    <x v="306"/>
    <d v="2022-05-14T00:00:00"/>
    <s v="14"/>
    <x v="1"/>
    <x v="1"/>
    <s v="NN307"/>
    <s v="Name 307"/>
    <x v="2"/>
    <s v="SSD 256 GB"/>
    <n v="4000"/>
    <n v="5"/>
    <n v="20000"/>
    <s v="Online"/>
    <n v="2178920"/>
    <n v="3134120"/>
    <n v="8929710"/>
    <n v="12529390"/>
    <b v="0"/>
  </r>
  <r>
    <x v="307"/>
    <d v="2022-05-14T00:00:00"/>
    <s v="14"/>
    <x v="1"/>
    <x v="1"/>
    <s v="NN308"/>
    <s v="Name 308"/>
    <x v="3"/>
    <s v="HDD 256 GB"/>
    <n v="1500"/>
    <n v="6"/>
    <n v="9000"/>
    <s v="Cash"/>
    <n v="2178920"/>
    <n v="3134120"/>
    <n v="8929710"/>
    <n v="12529390"/>
    <b v="0"/>
  </r>
  <r>
    <x v="308"/>
    <d v="2022-05-15T00:00:00"/>
    <s v="15"/>
    <x v="2"/>
    <x v="1"/>
    <s v="NN309"/>
    <s v="Name 309"/>
    <x v="0"/>
    <s v="Mouse"/>
    <n v="210"/>
    <n v="2"/>
    <n v="420"/>
    <s v="Online"/>
    <n v="2128930"/>
    <n v="3183930"/>
    <n v="8929710"/>
    <n v="12529390"/>
    <b v="0"/>
  </r>
  <r>
    <x v="309"/>
    <d v="2022-05-15T00:00:00"/>
    <s v="15"/>
    <x v="2"/>
    <x v="1"/>
    <s v="NN310"/>
    <s v="Name 310"/>
    <x v="1"/>
    <s v="Monitor"/>
    <n v="4000"/>
    <n v="3"/>
    <n v="12000"/>
    <s v="Cash"/>
    <n v="2128930"/>
    <n v="3183930"/>
    <n v="8929710"/>
    <n v="12529390"/>
    <b v="0"/>
  </r>
  <r>
    <x v="310"/>
    <d v="2022-05-15T00:00:00"/>
    <s v="15"/>
    <x v="2"/>
    <x v="1"/>
    <s v="NN311"/>
    <s v="Name 311"/>
    <x v="2"/>
    <s v="Printer"/>
    <n v="3200"/>
    <n v="5"/>
    <n v="16000"/>
    <s v="Online"/>
    <n v="2128930"/>
    <n v="3183930"/>
    <n v="8929710"/>
    <n v="12529390"/>
    <b v="0"/>
  </r>
  <r>
    <x v="311"/>
    <d v="2022-05-15T00:00:00"/>
    <s v="15"/>
    <x v="2"/>
    <x v="1"/>
    <s v="NN312"/>
    <s v="Name 312"/>
    <x v="3"/>
    <s v="Scanner"/>
    <n v="2900"/>
    <n v="3"/>
    <n v="8700"/>
    <s v="Cash"/>
    <n v="2128930"/>
    <n v="3183930"/>
    <n v="8929710"/>
    <n v="12529390"/>
    <b v="0"/>
  </r>
  <r>
    <x v="312"/>
    <d v="2022-05-15T00:00:00"/>
    <s v="15"/>
    <x v="2"/>
    <x v="1"/>
    <s v="NN313"/>
    <s v="Name 313"/>
    <x v="0"/>
    <s v="Keyboard"/>
    <n v="190"/>
    <n v="1"/>
    <n v="190"/>
    <s v="Online"/>
    <n v="2128930"/>
    <n v="3183930"/>
    <n v="8929710"/>
    <n v="12529390"/>
    <b v="0"/>
  </r>
  <r>
    <x v="313"/>
    <d v="2022-05-15T00:00:00"/>
    <s v="15"/>
    <x v="2"/>
    <x v="1"/>
    <s v="NN314"/>
    <s v="Name 314"/>
    <x v="1"/>
    <s v="SSD 256 GB"/>
    <n v="4000"/>
    <n v="2"/>
    <n v="8000"/>
    <s v="Cash"/>
    <n v="2128930"/>
    <n v="3183930"/>
    <n v="8929710"/>
    <n v="12529390"/>
    <b v="0"/>
  </r>
  <r>
    <x v="314"/>
    <d v="2022-05-15T00:00:00"/>
    <s v="15"/>
    <x v="2"/>
    <x v="1"/>
    <s v="NN315"/>
    <s v="Name 315"/>
    <x v="2"/>
    <s v="HDD 256 GB"/>
    <n v="1500"/>
    <n v="3"/>
    <n v="4500"/>
    <s v="Online"/>
    <n v="2128930"/>
    <n v="3183930"/>
    <n v="8929710"/>
    <n v="12529390"/>
    <b v="0"/>
  </r>
  <r>
    <x v="315"/>
    <d v="2022-05-16T00:00:00"/>
    <s v="16"/>
    <x v="3"/>
    <x v="1"/>
    <s v="NN316"/>
    <s v="Name 316"/>
    <x v="3"/>
    <s v="Mouse"/>
    <n v="210"/>
    <n v="7"/>
    <n v="1470"/>
    <s v="Cash"/>
    <n v="2094880"/>
    <n v="3234560"/>
    <n v="8929710"/>
    <n v="12529390"/>
    <b v="0"/>
  </r>
  <r>
    <x v="316"/>
    <d v="2022-05-16T00:00:00"/>
    <s v="16"/>
    <x v="3"/>
    <x v="1"/>
    <s v="NN317"/>
    <s v="Name 317"/>
    <x v="0"/>
    <s v="Monitor"/>
    <n v="4000"/>
    <n v="6"/>
    <n v="24000"/>
    <s v="Online"/>
    <n v="2094880"/>
    <n v="3234560"/>
    <n v="8929710"/>
    <n v="12529390"/>
    <b v="0"/>
  </r>
  <r>
    <x v="317"/>
    <d v="2022-05-16T00:00:00"/>
    <s v="16"/>
    <x v="3"/>
    <x v="1"/>
    <s v="NN318"/>
    <s v="Name 318"/>
    <x v="1"/>
    <s v="Printer"/>
    <n v="3200"/>
    <n v="1"/>
    <n v="3200"/>
    <s v="Cash"/>
    <n v="2094880"/>
    <n v="3234560"/>
    <n v="8929710"/>
    <n v="12529390"/>
    <b v="0"/>
  </r>
  <r>
    <x v="318"/>
    <d v="2022-05-16T00:00:00"/>
    <s v="16"/>
    <x v="3"/>
    <x v="1"/>
    <s v="NN319"/>
    <s v="Name 319"/>
    <x v="2"/>
    <s v="Scanner"/>
    <n v="2900"/>
    <n v="3"/>
    <n v="8700"/>
    <s v="Online"/>
    <n v="2094880"/>
    <n v="3234560"/>
    <n v="8929710"/>
    <n v="12529390"/>
    <b v="0"/>
  </r>
  <r>
    <x v="319"/>
    <d v="2022-05-16T00:00:00"/>
    <s v="16"/>
    <x v="3"/>
    <x v="1"/>
    <s v="NN320"/>
    <s v="Name 320"/>
    <x v="3"/>
    <s v="Keyboard"/>
    <n v="190"/>
    <n v="4"/>
    <n v="760"/>
    <s v="Cash"/>
    <n v="2094880"/>
    <n v="3234560"/>
    <n v="8929710"/>
    <n v="12529390"/>
    <b v="0"/>
  </r>
  <r>
    <x v="320"/>
    <d v="2022-05-16T00:00:00"/>
    <s v="16"/>
    <x v="3"/>
    <x v="1"/>
    <s v="NN321"/>
    <s v="Name 321"/>
    <x v="0"/>
    <s v="SSD 256 GB"/>
    <n v="4000"/>
    <n v="2"/>
    <n v="8000"/>
    <s v="Online"/>
    <n v="2094880"/>
    <n v="3234560"/>
    <n v="8929710"/>
    <n v="12529390"/>
    <b v="0"/>
  </r>
  <r>
    <x v="321"/>
    <d v="2022-05-16T00:00:00"/>
    <s v="16"/>
    <x v="3"/>
    <x v="1"/>
    <s v="NN322"/>
    <s v="Name 322"/>
    <x v="1"/>
    <s v="HDD 256 GB"/>
    <n v="1500"/>
    <n v="3"/>
    <n v="4500"/>
    <s v="Cash"/>
    <n v="2094880"/>
    <n v="3234560"/>
    <n v="8929710"/>
    <n v="12529390"/>
    <b v="0"/>
  </r>
  <r>
    <x v="322"/>
    <d v="2022-05-17T00:00:00"/>
    <s v="17"/>
    <x v="4"/>
    <x v="1"/>
    <s v="NN323"/>
    <s v="Name 323"/>
    <x v="2"/>
    <s v="Mouse"/>
    <n v="210"/>
    <n v="4"/>
    <n v="840"/>
    <s v="Online"/>
    <n v="2144870"/>
    <n v="3334360"/>
    <n v="8929710"/>
    <n v="12529390"/>
    <b v="0"/>
  </r>
  <r>
    <x v="323"/>
    <d v="2022-05-17T00:00:00"/>
    <s v="17"/>
    <x v="4"/>
    <x v="1"/>
    <s v="NN324"/>
    <s v="Name 324"/>
    <x v="3"/>
    <s v="Monitor"/>
    <n v="4000"/>
    <n v="5"/>
    <n v="20000"/>
    <s v="Cash"/>
    <n v="2144870"/>
    <n v="3334360"/>
    <n v="8929710"/>
    <n v="12529390"/>
    <b v="0"/>
  </r>
  <r>
    <x v="324"/>
    <d v="2022-05-17T00:00:00"/>
    <s v="17"/>
    <x v="4"/>
    <x v="1"/>
    <s v="NN325"/>
    <s v="Name 325"/>
    <x v="0"/>
    <s v="Printer"/>
    <n v="3200"/>
    <n v="6"/>
    <n v="19200"/>
    <s v="Online"/>
    <n v="2144870"/>
    <n v="3334360"/>
    <n v="8929710"/>
    <n v="12529390"/>
    <b v="0"/>
  </r>
  <r>
    <x v="325"/>
    <d v="2022-05-17T00:00:00"/>
    <s v="17"/>
    <x v="4"/>
    <x v="1"/>
    <s v="NN326"/>
    <s v="Name 326"/>
    <x v="1"/>
    <s v="Scanner"/>
    <n v="2900"/>
    <n v="5"/>
    <n v="14500"/>
    <s v="Cash"/>
    <n v="2144870"/>
    <n v="3334360"/>
    <n v="8929710"/>
    <n v="12529390"/>
    <b v="0"/>
  </r>
  <r>
    <x v="326"/>
    <d v="2022-05-17T00:00:00"/>
    <s v="17"/>
    <x v="4"/>
    <x v="1"/>
    <s v="NN327"/>
    <s v="Name 327"/>
    <x v="2"/>
    <s v="Keyboard"/>
    <n v="190"/>
    <n v="4"/>
    <n v="760"/>
    <s v="Online"/>
    <n v="2144870"/>
    <n v="3334360"/>
    <n v="8929710"/>
    <n v="12529390"/>
    <b v="0"/>
  </r>
  <r>
    <x v="327"/>
    <d v="2022-05-17T00:00:00"/>
    <s v="17"/>
    <x v="4"/>
    <x v="1"/>
    <s v="NN328"/>
    <s v="Name 328"/>
    <x v="3"/>
    <s v="SSD 256 GB"/>
    <n v="4000"/>
    <n v="10"/>
    <n v="40000"/>
    <s v="Cash"/>
    <n v="2144870"/>
    <n v="3334360"/>
    <n v="8929710"/>
    <n v="12529390"/>
    <b v="0"/>
  </r>
  <r>
    <x v="328"/>
    <d v="2022-05-17T00:00:00"/>
    <s v="17"/>
    <x v="4"/>
    <x v="1"/>
    <s v="NN329"/>
    <s v="Name 329"/>
    <x v="0"/>
    <s v="HDD 256 GB"/>
    <n v="1500"/>
    <n v="3"/>
    <n v="4500"/>
    <s v="Online"/>
    <n v="2144870"/>
    <n v="3334360"/>
    <n v="8929710"/>
    <n v="12529390"/>
    <b v="0"/>
  </r>
  <r>
    <x v="329"/>
    <d v="2022-05-18T00:00:00"/>
    <s v="18"/>
    <x v="5"/>
    <x v="1"/>
    <s v="NN330"/>
    <s v="Name 330"/>
    <x v="1"/>
    <s v="Mouse"/>
    <n v="210"/>
    <n v="4"/>
    <n v="840"/>
    <s v="Cash"/>
    <n v="2178920"/>
    <n v="3419040"/>
    <n v="8929710"/>
    <n v="12529390"/>
    <b v="0"/>
  </r>
  <r>
    <x v="330"/>
    <d v="2022-05-18T00:00:00"/>
    <s v="18"/>
    <x v="5"/>
    <x v="1"/>
    <s v="NN331"/>
    <s v="Name 331"/>
    <x v="2"/>
    <s v="Monitor"/>
    <n v="4000"/>
    <n v="5"/>
    <n v="20000"/>
    <s v="Online"/>
    <n v="2178920"/>
    <n v="3419040"/>
    <n v="8929710"/>
    <n v="12529390"/>
    <b v="0"/>
  </r>
  <r>
    <x v="331"/>
    <d v="2022-05-18T00:00:00"/>
    <s v="18"/>
    <x v="5"/>
    <x v="1"/>
    <s v="NN332"/>
    <s v="Name 332"/>
    <x v="3"/>
    <s v="Printer"/>
    <n v="3200"/>
    <n v="6"/>
    <n v="19200"/>
    <s v="Cash"/>
    <n v="2178920"/>
    <n v="3419040"/>
    <n v="8929710"/>
    <n v="12529390"/>
    <b v="0"/>
  </r>
  <r>
    <x v="332"/>
    <d v="2022-05-18T00:00:00"/>
    <s v="18"/>
    <x v="5"/>
    <x v="1"/>
    <s v="NN333"/>
    <s v="Name 333"/>
    <x v="0"/>
    <s v="Scanner"/>
    <n v="2900"/>
    <n v="5"/>
    <n v="14500"/>
    <s v="Online"/>
    <n v="2178920"/>
    <n v="3419040"/>
    <n v="8929710"/>
    <n v="12529390"/>
    <b v="0"/>
  </r>
  <r>
    <x v="333"/>
    <d v="2022-05-18T00:00:00"/>
    <s v="18"/>
    <x v="5"/>
    <x v="1"/>
    <s v="NN334"/>
    <s v="Name 334"/>
    <x v="1"/>
    <s v="Keyboard"/>
    <n v="190"/>
    <n v="6"/>
    <n v="1140"/>
    <s v="Cash"/>
    <n v="2178920"/>
    <n v="3419040"/>
    <n v="8929710"/>
    <n v="12529390"/>
    <b v="0"/>
  </r>
  <r>
    <x v="334"/>
    <d v="2022-05-18T00:00:00"/>
    <s v="18"/>
    <x v="5"/>
    <x v="1"/>
    <s v="NN335"/>
    <s v="Name 335"/>
    <x v="2"/>
    <s v="SSD 256 GB"/>
    <n v="4000"/>
    <n v="5"/>
    <n v="20000"/>
    <s v="Online"/>
    <n v="2178920"/>
    <n v="3419040"/>
    <n v="8929710"/>
    <n v="12529390"/>
    <b v="0"/>
  </r>
  <r>
    <x v="335"/>
    <d v="2022-05-18T00:00:00"/>
    <s v="18"/>
    <x v="5"/>
    <x v="1"/>
    <s v="NN336"/>
    <s v="Name 336"/>
    <x v="3"/>
    <s v="HDD 256 GB"/>
    <n v="1500"/>
    <n v="6"/>
    <n v="9000"/>
    <s v="Cash"/>
    <n v="2178920"/>
    <n v="3419040"/>
    <n v="8929710"/>
    <n v="12529390"/>
    <b v="0"/>
  </r>
  <r>
    <x v="336"/>
    <d v="2022-05-19T00:00:00"/>
    <s v="19"/>
    <x v="6"/>
    <x v="1"/>
    <s v="NN337"/>
    <s v="Name 337"/>
    <x v="0"/>
    <s v="Mouse"/>
    <n v="210"/>
    <n v="2"/>
    <n v="420"/>
    <s v="Online"/>
    <n v="2128930"/>
    <n v="3468850"/>
    <n v="8929710"/>
    <n v="12529390"/>
    <b v="0"/>
  </r>
  <r>
    <x v="337"/>
    <d v="2022-05-19T00:00:00"/>
    <s v="19"/>
    <x v="6"/>
    <x v="1"/>
    <s v="NN338"/>
    <s v="Name 338"/>
    <x v="1"/>
    <s v="Monitor"/>
    <n v="4000"/>
    <n v="3"/>
    <n v="12000"/>
    <s v="Cash"/>
    <n v="2128930"/>
    <n v="3468850"/>
    <n v="8929710"/>
    <n v="12529390"/>
    <b v="0"/>
  </r>
  <r>
    <x v="338"/>
    <d v="2022-05-19T00:00:00"/>
    <s v="19"/>
    <x v="6"/>
    <x v="1"/>
    <s v="NN339"/>
    <s v="Name 339"/>
    <x v="2"/>
    <s v="Printer"/>
    <n v="3200"/>
    <n v="5"/>
    <n v="16000"/>
    <s v="Online"/>
    <n v="2128930"/>
    <n v="3468850"/>
    <n v="8929710"/>
    <n v="12529390"/>
    <b v="0"/>
  </r>
  <r>
    <x v="339"/>
    <d v="2022-05-19T00:00:00"/>
    <s v="19"/>
    <x v="6"/>
    <x v="1"/>
    <s v="NN340"/>
    <s v="Name 340"/>
    <x v="3"/>
    <s v="Scanner"/>
    <n v="2900"/>
    <n v="3"/>
    <n v="8700"/>
    <s v="Cash"/>
    <n v="2128930"/>
    <n v="3468850"/>
    <n v="8929710"/>
    <n v="12529390"/>
    <b v="0"/>
  </r>
  <r>
    <x v="340"/>
    <d v="2022-05-19T00:00:00"/>
    <s v="19"/>
    <x v="6"/>
    <x v="1"/>
    <s v="NN341"/>
    <s v="Name 341"/>
    <x v="0"/>
    <s v="Keyboard"/>
    <n v="190"/>
    <n v="1"/>
    <n v="190"/>
    <s v="Online"/>
    <n v="2128930"/>
    <n v="3468850"/>
    <n v="8929710"/>
    <n v="12529390"/>
    <b v="0"/>
  </r>
  <r>
    <x v="341"/>
    <d v="2022-05-19T00:00:00"/>
    <s v="19"/>
    <x v="6"/>
    <x v="1"/>
    <s v="NN342"/>
    <s v="Name 342"/>
    <x v="1"/>
    <s v="SSD 256 GB"/>
    <n v="4000"/>
    <n v="2"/>
    <n v="8000"/>
    <s v="Cash"/>
    <n v="2128930"/>
    <n v="3468850"/>
    <n v="8929710"/>
    <n v="12529390"/>
    <b v="0"/>
  </r>
  <r>
    <x v="342"/>
    <d v="2022-05-19T00:00:00"/>
    <s v="19"/>
    <x v="6"/>
    <x v="1"/>
    <s v="NN343"/>
    <s v="Name 343"/>
    <x v="2"/>
    <s v="HDD 256 GB"/>
    <n v="1500"/>
    <n v="3"/>
    <n v="4500"/>
    <s v="Online"/>
    <n v="2128930"/>
    <n v="3468850"/>
    <n v="8929710"/>
    <n v="12529390"/>
    <b v="0"/>
  </r>
  <r>
    <x v="343"/>
    <d v="2022-05-20T00:00:00"/>
    <s v="20"/>
    <x v="0"/>
    <x v="1"/>
    <s v="NN344"/>
    <s v="Name 344"/>
    <x v="3"/>
    <s v="Mouse"/>
    <n v="210"/>
    <n v="7"/>
    <n v="1470"/>
    <s v="Cash"/>
    <n v="2094880"/>
    <n v="3519480"/>
    <n v="8929710"/>
    <n v="12529390"/>
    <b v="0"/>
  </r>
  <r>
    <x v="344"/>
    <d v="2022-05-20T00:00:00"/>
    <s v="20"/>
    <x v="0"/>
    <x v="1"/>
    <s v="NN345"/>
    <s v="Name 345"/>
    <x v="0"/>
    <s v="Monitor"/>
    <n v="4000"/>
    <n v="6"/>
    <n v="24000"/>
    <s v="Online"/>
    <n v="2094880"/>
    <n v="3519480"/>
    <n v="8929710"/>
    <n v="12529390"/>
    <b v="0"/>
  </r>
  <r>
    <x v="345"/>
    <d v="2022-05-20T00:00:00"/>
    <s v="20"/>
    <x v="0"/>
    <x v="1"/>
    <s v="NN346"/>
    <s v="Name 346"/>
    <x v="1"/>
    <s v="Printer"/>
    <n v="3200"/>
    <n v="1"/>
    <n v="3200"/>
    <s v="Cash"/>
    <n v="2094880"/>
    <n v="3519480"/>
    <n v="8929710"/>
    <n v="12529390"/>
    <b v="0"/>
  </r>
  <r>
    <x v="346"/>
    <d v="2022-05-20T00:00:00"/>
    <s v="20"/>
    <x v="0"/>
    <x v="1"/>
    <s v="NN347"/>
    <s v="Name 347"/>
    <x v="2"/>
    <s v="Scanner"/>
    <n v="2900"/>
    <n v="3"/>
    <n v="8700"/>
    <s v="Online"/>
    <n v="2094880"/>
    <n v="3519480"/>
    <n v="8929710"/>
    <n v="12529390"/>
    <b v="0"/>
  </r>
  <r>
    <x v="347"/>
    <d v="2022-05-20T00:00:00"/>
    <s v="20"/>
    <x v="0"/>
    <x v="1"/>
    <s v="NN348"/>
    <s v="Name 348"/>
    <x v="3"/>
    <s v="Keyboard"/>
    <n v="190"/>
    <n v="4"/>
    <n v="760"/>
    <s v="Cash"/>
    <n v="2094880"/>
    <n v="3519480"/>
    <n v="8929710"/>
    <n v="12529390"/>
    <b v="0"/>
  </r>
  <r>
    <x v="348"/>
    <d v="2022-05-20T00:00:00"/>
    <s v="20"/>
    <x v="0"/>
    <x v="1"/>
    <s v="NN349"/>
    <s v="Name 349"/>
    <x v="0"/>
    <s v="SSD 256 GB"/>
    <n v="4000"/>
    <n v="2"/>
    <n v="8000"/>
    <s v="Online"/>
    <n v="2094880"/>
    <n v="3519480"/>
    <n v="8929710"/>
    <n v="12529390"/>
    <b v="0"/>
  </r>
  <r>
    <x v="349"/>
    <d v="2022-05-20T00:00:00"/>
    <s v="20"/>
    <x v="0"/>
    <x v="1"/>
    <s v="NN350"/>
    <s v="Name 350"/>
    <x v="1"/>
    <s v="HDD 256 GB"/>
    <n v="1500"/>
    <n v="3"/>
    <n v="4500"/>
    <s v="Cash"/>
    <n v="2094880"/>
    <n v="3519480"/>
    <n v="8929710"/>
    <n v="12529390"/>
    <b v="0"/>
  </r>
  <r>
    <x v="350"/>
    <d v="2022-05-21T00:00:00"/>
    <s v="21"/>
    <x v="1"/>
    <x v="1"/>
    <s v="NN351"/>
    <s v="Name 351"/>
    <x v="2"/>
    <s v="Mouse"/>
    <n v="210"/>
    <n v="4"/>
    <n v="840"/>
    <s v="Online"/>
    <n v="2144870"/>
    <n v="3619280"/>
    <n v="8929710"/>
    <n v="12529390"/>
    <b v="0"/>
  </r>
  <r>
    <x v="351"/>
    <d v="2022-05-21T00:00:00"/>
    <s v="21"/>
    <x v="1"/>
    <x v="1"/>
    <s v="NN352"/>
    <s v="Name 352"/>
    <x v="3"/>
    <s v="Monitor"/>
    <n v="4000"/>
    <n v="5"/>
    <n v="20000"/>
    <s v="Cash"/>
    <n v="2144870"/>
    <n v="3619280"/>
    <n v="8929710"/>
    <n v="12529390"/>
    <b v="0"/>
  </r>
  <r>
    <x v="352"/>
    <d v="2022-05-21T00:00:00"/>
    <s v="21"/>
    <x v="1"/>
    <x v="1"/>
    <s v="NN353"/>
    <s v="Name 353"/>
    <x v="0"/>
    <s v="Printer"/>
    <n v="3200"/>
    <n v="6"/>
    <n v="19200"/>
    <s v="Online"/>
    <n v="2144870"/>
    <n v="3619280"/>
    <n v="8929710"/>
    <n v="12529390"/>
    <b v="0"/>
  </r>
  <r>
    <x v="353"/>
    <d v="2022-05-21T00:00:00"/>
    <s v="21"/>
    <x v="1"/>
    <x v="1"/>
    <s v="NN354"/>
    <s v="Name 354"/>
    <x v="1"/>
    <s v="Scanner"/>
    <n v="2900"/>
    <n v="5"/>
    <n v="14500"/>
    <s v="Cash"/>
    <n v="2144870"/>
    <n v="3619280"/>
    <n v="8929710"/>
    <n v="12529390"/>
    <b v="0"/>
  </r>
  <r>
    <x v="354"/>
    <d v="2022-05-21T00:00:00"/>
    <s v="21"/>
    <x v="1"/>
    <x v="1"/>
    <s v="NN355"/>
    <s v="Name 355"/>
    <x v="2"/>
    <s v="Keyboard"/>
    <n v="190"/>
    <n v="4"/>
    <n v="760"/>
    <s v="Online"/>
    <n v="2144870"/>
    <n v="3619280"/>
    <n v="8929710"/>
    <n v="12529390"/>
    <b v="0"/>
  </r>
  <r>
    <x v="355"/>
    <d v="2022-05-21T00:00:00"/>
    <s v="21"/>
    <x v="1"/>
    <x v="1"/>
    <s v="NN356"/>
    <s v="Name 356"/>
    <x v="3"/>
    <s v="SSD 256 GB"/>
    <n v="4000"/>
    <n v="10"/>
    <n v="40000"/>
    <s v="Cash"/>
    <n v="2144870"/>
    <n v="3619280"/>
    <n v="8929710"/>
    <n v="12529390"/>
    <b v="0"/>
  </r>
  <r>
    <x v="356"/>
    <d v="2022-05-21T00:00:00"/>
    <s v="21"/>
    <x v="1"/>
    <x v="1"/>
    <s v="NN357"/>
    <s v="Name 357"/>
    <x v="0"/>
    <s v="HDD 256 GB"/>
    <n v="1500"/>
    <n v="3"/>
    <n v="4500"/>
    <s v="Online"/>
    <n v="2144870"/>
    <n v="3619280"/>
    <n v="8929710"/>
    <n v="12529390"/>
    <b v="0"/>
  </r>
  <r>
    <x v="357"/>
    <d v="2022-05-22T00:00:00"/>
    <s v="22"/>
    <x v="2"/>
    <x v="1"/>
    <s v="NN358"/>
    <s v="Name 358"/>
    <x v="1"/>
    <s v="Mouse"/>
    <n v="210"/>
    <n v="4"/>
    <n v="840"/>
    <s v="Cash"/>
    <n v="2178920"/>
    <n v="3703960"/>
    <n v="8929710"/>
    <n v="12529390"/>
    <b v="0"/>
  </r>
  <r>
    <x v="358"/>
    <d v="2022-05-22T00:00:00"/>
    <s v="22"/>
    <x v="2"/>
    <x v="1"/>
    <s v="NN359"/>
    <s v="Name 359"/>
    <x v="2"/>
    <s v="Monitor"/>
    <n v="4000"/>
    <n v="5"/>
    <n v="20000"/>
    <s v="Online"/>
    <n v="2178920"/>
    <n v="3703960"/>
    <n v="8929710"/>
    <n v="12529390"/>
    <b v="0"/>
  </r>
  <r>
    <x v="359"/>
    <d v="2022-05-22T00:00:00"/>
    <s v="22"/>
    <x v="2"/>
    <x v="1"/>
    <s v="NN360"/>
    <s v="Name 360"/>
    <x v="3"/>
    <s v="Printer"/>
    <n v="3200"/>
    <n v="6"/>
    <n v="19200"/>
    <s v="Cash"/>
    <n v="2178920"/>
    <n v="3703960"/>
    <n v="8929710"/>
    <n v="12529390"/>
    <b v="0"/>
  </r>
  <r>
    <x v="360"/>
    <d v="2022-05-22T00:00:00"/>
    <s v="22"/>
    <x v="2"/>
    <x v="1"/>
    <s v="NN361"/>
    <s v="Name 361"/>
    <x v="0"/>
    <s v="Scanner"/>
    <n v="2900"/>
    <n v="5"/>
    <n v="14500"/>
    <s v="Online"/>
    <n v="2178920"/>
    <n v="3703960"/>
    <n v="8929710"/>
    <n v="12529390"/>
    <b v="0"/>
  </r>
  <r>
    <x v="361"/>
    <d v="2022-05-22T00:00:00"/>
    <s v="22"/>
    <x v="2"/>
    <x v="1"/>
    <s v="NN362"/>
    <s v="Name 362"/>
    <x v="1"/>
    <s v="Keyboard"/>
    <n v="190"/>
    <n v="6"/>
    <n v="1140"/>
    <s v="Cash"/>
    <n v="2178920"/>
    <n v="3703960"/>
    <n v="8929710"/>
    <n v="12529390"/>
    <b v="0"/>
  </r>
  <r>
    <x v="362"/>
    <d v="2022-05-22T00:00:00"/>
    <s v="22"/>
    <x v="2"/>
    <x v="1"/>
    <s v="NN363"/>
    <s v="Name 363"/>
    <x v="2"/>
    <s v="SSD 256 GB"/>
    <n v="4000"/>
    <n v="5"/>
    <n v="20000"/>
    <s v="Online"/>
    <n v="2178920"/>
    <n v="3703960"/>
    <n v="8929710"/>
    <n v="12529390"/>
    <b v="0"/>
  </r>
  <r>
    <x v="363"/>
    <d v="2022-05-22T00:00:00"/>
    <s v="22"/>
    <x v="2"/>
    <x v="1"/>
    <s v="NN364"/>
    <s v="Name 364"/>
    <x v="3"/>
    <s v="HDD 256 GB"/>
    <n v="1500"/>
    <n v="6"/>
    <n v="9000"/>
    <s v="Cash"/>
    <n v="2178920"/>
    <n v="3703960"/>
    <n v="8929710"/>
    <n v="12529390"/>
    <b v="0"/>
  </r>
  <r>
    <x v="364"/>
    <d v="2022-05-23T00:00:00"/>
    <s v="23"/>
    <x v="3"/>
    <x v="1"/>
    <s v="NN365"/>
    <s v="Name 365"/>
    <x v="0"/>
    <s v="Mouse"/>
    <n v="210"/>
    <n v="2"/>
    <n v="420"/>
    <s v="Online"/>
    <n v="2128930"/>
    <n v="3753770"/>
    <n v="8929710"/>
    <n v="12529390"/>
    <b v="0"/>
  </r>
  <r>
    <x v="365"/>
    <d v="2022-05-23T00:00:00"/>
    <s v="23"/>
    <x v="3"/>
    <x v="1"/>
    <s v="NN366"/>
    <s v="Name 366"/>
    <x v="1"/>
    <s v="Monitor"/>
    <n v="4000"/>
    <n v="3"/>
    <n v="12000"/>
    <s v="Cash"/>
    <n v="2128930"/>
    <n v="3753770"/>
    <n v="8929710"/>
    <n v="12529390"/>
    <b v="0"/>
  </r>
  <r>
    <x v="366"/>
    <d v="2022-05-23T00:00:00"/>
    <s v="23"/>
    <x v="3"/>
    <x v="1"/>
    <s v="NN367"/>
    <s v="Name 367"/>
    <x v="2"/>
    <s v="Printer"/>
    <n v="3200"/>
    <n v="5"/>
    <n v="16000"/>
    <s v="Online"/>
    <n v="2128930"/>
    <n v="3753770"/>
    <n v="8929710"/>
    <n v="12529390"/>
    <b v="0"/>
  </r>
  <r>
    <x v="367"/>
    <d v="2022-05-23T00:00:00"/>
    <s v="23"/>
    <x v="3"/>
    <x v="1"/>
    <s v="NN368"/>
    <s v="Name 368"/>
    <x v="3"/>
    <s v="Scanner"/>
    <n v="2900"/>
    <n v="3"/>
    <n v="8700"/>
    <s v="Cash"/>
    <n v="2128930"/>
    <n v="3753770"/>
    <n v="8929710"/>
    <n v="12529390"/>
    <b v="0"/>
  </r>
  <r>
    <x v="368"/>
    <d v="2022-05-23T00:00:00"/>
    <s v="23"/>
    <x v="3"/>
    <x v="1"/>
    <s v="NN369"/>
    <s v="Name 369"/>
    <x v="0"/>
    <s v="Keyboard"/>
    <n v="190"/>
    <n v="1"/>
    <n v="190"/>
    <s v="Online"/>
    <n v="2128930"/>
    <n v="3753770"/>
    <n v="8929710"/>
    <n v="12529390"/>
    <b v="0"/>
  </r>
  <r>
    <x v="369"/>
    <d v="2022-05-23T00:00:00"/>
    <s v="23"/>
    <x v="3"/>
    <x v="1"/>
    <s v="NN370"/>
    <s v="Name 370"/>
    <x v="1"/>
    <s v="SSD 256 GB"/>
    <n v="4000"/>
    <n v="2"/>
    <n v="8000"/>
    <s v="Cash"/>
    <n v="2128930"/>
    <n v="3753770"/>
    <n v="8929710"/>
    <n v="12529390"/>
    <b v="0"/>
  </r>
  <r>
    <x v="370"/>
    <d v="2022-05-23T00:00:00"/>
    <s v="23"/>
    <x v="3"/>
    <x v="1"/>
    <s v="NN371"/>
    <s v="Name 371"/>
    <x v="2"/>
    <s v="HDD 256 GB"/>
    <n v="1500"/>
    <n v="3"/>
    <n v="4500"/>
    <s v="Online"/>
    <n v="2128930"/>
    <n v="3753770"/>
    <n v="8929710"/>
    <n v="12529390"/>
    <b v="0"/>
  </r>
  <r>
    <x v="371"/>
    <d v="2022-05-24T00:00:00"/>
    <s v="24"/>
    <x v="4"/>
    <x v="1"/>
    <s v="NN372"/>
    <s v="Name 372"/>
    <x v="3"/>
    <s v="Mouse"/>
    <n v="210"/>
    <n v="7"/>
    <n v="1470"/>
    <s v="Cash"/>
    <n v="2094880"/>
    <n v="3804400"/>
    <n v="8929710"/>
    <n v="12529390"/>
    <b v="0"/>
  </r>
  <r>
    <x v="372"/>
    <d v="2022-05-24T00:00:00"/>
    <s v="24"/>
    <x v="4"/>
    <x v="1"/>
    <s v="NN373"/>
    <s v="Name 373"/>
    <x v="0"/>
    <s v="Monitor"/>
    <n v="4000"/>
    <n v="6"/>
    <n v="24000"/>
    <s v="Online"/>
    <n v="2094880"/>
    <n v="3804400"/>
    <n v="8929710"/>
    <n v="12529390"/>
    <b v="0"/>
  </r>
  <r>
    <x v="373"/>
    <d v="2022-05-24T00:00:00"/>
    <s v="24"/>
    <x v="4"/>
    <x v="1"/>
    <s v="NN374"/>
    <s v="Name 374"/>
    <x v="1"/>
    <s v="Printer"/>
    <n v="3200"/>
    <n v="1"/>
    <n v="3200"/>
    <s v="Cash"/>
    <n v="2094880"/>
    <n v="3804400"/>
    <n v="8929710"/>
    <n v="12529390"/>
    <b v="0"/>
  </r>
  <r>
    <x v="374"/>
    <d v="2022-05-24T00:00:00"/>
    <s v="24"/>
    <x v="4"/>
    <x v="1"/>
    <s v="NN375"/>
    <s v="Name 375"/>
    <x v="2"/>
    <s v="Scanner"/>
    <n v="2900"/>
    <n v="3"/>
    <n v="8700"/>
    <s v="Online"/>
    <n v="2094880"/>
    <n v="3804400"/>
    <n v="8929710"/>
    <n v="12529390"/>
    <b v="0"/>
  </r>
  <r>
    <x v="375"/>
    <d v="2022-05-24T00:00:00"/>
    <s v="24"/>
    <x v="4"/>
    <x v="1"/>
    <s v="NN376"/>
    <s v="Name 376"/>
    <x v="3"/>
    <s v="Keyboard"/>
    <n v="190"/>
    <n v="4"/>
    <n v="760"/>
    <s v="Cash"/>
    <n v="2094880"/>
    <n v="3804400"/>
    <n v="8929710"/>
    <n v="12529390"/>
    <b v="0"/>
  </r>
  <r>
    <x v="376"/>
    <d v="2022-05-24T00:00:00"/>
    <s v="24"/>
    <x v="4"/>
    <x v="1"/>
    <s v="NN377"/>
    <s v="Name 377"/>
    <x v="0"/>
    <s v="SSD 256 GB"/>
    <n v="4000"/>
    <n v="2"/>
    <n v="8000"/>
    <s v="Online"/>
    <n v="2094880"/>
    <n v="3804400"/>
    <n v="8929710"/>
    <n v="12529390"/>
    <b v="0"/>
  </r>
  <r>
    <x v="377"/>
    <d v="2022-05-24T00:00:00"/>
    <s v="24"/>
    <x v="4"/>
    <x v="1"/>
    <s v="NN378"/>
    <s v="Name 378"/>
    <x v="1"/>
    <s v="HDD 256 GB"/>
    <n v="1500"/>
    <n v="3"/>
    <n v="4500"/>
    <s v="Cash"/>
    <n v="2094880"/>
    <n v="3804400"/>
    <n v="8929710"/>
    <n v="12529390"/>
    <b v="0"/>
  </r>
  <r>
    <x v="378"/>
    <d v="2022-05-25T00:00:00"/>
    <s v="25"/>
    <x v="5"/>
    <x v="1"/>
    <s v="NN379"/>
    <s v="Name 379"/>
    <x v="2"/>
    <s v="Mouse"/>
    <n v="210"/>
    <n v="4"/>
    <n v="840"/>
    <s v="Online"/>
    <n v="2144870"/>
    <n v="3904200"/>
    <n v="8929710"/>
    <n v="12529390"/>
    <b v="0"/>
  </r>
  <r>
    <x v="379"/>
    <d v="2022-05-25T00:00:00"/>
    <s v="25"/>
    <x v="5"/>
    <x v="1"/>
    <s v="NN380"/>
    <s v="Name 380"/>
    <x v="3"/>
    <s v="Monitor"/>
    <n v="4000"/>
    <n v="5"/>
    <n v="20000"/>
    <s v="Cash"/>
    <n v="2144870"/>
    <n v="3904200"/>
    <n v="8929710"/>
    <n v="12529390"/>
    <b v="0"/>
  </r>
  <r>
    <x v="380"/>
    <d v="2022-05-25T00:00:00"/>
    <s v="25"/>
    <x v="5"/>
    <x v="1"/>
    <s v="NN381"/>
    <s v="Name 381"/>
    <x v="0"/>
    <s v="Printer"/>
    <n v="3200"/>
    <n v="6"/>
    <n v="19200"/>
    <s v="Online"/>
    <n v="2144870"/>
    <n v="3904200"/>
    <n v="8929710"/>
    <n v="12529390"/>
    <b v="0"/>
  </r>
  <r>
    <x v="381"/>
    <d v="2022-05-25T00:00:00"/>
    <s v="25"/>
    <x v="5"/>
    <x v="1"/>
    <s v="NN382"/>
    <s v="Name 382"/>
    <x v="1"/>
    <s v="Scanner"/>
    <n v="2900"/>
    <n v="5"/>
    <n v="14500"/>
    <s v="Cash"/>
    <n v="2144870"/>
    <n v="3904200"/>
    <n v="8929710"/>
    <n v="12529390"/>
    <b v="0"/>
  </r>
  <r>
    <x v="382"/>
    <d v="2022-05-25T00:00:00"/>
    <s v="25"/>
    <x v="5"/>
    <x v="1"/>
    <s v="NN383"/>
    <s v="Name 383"/>
    <x v="2"/>
    <s v="Keyboard"/>
    <n v="190"/>
    <n v="4"/>
    <n v="760"/>
    <s v="Online"/>
    <n v="2144870"/>
    <n v="3904200"/>
    <n v="8929710"/>
    <n v="12529390"/>
    <b v="0"/>
  </r>
  <r>
    <x v="383"/>
    <d v="2022-05-25T00:00:00"/>
    <s v="25"/>
    <x v="5"/>
    <x v="1"/>
    <s v="NN384"/>
    <s v="Name 384"/>
    <x v="3"/>
    <s v="SSD 256 GB"/>
    <n v="4000"/>
    <n v="10"/>
    <n v="40000"/>
    <s v="Cash"/>
    <n v="2144870"/>
    <n v="3904200"/>
    <n v="8929710"/>
    <n v="12529390"/>
    <b v="0"/>
  </r>
  <r>
    <x v="384"/>
    <d v="2022-05-25T00:00:00"/>
    <s v="25"/>
    <x v="5"/>
    <x v="1"/>
    <s v="NN385"/>
    <s v="Name 385"/>
    <x v="0"/>
    <s v="HDD 256 GB"/>
    <n v="1500"/>
    <n v="3"/>
    <n v="4500"/>
    <s v="Online"/>
    <n v="2144870"/>
    <n v="3904200"/>
    <n v="8929710"/>
    <n v="12529390"/>
    <b v="0"/>
  </r>
  <r>
    <x v="385"/>
    <d v="2022-05-26T00:00:00"/>
    <s v="26"/>
    <x v="6"/>
    <x v="1"/>
    <s v="NN386"/>
    <s v="Name 386"/>
    <x v="1"/>
    <s v="Mouse"/>
    <n v="210"/>
    <n v="4"/>
    <n v="840"/>
    <s v="Cash"/>
    <n v="2178920"/>
    <n v="3988880"/>
    <n v="8929710"/>
    <n v="12529390"/>
    <b v="0"/>
  </r>
  <r>
    <x v="386"/>
    <d v="2022-05-26T00:00:00"/>
    <s v="26"/>
    <x v="6"/>
    <x v="1"/>
    <s v="NN387"/>
    <s v="Name 387"/>
    <x v="2"/>
    <s v="Monitor"/>
    <n v="4000"/>
    <n v="5"/>
    <n v="20000"/>
    <s v="Online"/>
    <n v="2178920"/>
    <n v="3988880"/>
    <n v="8929710"/>
    <n v="12529390"/>
    <b v="0"/>
  </r>
  <r>
    <x v="387"/>
    <d v="2022-05-26T00:00:00"/>
    <s v="26"/>
    <x v="6"/>
    <x v="1"/>
    <s v="NN388"/>
    <s v="Name 388"/>
    <x v="3"/>
    <s v="Printer"/>
    <n v="3200"/>
    <n v="6"/>
    <n v="19200"/>
    <s v="Cash"/>
    <n v="2178920"/>
    <n v="3988880"/>
    <n v="8929710"/>
    <n v="12529390"/>
    <b v="0"/>
  </r>
  <r>
    <x v="388"/>
    <d v="2022-05-26T00:00:00"/>
    <s v="26"/>
    <x v="6"/>
    <x v="1"/>
    <s v="NN389"/>
    <s v="Name 389"/>
    <x v="0"/>
    <s v="Scanner"/>
    <n v="2900"/>
    <n v="5"/>
    <n v="14500"/>
    <s v="Online"/>
    <n v="2178920"/>
    <n v="3988880"/>
    <n v="8929710"/>
    <n v="12529390"/>
    <b v="0"/>
  </r>
  <r>
    <x v="389"/>
    <d v="2022-05-26T00:00:00"/>
    <s v="26"/>
    <x v="6"/>
    <x v="1"/>
    <s v="NN390"/>
    <s v="Name 390"/>
    <x v="1"/>
    <s v="Keyboard"/>
    <n v="190"/>
    <n v="6"/>
    <n v="1140"/>
    <s v="Cash"/>
    <n v="2178920"/>
    <n v="3988880"/>
    <n v="8929710"/>
    <n v="12529390"/>
    <b v="0"/>
  </r>
  <r>
    <x v="390"/>
    <d v="2022-05-26T00:00:00"/>
    <s v="26"/>
    <x v="6"/>
    <x v="1"/>
    <s v="NN391"/>
    <s v="Name 391"/>
    <x v="2"/>
    <s v="SSD 256 GB"/>
    <n v="4000"/>
    <n v="5"/>
    <n v="20000"/>
    <s v="Online"/>
    <n v="2178920"/>
    <n v="3988880"/>
    <n v="8929710"/>
    <n v="12529390"/>
    <b v="0"/>
  </r>
  <r>
    <x v="391"/>
    <d v="2022-05-26T00:00:00"/>
    <s v="26"/>
    <x v="6"/>
    <x v="1"/>
    <s v="NN392"/>
    <s v="Name 392"/>
    <x v="3"/>
    <s v="HDD 256 GB"/>
    <n v="1500"/>
    <n v="6"/>
    <n v="9000"/>
    <s v="Cash"/>
    <n v="2178920"/>
    <n v="3988880"/>
    <n v="8929710"/>
    <n v="12529390"/>
    <b v="0"/>
  </r>
  <r>
    <x v="392"/>
    <d v="2022-05-27T00:00:00"/>
    <s v="27"/>
    <x v="0"/>
    <x v="1"/>
    <s v="NN393"/>
    <s v="Name 393"/>
    <x v="0"/>
    <s v="Mouse"/>
    <n v="210"/>
    <n v="2"/>
    <n v="420"/>
    <s v="Online"/>
    <n v="2128930"/>
    <n v="4038690"/>
    <n v="8929710"/>
    <n v="12529390"/>
    <b v="0"/>
  </r>
  <r>
    <x v="393"/>
    <d v="2022-05-27T00:00:00"/>
    <s v="27"/>
    <x v="0"/>
    <x v="1"/>
    <s v="NN394"/>
    <s v="Name 394"/>
    <x v="1"/>
    <s v="Monitor"/>
    <n v="4000"/>
    <n v="3"/>
    <n v="12000"/>
    <s v="Cash"/>
    <n v="2128930"/>
    <n v="4038690"/>
    <n v="8929710"/>
    <n v="12529390"/>
    <b v="0"/>
  </r>
  <r>
    <x v="394"/>
    <d v="2022-05-27T00:00:00"/>
    <s v="27"/>
    <x v="0"/>
    <x v="1"/>
    <s v="NN395"/>
    <s v="Name 395"/>
    <x v="2"/>
    <s v="Printer"/>
    <n v="3200"/>
    <n v="5"/>
    <n v="16000"/>
    <s v="Online"/>
    <n v="2128930"/>
    <n v="4038690"/>
    <n v="8929710"/>
    <n v="12529390"/>
    <b v="0"/>
  </r>
  <r>
    <x v="395"/>
    <d v="2022-05-27T00:00:00"/>
    <s v="27"/>
    <x v="0"/>
    <x v="1"/>
    <s v="NN396"/>
    <s v="Name 396"/>
    <x v="3"/>
    <s v="Scanner"/>
    <n v="2900"/>
    <n v="3"/>
    <n v="8700"/>
    <s v="Cash"/>
    <n v="2128930"/>
    <n v="4038690"/>
    <n v="8929710"/>
    <n v="12529390"/>
    <b v="0"/>
  </r>
  <r>
    <x v="396"/>
    <d v="2022-05-27T00:00:00"/>
    <s v="27"/>
    <x v="0"/>
    <x v="1"/>
    <s v="NN397"/>
    <s v="Name 397"/>
    <x v="0"/>
    <s v="Keyboard"/>
    <n v="190"/>
    <n v="1"/>
    <n v="190"/>
    <s v="Online"/>
    <n v="2128930"/>
    <n v="4038690"/>
    <n v="8929710"/>
    <n v="12529390"/>
    <b v="0"/>
  </r>
  <r>
    <x v="397"/>
    <d v="2022-05-27T00:00:00"/>
    <s v="27"/>
    <x v="0"/>
    <x v="1"/>
    <s v="NN398"/>
    <s v="Name 398"/>
    <x v="1"/>
    <s v="SSD 256 GB"/>
    <n v="4000"/>
    <n v="2"/>
    <n v="8000"/>
    <s v="Cash"/>
    <n v="2128930"/>
    <n v="4038690"/>
    <n v="8929710"/>
    <n v="12529390"/>
    <b v="0"/>
  </r>
  <r>
    <x v="398"/>
    <d v="2022-05-27T00:00:00"/>
    <s v="27"/>
    <x v="0"/>
    <x v="1"/>
    <s v="NN399"/>
    <s v="Name 399"/>
    <x v="2"/>
    <s v="HDD 256 GB"/>
    <n v="1500"/>
    <n v="3"/>
    <n v="4500"/>
    <s v="Online"/>
    <n v="2128930"/>
    <n v="4038690"/>
    <n v="8929710"/>
    <n v="12529390"/>
    <b v="0"/>
  </r>
  <r>
    <x v="399"/>
    <d v="2022-05-28T00:00:00"/>
    <s v="28"/>
    <x v="1"/>
    <x v="1"/>
    <s v="NN400"/>
    <s v="Name 400"/>
    <x v="3"/>
    <s v="Mouse"/>
    <n v="210"/>
    <n v="7"/>
    <n v="1470"/>
    <s v="Cash"/>
    <n v="2094880"/>
    <n v="4089320"/>
    <n v="8929710"/>
    <n v="12529390"/>
    <b v="0"/>
  </r>
  <r>
    <x v="400"/>
    <d v="2022-05-28T00:00:00"/>
    <s v="28"/>
    <x v="1"/>
    <x v="1"/>
    <s v="NN401"/>
    <s v="Name 401"/>
    <x v="0"/>
    <s v="Monitor"/>
    <n v="4000"/>
    <n v="6"/>
    <n v="24000"/>
    <s v="Online"/>
    <n v="2094880"/>
    <n v="4089320"/>
    <n v="8929710"/>
    <n v="12529390"/>
    <b v="0"/>
  </r>
  <r>
    <x v="401"/>
    <d v="2022-05-28T00:00:00"/>
    <s v="28"/>
    <x v="1"/>
    <x v="1"/>
    <s v="NN402"/>
    <s v="Name 402"/>
    <x v="1"/>
    <s v="Printer"/>
    <n v="3200"/>
    <n v="1"/>
    <n v="3200"/>
    <s v="Cash"/>
    <n v="2094880"/>
    <n v="4089320"/>
    <n v="8929710"/>
    <n v="12529390"/>
    <b v="0"/>
  </r>
  <r>
    <x v="402"/>
    <d v="2022-05-28T00:00:00"/>
    <s v="28"/>
    <x v="1"/>
    <x v="1"/>
    <s v="NN403"/>
    <s v="Name 403"/>
    <x v="2"/>
    <s v="Scanner"/>
    <n v="2900"/>
    <n v="3"/>
    <n v="8700"/>
    <s v="Online"/>
    <n v="2094880"/>
    <n v="4089320"/>
    <n v="8929710"/>
    <n v="12529390"/>
    <b v="0"/>
  </r>
  <r>
    <x v="403"/>
    <d v="2022-05-28T00:00:00"/>
    <s v="28"/>
    <x v="1"/>
    <x v="1"/>
    <s v="NN404"/>
    <s v="Name 404"/>
    <x v="3"/>
    <s v="Keyboard"/>
    <n v="190"/>
    <n v="4"/>
    <n v="760"/>
    <s v="Cash"/>
    <n v="2094880"/>
    <n v="4089320"/>
    <n v="8929710"/>
    <n v="12529390"/>
    <b v="0"/>
  </r>
  <r>
    <x v="404"/>
    <d v="2022-05-28T00:00:00"/>
    <s v="28"/>
    <x v="1"/>
    <x v="1"/>
    <s v="NN405"/>
    <s v="Name 405"/>
    <x v="0"/>
    <s v="SSD 256 GB"/>
    <n v="4000"/>
    <n v="2"/>
    <n v="8000"/>
    <s v="Online"/>
    <n v="2094880"/>
    <n v="4089320"/>
    <n v="8929710"/>
    <n v="12529390"/>
    <b v="0"/>
  </r>
  <r>
    <x v="405"/>
    <d v="2022-05-28T00:00:00"/>
    <s v="28"/>
    <x v="1"/>
    <x v="1"/>
    <s v="NN406"/>
    <s v="Name 406"/>
    <x v="1"/>
    <s v="HDD 256 GB"/>
    <n v="1500"/>
    <n v="3"/>
    <n v="4500"/>
    <s v="Cash"/>
    <n v="2094880"/>
    <n v="4089320"/>
    <n v="8929710"/>
    <n v="12529390"/>
    <b v="0"/>
  </r>
  <r>
    <x v="406"/>
    <d v="2022-05-29T00:00:00"/>
    <s v="29"/>
    <x v="2"/>
    <x v="1"/>
    <s v="NN407"/>
    <s v="Name 407"/>
    <x v="2"/>
    <s v="Mouse"/>
    <n v="210"/>
    <n v="4"/>
    <n v="840"/>
    <s v="Online"/>
    <n v="2144870"/>
    <n v="4189120"/>
    <n v="8929710"/>
    <n v="12529390"/>
    <b v="0"/>
  </r>
  <r>
    <x v="407"/>
    <d v="2022-05-29T00:00:00"/>
    <s v="29"/>
    <x v="2"/>
    <x v="1"/>
    <s v="NN408"/>
    <s v="Name 408"/>
    <x v="3"/>
    <s v="Monitor"/>
    <n v="4000"/>
    <n v="5"/>
    <n v="20000"/>
    <s v="Cash"/>
    <n v="2144870"/>
    <n v="4189120"/>
    <n v="8929710"/>
    <n v="12529390"/>
    <b v="0"/>
  </r>
  <r>
    <x v="408"/>
    <d v="2022-05-29T00:00:00"/>
    <s v="29"/>
    <x v="2"/>
    <x v="1"/>
    <s v="NN409"/>
    <s v="Name 409"/>
    <x v="0"/>
    <s v="Printer"/>
    <n v="3200"/>
    <n v="6"/>
    <n v="19200"/>
    <s v="Online"/>
    <n v="2144870"/>
    <n v="4189120"/>
    <n v="8929710"/>
    <n v="12529390"/>
    <b v="0"/>
  </r>
  <r>
    <x v="409"/>
    <d v="2022-05-29T00:00:00"/>
    <s v="29"/>
    <x v="2"/>
    <x v="1"/>
    <s v="NN410"/>
    <s v="Name 410"/>
    <x v="1"/>
    <s v="Scanner"/>
    <n v="2900"/>
    <n v="5"/>
    <n v="14500"/>
    <s v="Cash"/>
    <n v="2144870"/>
    <n v="4189120"/>
    <n v="8929710"/>
    <n v="12529390"/>
    <b v="0"/>
  </r>
  <r>
    <x v="410"/>
    <d v="2022-05-29T00:00:00"/>
    <s v="29"/>
    <x v="2"/>
    <x v="1"/>
    <s v="NN411"/>
    <s v="Name 411"/>
    <x v="2"/>
    <s v="Keyboard"/>
    <n v="190"/>
    <n v="4"/>
    <n v="760"/>
    <s v="Online"/>
    <n v="2144870"/>
    <n v="4189120"/>
    <n v="8929710"/>
    <n v="12529390"/>
    <b v="0"/>
  </r>
  <r>
    <x v="411"/>
    <d v="2022-05-29T00:00:00"/>
    <s v="29"/>
    <x v="2"/>
    <x v="1"/>
    <s v="NN412"/>
    <s v="Name 412"/>
    <x v="3"/>
    <s v="SSD 256 GB"/>
    <n v="4000"/>
    <n v="10"/>
    <n v="40000"/>
    <s v="Cash"/>
    <n v="2144870"/>
    <n v="4189120"/>
    <n v="8929710"/>
    <n v="12529390"/>
    <b v="0"/>
  </r>
  <r>
    <x v="412"/>
    <d v="2022-05-29T00:00:00"/>
    <s v="29"/>
    <x v="2"/>
    <x v="1"/>
    <s v="NN413"/>
    <s v="Name 413"/>
    <x v="0"/>
    <s v="HDD 256 GB"/>
    <n v="1500"/>
    <n v="3"/>
    <n v="4500"/>
    <s v="Online"/>
    <n v="2144870"/>
    <n v="4189120"/>
    <n v="8929710"/>
    <n v="12529390"/>
    <b v="0"/>
  </r>
  <r>
    <x v="413"/>
    <d v="2022-05-30T00:00:00"/>
    <s v="30"/>
    <x v="3"/>
    <x v="1"/>
    <s v="NN414"/>
    <s v="Name 414"/>
    <x v="1"/>
    <s v="Mouse"/>
    <n v="210"/>
    <n v="4"/>
    <n v="840"/>
    <s v="Cash"/>
    <n v="2178920"/>
    <n v="4273800"/>
    <n v="8929710"/>
    <n v="12529390"/>
    <b v="0"/>
  </r>
  <r>
    <x v="414"/>
    <d v="2022-05-30T00:00:00"/>
    <s v="30"/>
    <x v="3"/>
    <x v="1"/>
    <s v="NN415"/>
    <s v="Name 415"/>
    <x v="2"/>
    <s v="Monitor"/>
    <n v="4000"/>
    <n v="5"/>
    <n v="20000"/>
    <s v="Online"/>
    <n v="2178920"/>
    <n v="4273800"/>
    <n v="8929710"/>
    <n v="12529390"/>
    <b v="0"/>
  </r>
  <r>
    <x v="415"/>
    <d v="2022-05-30T00:00:00"/>
    <s v="30"/>
    <x v="3"/>
    <x v="1"/>
    <s v="NN416"/>
    <s v="Name 416"/>
    <x v="3"/>
    <s v="Printer"/>
    <n v="3200"/>
    <n v="6"/>
    <n v="19200"/>
    <s v="Cash"/>
    <n v="2178920"/>
    <n v="4273800"/>
    <n v="8929710"/>
    <n v="12529390"/>
    <b v="0"/>
  </r>
  <r>
    <x v="416"/>
    <d v="2022-05-30T00:00:00"/>
    <s v="30"/>
    <x v="3"/>
    <x v="1"/>
    <s v="NN417"/>
    <s v="Name 417"/>
    <x v="0"/>
    <s v="Scanner"/>
    <n v="2900"/>
    <n v="5"/>
    <n v="14500"/>
    <s v="Online"/>
    <n v="2178920"/>
    <n v="4273800"/>
    <n v="8929710"/>
    <n v="12529390"/>
    <b v="0"/>
  </r>
  <r>
    <x v="417"/>
    <d v="2022-05-30T00:00:00"/>
    <s v="30"/>
    <x v="3"/>
    <x v="1"/>
    <s v="NN418"/>
    <s v="Name 418"/>
    <x v="1"/>
    <s v="Keyboard"/>
    <n v="190"/>
    <n v="6"/>
    <n v="1140"/>
    <s v="Cash"/>
    <n v="2178920"/>
    <n v="4273800"/>
    <n v="8929710"/>
    <n v="12529390"/>
    <b v="0"/>
  </r>
  <r>
    <x v="418"/>
    <d v="2022-05-30T00:00:00"/>
    <s v="30"/>
    <x v="3"/>
    <x v="1"/>
    <s v="NN419"/>
    <s v="Name 419"/>
    <x v="2"/>
    <s v="SSD 256 GB"/>
    <n v="4000"/>
    <n v="5"/>
    <n v="20000"/>
    <s v="Online"/>
    <n v="2178920"/>
    <n v="4273800"/>
    <n v="8929710"/>
    <n v="12529390"/>
    <b v="0"/>
  </r>
  <r>
    <x v="419"/>
    <d v="2022-05-30T00:00:00"/>
    <s v="30"/>
    <x v="3"/>
    <x v="1"/>
    <s v="NN420"/>
    <s v="Name 420"/>
    <x v="3"/>
    <s v="HDD 256 GB"/>
    <n v="1500"/>
    <n v="6"/>
    <n v="9000"/>
    <s v="Cash"/>
    <n v="2178920"/>
    <n v="4273800"/>
    <n v="8929710"/>
    <n v="12529390"/>
    <b v="0"/>
  </r>
  <r>
    <x v="420"/>
    <d v="2022-05-31T00:00:00"/>
    <s v="31"/>
    <x v="4"/>
    <x v="1"/>
    <s v="NN421"/>
    <s v="Name 421"/>
    <x v="0"/>
    <s v="Mouse"/>
    <n v="210"/>
    <n v="2"/>
    <n v="420"/>
    <s v="Online"/>
    <n v="2128930"/>
    <n v="4323610"/>
    <n v="8929710"/>
    <n v="12529390"/>
    <b v="0"/>
  </r>
  <r>
    <x v="421"/>
    <d v="2022-05-31T00:00:00"/>
    <s v="31"/>
    <x v="4"/>
    <x v="1"/>
    <s v="NN422"/>
    <s v="Name 422"/>
    <x v="1"/>
    <s v="Monitor"/>
    <n v="4000"/>
    <n v="3"/>
    <n v="12000"/>
    <s v="Cash"/>
    <n v="2128930"/>
    <n v="4323610"/>
    <n v="8929710"/>
    <n v="12529390"/>
    <b v="0"/>
  </r>
  <r>
    <x v="422"/>
    <d v="2022-05-31T00:00:00"/>
    <s v="31"/>
    <x v="4"/>
    <x v="1"/>
    <s v="NN423"/>
    <s v="Name 423"/>
    <x v="2"/>
    <s v="Printer"/>
    <n v="3200"/>
    <n v="5"/>
    <n v="16000"/>
    <s v="Online"/>
    <n v="2128930"/>
    <n v="4323610"/>
    <n v="8929710"/>
    <n v="12529390"/>
    <b v="0"/>
  </r>
  <r>
    <x v="423"/>
    <d v="2022-05-31T00:00:00"/>
    <s v="31"/>
    <x v="4"/>
    <x v="1"/>
    <s v="NN424"/>
    <s v="Name 424"/>
    <x v="3"/>
    <s v="Scanner"/>
    <n v="2900"/>
    <n v="3"/>
    <n v="8700"/>
    <s v="Cash"/>
    <n v="2128930"/>
    <n v="4323610"/>
    <n v="8929710"/>
    <n v="12529390"/>
    <b v="0"/>
  </r>
  <r>
    <x v="424"/>
    <d v="2022-05-31T00:00:00"/>
    <s v="31"/>
    <x v="4"/>
    <x v="1"/>
    <s v="NN425"/>
    <s v="Name 425"/>
    <x v="0"/>
    <s v="Keyboard"/>
    <n v="190"/>
    <n v="1"/>
    <n v="190"/>
    <s v="Online"/>
    <n v="2128930"/>
    <n v="4323610"/>
    <n v="8929710"/>
    <n v="12529390"/>
    <b v="0"/>
  </r>
  <r>
    <x v="425"/>
    <d v="2022-05-31T00:00:00"/>
    <s v="31"/>
    <x v="4"/>
    <x v="1"/>
    <s v="NN426"/>
    <s v="Name 426"/>
    <x v="1"/>
    <s v="SSD 256 GB"/>
    <n v="4000"/>
    <n v="2"/>
    <n v="8000"/>
    <s v="Cash"/>
    <n v="2128930"/>
    <n v="4323610"/>
    <n v="8929710"/>
    <n v="12529390"/>
    <b v="0"/>
  </r>
  <r>
    <x v="426"/>
    <d v="2022-05-31T00:00:00"/>
    <s v="31"/>
    <x v="4"/>
    <x v="1"/>
    <s v="NN427"/>
    <s v="Name 427"/>
    <x v="2"/>
    <s v="HDD 256 GB"/>
    <n v="1500"/>
    <n v="3"/>
    <n v="4500"/>
    <s v="Online"/>
    <n v="2128930"/>
    <n v="4323610"/>
    <n v="8929710"/>
    <n v="12529390"/>
    <b v="0"/>
  </r>
  <r>
    <x v="427"/>
    <d v="2022-06-01T00:00:00"/>
    <s v="1"/>
    <x v="5"/>
    <x v="2"/>
    <s v="NN428"/>
    <s v="Name 428"/>
    <x v="3"/>
    <s v="Mouse"/>
    <n v="210"/>
    <n v="7"/>
    <n v="1470"/>
    <s v="Cash"/>
    <n v="2094880"/>
    <n v="4374240"/>
    <n v="8929710"/>
    <n v="12529390"/>
    <b v="0"/>
  </r>
  <r>
    <x v="428"/>
    <d v="2022-06-01T00:00:00"/>
    <s v="1"/>
    <x v="5"/>
    <x v="2"/>
    <s v="NN429"/>
    <s v="Name 429"/>
    <x v="0"/>
    <s v="Monitor"/>
    <n v="4000"/>
    <n v="6"/>
    <n v="24000"/>
    <s v="Online"/>
    <n v="2094880"/>
    <n v="4374240"/>
    <n v="8929710"/>
    <n v="12529390"/>
    <b v="0"/>
  </r>
  <r>
    <x v="429"/>
    <d v="2022-06-01T00:00:00"/>
    <s v="1"/>
    <x v="5"/>
    <x v="2"/>
    <s v="NN430"/>
    <s v="Name 430"/>
    <x v="1"/>
    <s v="Printer"/>
    <n v="3200"/>
    <n v="1"/>
    <n v="3200"/>
    <s v="Cash"/>
    <n v="2094880"/>
    <n v="4374240"/>
    <n v="8929710"/>
    <n v="12529390"/>
    <b v="0"/>
  </r>
  <r>
    <x v="430"/>
    <d v="2022-06-01T00:00:00"/>
    <s v="1"/>
    <x v="5"/>
    <x v="2"/>
    <s v="NN431"/>
    <s v="Name 431"/>
    <x v="2"/>
    <s v="Scanner"/>
    <n v="2900"/>
    <n v="3"/>
    <n v="8700"/>
    <s v="Online"/>
    <n v="2094880"/>
    <n v="4374240"/>
    <n v="8929710"/>
    <n v="12529390"/>
    <b v="0"/>
  </r>
  <r>
    <x v="431"/>
    <d v="2022-06-01T00:00:00"/>
    <s v="1"/>
    <x v="5"/>
    <x v="2"/>
    <s v="NN432"/>
    <s v="Name 432"/>
    <x v="3"/>
    <s v="Keyboard"/>
    <n v="190"/>
    <n v="4"/>
    <n v="760"/>
    <s v="Cash"/>
    <n v="2094880"/>
    <n v="4374240"/>
    <n v="8929710"/>
    <n v="12529390"/>
    <b v="0"/>
  </r>
  <r>
    <x v="432"/>
    <d v="2022-06-01T00:00:00"/>
    <s v="1"/>
    <x v="5"/>
    <x v="2"/>
    <s v="NN433"/>
    <s v="Name 433"/>
    <x v="0"/>
    <s v="SSD 256 GB"/>
    <n v="4000"/>
    <n v="2"/>
    <n v="8000"/>
    <s v="Online"/>
    <n v="2094880"/>
    <n v="4374240"/>
    <n v="8929710"/>
    <n v="12529390"/>
    <b v="0"/>
  </r>
  <r>
    <x v="433"/>
    <d v="2022-06-01T00:00:00"/>
    <s v="1"/>
    <x v="5"/>
    <x v="2"/>
    <s v="NN434"/>
    <s v="Name 434"/>
    <x v="1"/>
    <s v="HDD 256 GB"/>
    <n v="1500"/>
    <n v="3"/>
    <n v="4500"/>
    <s v="Cash"/>
    <n v="2094880"/>
    <n v="4374240"/>
    <n v="8929710"/>
    <n v="12529390"/>
    <b v="0"/>
  </r>
  <r>
    <x v="434"/>
    <d v="2022-06-02T00:00:00"/>
    <s v="2"/>
    <x v="6"/>
    <x v="2"/>
    <s v="NN435"/>
    <s v="Name 435"/>
    <x v="2"/>
    <s v="Mouse"/>
    <n v="210"/>
    <n v="4"/>
    <n v="840"/>
    <s v="Online"/>
    <n v="2144870"/>
    <n v="4474040"/>
    <n v="8929710"/>
    <n v="12529390"/>
    <b v="0"/>
  </r>
  <r>
    <x v="435"/>
    <d v="2022-06-02T00:00:00"/>
    <s v="2"/>
    <x v="6"/>
    <x v="2"/>
    <s v="NN436"/>
    <s v="Name 436"/>
    <x v="3"/>
    <s v="Monitor"/>
    <n v="4000"/>
    <n v="5"/>
    <n v="20000"/>
    <s v="Cash"/>
    <n v="2144870"/>
    <n v="4474040"/>
    <n v="8929710"/>
    <n v="12529390"/>
    <b v="0"/>
  </r>
  <r>
    <x v="436"/>
    <d v="2022-06-02T00:00:00"/>
    <s v="2"/>
    <x v="6"/>
    <x v="2"/>
    <s v="NN437"/>
    <s v="Name 437"/>
    <x v="0"/>
    <s v="Printer"/>
    <n v="3200"/>
    <n v="6"/>
    <n v="19200"/>
    <s v="Online"/>
    <n v="2144870"/>
    <n v="4474040"/>
    <n v="8929710"/>
    <n v="12529390"/>
    <b v="0"/>
  </r>
  <r>
    <x v="437"/>
    <d v="2022-06-02T00:00:00"/>
    <s v="2"/>
    <x v="6"/>
    <x v="2"/>
    <s v="NN438"/>
    <s v="Name 438"/>
    <x v="1"/>
    <s v="Scanner"/>
    <n v="2900"/>
    <n v="5"/>
    <n v="14500"/>
    <s v="Cash"/>
    <n v="2144870"/>
    <n v="4474040"/>
    <n v="8929710"/>
    <n v="12529390"/>
    <b v="0"/>
  </r>
  <r>
    <x v="438"/>
    <d v="2022-06-02T00:00:00"/>
    <s v="2"/>
    <x v="6"/>
    <x v="2"/>
    <s v="NN439"/>
    <s v="Name 439"/>
    <x v="2"/>
    <s v="Keyboard"/>
    <n v="190"/>
    <n v="4"/>
    <n v="760"/>
    <s v="Online"/>
    <n v="2144870"/>
    <n v="4474040"/>
    <n v="8929710"/>
    <n v="12529390"/>
    <b v="0"/>
  </r>
  <r>
    <x v="439"/>
    <d v="2022-06-02T00:00:00"/>
    <s v="2"/>
    <x v="6"/>
    <x v="2"/>
    <s v="NN440"/>
    <s v="Name 440"/>
    <x v="3"/>
    <s v="SSD 256 GB"/>
    <n v="4000"/>
    <n v="10"/>
    <n v="40000"/>
    <s v="Cash"/>
    <n v="2144870"/>
    <n v="4474040"/>
    <n v="8929710"/>
    <n v="12529390"/>
    <b v="0"/>
  </r>
  <r>
    <x v="440"/>
    <d v="2022-06-02T00:00:00"/>
    <s v="2"/>
    <x v="6"/>
    <x v="2"/>
    <s v="NN441"/>
    <s v="Name 441"/>
    <x v="0"/>
    <s v="HDD 256 GB"/>
    <n v="1500"/>
    <n v="3"/>
    <n v="4500"/>
    <s v="Online"/>
    <n v="2144870"/>
    <n v="4474040"/>
    <n v="8929710"/>
    <n v="12529390"/>
    <b v="0"/>
  </r>
  <r>
    <x v="441"/>
    <d v="2022-06-03T00:00:00"/>
    <s v="3"/>
    <x v="0"/>
    <x v="2"/>
    <s v="NN442"/>
    <s v="Name 442"/>
    <x v="1"/>
    <s v="Mouse"/>
    <n v="210"/>
    <n v="4"/>
    <n v="840"/>
    <s v="Cash"/>
    <n v="2178920"/>
    <n v="4558720"/>
    <n v="8929710"/>
    <n v="12529390"/>
    <b v="0"/>
  </r>
  <r>
    <x v="442"/>
    <d v="2022-06-03T00:00:00"/>
    <s v="3"/>
    <x v="0"/>
    <x v="2"/>
    <s v="NN443"/>
    <s v="Name 443"/>
    <x v="2"/>
    <s v="Monitor"/>
    <n v="4000"/>
    <n v="5"/>
    <n v="20000"/>
    <s v="Online"/>
    <n v="2178920"/>
    <n v="4558720"/>
    <n v="8929710"/>
    <n v="12529390"/>
    <b v="0"/>
  </r>
  <r>
    <x v="443"/>
    <d v="2022-06-03T00:00:00"/>
    <s v="3"/>
    <x v="0"/>
    <x v="2"/>
    <s v="NN444"/>
    <s v="Name 444"/>
    <x v="3"/>
    <s v="Printer"/>
    <n v="3200"/>
    <n v="6"/>
    <n v="19200"/>
    <s v="Cash"/>
    <n v="2178920"/>
    <n v="4558720"/>
    <n v="8929710"/>
    <n v="12529390"/>
    <b v="0"/>
  </r>
  <r>
    <x v="444"/>
    <d v="2022-06-03T00:00:00"/>
    <s v="3"/>
    <x v="0"/>
    <x v="2"/>
    <s v="NN445"/>
    <s v="Name 445"/>
    <x v="0"/>
    <s v="Scanner"/>
    <n v="2900"/>
    <n v="5"/>
    <n v="14500"/>
    <s v="Online"/>
    <n v="2178920"/>
    <n v="4558720"/>
    <n v="8929710"/>
    <n v="12529390"/>
    <b v="0"/>
  </r>
  <r>
    <x v="445"/>
    <d v="2022-06-03T00:00:00"/>
    <s v="3"/>
    <x v="0"/>
    <x v="2"/>
    <s v="NN446"/>
    <s v="Name 446"/>
    <x v="1"/>
    <s v="Keyboard"/>
    <n v="190"/>
    <n v="6"/>
    <n v="1140"/>
    <s v="Cash"/>
    <n v="2178920"/>
    <n v="4558720"/>
    <n v="8929710"/>
    <n v="12529390"/>
    <b v="0"/>
  </r>
  <r>
    <x v="446"/>
    <d v="2022-06-03T00:00:00"/>
    <s v="3"/>
    <x v="0"/>
    <x v="2"/>
    <s v="NN447"/>
    <s v="Name 447"/>
    <x v="2"/>
    <s v="SSD 256 GB"/>
    <n v="4000"/>
    <n v="5"/>
    <n v="20000"/>
    <s v="Online"/>
    <n v="2178920"/>
    <n v="4558720"/>
    <n v="8929710"/>
    <n v="12529390"/>
    <b v="0"/>
  </r>
  <r>
    <x v="447"/>
    <d v="2022-06-03T00:00:00"/>
    <s v="3"/>
    <x v="0"/>
    <x v="2"/>
    <s v="NN448"/>
    <s v="Name 448"/>
    <x v="3"/>
    <s v="HDD 256 GB"/>
    <n v="1500"/>
    <n v="6"/>
    <n v="9000"/>
    <s v="Cash"/>
    <n v="2178920"/>
    <n v="4558720"/>
    <n v="8929710"/>
    <n v="12529390"/>
    <b v="0"/>
  </r>
  <r>
    <x v="448"/>
    <d v="2022-06-04T00:00:00"/>
    <s v="4"/>
    <x v="1"/>
    <x v="2"/>
    <s v="NN449"/>
    <s v="Name 449"/>
    <x v="0"/>
    <s v="Mouse"/>
    <n v="210"/>
    <n v="2"/>
    <n v="420"/>
    <s v="Online"/>
    <n v="2128930"/>
    <n v="4608530"/>
    <n v="8929710"/>
    <n v="12529390"/>
    <b v="0"/>
  </r>
  <r>
    <x v="449"/>
    <d v="2022-06-04T00:00:00"/>
    <s v="4"/>
    <x v="1"/>
    <x v="2"/>
    <s v="NN450"/>
    <s v="Name 450"/>
    <x v="1"/>
    <s v="Monitor"/>
    <n v="4000"/>
    <n v="3"/>
    <n v="12000"/>
    <s v="Cash"/>
    <n v="2128930"/>
    <n v="4608530"/>
    <n v="8929710"/>
    <n v="12529390"/>
    <b v="0"/>
  </r>
  <r>
    <x v="450"/>
    <d v="2022-06-04T00:00:00"/>
    <s v="4"/>
    <x v="1"/>
    <x v="2"/>
    <s v="NN451"/>
    <s v="Name 451"/>
    <x v="2"/>
    <s v="Printer"/>
    <n v="3200"/>
    <n v="5"/>
    <n v="16000"/>
    <s v="Online"/>
    <n v="2128930"/>
    <n v="4608530"/>
    <n v="8929710"/>
    <n v="12529390"/>
    <b v="0"/>
  </r>
  <r>
    <x v="451"/>
    <d v="2022-06-04T00:00:00"/>
    <s v="4"/>
    <x v="1"/>
    <x v="2"/>
    <s v="NN452"/>
    <s v="Name 452"/>
    <x v="3"/>
    <s v="Scanner"/>
    <n v="2900"/>
    <n v="3"/>
    <n v="8700"/>
    <s v="Cash"/>
    <n v="2128930"/>
    <n v="4608530"/>
    <n v="8929710"/>
    <n v="12529390"/>
    <b v="0"/>
  </r>
  <r>
    <x v="452"/>
    <d v="2022-06-04T00:00:00"/>
    <s v="4"/>
    <x v="1"/>
    <x v="2"/>
    <s v="NN453"/>
    <s v="Name 453"/>
    <x v="0"/>
    <s v="Keyboard"/>
    <n v="190"/>
    <n v="1"/>
    <n v="190"/>
    <s v="Online"/>
    <n v="2128930"/>
    <n v="4608530"/>
    <n v="8929710"/>
    <n v="12529390"/>
    <b v="0"/>
  </r>
  <r>
    <x v="453"/>
    <d v="2022-06-04T00:00:00"/>
    <s v="4"/>
    <x v="1"/>
    <x v="2"/>
    <s v="NN454"/>
    <s v="Name 454"/>
    <x v="1"/>
    <s v="SSD 256 GB"/>
    <n v="4000"/>
    <n v="2"/>
    <n v="8000"/>
    <s v="Cash"/>
    <n v="2128930"/>
    <n v="4608530"/>
    <n v="8929710"/>
    <n v="12529390"/>
    <b v="0"/>
  </r>
  <r>
    <x v="454"/>
    <d v="2022-06-04T00:00:00"/>
    <s v="4"/>
    <x v="1"/>
    <x v="2"/>
    <s v="NN455"/>
    <s v="Name 455"/>
    <x v="2"/>
    <s v="HDD 256 GB"/>
    <n v="1500"/>
    <n v="3"/>
    <n v="4500"/>
    <s v="Online"/>
    <n v="2128930"/>
    <n v="4608530"/>
    <n v="8929710"/>
    <n v="12529390"/>
    <b v="0"/>
  </r>
  <r>
    <x v="455"/>
    <d v="2022-06-05T00:00:00"/>
    <s v="5"/>
    <x v="2"/>
    <x v="2"/>
    <s v="NN456"/>
    <s v="Name 456"/>
    <x v="3"/>
    <s v="Mouse"/>
    <n v="210"/>
    <n v="7"/>
    <n v="1470"/>
    <s v="Cash"/>
    <n v="2094880"/>
    <n v="4659160"/>
    <n v="8929710"/>
    <n v="12529390"/>
    <b v="0"/>
  </r>
  <r>
    <x v="456"/>
    <d v="2022-06-05T00:00:00"/>
    <s v="5"/>
    <x v="2"/>
    <x v="2"/>
    <s v="NN457"/>
    <s v="Name 457"/>
    <x v="0"/>
    <s v="Monitor"/>
    <n v="4000"/>
    <n v="6"/>
    <n v="24000"/>
    <s v="Online"/>
    <n v="2094880"/>
    <n v="4659160"/>
    <n v="8929710"/>
    <n v="12529390"/>
    <b v="0"/>
  </r>
  <r>
    <x v="457"/>
    <d v="2022-06-05T00:00:00"/>
    <s v="5"/>
    <x v="2"/>
    <x v="2"/>
    <s v="NN458"/>
    <s v="Name 458"/>
    <x v="1"/>
    <s v="Printer"/>
    <n v="3200"/>
    <n v="1"/>
    <n v="3200"/>
    <s v="Cash"/>
    <n v="2094880"/>
    <n v="4659160"/>
    <n v="8929710"/>
    <n v="12529390"/>
    <b v="0"/>
  </r>
  <r>
    <x v="458"/>
    <d v="2022-06-05T00:00:00"/>
    <s v="5"/>
    <x v="2"/>
    <x v="2"/>
    <s v="NN459"/>
    <s v="Name 459"/>
    <x v="2"/>
    <s v="Scanner"/>
    <n v="2900"/>
    <n v="3"/>
    <n v="8700"/>
    <s v="Online"/>
    <n v="2094880"/>
    <n v="4659160"/>
    <n v="8929710"/>
    <n v="12529390"/>
    <b v="0"/>
  </r>
  <r>
    <x v="459"/>
    <d v="2022-06-05T00:00:00"/>
    <s v="5"/>
    <x v="2"/>
    <x v="2"/>
    <s v="NN460"/>
    <s v="Name 460"/>
    <x v="3"/>
    <s v="Keyboard"/>
    <n v="190"/>
    <n v="4"/>
    <n v="760"/>
    <s v="Cash"/>
    <n v="2094880"/>
    <n v="4659160"/>
    <n v="8929710"/>
    <n v="12529390"/>
    <b v="0"/>
  </r>
  <r>
    <x v="460"/>
    <d v="2022-06-05T00:00:00"/>
    <s v="5"/>
    <x v="2"/>
    <x v="2"/>
    <s v="NN461"/>
    <s v="Name 461"/>
    <x v="0"/>
    <s v="SSD 256 GB"/>
    <n v="4000"/>
    <n v="2"/>
    <n v="8000"/>
    <s v="Online"/>
    <n v="2094880"/>
    <n v="4659160"/>
    <n v="8929710"/>
    <n v="12529390"/>
    <b v="0"/>
  </r>
  <r>
    <x v="461"/>
    <d v="2022-06-05T00:00:00"/>
    <s v="5"/>
    <x v="2"/>
    <x v="2"/>
    <s v="NN462"/>
    <s v="Name 462"/>
    <x v="1"/>
    <s v="HDD 256 GB"/>
    <n v="1500"/>
    <n v="3"/>
    <n v="4500"/>
    <s v="Cash"/>
    <n v="2094880"/>
    <n v="4659160"/>
    <n v="8929710"/>
    <n v="12529390"/>
    <b v="0"/>
  </r>
  <r>
    <x v="462"/>
    <d v="2022-06-06T00:00:00"/>
    <s v="6"/>
    <x v="3"/>
    <x v="2"/>
    <s v="NN463"/>
    <s v="Name 463"/>
    <x v="2"/>
    <s v="Mouse"/>
    <n v="210"/>
    <n v="4"/>
    <n v="840"/>
    <s v="Online"/>
    <n v="2144870"/>
    <n v="4758960"/>
    <n v="8929710"/>
    <n v="12529390"/>
    <b v="0"/>
  </r>
  <r>
    <x v="463"/>
    <d v="2022-06-06T00:00:00"/>
    <s v="6"/>
    <x v="3"/>
    <x v="2"/>
    <s v="NN464"/>
    <s v="Name 464"/>
    <x v="3"/>
    <s v="Monitor"/>
    <n v="4000"/>
    <n v="5"/>
    <n v="20000"/>
    <s v="Cash"/>
    <n v="2144870"/>
    <n v="4758960"/>
    <n v="8929710"/>
    <n v="12529390"/>
    <b v="0"/>
  </r>
  <r>
    <x v="464"/>
    <d v="2022-06-06T00:00:00"/>
    <s v="6"/>
    <x v="3"/>
    <x v="2"/>
    <s v="NN465"/>
    <s v="Name 465"/>
    <x v="0"/>
    <s v="Printer"/>
    <n v="3200"/>
    <n v="6"/>
    <n v="19200"/>
    <s v="Online"/>
    <n v="2144870"/>
    <n v="4758960"/>
    <n v="8929710"/>
    <n v="12529390"/>
    <b v="0"/>
  </r>
  <r>
    <x v="465"/>
    <d v="2022-06-06T00:00:00"/>
    <s v="6"/>
    <x v="3"/>
    <x v="2"/>
    <s v="NN466"/>
    <s v="Name 466"/>
    <x v="1"/>
    <s v="Scanner"/>
    <n v="2900"/>
    <n v="5"/>
    <n v="14500"/>
    <s v="Cash"/>
    <n v="2144870"/>
    <n v="4758960"/>
    <n v="8929710"/>
    <n v="12529390"/>
    <b v="0"/>
  </r>
  <r>
    <x v="466"/>
    <d v="2022-06-06T00:00:00"/>
    <s v="6"/>
    <x v="3"/>
    <x v="2"/>
    <s v="NN467"/>
    <s v="Name 467"/>
    <x v="2"/>
    <s v="Keyboard"/>
    <n v="190"/>
    <n v="4"/>
    <n v="760"/>
    <s v="Online"/>
    <n v="2144870"/>
    <n v="4758960"/>
    <n v="8929710"/>
    <n v="12529390"/>
    <b v="0"/>
  </r>
  <r>
    <x v="467"/>
    <d v="2022-06-06T00:00:00"/>
    <s v="6"/>
    <x v="3"/>
    <x v="2"/>
    <s v="NN468"/>
    <s v="Name 468"/>
    <x v="3"/>
    <s v="SSD 256 GB"/>
    <n v="4000"/>
    <n v="10"/>
    <n v="40000"/>
    <s v="Cash"/>
    <n v="2144870"/>
    <n v="4758960"/>
    <n v="8929710"/>
    <n v="12529390"/>
    <b v="0"/>
  </r>
  <r>
    <x v="468"/>
    <d v="2022-06-06T00:00:00"/>
    <s v="6"/>
    <x v="3"/>
    <x v="2"/>
    <s v="NN469"/>
    <s v="Name 469"/>
    <x v="0"/>
    <s v="HDD 256 GB"/>
    <n v="1500"/>
    <n v="3"/>
    <n v="4500"/>
    <s v="Online"/>
    <n v="2144870"/>
    <n v="4758960"/>
    <n v="8929710"/>
    <n v="12529390"/>
    <b v="0"/>
  </r>
  <r>
    <x v="469"/>
    <d v="2022-06-07T00:00:00"/>
    <s v="7"/>
    <x v="4"/>
    <x v="2"/>
    <s v="NN470"/>
    <s v="Name 470"/>
    <x v="1"/>
    <s v="Mouse"/>
    <n v="210"/>
    <n v="4"/>
    <n v="840"/>
    <s v="Cash"/>
    <n v="2178920"/>
    <n v="4843640"/>
    <n v="8929710"/>
    <n v="12529390"/>
    <b v="0"/>
  </r>
  <r>
    <x v="470"/>
    <d v="2022-06-07T00:00:00"/>
    <s v="7"/>
    <x v="4"/>
    <x v="2"/>
    <s v="NN471"/>
    <s v="Name 471"/>
    <x v="2"/>
    <s v="Monitor"/>
    <n v="4000"/>
    <n v="5"/>
    <n v="20000"/>
    <s v="Online"/>
    <n v="2178920"/>
    <n v="4843640"/>
    <n v="8929710"/>
    <n v="12529390"/>
    <b v="0"/>
  </r>
  <r>
    <x v="471"/>
    <d v="2022-06-07T00:00:00"/>
    <s v="7"/>
    <x v="4"/>
    <x v="2"/>
    <s v="NN472"/>
    <s v="Name 472"/>
    <x v="3"/>
    <s v="Printer"/>
    <n v="3200"/>
    <n v="6"/>
    <n v="19200"/>
    <s v="Cash"/>
    <n v="2178920"/>
    <n v="4843640"/>
    <n v="8929710"/>
    <n v="12529390"/>
    <b v="0"/>
  </r>
  <r>
    <x v="472"/>
    <d v="2022-06-07T00:00:00"/>
    <s v="7"/>
    <x v="4"/>
    <x v="2"/>
    <s v="NN473"/>
    <s v="Name 473"/>
    <x v="0"/>
    <s v="Scanner"/>
    <n v="2900"/>
    <n v="5"/>
    <n v="14500"/>
    <s v="Online"/>
    <n v="2178920"/>
    <n v="4843640"/>
    <n v="8929710"/>
    <n v="12529390"/>
    <b v="0"/>
  </r>
  <r>
    <x v="473"/>
    <d v="2022-06-07T00:00:00"/>
    <s v="7"/>
    <x v="4"/>
    <x v="2"/>
    <s v="NN474"/>
    <s v="Name 474"/>
    <x v="1"/>
    <s v="Keyboard"/>
    <n v="190"/>
    <n v="6"/>
    <n v="1140"/>
    <s v="Cash"/>
    <n v="2178920"/>
    <n v="4843640"/>
    <n v="8929710"/>
    <n v="12529390"/>
    <b v="0"/>
  </r>
  <r>
    <x v="474"/>
    <d v="2022-06-07T00:00:00"/>
    <s v="7"/>
    <x v="4"/>
    <x v="2"/>
    <s v="NN475"/>
    <s v="Name 475"/>
    <x v="2"/>
    <s v="SSD 256 GB"/>
    <n v="4000"/>
    <n v="5"/>
    <n v="20000"/>
    <s v="Online"/>
    <n v="2178920"/>
    <n v="4843640"/>
    <n v="8929710"/>
    <n v="12529390"/>
    <b v="0"/>
  </r>
  <r>
    <x v="475"/>
    <d v="2022-06-07T00:00:00"/>
    <s v="7"/>
    <x v="4"/>
    <x v="2"/>
    <s v="NN476"/>
    <s v="Name 476"/>
    <x v="3"/>
    <s v="HDD 256 GB"/>
    <n v="1500"/>
    <n v="6"/>
    <n v="9000"/>
    <s v="Cash"/>
    <n v="2178920"/>
    <n v="4843640"/>
    <n v="8929710"/>
    <n v="12529390"/>
    <b v="0"/>
  </r>
  <r>
    <x v="476"/>
    <d v="2022-06-08T00:00:00"/>
    <s v="8"/>
    <x v="5"/>
    <x v="2"/>
    <s v="NN477"/>
    <s v="Name 477"/>
    <x v="0"/>
    <s v="Mouse"/>
    <n v="210"/>
    <n v="2"/>
    <n v="420"/>
    <s v="Online"/>
    <n v="2128930"/>
    <n v="4893450"/>
    <n v="8929710"/>
    <n v="12529390"/>
    <b v="0"/>
  </r>
  <r>
    <x v="477"/>
    <d v="2022-06-08T00:00:00"/>
    <s v="8"/>
    <x v="5"/>
    <x v="2"/>
    <s v="NN478"/>
    <s v="Name 478"/>
    <x v="1"/>
    <s v="Monitor"/>
    <n v="4000"/>
    <n v="3"/>
    <n v="12000"/>
    <s v="Cash"/>
    <n v="2128930"/>
    <n v="4893450"/>
    <n v="8929710"/>
    <n v="12529390"/>
    <b v="0"/>
  </r>
  <r>
    <x v="478"/>
    <d v="2022-06-08T00:00:00"/>
    <s v="8"/>
    <x v="5"/>
    <x v="2"/>
    <s v="NN479"/>
    <s v="Name 479"/>
    <x v="2"/>
    <s v="Printer"/>
    <n v="3200"/>
    <n v="5"/>
    <n v="16000"/>
    <s v="Online"/>
    <n v="2128930"/>
    <n v="4893450"/>
    <n v="8929710"/>
    <n v="12529390"/>
    <b v="0"/>
  </r>
  <r>
    <x v="479"/>
    <d v="2022-06-08T00:00:00"/>
    <s v="8"/>
    <x v="5"/>
    <x v="2"/>
    <s v="NN480"/>
    <s v="Name 480"/>
    <x v="3"/>
    <s v="Scanner"/>
    <n v="2900"/>
    <n v="3"/>
    <n v="8700"/>
    <s v="Cash"/>
    <n v="2128930"/>
    <n v="4893450"/>
    <n v="8929710"/>
    <n v="12529390"/>
    <b v="0"/>
  </r>
  <r>
    <x v="480"/>
    <d v="2022-06-08T00:00:00"/>
    <s v="8"/>
    <x v="5"/>
    <x v="2"/>
    <s v="NN481"/>
    <s v="Name 481"/>
    <x v="0"/>
    <s v="Keyboard"/>
    <n v="190"/>
    <n v="1"/>
    <n v="190"/>
    <s v="Online"/>
    <n v="2128930"/>
    <n v="4893450"/>
    <n v="8929710"/>
    <n v="12529390"/>
    <b v="0"/>
  </r>
  <r>
    <x v="481"/>
    <d v="2022-06-08T00:00:00"/>
    <s v="8"/>
    <x v="5"/>
    <x v="2"/>
    <s v="NN482"/>
    <s v="Name 482"/>
    <x v="1"/>
    <s v="SSD 256 GB"/>
    <n v="4000"/>
    <n v="2"/>
    <n v="8000"/>
    <s v="Cash"/>
    <n v="2128930"/>
    <n v="4893450"/>
    <n v="8929710"/>
    <n v="12529390"/>
    <b v="0"/>
  </r>
  <r>
    <x v="482"/>
    <d v="2022-06-08T00:00:00"/>
    <s v="8"/>
    <x v="5"/>
    <x v="2"/>
    <s v="NN483"/>
    <s v="Name 483"/>
    <x v="2"/>
    <s v="HDD 256 GB"/>
    <n v="1500"/>
    <n v="3"/>
    <n v="4500"/>
    <s v="Online"/>
    <n v="2128930"/>
    <n v="4893450"/>
    <n v="8929710"/>
    <n v="12529390"/>
    <b v="0"/>
  </r>
  <r>
    <x v="483"/>
    <d v="2022-06-09T00:00:00"/>
    <s v="9"/>
    <x v="6"/>
    <x v="2"/>
    <s v="NN484"/>
    <s v="Name 484"/>
    <x v="3"/>
    <s v="Mouse"/>
    <n v="210"/>
    <n v="7"/>
    <n v="1470"/>
    <s v="Cash"/>
    <n v="2094880"/>
    <n v="4944080"/>
    <n v="8929710"/>
    <n v="12529390"/>
    <b v="0"/>
  </r>
  <r>
    <x v="484"/>
    <d v="2022-06-09T00:00:00"/>
    <s v="9"/>
    <x v="6"/>
    <x v="2"/>
    <s v="NN485"/>
    <s v="Name 485"/>
    <x v="0"/>
    <s v="Monitor"/>
    <n v="4000"/>
    <n v="6"/>
    <n v="24000"/>
    <s v="Online"/>
    <n v="2094880"/>
    <n v="4944080"/>
    <n v="8929710"/>
    <n v="12529390"/>
    <b v="0"/>
  </r>
  <r>
    <x v="485"/>
    <d v="2022-06-09T00:00:00"/>
    <s v="9"/>
    <x v="6"/>
    <x v="2"/>
    <s v="NN486"/>
    <s v="Name 486"/>
    <x v="1"/>
    <s v="Printer"/>
    <n v="3200"/>
    <n v="1"/>
    <n v="3200"/>
    <s v="Cash"/>
    <n v="2094880"/>
    <n v="4944080"/>
    <n v="8929710"/>
    <n v="12529390"/>
    <b v="0"/>
  </r>
  <r>
    <x v="486"/>
    <d v="2022-06-09T00:00:00"/>
    <s v="9"/>
    <x v="6"/>
    <x v="2"/>
    <s v="NN487"/>
    <s v="Name 487"/>
    <x v="2"/>
    <s v="Scanner"/>
    <n v="2900"/>
    <n v="3"/>
    <n v="8700"/>
    <s v="Online"/>
    <n v="2094880"/>
    <n v="4944080"/>
    <n v="8929710"/>
    <n v="12529390"/>
    <b v="0"/>
  </r>
  <r>
    <x v="487"/>
    <d v="2022-06-09T00:00:00"/>
    <s v="9"/>
    <x v="6"/>
    <x v="2"/>
    <s v="NN488"/>
    <s v="Name 488"/>
    <x v="3"/>
    <s v="Keyboard"/>
    <n v="190"/>
    <n v="4"/>
    <n v="760"/>
    <s v="Cash"/>
    <n v="2094880"/>
    <n v="4944080"/>
    <n v="8929710"/>
    <n v="12529390"/>
    <b v="0"/>
  </r>
  <r>
    <x v="488"/>
    <d v="2022-06-09T00:00:00"/>
    <s v="9"/>
    <x v="6"/>
    <x v="2"/>
    <s v="NN489"/>
    <s v="Name 489"/>
    <x v="0"/>
    <s v="SSD 256 GB"/>
    <n v="4000"/>
    <n v="2"/>
    <n v="8000"/>
    <s v="Online"/>
    <n v="2094880"/>
    <n v="4944080"/>
    <n v="8929710"/>
    <n v="12529390"/>
    <b v="0"/>
  </r>
  <r>
    <x v="489"/>
    <d v="2022-06-09T00:00:00"/>
    <s v="9"/>
    <x v="6"/>
    <x v="2"/>
    <s v="NN490"/>
    <s v="Name 490"/>
    <x v="1"/>
    <s v="HDD 256 GB"/>
    <n v="1500"/>
    <n v="3"/>
    <n v="4500"/>
    <s v="Cash"/>
    <n v="2094880"/>
    <n v="4944080"/>
    <n v="8929710"/>
    <n v="12529390"/>
    <b v="0"/>
  </r>
  <r>
    <x v="490"/>
    <d v="2022-06-10T00:00:00"/>
    <s v="10"/>
    <x v="0"/>
    <x v="2"/>
    <s v="NN491"/>
    <s v="Name 491"/>
    <x v="2"/>
    <s v="Mouse"/>
    <n v="210"/>
    <n v="4"/>
    <n v="840"/>
    <s v="Online"/>
    <n v="2144870"/>
    <n v="5043880"/>
    <n v="8929710"/>
    <n v="12529390"/>
    <b v="0"/>
  </r>
  <r>
    <x v="491"/>
    <d v="2022-06-10T00:00:00"/>
    <s v="10"/>
    <x v="0"/>
    <x v="2"/>
    <s v="NN492"/>
    <s v="Name 492"/>
    <x v="3"/>
    <s v="Monitor"/>
    <n v="4000"/>
    <n v="5"/>
    <n v="20000"/>
    <s v="Cash"/>
    <n v="2144870"/>
    <n v="5043880"/>
    <n v="8929710"/>
    <n v="12529390"/>
    <b v="0"/>
  </r>
  <r>
    <x v="492"/>
    <d v="2022-06-10T00:00:00"/>
    <s v="10"/>
    <x v="0"/>
    <x v="2"/>
    <s v="NN493"/>
    <s v="Name 493"/>
    <x v="0"/>
    <s v="Printer"/>
    <n v="3200"/>
    <n v="6"/>
    <n v="19200"/>
    <s v="Online"/>
    <n v="2144870"/>
    <n v="5043880"/>
    <n v="8929710"/>
    <n v="12529390"/>
    <b v="0"/>
  </r>
  <r>
    <x v="493"/>
    <d v="2022-06-10T00:00:00"/>
    <s v="10"/>
    <x v="0"/>
    <x v="2"/>
    <s v="NN494"/>
    <s v="Name 494"/>
    <x v="1"/>
    <s v="Scanner"/>
    <n v="2900"/>
    <n v="5"/>
    <n v="14500"/>
    <s v="Cash"/>
    <n v="2144870"/>
    <n v="5043880"/>
    <n v="8929710"/>
    <n v="12529390"/>
    <b v="0"/>
  </r>
  <r>
    <x v="494"/>
    <d v="2022-06-10T00:00:00"/>
    <s v="10"/>
    <x v="0"/>
    <x v="2"/>
    <s v="NN495"/>
    <s v="Name 495"/>
    <x v="2"/>
    <s v="Keyboard"/>
    <n v="190"/>
    <n v="4"/>
    <n v="760"/>
    <s v="Online"/>
    <n v="2144870"/>
    <n v="5043880"/>
    <n v="8929710"/>
    <n v="12529390"/>
    <b v="0"/>
  </r>
  <r>
    <x v="495"/>
    <d v="2022-06-10T00:00:00"/>
    <s v="10"/>
    <x v="0"/>
    <x v="2"/>
    <s v="NN496"/>
    <s v="Name 496"/>
    <x v="3"/>
    <s v="SSD 256 GB"/>
    <n v="4000"/>
    <n v="10"/>
    <n v="40000"/>
    <s v="Cash"/>
    <n v="2144870"/>
    <n v="5043880"/>
    <n v="8929710"/>
    <n v="12529390"/>
    <b v="0"/>
  </r>
  <r>
    <x v="496"/>
    <d v="2022-06-10T00:00:00"/>
    <s v="10"/>
    <x v="0"/>
    <x v="2"/>
    <s v="NN497"/>
    <s v="Name 497"/>
    <x v="0"/>
    <s v="HDD 256 GB"/>
    <n v="1500"/>
    <n v="3"/>
    <n v="4500"/>
    <s v="Online"/>
    <n v="2144870"/>
    <n v="5043880"/>
    <n v="8929710"/>
    <n v="12529390"/>
    <b v="0"/>
  </r>
  <r>
    <x v="497"/>
    <d v="2022-06-11T00:00:00"/>
    <s v="11"/>
    <x v="1"/>
    <x v="2"/>
    <s v="NN498"/>
    <s v="Name 498"/>
    <x v="1"/>
    <s v="Mouse"/>
    <n v="210"/>
    <n v="4"/>
    <n v="840"/>
    <s v="Cash"/>
    <n v="2178920"/>
    <n v="5128560"/>
    <n v="8929710"/>
    <n v="12529390"/>
    <b v="0"/>
  </r>
  <r>
    <x v="498"/>
    <d v="2022-06-11T00:00:00"/>
    <s v="11"/>
    <x v="1"/>
    <x v="2"/>
    <s v="NN499"/>
    <s v="Name 499"/>
    <x v="2"/>
    <s v="Monitor"/>
    <n v="4000"/>
    <n v="5"/>
    <n v="20000"/>
    <s v="Online"/>
    <n v="2178920"/>
    <n v="5128560"/>
    <n v="8929710"/>
    <n v="12529390"/>
    <b v="0"/>
  </r>
  <r>
    <x v="499"/>
    <d v="2022-06-11T00:00:00"/>
    <s v="11"/>
    <x v="1"/>
    <x v="2"/>
    <s v="NN500"/>
    <s v="Name 500"/>
    <x v="3"/>
    <s v="Printer"/>
    <n v="3200"/>
    <n v="6"/>
    <n v="19200"/>
    <s v="Cash"/>
    <n v="2178920"/>
    <n v="5128560"/>
    <n v="8929710"/>
    <n v="12529390"/>
    <b v="0"/>
  </r>
  <r>
    <x v="500"/>
    <d v="2022-06-11T00:00:00"/>
    <s v="11"/>
    <x v="1"/>
    <x v="2"/>
    <s v="NN501"/>
    <s v="Name 501"/>
    <x v="0"/>
    <s v="Scanner"/>
    <n v="2900"/>
    <n v="5"/>
    <n v="14500"/>
    <s v="Online"/>
    <n v="2178920"/>
    <n v="5128560"/>
    <n v="8929710"/>
    <n v="12529390"/>
    <b v="0"/>
  </r>
  <r>
    <x v="501"/>
    <d v="2022-06-11T00:00:00"/>
    <s v="11"/>
    <x v="1"/>
    <x v="2"/>
    <s v="NN502"/>
    <s v="Name 502"/>
    <x v="1"/>
    <s v="Keyboard"/>
    <n v="190"/>
    <n v="6"/>
    <n v="1140"/>
    <s v="Cash"/>
    <n v="2178920"/>
    <n v="5128560"/>
    <n v="8929710"/>
    <n v="12529390"/>
    <b v="0"/>
  </r>
  <r>
    <x v="502"/>
    <d v="2022-06-11T00:00:00"/>
    <s v="11"/>
    <x v="1"/>
    <x v="2"/>
    <s v="NN503"/>
    <s v="Name 503"/>
    <x v="2"/>
    <s v="SSD 256 GB"/>
    <n v="4000"/>
    <n v="5"/>
    <n v="20000"/>
    <s v="Online"/>
    <n v="2178920"/>
    <n v="5128560"/>
    <n v="8929710"/>
    <n v="12529390"/>
    <b v="0"/>
  </r>
  <r>
    <x v="503"/>
    <d v="2022-06-11T00:00:00"/>
    <s v="11"/>
    <x v="1"/>
    <x v="2"/>
    <s v="NN504"/>
    <s v="Name 504"/>
    <x v="3"/>
    <s v="HDD 256 GB"/>
    <n v="1500"/>
    <n v="6"/>
    <n v="9000"/>
    <s v="Cash"/>
    <n v="2178920"/>
    <n v="5128560"/>
    <n v="8929710"/>
    <n v="12529390"/>
    <b v="0"/>
  </r>
  <r>
    <x v="504"/>
    <d v="2022-06-12T00:00:00"/>
    <s v="12"/>
    <x v="2"/>
    <x v="2"/>
    <s v="NN505"/>
    <s v="Name 505"/>
    <x v="0"/>
    <s v="Mouse"/>
    <n v="210"/>
    <n v="2"/>
    <n v="420"/>
    <s v="Online"/>
    <n v="2128930"/>
    <n v="5178370"/>
    <n v="8929710"/>
    <n v="12529390"/>
    <b v="0"/>
  </r>
  <r>
    <x v="505"/>
    <d v="2022-06-12T00:00:00"/>
    <s v="12"/>
    <x v="2"/>
    <x v="2"/>
    <s v="NN506"/>
    <s v="Name 506"/>
    <x v="1"/>
    <s v="Monitor"/>
    <n v="4000"/>
    <n v="3"/>
    <n v="12000"/>
    <s v="Cash"/>
    <n v="2128930"/>
    <n v="5178370"/>
    <n v="8929710"/>
    <n v="12529390"/>
    <b v="0"/>
  </r>
  <r>
    <x v="506"/>
    <d v="2022-06-12T00:00:00"/>
    <s v="12"/>
    <x v="2"/>
    <x v="2"/>
    <s v="NN507"/>
    <s v="Name 507"/>
    <x v="2"/>
    <s v="Printer"/>
    <n v="3200"/>
    <n v="5"/>
    <n v="16000"/>
    <s v="Online"/>
    <n v="2128930"/>
    <n v="5178370"/>
    <n v="8929710"/>
    <n v="12529390"/>
    <b v="0"/>
  </r>
  <r>
    <x v="507"/>
    <d v="2022-06-12T00:00:00"/>
    <s v="12"/>
    <x v="2"/>
    <x v="2"/>
    <s v="NN508"/>
    <s v="Name 508"/>
    <x v="3"/>
    <s v="Scanner"/>
    <n v="2900"/>
    <n v="3"/>
    <n v="8700"/>
    <s v="Cash"/>
    <n v="2128930"/>
    <n v="5178370"/>
    <n v="8929710"/>
    <n v="12529390"/>
    <b v="0"/>
  </r>
  <r>
    <x v="508"/>
    <d v="2022-06-12T00:00:00"/>
    <s v="12"/>
    <x v="2"/>
    <x v="2"/>
    <s v="NN509"/>
    <s v="Name 509"/>
    <x v="0"/>
    <s v="Keyboard"/>
    <n v="190"/>
    <n v="1"/>
    <n v="190"/>
    <s v="Online"/>
    <n v="2128930"/>
    <n v="5178370"/>
    <n v="8929710"/>
    <n v="12529390"/>
    <b v="0"/>
  </r>
  <r>
    <x v="509"/>
    <d v="2022-06-12T00:00:00"/>
    <s v="12"/>
    <x v="2"/>
    <x v="2"/>
    <s v="NN510"/>
    <s v="Name 510"/>
    <x v="1"/>
    <s v="SSD 256 GB"/>
    <n v="4000"/>
    <n v="2"/>
    <n v="8000"/>
    <s v="Cash"/>
    <n v="2128930"/>
    <n v="5178370"/>
    <n v="8929710"/>
    <n v="12529390"/>
    <b v="0"/>
  </r>
  <r>
    <x v="510"/>
    <d v="2022-06-12T00:00:00"/>
    <s v="12"/>
    <x v="2"/>
    <x v="2"/>
    <s v="NN511"/>
    <s v="Name 511"/>
    <x v="2"/>
    <s v="HDD 256 GB"/>
    <n v="1500"/>
    <n v="3"/>
    <n v="4500"/>
    <s v="Online"/>
    <n v="2128930"/>
    <n v="5178370"/>
    <n v="8929710"/>
    <n v="12529390"/>
    <b v="0"/>
  </r>
  <r>
    <x v="511"/>
    <d v="2022-06-13T00:00:00"/>
    <s v="13"/>
    <x v="3"/>
    <x v="2"/>
    <s v="NN512"/>
    <s v="Name 512"/>
    <x v="3"/>
    <s v="Mouse"/>
    <n v="210"/>
    <n v="7"/>
    <n v="1470"/>
    <s v="Cash"/>
    <n v="2094880"/>
    <n v="5229000"/>
    <n v="8929710"/>
    <n v="12529390"/>
    <b v="0"/>
  </r>
  <r>
    <x v="512"/>
    <d v="2022-06-13T00:00:00"/>
    <s v="13"/>
    <x v="3"/>
    <x v="2"/>
    <s v="NN513"/>
    <s v="Name 513"/>
    <x v="0"/>
    <s v="Monitor"/>
    <n v="4000"/>
    <n v="6"/>
    <n v="24000"/>
    <s v="Online"/>
    <n v="2094880"/>
    <n v="5229000"/>
    <n v="8929710"/>
    <n v="12529390"/>
    <b v="0"/>
  </r>
  <r>
    <x v="513"/>
    <d v="2022-06-13T00:00:00"/>
    <s v="13"/>
    <x v="3"/>
    <x v="2"/>
    <s v="NN514"/>
    <s v="Name 514"/>
    <x v="1"/>
    <s v="Printer"/>
    <n v="3200"/>
    <n v="1"/>
    <n v="3200"/>
    <s v="Cash"/>
    <n v="2094880"/>
    <n v="5229000"/>
    <n v="8929710"/>
    <n v="12529390"/>
    <b v="0"/>
  </r>
  <r>
    <x v="514"/>
    <d v="2022-06-13T00:00:00"/>
    <s v="13"/>
    <x v="3"/>
    <x v="2"/>
    <s v="NN515"/>
    <s v="Name 515"/>
    <x v="2"/>
    <s v="Scanner"/>
    <n v="2900"/>
    <n v="3"/>
    <n v="8700"/>
    <s v="Online"/>
    <n v="2094880"/>
    <n v="5229000"/>
    <n v="8929710"/>
    <n v="12529390"/>
    <b v="0"/>
  </r>
  <r>
    <x v="515"/>
    <d v="2022-06-13T00:00:00"/>
    <s v="13"/>
    <x v="3"/>
    <x v="2"/>
    <s v="NN516"/>
    <s v="Name 516"/>
    <x v="3"/>
    <s v="Keyboard"/>
    <n v="190"/>
    <n v="4"/>
    <n v="760"/>
    <s v="Cash"/>
    <n v="2094880"/>
    <n v="5229000"/>
    <n v="8929710"/>
    <n v="12529390"/>
    <b v="0"/>
  </r>
  <r>
    <x v="516"/>
    <d v="2022-06-13T00:00:00"/>
    <s v="13"/>
    <x v="3"/>
    <x v="2"/>
    <s v="NN517"/>
    <s v="Name 517"/>
    <x v="0"/>
    <s v="SSD 256 GB"/>
    <n v="4000"/>
    <n v="2"/>
    <n v="8000"/>
    <s v="Online"/>
    <n v="2094880"/>
    <n v="5229000"/>
    <n v="8929710"/>
    <n v="12529390"/>
    <b v="0"/>
  </r>
  <r>
    <x v="517"/>
    <d v="2022-06-13T00:00:00"/>
    <s v="13"/>
    <x v="3"/>
    <x v="2"/>
    <s v="NN518"/>
    <s v="Name 518"/>
    <x v="1"/>
    <s v="HDD 256 GB"/>
    <n v="1500"/>
    <n v="3"/>
    <n v="4500"/>
    <s v="Cash"/>
    <n v="2094880"/>
    <n v="5229000"/>
    <n v="8929710"/>
    <n v="12529390"/>
    <b v="0"/>
  </r>
  <r>
    <x v="518"/>
    <d v="2022-06-14T00:00:00"/>
    <s v="14"/>
    <x v="4"/>
    <x v="2"/>
    <s v="NN519"/>
    <s v="Name 519"/>
    <x v="2"/>
    <s v="Mouse"/>
    <n v="210"/>
    <n v="4"/>
    <n v="840"/>
    <s v="Online"/>
    <n v="2144870"/>
    <n v="5328800"/>
    <n v="8929710"/>
    <n v="12529390"/>
    <b v="0"/>
  </r>
  <r>
    <x v="519"/>
    <d v="2022-06-14T00:00:00"/>
    <s v="14"/>
    <x v="4"/>
    <x v="2"/>
    <s v="NN520"/>
    <s v="Name 520"/>
    <x v="3"/>
    <s v="Monitor"/>
    <n v="4000"/>
    <n v="5"/>
    <n v="20000"/>
    <s v="Cash"/>
    <n v="2144870"/>
    <n v="5328800"/>
    <n v="8929710"/>
    <n v="12529390"/>
    <b v="0"/>
  </r>
  <r>
    <x v="520"/>
    <d v="2022-06-14T00:00:00"/>
    <s v="14"/>
    <x v="4"/>
    <x v="2"/>
    <s v="NN521"/>
    <s v="Name 521"/>
    <x v="0"/>
    <s v="Printer"/>
    <n v="3200"/>
    <n v="6"/>
    <n v="19200"/>
    <s v="Online"/>
    <n v="2144870"/>
    <n v="5328800"/>
    <n v="8929710"/>
    <n v="12529390"/>
    <b v="0"/>
  </r>
  <r>
    <x v="521"/>
    <d v="2022-06-14T00:00:00"/>
    <s v="14"/>
    <x v="4"/>
    <x v="2"/>
    <s v="NN522"/>
    <s v="Name 522"/>
    <x v="1"/>
    <s v="Scanner"/>
    <n v="2900"/>
    <n v="5"/>
    <n v="14500"/>
    <s v="Cash"/>
    <n v="2144870"/>
    <n v="5328800"/>
    <n v="8929710"/>
    <n v="12529390"/>
    <b v="0"/>
  </r>
  <r>
    <x v="522"/>
    <d v="2022-06-14T00:00:00"/>
    <s v="14"/>
    <x v="4"/>
    <x v="2"/>
    <s v="NN523"/>
    <s v="Name 523"/>
    <x v="2"/>
    <s v="Keyboard"/>
    <n v="190"/>
    <n v="4"/>
    <n v="760"/>
    <s v="Online"/>
    <n v="2144870"/>
    <n v="5328800"/>
    <n v="8929710"/>
    <n v="12529390"/>
    <b v="0"/>
  </r>
  <r>
    <x v="523"/>
    <d v="2022-06-14T00:00:00"/>
    <s v="14"/>
    <x v="4"/>
    <x v="2"/>
    <s v="NN524"/>
    <s v="Name 524"/>
    <x v="3"/>
    <s v="SSD 256 GB"/>
    <n v="4000"/>
    <n v="10"/>
    <n v="40000"/>
    <s v="Cash"/>
    <n v="2144870"/>
    <n v="5328800"/>
    <n v="8929710"/>
    <n v="12529390"/>
    <b v="0"/>
  </r>
  <r>
    <x v="524"/>
    <d v="2022-06-14T00:00:00"/>
    <s v="14"/>
    <x v="4"/>
    <x v="2"/>
    <s v="NN525"/>
    <s v="Name 525"/>
    <x v="0"/>
    <s v="HDD 256 GB"/>
    <n v="1500"/>
    <n v="3"/>
    <n v="4500"/>
    <s v="Online"/>
    <n v="2144870"/>
    <n v="5328800"/>
    <n v="8929710"/>
    <n v="12529390"/>
    <b v="0"/>
  </r>
  <r>
    <x v="525"/>
    <d v="2022-06-15T00:00:00"/>
    <s v="15"/>
    <x v="5"/>
    <x v="2"/>
    <s v="NN526"/>
    <s v="Name 526"/>
    <x v="1"/>
    <s v="Mouse"/>
    <n v="210"/>
    <n v="4"/>
    <n v="840"/>
    <s v="Cash"/>
    <n v="2178920"/>
    <n v="5413480"/>
    <n v="8929710"/>
    <n v="12529390"/>
    <b v="0"/>
  </r>
  <r>
    <x v="526"/>
    <d v="2022-06-15T00:00:00"/>
    <s v="15"/>
    <x v="5"/>
    <x v="2"/>
    <s v="NN527"/>
    <s v="Name 527"/>
    <x v="2"/>
    <s v="Monitor"/>
    <n v="4000"/>
    <n v="5"/>
    <n v="20000"/>
    <s v="Online"/>
    <n v="2178920"/>
    <n v="5413480"/>
    <n v="8929710"/>
    <n v="12529390"/>
    <b v="0"/>
  </r>
  <r>
    <x v="527"/>
    <d v="2022-06-15T00:00:00"/>
    <s v="15"/>
    <x v="5"/>
    <x v="2"/>
    <s v="NN528"/>
    <s v="Name 528"/>
    <x v="3"/>
    <s v="Printer"/>
    <n v="3200"/>
    <n v="6"/>
    <n v="19200"/>
    <s v="Cash"/>
    <n v="2178920"/>
    <n v="5413480"/>
    <n v="8929710"/>
    <n v="12529390"/>
    <b v="0"/>
  </r>
  <r>
    <x v="528"/>
    <d v="2022-06-15T00:00:00"/>
    <s v="15"/>
    <x v="5"/>
    <x v="2"/>
    <s v="NN529"/>
    <s v="Name 529"/>
    <x v="0"/>
    <s v="Scanner"/>
    <n v="2900"/>
    <n v="5"/>
    <n v="14500"/>
    <s v="Online"/>
    <n v="2178920"/>
    <n v="5413480"/>
    <n v="8929710"/>
    <n v="12529390"/>
    <b v="0"/>
  </r>
  <r>
    <x v="529"/>
    <d v="2022-06-15T00:00:00"/>
    <s v="15"/>
    <x v="5"/>
    <x v="2"/>
    <s v="NN530"/>
    <s v="Name 530"/>
    <x v="1"/>
    <s v="Keyboard"/>
    <n v="190"/>
    <n v="6"/>
    <n v="1140"/>
    <s v="Cash"/>
    <n v="2178920"/>
    <n v="5413480"/>
    <n v="8929710"/>
    <n v="12529390"/>
    <b v="0"/>
  </r>
  <r>
    <x v="530"/>
    <d v="2022-06-15T00:00:00"/>
    <s v="15"/>
    <x v="5"/>
    <x v="2"/>
    <s v="NN531"/>
    <s v="Name 531"/>
    <x v="2"/>
    <s v="SSD 256 GB"/>
    <n v="4000"/>
    <n v="5"/>
    <n v="20000"/>
    <s v="Online"/>
    <n v="2178920"/>
    <n v="5413480"/>
    <n v="8929710"/>
    <n v="12529390"/>
    <b v="0"/>
  </r>
  <r>
    <x v="531"/>
    <d v="2022-06-15T00:00:00"/>
    <s v="15"/>
    <x v="5"/>
    <x v="2"/>
    <s v="NN532"/>
    <s v="Name 532"/>
    <x v="3"/>
    <s v="HDD 256 GB"/>
    <n v="1500"/>
    <n v="6"/>
    <n v="9000"/>
    <s v="Cash"/>
    <n v="2178920"/>
    <n v="5413480"/>
    <n v="8929710"/>
    <n v="12529390"/>
    <b v="0"/>
  </r>
  <r>
    <x v="532"/>
    <d v="2022-06-16T00:00:00"/>
    <s v="16"/>
    <x v="6"/>
    <x v="2"/>
    <s v="NN533"/>
    <s v="Name 533"/>
    <x v="0"/>
    <s v="Mouse"/>
    <n v="210"/>
    <n v="2"/>
    <n v="420"/>
    <s v="Online"/>
    <n v="2128930"/>
    <n v="5463290"/>
    <n v="8929710"/>
    <n v="12529390"/>
    <b v="0"/>
  </r>
  <r>
    <x v="533"/>
    <d v="2022-06-16T00:00:00"/>
    <s v="16"/>
    <x v="6"/>
    <x v="2"/>
    <s v="NN534"/>
    <s v="Name 534"/>
    <x v="1"/>
    <s v="Monitor"/>
    <n v="4000"/>
    <n v="3"/>
    <n v="12000"/>
    <s v="Cash"/>
    <n v="2128930"/>
    <n v="5463290"/>
    <n v="8929710"/>
    <n v="12529390"/>
    <b v="0"/>
  </r>
  <r>
    <x v="534"/>
    <d v="2022-06-16T00:00:00"/>
    <s v="16"/>
    <x v="6"/>
    <x v="2"/>
    <s v="NN535"/>
    <s v="Name 535"/>
    <x v="2"/>
    <s v="Printer"/>
    <n v="3200"/>
    <n v="5"/>
    <n v="16000"/>
    <s v="Online"/>
    <n v="2128930"/>
    <n v="5463290"/>
    <n v="8929710"/>
    <n v="12529390"/>
    <b v="0"/>
  </r>
  <r>
    <x v="535"/>
    <d v="2022-06-16T00:00:00"/>
    <s v="16"/>
    <x v="6"/>
    <x v="2"/>
    <s v="NN536"/>
    <s v="Name 536"/>
    <x v="3"/>
    <s v="Scanner"/>
    <n v="2900"/>
    <n v="3"/>
    <n v="8700"/>
    <s v="Cash"/>
    <n v="2128930"/>
    <n v="5463290"/>
    <n v="8929710"/>
    <n v="12529390"/>
    <b v="0"/>
  </r>
  <r>
    <x v="536"/>
    <d v="2022-06-16T00:00:00"/>
    <s v="16"/>
    <x v="6"/>
    <x v="2"/>
    <s v="NN537"/>
    <s v="Name 537"/>
    <x v="0"/>
    <s v="Keyboard"/>
    <n v="190"/>
    <n v="1"/>
    <n v="190"/>
    <s v="Online"/>
    <n v="2128930"/>
    <n v="5463290"/>
    <n v="8929710"/>
    <n v="12529390"/>
    <b v="0"/>
  </r>
  <r>
    <x v="537"/>
    <d v="2022-06-16T00:00:00"/>
    <s v="16"/>
    <x v="6"/>
    <x v="2"/>
    <s v="NN538"/>
    <s v="Name 538"/>
    <x v="1"/>
    <s v="SSD 256 GB"/>
    <n v="4000"/>
    <n v="2"/>
    <n v="8000"/>
    <s v="Cash"/>
    <n v="2128930"/>
    <n v="5463290"/>
    <n v="8929710"/>
    <n v="12529390"/>
    <b v="0"/>
  </r>
  <r>
    <x v="538"/>
    <d v="2022-06-16T00:00:00"/>
    <s v="16"/>
    <x v="6"/>
    <x v="2"/>
    <s v="NN539"/>
    <s v="Name 539"/>
    <x v="2"/>
    <s v="HDD 256 GB"/>
    <n v="1500"/>
    <n v="3"/>
    <n v="4500"/>
    <s v="Online"/>
    <n v="2128930"/>
    <n v="5463290"/>
    <n v="8929710"/>
    <n v="12529390"/>
    <b v="0"/>
  </r>
  <r>
    <x v="539"/>
    <d v="2022-06-17T00:00:00"/>
    <s v="17"/>
    <x v="0"/>
    <x v="2"/>
    <s v="NN540"/>
    <s v="Name 540"/>
    <x v="3"/>
    <s v="Mouse"/>
    <n v="210"/>
    <n v="7"/>
    <n v="1470"/>
    <s v="Cash"/>
    <n v="2094880"/>
    <n v="5513920"/>
    <n v="8929710"/>
    <n v="12529390"/>
    <b v="0"/>
  </r>
  <r>
    <x v="540"/>
    <d v="2022-06-17T00:00:00"/>
    <s v="17"/>
    <x v="0"/>
    <x v="2"/>
    <s v="NN541"/>
    <s v="Name 541"/>
    <x v="0"/>
    <s v="Monitor"/>
    <n v="4000"/>
    <n v="6"/>
    <n v="24000"/>
    <s v="Online"/>
    <n v="2094880"/>
    <n v="5513920"/>
    <n v="8929710"/>
    <n v="12529390"/>
    <b v="0"/>
  </r>
  <r>
    <x v="541"/>
    <d v="2022-06-17T00:00:00"/>
    <s v="17"/>
    <x v="0"/>
    <x v="2"/>
    <s v="NN542"/>
    <s v="Name 542"/>
    <x v="1"/>
    <s v="Printer"/>
    <n v="3200"/>
    <n v="1"/>
    <n v="3200"/>
    <s v="Cash"/>
    <n v="2094880"/>
    <n v="5513920"/>
    <n v="8929710"/>
    <n v="12529390"/>
    <b v="0"/>
  </r>
  <r>
    <x v="542"/>
    <d v="2022-06-17T00:00:00"/>
    <s v="17"/>
    <x v="0"/>
    <x v="2"/>
    <s v="NN543"/>
    <s v="Name 543"/>
    <x v="2"/>
    <s v="Scanner"/>
    <n v="2900"/>
    <n v="3"/>
    <n v="8700"/>
    <s v="Online"/>
    <n v="2094880"/>
    <n v="5513920"/>
    <n v="8929710"/>
    <n v="12529390"/>
    <b v="0"/>
  </r>
  <r>
    <x v="543"/>
    <d v="2022-06-17T00:00:00"/>
    <s v="17"/>
    <x v="0"/>
    <x v="2"/>
    <s v="NN544"/>
    <s v="Name 544"/>
    <x v="3"/>
    <s v="Keyboard"/>
    <n v="190"/>
    <n v="4"/>
    <n v="760"/>
    <s v="Cash"/>
    <n v="2094880"/>
    <n v="5513920"/>
    <n v="8929710"/>
    <n v="12529390"/>
    <b v="0"/>
  </r>
  <r>
    <x v="544"/>
    <d v="2022-06-17T00:00:00"/>
    <s v="17"/>
    <x v="0"/>
    <x v="2"/>
    <s v="NN545"/>
    <s v="Name 545"/>
    <x v="0"/>
    <s v="SSD 256 GB"/>
    <n v="4000"/>
    <n v="2"/>
    <n v="8000"/>
    <s v="Online"/>
    <n v="2094880"/>
    <n v="5513920"/>
    <n v="8929710"/>
    <n v="12529390"/>
    <b v="0"/>
  </r>
  <r>
    <x v="545"/>
    <d v="2022-06-17T00:00:00"/>
    <s v="17"/>
    <x v="0"/>
    <x v="2"/>
    <s v="NN546"/>
    <s v="Name 546"/>
    <x v="1"/>
    <s v="HDD 256 GB"/>
    <n v="1500"/>
    <n v="3"/>
    <n v="4500"/>
    <s v="Cash"/>
    <n v="2094880"/>
    <n v="5513920"/>
    <n v="8929710"/>
    <n v="12529390"/>
    <b v="0"/>
  </r>
  <r>
    <x v="546"/>
    <d v="2022-06-18T00:00:00"/>
    <s v="18"/>
    <x v="1"/>
    <x v="2"/>
    <s v="NN547"/>
    <s v="Name 547"/>
    <x v="2"/>
    <s v="Mouse"/>
    <n v="210"/>
    <n v="4"/>
    <n v="840"/>
    <s v="Online"/>
    <n v="2144870"/>
    <n v="5613720"/>
    <n v="8929710"/>
    <n v="12529390"/>
    <b v="0"/>
  </r>
  <r>
    <x v="547"/>
    <d v="2022-06-18T00:00:00"/>
    <s v="18"/>
    <x v="1"/>
    <x v="2"/>
    <s v="NN548"/>
    <s v="Name 548"/>
    <x v="3"/>
    <s v="Monitor"/>
    <n v="4000"/>
    <n v="5"/>
    <n v="20000"/>
    <s v="Cash"/>
    <n v="2144870"/>
    <n v="5613720"/>
    <n v="8929710"/>
    <n v="12529390"/>
    <b v="0"/>
  </r>
  <r>
    <x v="548"/>
    <d v="2022-06-18T00:00:00"/>
    <s v="18"/>
    <x v="1"/>
    <x v="2"/>
    <s v="NN549"/>
    <s v="Name 549"/>
    <x v="0"/>
    <s v="Printer"/>
    <n v="3200"/>
    <n v="6"/>
    <n v="19200"/>
    <s v="Online"/>
    <n v="2144870"/>
    <n v="5613720"/>
    <n v="8929710"/>
    <n v="12529390"/>
    <b v="0"/>
  </r>
  <r>
    <x v="549"/>
    <d v="2022-06-18T00:00:00"/>
    <s v="18"/>
    <x v="1"/>
    <x v="2"/>
    <s v="NN550"/>
    <s v="Name 550"/>
    <x v="1"/>
    <s v="Scanner"/>
    <n v="2900"/>
    <n v="5"/>
    <n v="14500"/>
    <s v="Cash"/>
    <n v="2144870"/>
    <n v="5613720"/>
    <n v="8929710"/>
    <n v="12529390"/>
    <b v="0"/>
  </r>
  <r>
    <x v="550"/>
    <d v="2022-06-18T00:00:00"/>
    <s v="18"/>
    <x v="1"/>
    <x v="2"/>
    <s v="NN551"/>
    <s v="Name 551"/>
    <x v="2"/>
    <s v="Keyboard"/>
    <n v="190"/>
    <n v="4"/>
    <n v="760"/>
    <s v="Online"/>
    <n v="2144870"/>
    <n v="5613720"/>
    <n v="8929710"/>
    <n v="12529390"/>
    <b v="0"/>
  </r>
  <r>
    <x v="551"/>
    <d v="2022-06-18T00:00:00"/>
    <s v="18"/>
    <x v="1"/>
    <x v="2"/>
    <s v="NN552"/>
    <s v="Name 552"/>
    <x v="3"/>
    <s v="SSD 256 GB"/>
    <n v="4000"/>
    <n v="10"/>
    <n v="40000"/>
    <s v="Cash"/>
    <n v="2144870"/>
    <n v="5613720"/>
    <n v="8929710"/>
    <n v="12529390"/>
    <b v="0"/>
  </r>
  <r>
    <x v="552"/>
    <d v="2022-06-18T00:00:00"/>
    <s v="18"/>
    <x v="1"/>
    <x v="2"/>
    <s v="NN553"/>
    <s v="Name 553"/>
    <x v="0"/>
    <s v="HDD 256 GB"/>
    <n v="1500"/>
    <n v="3"/>
    <n v="4500"/>
    <s v="Online"/>
    <n v="2144870"/>
    <n v="5613720"/>
    <n v="8929710"/>
    <n v="12529390"/>
    <b v="0"/>
  </r>
  <r>
    <x v="553"/>
    <d v="2022-06-19T00:00:00"/>
    <s v="19"/>
    <x v="2"/>
    <x v="2"/>
    <s v="NN554"/>
    <s v="Name 554"/>
    <x v="1"/>
    <s v="Mouse"/>
    <n v="210"/>
    <n v="4"/>
    <n v="840"/>
    <s v="Cash"/>
    <n v="2178920"/>
    <n v="5698400"/>
    <n v="8929710"/>
    <n v="12529390"/>
    <b v="0"/>
  </r>
  <r>
    <x v="554"/>
    <d v="2022-06-19T00:00:00"/>
    <s v="19"/>
    <x v="2"/>
    <x v="2"/>
    <s v="NN555"/>
    <s v="Name 555"/>
    <x v="2"/>
    <s v="Monitor"/>
    <n v="4000"/>
    <n v="5"/>
    <n v="20000"/>
    <s v="Online"/>
    <n v="2178920"/>
    <n v="5698400"/>
    <n v="8929710"/>
    <n v="12529390"/>
    <b v="0"/>
  </r>
  <r>
    <x v="555"/>
    <d v="2022-06-19T00:00:00"/>
    <s v="19"/>
    <x v="2"/>
    <x v="2"/>
    <s v="NN556"/>
    <s v="Name 556"/>
    <x v="3"/>
    <s v="Printer"/>
    <n v="3200"/>
    <n v="6"/>
    <n v="19200"/>
    <s v="Cash"/>
    <n v="2178920"/>
    <n v="5698400"/>
    <n v="8929710"/>
    <n v="12529390"/>
    <b v="0"/>
  </r>
  <r>
    <x v="556"/>
    <d v="2022-06-19T00:00:00"/>
    <s v="19"/>
    <x v="2"/>
    <x v="2"/>
    <s v="NN557"/>
    <s v="Name 557"/>
    <x v="0"/>
    <s v="Scanner"/>
    <n v="2900"/>
    <n v="5"/>
    <n v="14500"/>
    <s v="Online"/>
    <n v="2178920"/>
    <n v="5698400"/>
    <n v="8929710"/>
    <n v="12529390"/>
    <b v="0"/>
  </r>
  <r>
    <x v="557"/>
    <d v="2022-06-19T00:00:00"/>
    <s v="19"/>
    <x v="2"/>
    <x v="2"/>
    <s v="NN558"/>
    <s v="Name 558"/>
    <x v="1"/>
    <s v="Keyboard"/>
    <n v="190"/>
    <n v="6"/>
    <n v="1140"/>
    <s v="Cash"/>
    <n v="2178920"/>
    <n v="5698400"/>
    <n v="8929710"/>
    <n v="12529390"/>
    <b v="0"/>
  </r>
  <r>
    <x v="558"/>
    <d v="2022-06-19T00:00:00"/>
    <s v="19"/>
    <x v="2"/>
    <x v="2"/>
    <s v="NN559"/>
    <s v="Name 559"/>
    <x v="2"/>
    <s v="SSD 256 GB"/>
    <n v="4000"/>
    <n v="5"/>
    <n v="20000"/>
    <s v="Online"/>
    <n v="2178920"/>
    <n v="5698400"/>
    <n v="8929710"/>
    <n v="12529390"/>
    <b v="0"/>
  </r>
  <r>
    <x v="559"/>
    <d v="2022-06-19T00:00:00"/>
    <s v="19"/>
    <x v="2"/>
    <x v="2"/>
    <s v="NN560"/>
    <s v="Name 560"/>
    <x v="3"/>
    <s v="HDD 256 GB"/>
    <n v="1500"/>
    <n v="6"/>
    <n v="9000"/>
    <s v="Cash"/>
    <n v="2178920"/>
    <n v="5698400"/>
    <n v="8929710"/>
    <n v="12529390"/>
    <b v="0"/>
  </r>
  <r>
    <x v="560"/>
    <d v="2022-06-20T00:00:00"/>
    <s v="20"/>
    <x v="3"/>
    <x v="2"/>
    <s v="NN561"/>
    <s v="Name 561"/>
    <x v="0"/>
    <s v="Mouse"/>
    <n v="210"/>
    <n v="2"/>
    <n v="420"/>
    <s v="Online"/>
    <n v="2128930"/>
    <n v="5748210"/>
    <n v="8929710"/>
    <n v="12529390"/>
    <b v="0"/>
  </r>
  <r>
    <x v="561"/>
    <d v="2022-06-20T00:00:00"/>
    <s v="20"/>
    <x v="3"/>
    <x v="2"/>
    <s v="NN562"/>
    <s v="Name 562"/>
    <x v="1"/>
    <s v="Monitor"/>
    <n v="4000"/>
    <n v="3"/>
    <n v="12000"/>
    <s v="Cash"/>
    <n v="2128930"/>
    <n v="5748210"/>
    <n v="8929710"/>
    <n v="12529390"/>
    <b v="0"/>
  </r>
  <r>
    <x v="562"/>
    <d v="2022-06-20T00:00:00"/>
    <s v="20"/>
    <x v="3"/>
    <x v="2"/>
    <s v="NN563"/>
    <s v="Name 563"/>
    <x v="2"/>
    <s v="Printer"/>
    <n v="3200"/>
    <n v="5"/>
    <n v="16000"/>
    <s v="Online"/>
    <n v="2128930"/>
    <n v="5748210"/>
    <n v="8929710"/>
    <n v="12529390"/>
    <b v="0"/>
  </r>
  <r>
    <x v="563"/>
    <d v="2022-06-20T00:00:00"/>
    <s v="20"/>
    <x v="3"/>
    <x v="2"/>
    <s v="NN564"/>
    <s v="Name 564"/>
    <x v="3"/>
    <s v="Scanner"/>
    <n v="2900"/>
    <n v="3"/>
    <n v="8700"/>
    <s v="Cash"/>
    <n v="2128930"/>
    <n v="5748210"/>
    <n v="8929710"/>
    <n v="12529390"/>
    <b v="0"/>
  </r>
  <r>
    <x v="564"/>
    <d v="2022-06-20T00:00:00"/>
    <s v="20"/>
    <x v="3"/>
    <x v="2"/>
    <s v="NN565"/>
    <s v="Name 565"/>
    <x v="0"/>
    <s v="Keyboard"/>
    <n v="190"/>
    <n v="1"/>
    <n v="190"/>
    <s v="Online"/>
    <n v="2128930"/>
    <n v="5748210"/>
    <n v="8929710"/>
    <n v="12529390"/>
    <b v="0"/>
  </r>
  <r>
    <x v="565"/>
    <d v="2022-06-20T00:00:00"/>
    <s v="20"/>
    <x v="3"/>
    <x v="2"/>
    <s v="NN566"/>
    <s v="Name 566"/>
    <x v="1"/>
    <s v="SSD 256 GB"/>
    <n v="4000"/>
    <n v="2"/>
    <n v="8000"/>
    <s v="Cash"/>
    <n v="2128930"/>
    <n v="5748210"/>
    <n v="8929710"/>
    <n v="12529390"/>
    <b v="0"/>
  </r>
  <r>
    <x v="566"/>
    <d v="2022-06-20T00:00:00"/>
    <s v="20"/>
    <x v="3"/>
    <x v="2"/>
    <s v="NN567"/>
    <s v="Name 567"/>
    <x v="2"/>
    <s v="HDD 256 GB"/>
    <n v="1500"/>
    <n v="3"/>
    <n v="4500"/>
    <s v="Online"/>
    <n v="2128930"/>
    <n v="5748210"/>
    <n v="8929710"/>
    <n v="12529390"/>
    <b v="0"/>
  </r>
  <r>
    <x v="567"/>
    <d v="2022-06-21T00:00:00"/>
    <s v="21"/>
    <x v="4"/>
    <x v="2"/>
    <s v="NN568"/>
    <s v="Name 568"/>
    <x v="3"/>
    <s v="Mouse"/>
    <n v="210"/>
    <n v="7"/>
    <n v="1470"/>
    <s v="Cash"/>
    <n v="2094880"/>
    <n v="5798840"/>
    <n v="8929710"/>
    <n v="12529390"/>
    <b v="0"/>
  </r>
  <r>
    <x v="568"/>
    <d v="2022-06-21T00:00:00"/>
    <s v="21"/>
    <x v="4"/>
    <x v="2"/>
    <s v="NN569"/>
    <s v="Name 569"/>
    <x v="0"/>
    <s v="Monitor"/>
    <n v="4000"/>
    <n v="6"/>
    <n v="24000"/>
    <s v="Online"/>
    <n v="2094880"/>
    <n v="5798840"/>
    <n v="8929710"/>
    <n v="12529390"/>
    <b v="0"/>
  </r>
  <r>
    <x v="569"/>
    <d v="2022-06-21T00:00:00"/>
    <s v="21"/>
    <x v="4"/>
    <x v="2"/>
    <s v="NN570"/>
    <s v="Name 570"/>
    <x v="1"/>
    <s v="Printer"/>
    <n v="3200"/>
    <n v="1"/>
    <n v="3200"/>
    <s v="Cash"/>
    <n v="2094880"/>
    <n v="5798840"/>
    <n v="8929710"/>
    <n v="12529390"/>
    <b v="0"/>
  </r>
  <r>
    <x v="570"/>
    <d v="2022-06-21T00:00:00"/>
    <s v="21"/>
    <x v="4"/>
    <x v="2"/>
    <s v="NN571"/>
    <s v="Name 571"/>
    <x v="2"/>
    <s v="Scanner"/>
    <n v="2900"/>
    <n v="3"/>
    <n v="8700"/>
    <s v="Online"/>
    <n v="2094880"/>
    <n v="5798840"/>
    <n v="8929710"/>
    <n v="12529390"/>
    <b v="0"/>
  </r>
  <r>
    <x v="571"/>
    <d v="2022-06-21T00:00:00"/>
    <s v="21"/>
    <x v="4"/>
    <x v="2"/>
    <s v="NN572"/>
    <s v="Name 572"/>
    <x v="3"/>
    <s v="Keyboard"/>
    <n v="190"/>
    <n v="4"/>
    <n v="760"/>
    <s v="Cash"/>
    <n v="2094880"/>
    <n v="5798840"/>
    <n v="8929710"/>
    <n v="12529390"/>
    <b v="0"/>
  </r>
  <r>
    <x v="572"/>
    <d v="2022-06-21T00:00:00"/>
    <s v="21"/>
    <x v="4"/>
    <x v="2"/>
    <s v="NN573"/>
    <s v="Name 573"/>
    <x v="0"/>
    <s v="SSD 256 GB"/>
    <n v="4000"/>
    <n v="2"/>
    <n v="8000"/>
    <s v="Online"/>
    <n v="2094880"/>
    <n v="5798840"/>
    <n v="8929710"/>
    <n v="12529390"/>
    <b v="0"/>
  </r>
  <r>
    <x v="573"/>
    <d v="2022-06-21T00:00:00"/>
    <s v="21"/>
    <x v="4"/>
    <x v="2"/>
    <s v="NN574"/>
    <s v="Name 574"/>
    <x v="1"/>
    <s v="HDD 256 GB"/>
    <n v="1500"/>
    <n v="3"/>
    <n v="4500"/>
    <s v="Cash"/>
    <n v="2094880"/>
    <n v="5798840"/>
    <n v="8929710"/>
    <n v="12529390"/>
    <b v="0"/>
  </r>
  <r>
    <x v="574"/>
    <d v="2022-06-22T00:00:00"/>
    <s v="22"/>
    <x v="5"/>
    <x v="2"/>
    <s v="NN575"/>
    <s v="Name 575"/>
    <x v="2"/>
    <s v="Mouse"/>
    <n v="210"/>
    <n v="4"/>
    <n v="840"/>
    <s v="Online"/>
    <n v="2144870"/>
    <n v="5898640"/>
    <n v="8929710"/>
    <n v="12529390"/>
    <b v="0"/>
  </r>
  <r>
    <x v="575"/>
    <d v="2022-06-22T00:00:00"/>
    <s v="22"/>
    <x v="5"/>
    <x v="2"/>
    <s v="NN576"/>
    <s v="Name 576"/>
    <x v="3"/>
    <s v="Monitor"/>
    <n v="4000"/>
    <n v="5"/>
    <n v="20000"/>
    <s v="Cash"/>
    <n v="2144870"/>
    <n v="5898640"/>
    <n v="8929710"/>
    <n v="12529390"/>
    <b v="0"/>
  </r>
  <r>
    <x v="576"/>
    <d v="2022-06-22T00:00:00"/>
    <s v="22"/>
    <x v="5"/>
    <x v="2"/>
    <s v="NN577"/>
    <s v="Name 577"/>
    <x v="0"/>
    <s v="Printer"/>
    <n v="3200"/>
    <n v="6"/>
    <n v="19200"/>
    <s v="Online"/>
    <n v="2144870"/>
    <n v="5898640"/>
    <n v="8929710"/>
    <n v="12529390"/>
    <b v="0"/>
  </r>
  <r>
    <x v="577"/>
    <d v="2022-06-22T00:00:00"/>
    <s v="22"/>
    <x v="5"/>
    <x v="2"/>
    <s v="NN578"/>
    <s v="Name 578"/>
    <x v="1"/>
    <s v="Scanner"/>
    <n v="2900"/>
    <n v="5"/>
    <n v="14500"/>
    <s v="Cash"/>
    <n v="2144870"/>
    <n v="5898640"/>
    <n v="8929710"/>
    <n v="12529390"/>
    <b v="0"/>
  </r>
  <r>
    <x v="578"/>
    <d v="2022-06-22T00:00:00"/>
    <s v="22"/>
    <x v="5"/>
    <x v="2"/>
    <s v="NN579"/>
    <s v="Name 579"/>
    <x v="2"/>
    <s v="Keyboard"/>
    <n v="190"/>
    <n v="4"/>
    <n v="760"/>
    <s v="Online"/>
    <n v="2144870"/>
    <n v="5898640"/>
    <n v="8929710"/>
    <n v="12529390"/>
    <b v="0"/>
  </r>
  <r>
    <x v="579"/>
    <d v="2022-06-22T00:00:00"/>
    <s v="22"/>
    <x v="5"/>
    <x v="2"/>
    <s v="NN580"/>
    <s v="Name 580"/>
    <x v="3"/>
    <s v="SSD 256 GB"/>
    <n v="4000"/>
    <n v="10"/>
    <n v="40000"/>
    <s v="Cash"/>
    <n v="2144870"/>
    <n v="5898640"/>
    <n v="8929710"/>
    <n v="12529390"/>
    <b v="0"/>
  </r>
  <r>
    <x v="580"/>
    <d v="2022-06-22T00:00:00"/>
    <s v="22"/>
    <x v="5"/>
    <x v="2"/>
    <s v="NN581"/>
    <s v="Name 581"/>
    <x v="0"/>
    <s v="HDD 256 GB"/>
    <n v="1500"/>
    <n v="3"/>
    <n v="4500"/>
    <s v="Online"/>
    <n v="2144870"/>
    <n v="5898640"/>
    <n v="8929710"/>
    <n v="12529390"/>
    <b v="0"/>
  </r>
  <r>
    <x v="581"/>
    <d v="2022-06-23T00:00:00"/>
    <s v="23"/>
    <x v="6"/>
    <x v="2"/>
    <s v="NN582"/>
    <s v="Name 582"/>
    <x v="1"/>
    <s v="Mouse"/>
    <n v="210"/>
    <n v="4"/>
    <n v="840"/>
    <s v="Cash"/>
    <n v="2178920"/>
    <n v="5983320"/>
    <n v="8929710"/>
    <n v="12529390"/>
    <b v="0"/>
  </r>
  <r>
    <x v="582"/>
    <d v="2022-06-23T00:00:00"/>
    <s v="23"/>
    <x v="6"/>
    <x v="2"/>
    <s v="NN583"/>
    <s v="Name 583"/>
    <x v="2"/>
    <s v="Monitor"/>
    <n v="4000"/>
    <n v="5"/>
    <n v="20000"/>
    <s v="Online"/>
    <n v="2178920"/>
    <n v="5983320"/>
    <n v="8929710"/>
    <n v="12529390"/>
    <b v="0"/>
  </r>
  <r>
    <x v="583"/>
    <d v="2022-06-23T00:00:00"/>
    <s v="23"/>
    <x v="6"/>
    <x v="2"/>
    <s v="NN584"/>
    <s v="Name 584"/>
    <x v="3"/>
    <s v="Printer"/>
    <n v="3200"/>
    <n v="6"/>
    <n v="19200"/>
    <s v="Cash"/>
    <n v="2178920"/>
    <n v="5983320"/>
    <n v="8929710"/>
    <n v="12529390"/>
    <b v="0"/>
  </r>
  <r>
    <x v="584"/>
    <d v="2022-06-23T00:00:00"/>
    <s v="23"/>
    <x v="6"/>
    <x v="2"/>
    <s v="NN585"/>
    <s v="Name 585"/>
    <x v="0"/>
    <s v="Scanner"/>
    <n v="2900"/>
    <n v="5"/>
    <n v="14500"/>
    <s v="Online"/>
    <n v="2178920"/>
    <n v="5983320"/>
    <n v="8929710"/>
    <n v="12529390"/>
    <b v="0"/>
  </r>
  <r>
    <x v="585"/>
    <d v="2022-06-23T00:00:00"/>
    <s v="23"/>
    <x v="6"/>
    <x v="2"/>
    <s v="NN586"/>
    <s v="Name 586"/>
    <x v="1"/>
    <s v="Keyboard"/>
    <n v="190"/>
    <n v="6"/>
    <n v="1140"/>
    <s v="Cash"/>
    <n v="2178920"/>
    <n v="5983320"/>
    <n v="8929710"/>
    <n v="12529390"/>
    <b v="0"/>
  </r>
  <r>
    <x v="586"/>
    <d v="2022-06-23T00:00:00"/>
    <s v="23"/>
    <x v="6"/>
    <x v="2"/>
    <s v="NN587"/>
    <s v="Name 587"/>
    <x v="2"/>
    <s v="SSD 256 GB"/>
    <n v="4000"/>
    <n v="5"/>
    <n v="20000"/>
    <s v="Online"/>
    <n v="2178920"/>
    <n v="5983320"/>
    <n v="8929710"/>
    <n v="12529390"/>
    <b v="0"/>
  </r>
  <r>
    <x v="587"/>
    <d v="2022-06-23T00:00:00"/>
    <s v="23"/>
    <x v="6"/>
    <x v="2"/>
    <s v="NN588"/>
    <s v="Name 588"/>
    <x v="3"/>
    <s v="HDD 256 GB"/>
    <n v="1500"/>
    <n v="6"/>
    <n v="9000"/>
    <s v="Cash"/>
    <n v="2178920"/>
    <n v="5983320"/>
    <n v="8929710"/>
    <n v="12529390"/>
    <b v="0"/>
  </r>
  <r>
    <x v="588"/>
    <d v="2022-06-24T00:00:00"/>
    <s v="24"/>
    <x v="0"/>
    <x v="2"/>
    <s v="NN589"/>
    <s v="Name 589"/>
    <x v="0"/>
    <s v="Mouse"/>
    <n v="210"/>
    <n v="2"/>
    <n v="420"/>
    <s v="Online"/>
    <n v="2128930"/>
    <n v="6033130"/>
    <n v="8929710"/>
    <n v="12529390"/>
    <b v="0"/>
  </r>
  <r>
    <x v="589"/>
    <d v="2022-06-24T00:00:00"/>
    <s v="24"/>
    <x v="0"/>
    <x v="2"/>
    <s v="NN590"/>
    <s v="Name 590"/>
    <x v="1"/>
    <s v="Monitor"/>
    <n v="4000"/>
    <n v="3"/>
    <n v="12000"/>
    <s v="Cash"/>
    <n v="2128930"/>
    <n v="6033130"/>
    <n v="8929710"/>
    <n v="12529390"/>
    <b v="0"/>
  </r>
  <r>
    <x v="590"/>
    <d v="2022-06-24T00:00:00"/>
    <s v="24"/>
    <x v="0"/>
    <x v="2"/>
    <s v="NN591"/>
    <s v="Name 591"/>
    <x v="2"/>
    <s v="Printer"/>
    <n v="3200"/>
    <n v="5"/>
    <n v="16000"/>
    <s v="Online"/>
    <n v="2128930"/>
    <n v="6033130"/>
    <n v="8929710"/>
    <n v="12529390"/>
    <b v="0"/>
  </r>
  <r>
    <x v="591"/>
    <d v="2022-06-24T00:00:00"/>
    <s v="24"/>
    <x v="0"/>
    <x v="2"/>
    <s v="NN592"/>
    <s v="Name 592"/>
    <x v="3"/>
    <s v="Scanner"/>
    <n v="2900"/>
    <n v="3"/>
    <n v="8700"/>
    <s v="Cash"/>
    <n v="2128930"/>
    <n v="6033130"/>
    <n v="8929710"/>
    <n v="12529390"/>
    <b v="0"/>
  </r>
  <r>
    <x v="592"/>
    <d v="2022-06-24T00:00:00"/>
    <s v="24"/>
    <x v="0"/>
    <x v="2"/>
    <s v="NN593"/>
    <s v="Name 593"/>
    <x v="0"/>
    <s v="Keyboard"/>
    <n v="190"/>
    <n v="1"/>
    <n v="190"/>
    <s v="Online"/>
    <n v="2128930"/>
    <n v="6033130"/>
    <n v="8929710"/>
    <n v="12529390"/>
    <b v="0"/>
  </r>
  <r>
    <x v="593"/>
    <d v="2022-06-24T00:00:00"/>
    <s v="24"/>
    <x v="0"/>
    <x v="2"/>
    <s v="NN594"/>
    <s v="Name 594"/>
    <x v="1"/>
    <s v="SSD 256 GB"/>
    <n v="4000"/>
    <n v="2"/>
    <n v="8000"/>
    <s v="Cash"/>
    <n v="2128930"/>
    <n v="6033130"/>
    <n v="8929710"/>
    <n v="12529390"/>
    <b v="0"/>
  </r>
  <r>
    <x v="594"/>
    <d v="2022-06-24T00:00:00"/>
    <s v="24"/>
    <x v="0"/>
    <x v="2"/>
    <s v="NN595"/>
    <s v="Name 595"/>
    <x v="2"/>
    <s v="HDD 256 GB"/>
    <n v="1500"/>
    <n v="3"/>
    <n v="4500"/>
    <s v="Online"/>
    <n v="2128930"/>
    <n v="6033130"/>
    <n v="8929710"/>
    <n v="12529390"/>
    <b v="0"/>
  </r>
  <r>
    <x v="595"/>
    <d v="2022-06-25T00:00:00"/>
    <s v="25"/>
    <x v="1"/>
    <x v="2"/>
    <s v="NN596"/>
    <s v="Name 596"/>
    <x v="3"/>
    <s v="Mouse"/>
    <n v="210"/>
    <n v="7"/>
    <n v="1470"/>
    <s v="Cash"/>
    <n v="2094880"/>
    <n v="6083760"/>
    <n v="8929710"/>
    <n v="12529390"/>
    <b v="0"/>
  </r>
  <r>
    <x v="596"/>
    <d v="2022-06-25T00:00:00"/>
    <s v="25"/>
    <x v="1"/>
    <x v="2"/>
    <s v="NN597"/>
    <s v="Name 597"/>
    <x v="0"/>
    <s v="Monitor"/>
    <n v="4000"/>
    <n v="6"/>
    <n v="24000"/>
    <s v="Online"/>
    <n v="2094880"/>
    <n v="6083760"/>
    <n v="8929710"/>
    <n v="12529390"/>
    <b v="0"/>
  </r>
  <r>
    <x v="597"/>
    <d v="2022-06-25T00:00:00"/>
    <s v="25"/>
    <x v="1"/>
    <x v="2"/>
    <s v="NN598"/>
    <s v="Name 598"/>
    <x v="1"/>
    <s v="Printer"/>
    <n v="3200"/>
    <n v="1"/>
    <n v="3200"/>
    <s v="Cash"/>
    <n v="2094880"/>
    <n v="6083760"/>
    <n v="8929710"/>
    <n v="12529390"/>
    <b v="0"/>
  </r>
  <r>
    <x v="598"/>
    <d v="2022-06-25T00:00:00"/>
    <s v="25"/>
    <x v="1"/>
    <x v="2"/>
    <s v="NN599"/>
    <s v="Name 599"/>
    <x v="2"/>
    <s v="Scanner"/>
    <n v="2900"/>
    <n v="3"/>
    <n v="8700"/>
    <s v="Online"/>
    <n v="2094880"/>
    <n v="6083760"/>
    <n v="8929710"/>
    <n v="12529390"/>
    <b v="0"/>
  </r>
  <r>
    <x v="599"/>
    <d v="2022-06-25T00:00:00"/>
    <s v="25"/>
    <x v="1"/>
    <x v="2"/>
    <s v="NN600"/>
    <s v="Name 600"/>
    <x v="3"/>
    <s v="Keyboard"/>
    <n v="190"/>
    <n v="4"/>
    <n v="760"/>
    <s v="Cash"/>
    <n v="2094880"/>
    <n v="6083760"/>
    <n v="8929710"/>
    <n v="12529390"/>
    <b v="0"/>
  </r>
  <r>
    <x v="600"/>
    <d v="2022-06-25T00:00:00"/>
    <s v="25"/>
    <x v="1"/>
    <x v="2"/>
    <s v="NN601"/>
    <s v="Name 601"/>
    <x v="0"/>
    <s v="SSD 256 GB"/>
    <n v="4000"/>
    <n v="2"/>
    <n v="8000"/>
    <s v="Online"/>
    <n v="2094880"/>
    <n v="6083760"/>
    <n v="8929710"/>
    <n v="12529390"/>
    <b v="0"/>
  </r>
  <r>
    <x v="601"/>
    <d v="2022-06-25T00:00:00"/>
    <s v="25"/>
    <x v="1"/>
    <x v="2"/>
    <s v="NN602"/>
    <s v="Name 602"/>
    <x v="1"/>
    <s v="HDD 256 GB"/>
    <n v="1500"/>
    <n v="3"/>
    <n v="4500"/>
    <s v="Cash"/>
    <n v="2094880"/>
    <n v="6083760"/>
    <n v="8929710"/>
    <n v="12529390"/>
    <b v="0"/>
  </r>
  <r>
    <x v="602"/>
    <d v="2022-06-26T00:00:00"/>
    <s v="26"/>
    <x v="2"/>
    <x v="2"/>
    <s v="NN603"/>
    <s v="Name 603"/>
    <x v="2"/>
    <s v="Mouse"/>
    <n v="210"/>
    <n v="4"/>
    <n v="840"/>
    <s v="Online"/>
    <n v="2144870"/>
    <n v="6183560"/>
    <n v="8929710"/>
    <n v="12529390"/>
    <b v="0"/>
  </r>
  <r>
    <x v="603"/>
    <d v="2022-06-26T00:00:00"/>
    <s v="26"/>
    <x v="2"/>
    <x v="2"/>
    <s v="NN604"/>
    <s v="Name 604"/>
    <x v="3"/>
    <s v="Monitor"/>
    <n v="4000"/>
    <n v="5"/>
    <n v="20000"/>
    <s v="Cash"/>
    <n v="2144870"/>
    <n v="6183560"/>
    <n v="8929710"/>
    <n v="12529390"/>
    <b v="0"/>
  </r>
  <r>
    <x v="604"/>
    <d v="2022-06-26T00:00:00"/>
    <s v="26"/>
    <x v="2"/>
    <x v="2"/>
    <s v="NN605"/>
    <s v="Name 605"/>
    <x v="0"/>
    <s v="Printer"/>
    <n v="3200"/>
    <n v="6"/>
    <n v="19200"/>
    <s v="Online"/>
    <n v="2144870"/>
    <n v="6183560"/>
    <n v="8929710"/>
    <n v="12529390"/>
    <b v="0"/>
  </r>
  <r>
    <x v="605"/>
    <d v="2022-06-26T00:00:00"/>
    <s v="26"/>
    <x v="2"/>
    <x v="2"/>
    <s v="NN606"/>
    <s v="Name 606"/>
    <x v="1"/>
    <s v="Scanner"/>
    <n v="2900"/>
    <n v="5"/>
    <n v="14500"/>
    <s v="Cash"/>
    <n v="2144870"/>
    <n v="6183560"/>
    <n v="8929710"/>
    <n v="12529390"/>
    <b v="0"/>
  </r>
  <r>
    <x v="606"/>
    <d v="2022-06-26T00:00:00"/>
    <s v="26"/>
    <x v="2"/>
    <x v="2"/>
    <s v="NN607"/>
    <s v="Name 607"/>
    <x v="2"/>
    <s v="Keyboard"/>
    <n v="190"/>
    <n v="4"/>
    <n v="760"/>
    <s v="Online"/>
    <n v="2144870"/>
    <n v="6183560"/>
    <n v="8929710"/>
    <n v="12529390"/>
    <b v="0"/>
  </r>
  <r>
    <x v="607"/>
    <d v="2022-06-26T00:00:00"/>
    <s v="26"/>
    <x v="2"/>
    <x v="2"/>
    <s v="NN608"/>
    <s v="Name 608"/>
    <x v="3"/>
    <s v="SSD 256 GB"/>
    <n v="4000"/>
    <n v="10"/>
    <n v="40000"/>
    <s v="Cash"/>
    <n v="2144870"/>
    <n v="6183560"/>
    <n v="8929710"/>
    <n v="12529390"/>
    <b v="0"/>
  </r>
  <r>
    <x v="608"/>
    <d v="2022-06-26T00:00:00"/>
    <s v="26"/>
    <x v="2"/>
    <x v="2"/>
    <s v="NN609"/>
    <s v="Name 609"/>
    <x v="0"/>
    <s v="HDD 256 GB"/>
    <n v="1500"/>
    <n v="3"/>
    <n v="4500"/>
    <s v="Online"/>
    <n v="2144870"/>
    <n v="6183560"/>
    <n v="8929710"/>
    <n v="12529390"/>
    <b v="0"/>
  </r>
  <r>
    <x v="609"/>
    <d v="2022-06-27T00:00:00"/>
    <s v="27"/>
    <x v="3"/>
    <x v="2"/>
    <s v="NN610"/>
    <s v="Name 610"/>
    <x v="1"/>
    <s v="Mouse"/>
    <n v="210"/>
    <n v="4"/>
    <n v="840"/>
    <s v="Cash"/>
    <n v="2178920"/>
    <n v="6268240"/>
    <n v="8929710"/>
    <n v="12529390"/>
    <b v="0"/>
  </r>
  <r>
    <x v="610"/>
    <d v="2022-06-27T00:00:00"/>
    <s v="27"/>
    <x v="3"/>
    <x v="2"/>
    <s v="NN611"/>
    <s v="Name 611"/>
    <x v="2"/>
    <s v="Monitor"/>
    <n v="4000"/>
    <n v="5"/>
    <n v="20000"/>
    <s v="Online"/>
    <n v="2178920"/>
    <n v="6268240"/>
    <n v="8929710"/>
    <n v="12529390"/>
    <b v="0"/>
  </r>
  <r>
    <x v="611"/>
    <d v="2022-06-27T00:00:00"/>
    <s v="27"/>
    <x v="3"/>
    <x v="2"/>
    <s v="NN612"/>
    <s v="Name 612"/>
    <x v="3"/>
    <s v="Printer"/>
    <n v="3200"/>
    <n v="6"/>
    <n v="19200"/>
    <s v="Cash"/>
    <n v="2178920"/>
    <n v="6268240"/>
    <n v="8929710"/>
    <n v="12529390"/>
    <b v="0"/>
  </r>
  <r>
    <x v="612"/>
    <d v="2022-06-27T00:00:00"/>
    <s v="27"/>
    <x v="3"/>
    <x v="2"/>
    <s v="NN613"/>
    <s v="Name 613"/>
    <x v="0"/>
    <s v="Scanner"/>
    <n v="2900"/>
    <n v="5"/>
    <n v="14500"/>
    <s v="Online"/>
    <n v="2178920"/>
    <n v="6268240"/>
    <n v="8929710"/>
    <n v="12529390"/>
    <b v="0"/>
  </r>
  <r>
    <x v="613"/>
    <d v="2022-06-27T00:00:00"/>
    <s v="27"/>
    <x v="3"/>
    <x v="2"/>
    <s v="NN614"/>
    <s v="Name 614"/>
    <x v="1"/>
    <s v="Keyboard"/>
    <n v="190"/>
    <n v="6"/>
    <n v="1140"/>
    <s v="Cash"/>
    <n v="2178920"/>
    <n v="6268240"/>
    <n v="8929710"/>
    <n v="12529390"/>
    <b v="0"/>
  </r>
  <r>
    <x v="614"/>
    <d v="2022-06-27T00:00:00"/>
    <s v="27"/>
    <x v="3"/>
    <x v="2"/>
    <s v="NN615"/>
    <s v="Name 615"/>
    <x v="2"/>
    <s v="SSD 256 GB"/>
    <n v="4000"/>
    <n v="5"/>
    <n v="20000"/>
    <s v="Online"/>
    <n v="2178920"/>
    <n v="6268240"/>
    <n v="8929710"/>
    <n v="12529390"/>
    <b v="0"/>
  </r>
  <r>
    <x v="615"/>
    <d v="2022-06-27T00:00:00"/>
    <s v="27"/>
    <x v="3"/>
    <x v="2"/>
    <s v="NN616"/>
    <s v="Name 616"/>
    <x v="3"/>
    <s v="HDD 256 GB"/>
    <n v="1500"/>
    <n v="6"/>
    <n v="9000"/>
    <s v="Cash"/>
    <n v="2178920"/>
    <n v="6268240"/>
    <n v="8929710"/>
    <n v="12529390"/>
    <b v="0"/>
  </r>
  <r>
    <x v="616"/>
    <d v="2022-06-28T00:00:00"/>
    <s v="28"/>
    <x v="4"/>
    <x v="2"/>
    <s v="NN617"/>
    <s v="Name 617"/>
    <x v="0"/>
    <s v="Mouse"/>
    <n v="210"/>
    <n v="2"/>
    <n v="420"/>
    <s v="Online"/>
    <n v="2128930"/>
    <n v="6318050"/>
    <n v="8929710"/>
    <n v="12529390"/>
    <b v="0"/>
  </r>
  <r>
    <x v="617"/>
    <d v="2022-06-28T00:00:00"/>
    <s v="28"/>
    <x v="4"/>
    <x v="2"/>
    <s v="NN618"/>
    <s v="Name 618"/>
    <x v="1"/>
    <s v="Monitor"/>
    <n v="4000"/>
    <n v="3"/>
    <n v="12000"/>
    <s v="Cash"/>
    <n v="2128930"/>
    <n v="6318050"/>
    <n v="8929710"/>
    <n v="12529390"/>
    <b v="0"/>
  </r>
  <r>
    <x v="618"/>
    <d v="2022-06-28T00:00:00"/>
    <s v="28"/>
    <x v="4"/>
    <x v="2"/>
    <s v="NN619"/>
    <s v="Name 619"/>
    <x v="2"/>
    <s v="Printer"/>
    <n v="3200"/>
    <n v="5"/>
    <n v="16000"/>
    <s v="Online"/>
    <n v="2128930"/>
    <n v="6318050"/>
    <n v="8929710"/>
    <n v="12529390"/>
    <b v="0"/>
  </r>
  <r>
    <x v="619"/>
    <d v="2022-06-28T00:00:00"/>
    <s v="28"/>
    <x v="4"/>
    <x v="2"/>
    <s v="NN620"/>
    <s v="Name 620"/>
    <x v="3"/>
    <s v="Scanner"/>
    <n v="2900"/>
    <n v="3"/>
    <n v="8700"/>
    <s v="Cash"/>
    <n v="2128930"/>
    <n v="6318050"/>
    <n v="8929710"/>
    <n v="12529390"/>
    <b v="0"/>
  </r>
  <r>
    <x v="620"/>
    <d v="2022-06-28T00:00:00"/>
    <s v="28"/>
    <x v="4"/>
    <x v="2"/>
    <s v="NN621"/>
    <s v="Name 621"/>
    <x v="0"/>
    <s v="Keyboard"/>
    <n v="190"/>
    <n v="1"/>
    <n v="190"/>
    <s v="Online"/>
    <n v="2128930"/>
    <n v="6318050"/>
    <n v="8929710"/>
    <n v="12529390"/>
    <b v="0"/>
  </r>
  <r>
    <x v="621"/>
    <d v="2022-06-28T00:00:00"/>
    <s v="28"/>
    <x v="4"/>
    <x v="2"/>
    <s v="NN622"/>
    <s v="Name 622"/>
    <x v="1"/>
    <s v="SSD 256 GB"/>
    <n v="4000"/>
    <n v="2"/>
    <n v="8000"/>
    <s v="Cash"/>
    <n v="2128930"/>
    <n v="6318050"/>
    <n v="8929710"/>
    <n v="12529390"/>
    <b v="0"/>
  </r>
  <r>
    <x v="622"/>
    <d v="2022-06-28T00:00:00"/>
    <s v="28"/>
    <x v="4"/>
    <x v="2"/>
    <s v="NN623"/>
    <s v="Name 623"/>
    <x v="2"/>
    <s v="HDD 256 GB"/>
    <n v="1500"/>
    <n v="3"/>
    <n v="4500"/>
    <s v="Online"/>
    <n v="2128930"/>
    <n v="6318050"/>
    <n v="8929710"/>
    <n v="12529390"/>
    <b v="0"/>
  </r>
  <r>
    <x v="623"/>
    <d v="2022-06-29T00:00:00"/>
    <s v="29"/>
    <x v="5"/>
    <x v="2"/>
    <s v="NN624"/>
    <s v="Name 624"/>
    <x v="3"/>
    <s v="Mouse"/>
    <n v="210"/>
    <n v="7"/>
    <n v="1470"/>
    <s v="Cash"/>
    <n v="2094880"/>
    <n v="6368680"/>
    <n v="8929710"/>
    <n v="12529390"/>
    <b v="0"/>
  </r>
  <r>
    <x v="624"/>
    <d v="2022-06-29T00:00:00"/>
    <s v="29"/>
    <x v="5"/>
    <x v="2"/>
    <s v="NN625"/>
    <s v="Name 625"/>
    <x v="0"/>
    <s v="Monitor"/>
    <n v="4000"/>
    <n v="6"/>
    <n v="24000"/>
    <s v="Online"/>
    <n v="2094880"/>
    <n v="6368680"/>
    <n v="8929710"/>
    <n v="12529390"/>
    <b v="0"/>
  </r>
  <r>
    <x v="625"/>
    <d v="2022-06-29T00:00:00"/>
    <s v="29"/>
    <x v="5"/>
    <x v="2"/>
    <s v="NN626"/>
    <s v="Name 626"/>
    <x v="1"/>
    <s v="Printer"/>
    <n v="3200"/>
    <n v="1"/>
    <n v="3200"/>
    <s v="Cash"/>
    <n v="2094880"/>
    <n v="6368680"/>
    <n v="8929710"/>
    <n v="12529390"/>
    <b v="0"/>
  </r>
  <r>
    <x v="626"/>
    <d v="2022-06-29T00:00:00"/>
    <s v="29"/>
    <x v="5"/>
    <x v="2"/>
    <s v="NN627"/>
    <s v="Name 627"/>
    <x v="2"/>
    <s v="Scanner"/>
    <n v="2900"/>
    <n v="3"/>
    <n v="8700"/>
    <s v="Online"/>
    <n v="2094880"/>
    <n v="6368680"/>
    <n v="8929710"/>
    <n v="12529390"/>
    <b v="0"/>
  </r>
  <r>
    <x v="627"/>
    <d v="2022-06-29T00:00:00"/>
    <s v="29"/>
    <x v="5"/>
    <x v="2"/>
    <s v="NN628"/>
    <s v="Name 628"/>
    <x v="3"/>
    <s v="Keyboard"/>
    <n v="190"/>
    <n v="4"/>
    <n v="760"/>
    <s v="Cash"/>
    <n v="2094880"/>
    <n v="6368680"/>
    <n v="8929710"/>
    <n v="12529390"/>
    <b v="0"/>
  </r>
  <r>
    <x v="628"/>
    <d v="2022-06-29T00:00:00"/>
    <s v="29"/>
    <x v="5"/>
    <x v="2"/>
    <s v="NN629"/>
    <s v="Name 629"/>
    <x v="0"/>
    <s v="SSD 256 GB"/>
    <n v="4000"/>
    <n v="2"/>
    <n v="8000"/>
    <s v="Online"/>
    <n v="2094880"/>
    <n v="6368680"/>
    <n v="8929710"/>
    <n v="12529390"/>
    <b v="0"/>
  </r>
  <r>
    <x v="629"/>
    <d v="2022-06-29T00:00:00"/>
    <s v="29"/>
    <x v="5"/>
    <x v="2"/>
    <s v="NN630"/>
    <s v="Name 630"/>
    <x v="1"/>
    <s v="HDD 256 GB"/>
    <n v="1500"/>
    <n v="3"/>
    <n v="4500"/>
    <s v="Cash"/>
    <n v="2094880"/>
    <n v="6368680"/>
    <n v="8929710"/>
    <n v="12529390"/>
    <b v="0"/>
  </r>
  <r>
    <x v="630"/>
    <d v="2022-06-30T00:00:00"/>
    <s v="30"/>
    <x v="6"/>
    <x v="2"/>
    <s v="NN631"/>
    <s v="Name 631"/>
    <x v="2"/>
    <s v="Mouse"/>
    <n v="210"/>
    <n v="4"/>
    <n v="840"/>
    <s v="Online"/>
    <n v="2144870"/>
    <n v="6418670"/>
    <n v="8929710"/>
    <n v="12529390"/>
    <b v="0"/>
  </r>
  <r>
    <x v="631"/>
    <d v="2022-06-30T00:00:00"/>
    <s v="30"/>
    <x v="6"/>
    <x v="2"/>
    <s v="NN632"/>
    <s v="Name 632"/>
    <x v="3"/>
    <s v="Monitor"/>
    <n v="4000"/>
    <n v="5"/>
    <n v="20000"/>
    <s v="Cash"/>
    <n v="2144870"/>
    <n v="6418670"/>
    <n v="8929710"/>
    <n v="12529390"/>
    <b v="0"/>
  </r>
  <r>
    <x v="632"/>
    <d v="2022-06-30T00:00:00"/>
    <s v="30"/>
    <x v="6"/>
    <x v="2"/>
    <s v="NN633"/>
    <s v="Name 633"/>
    <x v="0"/>
    <s v="Printer"/>
    <n v="3200"/>
    <n v="6"/>
    <n v="19200"/>
    <s v="Online"/>
    <n v="2144870"/>
    <n v="6418670"/>
    <n v="8929710"/>
    <n v="12529390"/>
    <b v="0"/>
  </r>
  <r>
    <x v="633"/>
    <d v="2022-06-30T00:00:00"/>
    <s v="30"/>
    <x v="6"/>
    <x v="2"/>
    <s v="NN634"/>
    <s v="Name 634"/>
    <x v="1"/>
    <s v="Scanner"/>
    <n v="2900"/>
    <n v="5"/>
    <n v="14500"/>
    <s v="Cash"/>
    <n v="2144870"/>
    <n v="6418670"/>
    <n v="8929710"/>
    <n v="12529390"/>
    <b v="0"/>
  </r>
  <r>
    <x v="634"/>
    <d v="2022-06-30T00:00:00"/>
    <s v="30"/>
    <x v="6"/>
    <x v="2"/>
    <s v="NN635"/>
    <s v="Name 635"/>
    <x v="2"/>
    <s v="Keyboard"/>
    <n v="190"/>
    <n v="4"/>
    <n v="760"/>
    <s v="Online"/>
    <n v="2144870"/>
    <n v="6418670"/>
    <n v="8929710"/>
    <n v="12529390"/>
    <b v="0"/>
  </r>
  <r>
    <x v="635"/>
    <d v="2022-06-30T00:00:00"/>
    <s v="30"/>
    <x v="6"/>
    <x v="2"/>
    <s v="NN636"/>
    <s v="Name 636"/>
    <x v="3"/>
    <s v="SSD 256 GB"/>
    <n v="4000"/>
    <n v="10"/>
    <n v="40000"/>
    <s v="Cash"/>
    <n v="2144870"/>
    <n v="6418670"/>
    <n v="8929710"/>
    <n v="12529390"/>
    <b v="0"/>
  </r>
  <r>
    <x v="636"/>
    <d v="2022-06-30T00:00:00"/>
    <s v="30"/>
    <x v="6"/>
    <x v="2"/>
    <s v="NN637"/>
    <s v="Name 637"/>
    <x v="0"/>
    <s v="HDD 256 GB"/>
    <n v="1500"/>
    <n v="3"/>
    <n v="4500"/>
    <s v="Online"/>
    <n v="2144870"/>
    <n v="6418670"/>
    <n v="8929710"/>
    <n v="12529390"/>
    <b v="0"/>
  </r>
  <r>
    <x v="637"/>
    <d v="2022-07-01T00:00:00"/>
    <s v="1"/>
    <x v="0"/>
    <x v="3"/>
    <s v="NN638"/>
    <s v="Name 638"/>
    <x v="1"/>
    <s v="Mouse"/>
    <n v="210"/>
    <n v="4"/>
    <n v="840"/>
    <s v="Cash"/>
    <n v="2178920"/>
    <n v="6452720"/>
    <n v="8929710"/>
    <n v="12529390"/>
    <b v="0"/>
  </r>
  <r>
    <x v="638"/>
    <d v="2022-07-01T00:00:00"/>
    <s v="1"/>
    <x v="0"/>
    <x v="3"/>
    <s v="NN639"/>
    <s v="Name 639"/>
    <x v="2"/>
    <s v="Monitor"/>
    <n v="4000"/>
    <n v="5"/>
    <n v="20000"/>
    <s v="Online"/>
    <n v="2178920"/>
    <n v="6452720"/>
    <n v="8929710"/>
    <n v="12529390"/>
    <b v="0"/>
  </r>
  <r>
    <x v="639"/>
    <d v="2022-07-01T00:00:00"/>
    <s v="1"/>
    <x v="0"/>
    <x v="3"/>
    <s v="NN640"/>
    <s v="Name 640"/>
    <x v="3"/>
    <s v="Printer"/>
    <n v="3200"/>
    <n v="6"/>
    <n v="19200"/>
    <s v="Cash"/>
    <n v="2178920"/>
    <n v="6452720"/>
    <n v="8929710"/>
    <n v="12529390"/>
    <b v="0"/>
  </r>
  <r>
    <x v="640"/>
    <d v="2022-07-01T00:00:00"/>
    <s v="1"/>
    <x v="0"/>
    <x v="3"/>
    <s v="NN641"/>
    <s v="Name 641"/>
    <x v="0"/>
    <s v="Scanner"/>
    <n v="2900"/>
    <n v="5"/>
    <n v="14500"/>
    <s v="Online"/>
    <n v="2178920"/>
    <n v="6452720"/>
    <n v="8929710"/>
    <n v="12529390"/>
    <b v="0"/>
  </r>
  <r>
    <x v="641"/>
    <d v="2022-07-01T00:00:00"/>
    <s v="1"/>
    <x v="0"/>
    <x v="3"/>
    <s v="NN642"/>
    <s v="Name 642"/>
    <x v="1"/>
    <s v="Keyboard"/>
    <n v="190"/>
    <n v="6"/>
    <n v="1140"/>
    <s v="Cash"/>
    <n v="2178920"/>
    <n v="6452720"/>
    <n v="8929710"/>
    <n v="12529390"/>
    <b v="0"/>
  </r>
  <r>
    <x v="642"/>
    <d v="2022-07-01T00:00:00"/>
    <s v="1"/>
    <x v="0"/>
    <x v="3"/>
    <s v="NN643"/>
    <s v="Name 643"/>
    <x v="2"/>
    <s v="SSD 256 GB"/>
    <n v="4000"/>
    <n v="5"/>
    <n v="20000"/>
    <s v="Online"/>
    <n v="2178920"/>
    <n v="6452720"/>
    <n v="8929710"/>
    <n v="12529390"/>
    <b v="0"/>
  </r>
  <r>
    <x v="643"/>
    <d v="2022-07-01T00:00:00"/>
    <s v="1"/>
    <x v="0"/>
    <x v="3"/>
    <s v="NN644"/>
    <s v="Name 644"/>
    <x v="3"/>
    <s v="HDD 256 GB"/>
    <n v="1500"/>
    <n v="6"/>
    <n v="9000"/>
    <s v="Cash"/>
    <n v="2178920"/>
    <n v="6452720"/>
    <n v="8929710"/>
    <n v="12529390"/>
    <b v="0"/>
  </r>
  <r>
    <x v="644"/>
    <d v="2022-07-02T00:00:00"/>
    <s v="2"/>
    <x v="1"/>
    <x v="3"/>
    <s v="NN645"/>
    <s v="Name 645"/>
    <x v="0"/>
    <s v="Mouse"/>
    <n v="210"/>
    <n v="2"/>
    <n v="420"/>
    <s v="Online"/>
    <n v="2128930"/>
    <n v="6402730"/>
    <n v="8929710"/>
    <n v="12529390"/>
    <b v="0"/>
  </r>
  <r>
    <x v="645"/>
    <d v="2022-07-02T00:00:00"/>
    <s v="2"/>
    <x v="1"/>
    <x v="3"/>
    <s v="NN646"/>
    <s v="Name 646"/>
    <x v="1"/>
    <s v="Monitor"/>
    <n v="4000"/>
    <n v="3"/>
    <n v="12000"/>
    <s v="Cash"/>
    <n v="2128930"/>
    <n v="6402730"/>
    <n v="8929710"/>
    <n v="12529390"/>
    <b v="0"/>
  </r>
  <r>
    <x v="646"/>
    <d v="2022-07-02T00:00:00"/>
    <s v="2"/>
    <x v="1"/>
    <x v="3"/>
    <s v="NN647"/>
    <s v="Name 647"/>
    <x v="2"/>
    <s v="Printer"/>
    <n v="3200"/>
    <n v="5"/>
    <n v="16000"/>
    <s v="Online"/>
    <n v="2128930"/>
    <n v="6402730"/>
    <n v="8929710"/>
    <n v="12529390"/>
    <b v="0"/>
  </r>
  <r>
    <x v="647"/>
    <d v="2022-07-02T00:00:00"/>
    <s v="2"/>
    <x v="1"/>
    <x v="3"/>
    <s v="NN648"/>
    <s v="Name 648"/>
    <x v="3"/>
    <s v="Scanner"/>
    <n v="2900"/>
    <n v="3"/>
    <n v="8700"/>
    <s v="Cash"/>
    <n v="2128930"/>
    <n v="6402730"/>
    <n v="8929710"/>
    <n v="12529390"/>
    <b v="0"/>
  </r>
  <r>
    <x v="648"/>
    <d v="2022-07-02T00:00:00"/>
    <s v="2"/>
    <x v="1"/>
    <x v="3"/>
    <s v="NN649"/>
    <s v="Name 649"/>
    <x v="0"/>
    <s v="Keyboard"/>
    <n v="190"/>
    <n v="1"/>
    <n v="190"/>
    <s v="Online"/>
    <n v="2128930"/>
    <n v="6402730"/>
    <n v="8929710"/>
    <n v="12529390"/>
    <b v="0"/>
  </r>
  <r>
    <x v="649"/>
    <d v="2022-07-02T00:00:00"/>
    <s v="2"/>
    <x v="1"/>
    <x v="3"/>
    <s v="NN650"/>
    <s v="Name 650"/>
    <x v="1"/>
    <s v="SSD 256 GB"/>
    <n v="4000"/>
    <n v="2"/>
    <n v="8000"/>
    <s v="Cash"/>
    <n v="2128930"/>
    <n v="6402730"/>
    <n v="8929710"/>
    <n v="12529390"/>
    <b v="0"/>
  </r>
  <r>
    <x v="650"/>
    <d v="2022-07-02T00:00:00"/>
    <s v="2"/>
    <x v="1"/>
    <x v="3"/>
    <s v="NN651"/>
    <s v="Name 651"/>
    <x v="2"/>
    <s v="HDD 256 GB"/>
    <n v="1500"/>
    <n v="3"/>
    <n v="4500"/>
    <s v="Online"/>
    <n v="2128930"/>
    <n v="6402730"/>
    <n v="8929710"/>
    <n v="12529390"/>
    <b v="0"/>
  </r>
  <r>
    <x v="651"/>
    <d v="2022-07-03T00:00:00"/>
    <s v="3"/>
    <x v="2"/>
    <x v="3"/>
    <s v="NN652"/>
    <s v="Name 652"/>
    <x v="3"/>
    <s v="Mouse"/>
    <n v="210"/>
    <n v="7"/>
    <n v="1470"/>
    <s v="Cash"/>
    <n v="2094880"/>
    <n v="6368680"/>
    <n v="8929710"/>
    <n v="12529390"/>
    <b v="0"/>
  </r>
  <r>
    <x v="652"/>
    <d v="2022-07-03T00:00:00"/>
    <s v="3"/>
    <x v="2"/>
    <x v="3"/>
    <s v="NN653"/>
    <s v="Name 653"/>
    <x v="0"/>
    <s v="Monitor"/>
    <n v="4000"/>
    <n v="6"/>
    <n v="24000"/>
    <s v="Online"/>
    <n v="2094880"/>
    <n v="6368680"/>
    <n v="8929710"/>
    <n v="12529390"/>
    <b v="0"/>
  </r>
  <r>
    <x v="653"/>
    <d v="2022-07-03T00:00:00"/>
    <s v="3"/>
    <x v="2"/>
    <x v="3"/>
    <s v="NN654"/>
    <s v="Name 654"/>
    <x v="1"/>
    <s v="Printer"/>
    <n v="3200"/>
    <n v="1"/>
    <n v="3200"/>
    <s v="Cash"/>
    <n v="2094880"/>
    <n v="6368680"/>
    <n v="8929710"/>
    <n v="12529390"/>
    <b v="0"/>
  </r>
  <r>
    <x v="654"/>
    <d v="2022-07-03T00:00:00"/>
    <s v="3"/>
    <x v="2"/>
    <x v="3"/>
    <s v="NN655"/>
    <s v="Name 655"/>
    <x v="2"/>
    <s v="Scanner"/>
    <n v="2900"/>
    <n v="3"/>
    <n v="8700"/>
    <s v="Online"/>
    <n v="2094880"/>
    <n v="6368680"/>
    <n v="8929710"/>
    <n v="12529390"/>
    <b v="0"/>
  </r>
  <r>
    <x v="655"/>
    <d v="2022-07-03T00:00:00"/>
    <s v="3"/>
    <x v="2"/>
    <x v="3"/>
    <s v="NN656"/>
    <s v="Name 656"/>
    <x v="3"/>
    <s v="Keyboard"/>
    <n v="190"/>
    <n v="4"/>
    <n v="760"/>
    <s v="Cash"/>
    <n v="2094880"/>
    <n v="6368680"/>
    <n v="8929710"/>
    <n v="12529390"/>
    <b v="0"/>
  </r>
  <r>
    <x v="656"/>
    <d v="2022-07-03T00:00:00"/>
    <s v="3"/>
    <x v="2"/>
    <x v="3"/>
    <s v="NN657"/>
    <s v="Name 657"/>
    <x v="0"/>
    <s v="SSD 256 GB"/>
    <n v="4000"/>
    <n v="2"/>
    <n v="8000"/>
    <s v="Online"/>
    <n v="2094880"/>
    <n v="6368680"/>
    <n v="8929710"/>
    <n v="12529390"/>
    <b v="0"/>
  </r>
  <r>
    <x v="657"/>
    <d v="2022-07-03T00:00:00"/>
    <s v="3"/>
    <x v="2"/>
    <x v="3"/>
    <s v="NN658"/>
    <s v="Name 658"/>
    <x v="1"/>
    <s v="HDD 256 GB"/>
    <n v="1500"/>
    <n v="3"/>
    <n v="4500"/>
    <s v="Cash"/>
    <n v="2094880"/>
    <n v="6368680"/>
    <n v="8929710"/>
    <n v="12529390"/>
    <b v="0"/>
  </r>
  <r>
    <x v="658"/>
    <d v="2022-07-04T00:00:00"/>
    <s v="4"/>
    <x v="3"/>
    <x v="3"/>
    <s v="NN659"/>
    <s v="Name 659"/>
    <x v="2"/>
    <s v="Mouse"/>
    <n v="210"/>
    <n v="4"/>
    <n v="840"/>
    <s v="Online"/>
    <n v="2144870"/>
    <n v="6418670"/>
    <n v="8929710"/>
    <n v="12529390"/>
    <b v="0"/>
  </r>
  <r>
    <x v="659"/>
    <d v="2022-07-04T00:00:00"/>
    <s v="4"/>
    <x v="3"/>
    <x v="3"/>
    <s v="NN660"/>
    <s v="Name 660"/>
    <x v="3"/>
    <s v="Monitor"/>
    <n v="4000"/>
    <n v="5"/>
    <n v="20000"/>
    <s v="Cash"/>
    <n v="2144870"/>
    <n v="6418670"/>
    <n v="8929710"/>
    <n v="12529390"/>
    <b v="0"/>
  </r>
  <r>
    <x v="660"/>
    <d v="2022-07-04T00:00:00"/>
    <s v="4"/>
    <x v="3"/>
    <x v="3"/>
    <s v="NN661"/>
    <s v="Name 661"/>
    <x v="0"/>
    <s v="Printer"/>
    <n v="3200"/>
    <n v="6"/>
    <n v="19200"/>
    <s v="Online"/>
    <n v="2144870"/>
    <n v="6418670"/>
    <n v="8929710"/>
    <n v="12529390"/>
    <b v="0"/>
  </r>
  <r>
    <x v="661"/>
    <d v="2022-07-04T00:00:00"/>
    <s v="4"/>
    <x v="3"/>
    <x v="3"/>
    <s v="NN662"/>
    <s v="Name 662"/>
    <x v="1"/>
    <s v="Scanner"/>
    <n v="2900"/>
    <n v="5"/>
    <n v="14500"/>
    <s v="Cash"/>
    <n v="2144870"/>
    <n v="6418670"/>
    <n v="8929710"/>
    <n v="12529390"/>
    <b v="0"/>
  </r>
  <r>
    <x v="662"/>
    <d v="2022-07-04T00:00:00"/>
    <s v="4"/>
    <x v="3"/>
    <x v="3"/>
    <s v="NN663"/>
    <s v="Name 663"/>
    <x v="2"/>
    <s v="Keyboard"/>
    <n v="190"/>
    <n v="4"/>
    <n v="760"/>
    <s v="Online"/>
    <n v="2144870"/>
    <n v="6418670"/>
    <n v="8929710"/>
    <n v="12529390"/>
    <b v="0"/>
  </r>
  <r>
    <x v="663"/>
    <d v="2022-07-04T00:00:00"/>
    <s v="4"/>
    <x v="3"/>
    <x v="3"/>
    <s v="NN664"/>
    <s v="Name 664"/>
    <x v="3"/>
    <s v="SSD 256 GB"/>
    <n v="4000"/>
    <n v="10"/>
    <n v="40000"/>
    <s v="Cash"/>
    <n v="2144870"/>
    <n v="6418670"/>
    <n v="8929710"/>
    <n v="12529390"/>
    <b v="0"/>
  </r>
  <r>
    <x v="664"/>
    <d v="2022-07-04T00:00:00"/>
    <s v="4"/>
    <x v="3"/>
    <x v="3"/>
    <s v="NN665"/>
    <s v="Name 665"/>
    <x v="0"/>
    <s v="HDD 256 GB"/>
    <n v="1500"/>
    <n v="3"/>
    <n v="4500"/>
    <s v="Online"/>
    <n v="2144870"/>
    <n v="6418670"/>
    <n v="8929710"/>
    <n v="12529390"/>
    <b v="0"/>
  </r>
  <r>
    <x v="665"/>
    <d v="2022-07-05T00:00:00"/>
    <s v="5"/>
    <x v="4"/>
    <x v="3"/>
    <s v="NN666"/>
    <s v="Name 666"/>
    <x v="1"/>
    <s v="Mouse"/>
    <n v="210"/>
    <n v="4"/>
    <n v="840"/>
    <s v="Cash"/>
    <n v="2178920"/>
    <n v="6452720"/>
    <n v="8929710"/>
    <n v="12529390"/>
    <b v="0"/>
  </r>
  <r>
    <x v="666"/>
    <d v="2022-07-05T00:00:00"/>
    <s v="5"/>
    <x v="4"/>
    <x v="3"/>
    <s v="NN667"/>
    <s v="Name 667"/>
    <x v="2"/>
    <s v="Monitor"/>
    <n v="4000"/>
    <n v="5"/>
    <n v="20000"/>
    <s v="Online"/>
    <n v="2178920"/>
    <n v="6452720"/>
    <n v="8929710"/>
    <n v="12529390"/>
    <b v="0"/>
  </r>
  <r>
    <x v="667"/>
    <d v="2022-07-05T00:00:00"/>
    <s v="5"/>
    <x v="4"/>
    <x v="3"/>
    <s v="NN668"/>
    <s v="Name 668"/>
    <x v="3"/>
    <s v="Printer"/>
    <n v="3200"/>
    <n v="6"/>
    <n v="19200"/>
    <s v="Cash"/>
    <n v="2178920"/>
    <n v="6452720"/>
    <n v="8929710"/>
    <n v="12529390"/>
    <b v="0"/>
  </r>
  <r>
    <x v="668"/>
    <d v="2022-07-05T00:00:00"/>
    <s v="5"/>
    <x v="4"/>
    <x v="3"/>
    <s v="NN669"/>
    <s v="Name 669"/>
    <x v="0"/>
    <s v="Scanner"/>
    <n v="2900"/>
    <n v="5"/>
    <n v="14500"/>
    <s v="Online"/>
    <n v="2178920"/>
    <n v="6452720"/>
    <n v="8929710"/>
    <n v="12529390"/>
    <b v="0"/>
  </r>
  <r>
    <x v="669"/>
    <d v="2022-07-05T00:00:00"/>
    <s v="5"/>
    <x v="4"/>
    <x v="3"/>
    <s v="NN670"/>
    <s v="Name 670"/>
    <x v="1"/>
    <s v="Keyboard"/>
    <n v="190"/>
    <n v="6"/>
    <n v="1140"/>
    <s v="Cash"/>
    <n v="2178920"/>
    <n v="6452720"/>
    <n v="8929710"/>
    <n v="12529390"/>
    <b v="0"/>
  </r>
  <r>
    <x v="670"/>
    <d v="2022-07-05T00:00:00"/>
    <s v="5"/>
    <x v="4"/>
    <x v="3"/>
    <s v="NN671"/>
    <s v="Name 671"/>
    <x v="2"/>
    <s v="SSD 256 GB"/>
    <n v="4000"/>
    <n v="5"/>
    <n v="20000"/>
    <s v="Online"/>
    <n v="2178920"/>
    <n v="6452720"/>
    <n v="8929710"/>
    <n v="12529390"/>
    <b v="0"/>
  </r>
  <r>
    <x v="671"/>
    <d v="2022-07-05T00:00:00"/>
    <s v="5"/>
    <x v="4"/>
    <x v="3"/>
    <s v="NN672"/>
    <s v="Name 672"/>
    <x v="3"/>
    <s v="HDD 256 GB"/>
    <n v="1500"/>
    <n v="6"/>
    <n v="9000"/>
    <s v="Cash"/>
    <n v="2178920"/>
    <n v="6452720"/>
    <n v="8929710"/>
    <n v="12529390"/>
    <b v="0"/>
  </r>
  <r>
    <x v="672"/>
    <d v="2022-07-06T00:00:00"/>
    <s v="6"/>
    <x v="5"/>
    <x v="3"/>
    <s v="NN673"/>
    <s v="Name 673"/>
    <x v="0"/>
    <s v="Mouse"/>
    <n v="210"/>
    <n v="2"/>
    <n v="420"/>
    <s v="Online"/>
    <n v="2128930"/>
    <n v="6402730"/>
    <n v="8929710"/>
    <n v="12529390"/>
    <b v="0"/>
  </r>
  <r>
    <x v="673"/>
    <d v="2022-07-06T00:00:00"/>
    <s v="6"/>
    <x v="5"/>
    <x v="3"/>
    <s v="NN674"/>
    <s v="Name 674"/>
    <x v="1"/>
    <s v="Monitor"/>
    <n v="4000"/>
    <n v="3"/>
    <n v="12000"/>
    <s v="Cash"/>
    <n v="2128930"/>
    <n v="6402730"/>
    <n v="8929710"/>
    <n v="12529390"/>
    <b v="0"/>
  </r>
  <r>
    <x v="674"/>
    <d v="2022-07-06T00:00:00"/>
    <s v="6"/>
    <x v="5"/>
    <x v="3"/>
    <s v="NN675"/>
    <s v="Name 675"/>
    <x v="2"/>
    <s v="Printer"/>
    <n v="3200"/>
    <n v="5"/>
    <n v="16000"/>
    <s v="Online"/>
    <n v="2128930"/>
    <n v="6402730"/>
    <n v="8929710"/>
    <n v="12529390"/>
    <b v="0"/>
  </r>
  <r>
    <x v="675"/>
    <d v="2022-07-06T00:00:00"/>
    <s v="6"/>
    <x v="5"/>
    <x v="3"/>
    <s v="NN676"/>
    <s v="Name 676"/>
    <x v="3"/>
    <s v="Scanner"/>
    <n v="2900"/>
    <n v="3"/>
    <n v="8700"/>
    <s v="Cash"/>
    <n v="2128930"/>
    <n v="6402730"/>
    <n v="8929710"/>
    <n v="12529390"/>
    <b v="0"/>
  </r>
  <r>
    <x v="676"/>
    <d v="2022-07-06T00:00:00"/>
    <s v="6"/>
    <x v="5"/>
    <x v="3"/>
    <s v="NN677"/>
    <s v="Name 677"/>
    <x v="0"/>
    <s v="Keyboard"/>
    <n v="190"/>
    <n v="1"/>
    <n v="190"/>
    <s v="Online"/>
    <n v="2128930"/>
    <n v="6402730"/>
    <n v="8929710"/>
    <n v="12529390"/>
    <b v="0"/>
  </r>
  <r>
    <x v="677"/>
    <d v="2022-07-06T00:00:00"/>
    <s v="6"/>
    <x v="5"/>
    <x v="3"/>
    <s v="NN678"/>
    <s v="Name 678"/>
    <x v="1"/>
    <s v="SSD 256 GB"/>
    <n v="4000"/>
    <n v="2"/>
    <n v="8000"/>
    <s v="Cash"/>
    <n v="2128930"/>
    <n v="6402730"/>
    <n v="8929710"/>
    <n v="12529390"/>
    <b v="0"/>
  </r>
  <r>
    <x v="678"/>
    <d v="2022-07-06T00:00:00"/>
    <s v="6"/>
    <x v="5"/>
    <x v="3"/>
    <s v="NN679"/>
    <s v="Name 679"/>
    <x v="2"/>
    <s v="HDD 256 GB"/>
    <n v="1500"/>
    <n v="3"/>
    <n v="4500"/>
    <s v="Online"/>
    <n v="2128930"/>
    <n v="6402730"/>
    <n v="8929710"/>
    <n v="12529390"/>
    <b v="0"/>
  </r>
  <r>
    <x v="679"/>
    <d v="2022-07-07T00:00:00"/>
    <s v="7"/>
    <x v="6"/>
    <x v="3"/>
    <s v="NN680"/>
    <s v="Name 680"/>
    <x v="3"/>
    <s v="Mouse"/>
    <n v="210"/>
    <n v="7"/>
    <n v="1470"/>
    <s v="Cash"/>
    <n v="2094880"/>
    <n v="6368680"/>
    <n v="8929710"/>
    <n v="12529390"/>
    <b v="0"/>
  </r>
  <r>
    <x v="680"/>
    <d v="2022-07-07T00:00:00"/>
    <s v="7"/>
    <x v="6"/>
    <x v="3"/>
    <s v="NN681"/>
    <s v="Name 681"/>
    <x v="0"/>
    <s v="Monitor"/>
    <n v="4000"/>
    <n v="6"/>
    <n v="24000"/>
    <s v="Online"/>
    <n v="2094880"/>
    <n v="6368680"/>
    <n v="8929710"/>
    <n v="12529390"/>
    <b v="0"/>
  </r>
  <r>
    <x v="681"/>
    <d v="2022-07-07T00:00:00"/>
    <s v="7"/>
    <x v="6"/>
    <x v="3"/>
    <s v="NN682"/>
    <s v="Name 682"/>
    <x v="1"/>
    <s v="Printer"/>
    <n v="3200"/>
    <n v="1"/>
    <n v="3200"/>
    <s v="Cash"/>
    <n v="2094880"/>
    <n v="6368680"/>
    <n v="8929710"/>
    <n v="12529390"/>
    <b v="0"/>
  </r>
  <r>
    <x v="682"/>
    <d v="2022-07-07T00:00:00"/>
    <s v="7"/>
    <x v="6"/>
    <x v="3"/>
    <s v="NN683"/>
    <s v="Name 683"/>
    <x v="2"/>
    <s v="Scanner"/>
    <n v="2900"/>
    <n v="3"/>
    <n v="8700"/>
    <s v="Online"/>
    <n v="2094880"/>
    <n v="6368680"/>
    <n v="8929710"/>
    <n v="12529390"/>
    <b v="0"/>
  </r>
  <r>
    <x v="683"/>
    <d v="2022-07-07T00:00:00"/>
    <s v="7"/>
    <x v="6"/>
    <x v="3"/>
    <s v="NN684"/>
    <s v="Name 684"/>
    <x v="3"/>
    <s v="Keyboard"/>
    <n v="190"/>
    <n v="4"/>
    <n v="760"/>
    <s v="Cash"/>
    <n v="2094880"/>
    <n v="6368680"/>
    <n v="8929710"/>
    <n v="12529390"/>
    <b v="0"/>
  </r>
  <r>
    <x v="684"/>
    <d v="2022-07-07T00:00:00"/>
    <s v="7"/>
    <x v="6"/>
    <x v="3"/>
    <s v="NN685"/>
    <s v="Name 685"/>
    <x v="0"/>
    <s v="SSD 256 GB"/>
    <n v="4000"/>
    <n v="2"/>
    <n v="8000"/>
    <s v="Online"/>
    <n v="2094880"/>
    <n v="6368680"/>
    <n v="8929710"/>
    <n v="12529390"/>
    <b v="0"/>
  </r>
  <r>
    <x v="685"/>
    <d v="2022-07-07T00:00:00"/>
    <s v="7"/>
    <x v="6"/>
    <x v="3"/>
    <s v="NN686"/>
    <s v="Name 686"/>
    <x v="1"/>
    <s v="HDD 256 GB"/>
    <n v="1500"/>
    <n v="3"/>
    <n v="4500"/>
    <s v="Cash"/>
    <n v="2094880"/>
    <n v="6368680"/>
    <n v="8929710"/>
    <n v="12529390"/>
    <b v="0"/>
  </r>
  <r>
    <x v="686"/>
    <d v="2022-07-08T00:00:00"/>
    <s v="8"/>
    <x v="0"/>
    <x v="3"/>
    <s v="NN687"/>
    <s v="Name 687"/>
    <x v="2"/>
    <s v="Mouse"/>
    <n v="210"/>
    <n v="4"/>
    <n v="840"/>
    <s v="Online"/>
    <n v="2144870"/>
    <n v="6418670"/>
    <n v="8929710"/>
    <n v="12529390"/>
    <b v="0"/>
  </r>
  <r>
    <x v="687"/>
    <d v="2022-07-08T00:00:00"/>
    <s v="8"/>
    <x v="0"/>
    <x v="3"/>
    <s v="NN688"/>
    <s v="Name 688"/>
    <x v="3"/>
    <s v="Monitor"/>
    <n v="4000"/>
    <n v="5"/>
    <n v="20000"/>
    <s v="Cash"/>
    <n v="2144870"/>
    <n v="6418670"/>
    <n v="8929710"/>
    <n v="12529390"/>
    <b v="0"/>
  </r>
  <r>
    <x v="688"/>
    <d v="2022-07-08T00:00:00"/>
    <s v="8"/>
    <x v="0"/>
    <x v="3"/>
    <s v="NN689"/>
    <s v="Name 689"/>
    <x v="0"/>
    <s v="Printer"/>
    <n v="3200"/>
    <n v="6"/>
    <n v="19200"/>
    <s v="Online"/>
    <n v="2144870"/>
    <n v="6418670"/>
    <n v="8929710"/>
    <n v="12529390"/>
    <b v="0"/>
  </r>
  <r>
    <x v="689"/>
    <d v="2022-07-08T00:00:00"/>
    <s v="8"/>
    <x v="0"/>
    <x v="3"/>
    <s v="NN690"/>
    <s v="Name 690"/>
    <x v="1"/>
    <s v="Scanner"/>
    <n v="2900"/>
    <n v="5"/>
    <n v="14500"/>
    <s v="Cash"/>
    <n v="2144870"/>
    <n v="6418670"/>
    <n v="8929710"/>
    <n v="12529390"/>
    <b v="0"/>
  </r>
  <r>
    <x v="690"/>
    <d v="2022-07-08T00:00:00"/>
    <s v="8"/>
    <x v="0"/>
    <x v="3"/>
    <s v="NN691"/>
    <s v="Name 691"/>
    <x v="2"/>
    <s v="Keyboard"/>
    <n v="190"/>
    <n v="4"/>
    <n v="760"/>
    <s v="Online"/>
    <n v="2144870"/>
    <n v="6418670"/>
    <n v="8929710"/>
    <n v="12529390"/>
    <b v="0"/>
  </r>
  <r>
    <x v="691"/>
    <d v="2022-07-08T00:00:00"/>
    <s v="8"/>
    <x v="0"/>
    <x v="3"/>
    <s v="NN692"/>
    <s v="Name 692"/>
    <x v="3"/>
    <s v="SSD 256 GB"/>
    <n v="4000"/>
    <n v="10"/>
    <n v="40000"/>
    <s v="Cash"/>
    <n v="2144870"/>
    <n v="6418670"/>
    <n v="8929710"/>
    <n v="12529390"/>
    <b v="0"/>
  </r>
  <r>
    <x v="692"/>
    <d v="2022-07-08T00:00:00"/>
    <s v="8"/>
    <x v="0"/>
    <x v="3"/>
    <s v="NN693"/>
    <s v="Name 693"/>
    <x v="0"/>
    <s v="HDD 256 GB"/>
    <n v="1500"/>
    <n v="3"/>
    <n v="4500"/>
    <s v="Online"/>
    <n v="2144870"/>
    <n v="6418670"/>
    <n v="8929710"/>
    <n v="12529390"/>
    <b v="0"/>
  </r>
  <r>
    <x v="693"/>
    <d v="2022-07-09T00:00:00"/>
    <s v="9"/>
    <x v="1"/>
    <x v="3"/>
    <s v="NN694"/>
    <s v="Name 694"/>
    <x v="1"/>
    <s v="Mouse"/>
    <n v="210"/>
    <n v="4"/>
    <n v="840"/>
    <s v="Cash"/>
    <n v="2178920"/>
    <n v="6452720"/>
    <n v="8929710"/>
    <n v="12529390"/>
    <b v="0"/>
  </r>
  <r>
    <x v="694"/>
    <d v="2022-07-09T00:00:00"/>
    <s v="9"/>
    <x v="1"/>
    <x v="3"/>
    <s v="NN695"/>
    <s v="Name 695"/>
    <x v="2"/>
    <s v="Monitor"/>
    <n v="4000"/>
    <n v="5"/>
    <n v="20000"/>
    <s v="Online"/>
    <n v="2178920"/>
    <n v="6452720"/>
    <n v="8929710"/>
    <n v="12529390"/>
    <b v="0"/>
  </r>
  <r>
    <x v="695"/>
    <d v="2022-07-09T00:00:00"/>
    <s v="9"/>
    <x v="1"/>
    <x v="3"/>
    <s v="NN696"/>
    <s v="Name 696"/>
    <x v="3"/>
    <s v="Printer"/>
    <n v="3200"/>
    <n v="6"/>
    <n v="19200"/>
    <s v="Cash"/>
    <n v="2178920"/>
    <n v="6452720"/>
    <n v="8929710"/>
    <n v="12529390"/>
    <b v="0"/>
  </r>
  <r>
    <x v="696"/>
    <d v="2022-07-09T00:00:00"/>
    <s v="9"/>
    <x v="1"/>
    <x v="3"/>
    <s v="NN697"/>
    <s v="Name 697"/>
    <x v="0"/>
    <s v="Scanner"/>
    <n v="2900"/>
    <n v="5"/>
    <n v="14500"/>
    <s v="Online"/>
    <n v="2178920"/>
    <n v="6452720"/>
    <n v="8929710"/>
    <n v="12529390"/>
    <b v="0"/>
  </r>
  <r>
    <x v="697"/>
    <d v="2022-07-09T00:00:00"/>
    <s v="9"/>
    <x v="1"/>
    <x v="3"/>
    <s v="NN698"/>
    <s v="Name 698"/>
    <x v="1"/>
    <s v="Keyboard"/>
    <n v="190"/>
    <n v="6"/>
    <n v="1140"/>
    <s v="Cash"/>
    <n v="2178920"/>
    <n v="6452720"/>
    <n v="8929710"/>
    <n v="12529390"/>
    <b v="0"/>
  </r>
  <r>
    <x v="698"/>
    <d v="2022-07-09T00:00:00"/>
    <s v="9"/>
    <x v="1"/>
    <x v="3"/>
    <s v="NN699"/>
    <s v="Name 699"/>
    <x v="2"/>
    <s v="SSD 256 GB"/>
    <n v="4000"/>
    <n v="5"/>
    <n v="20000"/>
    <s v="Online"/>
    <n v="2178920"/>
    <n v="6452720"/>
    <n v="8929710"/>
    <n v="12529390"/>
    <b v="0"/>
  </r>
  <r>
    <x v="699"/>
    <d v="2022-07-09T00:00:00"/>
    <s v="9"/>
    <x v="1"/>
    <x v="3"/>
    <s v="NN700"/>
    <s v="Name 700"/>
    <x v="3"/>
    <s v="HDD 256 GB"/>
    <n v="1500"/>
    <n v="6"/>
    <n v="9000"/>
    <s v="Cash"/>
    <n v="2178920"/>
    <n v="6452720"/>
    <n v="8929710"/>
    <n v="12529390"/>
    <b v="0"/>
  </r>
  <r>
    <x v="700"/>
    <d v="2022-07-10T00:00:00"/>
    <s v="10"/>
    <x v="2"/>
    <x v="3"/>
    <s v="NN701"/>
    <s v="Name 701"/>
    <x v="0"/>
    <s v="Mouse"/>
    <n v="210"/>
    <n v="2"/>
    <n v="420"/>
    <s v="Online"/>
    <n v="2128930"/>
    <n v="6402730"/>
    <n v="8929710"/>
    <n v="12529390"/>
    <b v="0"/>
  </r>
  <r>
    <x v="701"/>
    <d v="2022-07-10T00:00:00"/>
    <s v="10"/>
    <x v="2"/>
    <x v="3"/>
    <s v="NN702"/>
    <s v="Name 702"/>
    <x v="1"/>
    <s v="Monitor"/>
    <n v="4000"/>
    <n v="3"/>
    <n v="12000"/>
    <s v="Cash"/>
    <n v="2128930"/>
    <n v="6402730"/>
    <n v="8929710"/>
    <n v="12529390"/>
    <b v="0"/>
  </r>
  <r>
    <x v="702"/>
    <d v="2022-07-10T00:00:00"/>
    <s v="10"/>
    <x v="2"/>
    <x v="3"/>
    <s v="NN703"/>
    <s v="Name 703"/>
    <x v="2"/>
    <s v="Printer"/>
    <n v="3200"/>
    <n v="5"/>
    <n v="16000"/>
    <s v="Online"/>
    <n v="2128930"/>
    <n v="6402730"/>
    <n v="8929710"/>
    <n v="12529390"/>
    <b v="0"/>
  </r>
  <r>
    <x v="703"/>
    <d v="2022-07-10T00:00:00"/>
    <s v="10"/>
    <x v="2"/>
    <x v="3"/>
    <s v="NN704"/>
    <s v="Name 704"/>
    <x v="3"/>
    <s v="Scanner"/>
    <n v="2900"/>
    <n v="3"/>
    <n v="8700"/>
    <s v="Cash"/>
    <n v="2128930"/>
    <n v="6402730"/>
    <n v="8929710"/>
    <n v="12529390"/>
    <b v="0"/>
  </r>
  <r>
    <x v="704"/>
    <d v="2022-07-10T00:00:00"/>
    <s v="10"/>
    <x v="2"/>
    <x v="3"/>
    <s v="NN705"/>
    <s v="Name 705"/>
    <x v="0"/>
    <s v="Keyboard"/>
    <n v="190"/>
    <n v="1"/>
    <n v="190"/>
    <s v="Online"/>
    <n v="2128930"/>
    <n v="6402730"/>
    <n v="8929710"/>
    <n v="12529390"/>
    <b v="0"/>
  </r>
  <r>
    <x v="705"/>
    <d v="2022-07-10T00:00:00"/>
    <s v="10"/>
    <x v="2"/>
    <x v="3"/>
    <s v="NN706"/>
    <s v="Name 706"/>
    <x v="1"/>
    <s v="SSD 256 GB"/>
    <n v="4000"/>
    <n v="2"/>
    <n v="8000"/>
    <s v="Cash"/>
    <n v="2128930"/>
    <n v="6402730"/>
    <n v="8929710"/>
    <n v="12529390"/>
    <b v="0"/>
  </r>
  <r>
    <x v="706"/>
    <d v="2022-07-10T00:00:00"/>
    <s v="10"/>
    <x v="2"/>
    <x v="3"/>
    <s v="NN707"/>
    <s v="Name 707"/>
    <x v="2"/>
    <s v="HDD 256 GB"/>
    <n v="1500"/>
    <n v="3"/>
    <n v="4500"/>
    <s v="Online"/>
    <n v="2128930"/>
    <n v="6402730"/>
    <n v="8929710"/>
    <n v="12529390"/>
    <b v="0"/>
  </r>
  <r>
    <x v="707"/>
    <d v="2022-07-11T00:00:00"/>
    <s v="11"/>
    <x v="3"/>
    <x v="3"/>
    <s v="NN708"/>
    <s v="Name 708"/>
    <x v="3"/>
    <s v="Mouse"/>
    <n v="210"/>
    <n v="7"/>
    <n v="1470"/>
    <s v="Cash"/>
    <n v="2094880"/>
    <n v="6368680"/>
    <n v="8929710"/>
    <n v="12529390"/>
    <b v="0"/>
  </r>
  <r>
    <x v="708"/>
    <d v="2022-07-11T00:00:00"/>
    <s v="11"/>
    <x v="3"/>
    <x v="3"/>
    <s v="NN709"/>
    <s v="Name 709"/>
    <x v="0"/>
    <s v="Monitor"/>
    <n v="4000"/>
    <n v="6"/>
    <n v="24000"/>
    <s v="Online"/>
    <n v="2094880"/>
    <n v="6368680"/>
    <n v="8929710"/>
    <n v="12529390"/>
    <b v="0"/>
  </r>
  <r>
    <x v="709"/>
    <d v="2022-07-11T00:00:00"/>
    <s v="11"/>
    <x v="3"/>
    <x v="3"/>
    <s v="NN710"/>
    <s v="Name 710"/>
    <x v="1"/>
    <s v="Printer"/>
    <n v="3200"/>
    <n v="1"/>
    <n v="3200"/>
    <s v="Cash"/>
    <n v="2094880"/>
    <n v="6368680"/>
    <n v="8929710"/>
    <n v="12529390"/>
    <b v="0"/>
  </r>
  <r>
    <x v="710"/>
    <d v="2022-07-11T00:00:00"/>
    <s v="11"/>
    <x v="3"/>
    <x v="3"/>
    <s v="NN711"/>
    <s v="Name 711"/>
    <x v="2"/>
    <s v="Scanner"/>
    <n v="2900"/>
    <n v="3"/>
    <n v="8700"/>
    <s v="Online"/>
    <n v="2094880"/>
    <n v="6368680"/>
    <n v="8929710"/>
    <n v="12529390"/>
    <b v="0"/>
  </r>
  <r>
    <x v="711"/>
    <d v="2022-07-11T00:00:00"/>
    <s v="11"/>
    <x v="3"/>
    <x v="3"/>
    <s v="NN712"/>
    <s v="Name 712"/>
    <x v="3"/>
    <s v="Keyboard"/>
    <n v="190"/>
    <n v="4"/>
    <n v="760"/>
    <s v="Cash"/>
    <n v="2094880"/>
    <n v="6368680"/>
    <n v="8929710"/>
    <n v="12529390"/>
    <b v="0"/>
  </r>
  <r>
    <x v="712"/>
    <d v="2022-07-11T00:00:00"/>
    <s v="11"/>
    <x v="3"/>
    <x v="3"/>
    <s v="NN713"/>
    <s v="Name 713"/>
    <x v="0"/>
    <s v="SSD 256 GB"/>
    <n v="4000"/>
    <n v="2"/>
    <n v="8000"/>
    <s v="Online"/>
    <n v="2094880"/>
    <n v="6368680"/>
    <n v="8929710"/>
    <n v="12529390"/>
    <b v="0"/>
  </r>
  <r>
    <x v="713"/>
    <d v="2022-07-11T00:00:00"/>
    <s v="11"/>
    <x v="3"/>
    <x v="3"/>
    <s v="NN714"/>
    <s v="Name 714"/>
    <x v="1"/>
    <s v="HDD 256 GB"/>
    <n v="1500"/>
    <n v="3"/>
    <n v="4500"/>
    <s v="Cash"/>
    <n v="2094880"/>
    <n v="6368680"/>
    <n v="8929710"/>
    <n v="12529390"/>
    <b v="0"/>
  </r>
  <r>
    <x v="714"/>
    <d v="2022-07-12T00:00:00"/>
    <s v="12"/>
    <x v="4"/>
    <x v="3"/>
    <s v="NN715"/>
    <s v="Name 715"/>
    <x v="2"/>
    <s v="Mouse"/>
    <n v="210"/>
    <n v="4"/>
    <n v="840"/>
    <s v="Online"/>
    <n v="2144870"/>
    <n v="6418670"/>
    <n v="8929710"/>
    <n v="12529390"/>
    <b v="0"/>
  </r>
  <r>
    <x v="715"/>
    <d v="2022-07-12T00:00:00"/>
    <s v="12"/>
    <x v="4"/>
    <x v="3"/>
    <s v="NN716"/>
    <s v="Name 716"/>
    <x v="3"/>
    <s v="Monitor"/>
    <n v="4000"/>
    <n v="5"/>
    <n v="20000"/>
    <s v="Cash"/>
    <n v="2144870"/>
    <n v="6418670"/>
    <n v="8929710"/>
    <n v="12529390"/>
    <b v="0"/>
  </r>
  <r>
    <x v="716"/>
    <d v="2022-07-12T00:00:00"/>
    <s v="12"/>
    <x v="4"/>
    <x v="3"/>
    <s v="NN717"/>
    <s v="Name 717"/>
    <x v="0"/>
    <s v="Printer"/>
    <n v="3200"/>
    <n v="6"/>
    <n v="19200"/>
    <s v="Online"/>
    <n v="2144870"/>
    <n v="6418670"/>
    <n v="8929710"/>
    <n v="12529390"/>
    <b v="0"/>
  </r>
  <r>
    <x v="717"/>
    <d v="2022-07-12T00:00:00"/>
    <s v="12"/>
    <x v="4"/>
    <x v="3"/>
    <s v="NN718"/>
    <s v="Name 718"/>
    <x v="1"/>
    <s v="Scanner"/>
    <n v="2900"/>
    <n v="5"/>
    <n v="14500"/>
    <s v="Cash"/>
    <n v="2144870"/>
    <n v="6418670"/>
    <n v="8929710"/>
    <n v="12529390"/>
    <b v="0"/>
  </r>
  <r>
    <x v="718"/>
    <d v="2022-07-12T00:00:00"/>
    <s v="12"/>
    <x v="4"/>
    <x v="3"/>
    <s v="NN719"/>
    <s v="Name 719"/>
    <x v="2"/>
    <s v="Keyboard"/>
    <n v="190"/>
    <n v="4"/>
    <n v="760"/>
    <s v="Online"/>
    <n v="2144870"/>
    <n v="6418670"/>
    <n v="8929710"/>
    <n v="12529390"/>
    <b v="0"/>
  </r>
  <r>
    <x v="719"/>
    <d v="2022-07-12T00:00:00"/>
    <s v="12"/>
    <x v="4"/>
    <x v="3"/>
    <s v="NN720"/>
    <s v="Name 720"/>
    <x v="3"/>
    <s v="SSD 256 GB"/>
    <n v="4000"/>
    <n v="10"/>
    <n v="40000"/>
    <s v="Cash"/>
    <n v="2144870"/>
    <n v="6418670"/>
    <n v="8929710"/>
    <n v="12529390"/>
    <b v="0"/>
  </r>
  <r>
    <x v="720"/>
    <d v="2022-07-12T00:00:00"/>
    <s v="12"/>
    <x v="4"/>
    <x v="3"/>
    <s v="NN721"/>
    <s v="Name 721"/>
    <x v="0"/>
    <s v="HDD 256 GB"/>
    <n v="1500"/>
    <n v="3"/>
    <n v="4500"/>
    <s v="Online"/>
    <n v="2144870"/>
    <n v="6418670"/>
    <n v="8929710"/>
    <n v="12529390"/>
    <b v="0"/>
  </r>
  <r>
    <x v="721"/>
    <d v="2022-07-13T00:00:00"/>
    <s v="13"/>
    <x v="5"/>
    <x v="3"/>
    <s v="NN722"/>
    <s v="Name 722"/>
    <x v="1"/>
    <s v="Mouse"/>
    <n v="210"/>
    <n v="4"/>
    <n v="840"/>
    <s v="Cash"/>
    <n v="2178920"/>
    <n v="6452720"/>
    <n v="8929710"/>
    <n v="12529390"/>
    <b v="0"/>
  </r>
  <r>
    <x v="722"/>
    <d v="2022-07-13T00:00:00"/>
    <s v="13"/>
    <x v="5"/>
    <x v="3"/>
    <s v="NN723"/>
    <s v="Name 723"/>
    <x v="2"/>
    <s v="Monitor"/>
    <n v="4000"/>
    <n v="5"/>
    <n v="20000"/>
    <s v="Online"/>
    <n v="2178920"/>
    <n v="6452720"/>
    <n v="8929710"/>
    <n v="12529390"/>
    <b v="0"/>
  </r>
  <r>
    <x v="723"/>
    <d v="2022-07-13T00:00:00"/>
    <s v="13"/>
    <x v="5"/>
    <x v="3"/>
    <s v="NN724"/>
    <s v="Name 724"/>
    <x v="3"/>
    <s v="Printer"/>
    <n v="3200"/>
    <n v="6"/>
    <n v="19200"/>
    <s v="Cash"/>
    <n v="2178920"/>
    <n v="6452720"/>
    <n v="8929710"/>
    <n v="12529390"/>
    <b v="0"/>
  </r>
  <r>
    <x v="724"/>
    <d v="2022-07-13T00:00:00"/>
    <s v="13"/>
    <x v="5"/>
    <x v="3"/>
    <s v="NN725"/>
    <s v="Name 725"/>
    <x v="0"/>
    <s v="Scanner"/>
    <n v="2900"/>
    <n v="5"/>
    <n v="14500"/>
    <s v="Online"/>
    <n v="2178920"/>
    <n v="6452720"/>
    <n v="8929710"/>
    <n v="12529390"/>
    <b v="0"/>
  </r>
  <r>
    <x v="725"/>
    <d v="2022-07-13T00:00:00"/>
    <s v="13"/>
    <x v="5"/>
    <x v="3"/>
    <s v="NN726"/>
    <s v="Name 726"/>
    <x v="1"/>
    <s v="Keyboard"/>
    <n v="190"/>
    <n v="6"/>
    <n v="1140"/>
    <s v="Cash"/>
    <n v="2178920"/>
    <n v="6452720"/>
    <n v="8929710"/>
    <n v="12529390"/>
    <b v="0"/>
  </r>
  <r>
    <x v="726"/>
    <d v="2022-07-13T00:00:00"/>
    <s v="13"/>
    <x v="5"/>
    <x v="3"/>
    <s v="NN727"/>
    <s v="Name 727"/>
    <x v="2"/>
    <s v="SSD 256 GB"/>
    <n v="4000"/>
    <n v="5"/>
    <n v="20000"/>
    <s v="Online"/>
    <n v="2178920"/>
    <n v="6452720"/>
    <n v="8929710"/>
    <n v="12529390"/>
    <b v="0"/>
  </r>
  <r>
    <x v="727"/>
    <d v="2022-07-13T00:00:00"/>
    <s v="13"/>
    <x v="5"/>
    <x v="3"/>
    <s v="NN728"/>
    <s v="Name 728"/>
    <x v="3"/>
    <s v="HDD 256 GB"/>
    <n v="1500"/>
    <n v="6"/>
    <n v="9000"/>
    <s v="Cash"/>
    <n v="2178920"/>
    <n v="6452720"/>
    <n v="8929710"/>
    <n v="12529390"/>
    <b v="0"/>
  </r>
  <r>
    <x v="728"/>
    <d v="2022-07-14T00:00:00"/>
    <s v="14"/>
    <x v="6"/>
    <x v="3"/>
    <s v="NN729"/>
    <s v="Name 729"/>
    <x v="0"/>
    <s v="Mouse"/>
    <n v="210"/>
    <n v="2"/>
    <n v="420"/>
    <s v="Online"/>
    <n v="2128930"/>
    <n v="6402730"/>
    <n v="8929710"/>
    <n v="12529390"/>
    <b v="0"/>
  </r>
  <r>
    <x v="729"/>
    <d v="2022-07-14T00:00:00"/>
    <s v="14"/>
    <x v="6"/>
    <x v="3"/>
    <s v="NN730"/>
    <s v="Name 730"/>
    <x v="1"/>
    <s v="Monitor"/>
    <n v="4000"/>
    <n v="3"/>
    <n v="12000"/>
    <s v="Cash"/>
    <n v="2128930"/>
    <n v="6402730"/>
    <n v="8929710"/>
    <n v="12529390"/>
    <b v="0"/>
  </r>
  <r>
    <x v="730"/>
    <d v="2022-07-14T00:00:00"/>
    <s v="14"/>
    <x v="6"/>
    <x v="3"/>
    <s v="NN731"/>
    <s v="Name 731"/>
    <x v="2"/>
    <s v="Printer"/>
    <n v="3200"/>
    <n v="5"/>
    <n v="16000"/>
    <s v="Online"/>
    <n v="2128930"/>
    <n v="6402730"/>
    <n v="8929710"/>
    <n v="12529390"/>
    <b v="0"/>
  </r>
  <r>
    <x v="731"/>
    <d v="2022-07-14T00:00:00"/>
    <s v="14"/>
    <x v="6"/>
    <x v="3"/>
    <s v="NN732"/>
    <s v="Name 732"/>
    <x v="3"/>
    <s v="Scanner"/>
    <n v="2900"/>
    <n v="3"/>
    <n v="8700"/>
    <s v="Cash"/>
    <n v="2128930"/>
    <n v="6402730"/>
    <n v="8929710"/>
    <n v="12529390"/>
    <b v="0"/>
  </r>
  <r>
    <x v="732"/>
    <d v="2022-07-14T00:00:00"/>
    <s v="14"/>
    <x v="6"/>
    <x v="3"/>
    <s v="NN733"/>
    <s v="Name 733"/>
    <x v="0"/>
    <s v="Keyboard"/>
    <n v="190"/>
    <n v="1"/>
    <n v="190"/>
    <s v="Online"/>
    <n v="2128930"/>
    <n v="6402730"/>
    <n v="8929710"/>
    <n v="12529390"/>
    <b v="0"/>
  </r>
  <r>
    <x v="733"/>
    <d v="2022-07-14T00:00:00"/>
    <s v="14"/>
    <x v="6"/>
    <x v="3"/>
    <s v="NN734"/>
    <s v="Name 734"/>
    <x v="1"/>
    <s v="SSD 256 GB"/>
    <n v="4000"/>
    <n v="2"/>
    <n v="8000"/>
    <s v="Cash"/>
    <n v="2128930"/>
    <n v="6402730"/>
    <n v="8929710"/>
    <n v="12529390"/>
    <b v="0"/>
  </r>
  <r>
    <x v="734"/>
    <d v="2022-07-14T00:00:00"/>
    <s v="14"/>
    <x v="6"/>
    <x v="3"/>
    <s v="NN735"/>
    <s v="Name 735"/>
    <x v="2"/>
    <s v="HDD 256 GB"/>
    <n v="1500"/>
    <n v="3"/>
    <n v="4500"/>
    <s v="Online"/>
    <n v="2128930"/>
    <n v="6402730"/>
    <n v="8929710"/>
    <n v="12529390"/>
    <b v="0"/>
  </r>
  <r>
    <x v="735"/>
    <d v="2022-07-15T00:00:00"/>
    <s v="15"/>
    <x v="0"/>
    <x v="3"/>
    <s v="NN736"/>
    <s v="Name 736"/>
    <x v="2"/>
    <s v="Keyboard"/>
    <n v="210"/>
    <n v="5"/>
    <n v="1050"/>
    <s v="Cash"/>
    <n v="2127650"/>
    <n v="6401450"/>
    <n v="8929710"/>
    <n v="12529390"/>
    <b v="0"/>
  </r>
  <r>
    <x v="736"/>
    <d v="2022-07-15T00:00:00"/>
    <s v="15"/>
    <x v="0"/>
    <x v="3"/>
    <s v="NN737"/>
    <s v="Name 737"/>
    <x v="3"/>
    <s v="SSD 256 GB"/>
    <n v="4000"/>
    <n v="6"/>
    <n v="24000"/>
    <s v="Online"/>
    <n v="2127650"/>
    <n v="6401450"/>
    <n v="8929710"/>
    <n v="12529390"/>
    <b v="0"/>
  </r>
  <r>
    <x v="737"/>
    <d v="2022-07-15T00:00:00"/>
    <s v="15"/>
    <x v="0"/>
    <x v="3"/>
    <s v="NN738"/>
    <s v="Name 738"/>
    <x v="0"/>
    <s v="HDD 256 GB"/>
    <n v="3200"/>
    <n v="5"/>
    <n v="16000"/>
    <s v="Cash"/>
    <n v="2127650"/>
    <n v="6401450"/>
    <n v="8929710"/>
    <n v="12529390"/>
    <b v="0"/>
  </r>
  <r>
    <x v="738"/>
    <d v="2022-07-15T00:00:00"/>
    <s v="15"/>
    <x v="0"/>
    <x v="3"/>
    <s v="NN739"/>
    <s v="Name 739"/>
    <x v="2"/>
    <s v="Keyboard"/>
    <n v="2900"/>
    <n v="6"/>
    <n v="17400"/>
    <s v="Online"/>
    <n v="2127650"/>
    <n v="6401450"/>
    <n v="8929710"/>
    <n v="12529390"/>
    <b v="0"/>
  </r>
  <r>
    <x v="739"/>
    <d v="2022-07-15T00:00:00"/>
    <s v="15"/>
    <x v="0"/>
    <x v="3"/>
    <s v="NN740"/>
    <s v="Name 740"/>
    <x v="3"/>
    <s v="SSD 256 GB"/>
    <n v="190"/>
    <n v="5"/>
    <n v="950"/>
    <s v="Cash"/>
    <n v="2127650"/>
    <n v="6401450"/>
    <n v="8929710"/>
    <n v="12529390"/>
    <b v="0"/>
  </r>
  <r>
    <x v="740"/>
    <d v="2022-07-15T00:00:00"/>
    <s v="15"/>
    <x v="0"/>
    <x v="3"/>
    <s v="NN741"/>
    <s v="Name 741"/>
    <x v="0"/>
    <s v="HDD 256 GB"/>
    <n v="4000"/>
    <n v="6"/>
    <n v="24000"/>
    <s v="Online"/>
    <n v="2127650"/>
    <n v="6401450"/>
    <n v="8929710"/>
    <n v="12529390"/>
    <b v="0"/>
  </r>
  <r>
    <x v="741"/>
    <d v="2022-07-16T00:00:00"/>
    <s v="16"/>
    <x v="1"/>
    <x v="3"/>
    <s v="NN719"/>
    <s v="Name 719"/>
    <x v="2"/>
    <s v="Keyboard"/>
    <n v="1500"/>
    <n v="2"/>
    <n v="3000"/>
    <s v="Cash"/>
    <n v="2120770"/>
    <n v="6394570"/>
    <n v="8929710"/>
    <n v="12529390"/>
    <b v="0"/>
  </r>
  <r>
    <x v="742"/>
    <d v="2022-07-16T00:00:00"/>
    <s v="16"/>
    <x v="1"/>
    <x v="3"/>
    <s v="NN720"/>
    <s v="Name 720"/>
    <x v="3"/>
    <s v="SSD 256 GB"/>
    <n v="210"/>
    <n v="3"/>
    <n v="630"/>
    <s v="Online"/>
    <n v="2120770"/>
    <n v="6394570"/>
    <n v="8929710"/>
    <n v="12529390"/>
    <b v="0"/>
  </r>
  <r>
    <x v="743"/>
    <d v="2022-07-16T00:00:00"/>
    <s v="16"/>
    <x v="1"/>
    <x v="3"/>
    <s v="NN721"/>
    <s v="Name 721"/>
    <x v="0"/>
    <s v="HDD 256 GB"/>
    <n v="4000"/>
    <n v="3"/>
    <n v="12000"/>
    <s v="Cash"/>
    <n v="2120770"/>
    <n v="6394570"/>
    <n v="8929710"/>
    <n v="12529390"/>
    <b v="0"/>
  </r>
  <r>
    <x v="744"/>
    <d v="2022-07-16T00:00:00"/>
    <s v="16"/>
    <x v="1"/>
    <x v="3"/>
    <s v="NN722"/>
    <s v="Name 722"/>
    <x v="1"/>
    <s v="Mouse"/>
    <n v="3200"/>
    <n v="4"/>
    <n v="12800"/>
    <s v="Online"/>
    <n v="2120770"/>
    <n v="6394570"/>
    <n v="8929710"/>
    <n v="12529390"/>
    <b v="0"/>
  </r>
  <r>
    <x v="745"/>
    <d v="2022-07-16T00:00:00"/>
    <s v="16"/>
    <x v="1"/>
    <x v="3"/>
    <s v="NN723"/>
    <s v="Name 723"/>
    <x v="2"/>
    <s v="Monitor"/>
    <n v="2900"/>
    <n v="5"/>
    <n v="14500"/>
    <s v="Cash"/>
    <n v="2120770"/>
    <n v="6394570"/>
    <n v="8929710"/>
    <n v="12529390"/>
    <b v="0"/>
  </r>
  <r>
    <x v="746"/>
    <d v="2022-07-17T00:00:00"/>
    <s v="17"/>
    <x v="2"/>
    <x v="3"/>
    <s v="NN724"/>
    <s v="Name 724"/>
    <x v="3"/>
    <s v="Printer"/>
    <n v="190"/>
    <n v="6"/>
    <n v="1140"/>
    <s v="Online"/>
    <n v="2125330"/>
    <n v="6399130"/>
    <n v="8929710"/>
    <n v="12529390"/>
    <b v="0"/>
  </r>
  <r>
    <x v="747"/>
    <d v="2022-07-17T00:00:00"/>
    <s v="17"/>
    <x v="2"/>
    <x v="3"/>
    <s v="NN725"/>
    <s v="Name 725"/>
    <x v="0"/>
    <s v="Scanner"/>
    <n v="4000"/>
    <n v="5"/>
    <n v="20000"/>
    <s v="Cash"/>
    <n v="2125330"/>
    <n v="6399130"/>
    <n v="8929710"/>
    <n v="12529390"/>
    <b v="0"/>
  </r>
  <r>
    <x v="748"/>
    <d v="2022-07-17T00:00:00"/>
    <s v="17"/>
    <x v="2"/>
    <x v="3"/>
    <s v="NN726"/>
    <s v="Name 726"/>
    <x v="1"/>
    <s v="Keyboard"/>
    <n v="1500"/>
    <n v="6"/>
    <n v="9000"/>
    <s v="Online"/>
    <n v="2125330"/>
    <n v="6399130"/>
    <n v="8929710"/>
    <n v="12529390"/>
    <b v="0"/>
  </r>
  <r>
    <x v="749"/>
    <d v="2022-07-17T00:00:00"/>
    <s v="17"/>
    <x v="2"/>
    <x v="3"/>
    <s v="NN727"/>
    <s v="Name 727"/>
    <x v="2"/>
    <s v="SSD 256 GB"/>
    <n v="210"/>
    <n v="5"/>
    <n v="1050"/>
    <s v="Cash"/>
    <n v="2125330"/>
    <n v="6399130"/>
    <n v="8929710"/>
    <n v="12529390"/>
    <b v="0"/>
  </r>
  <r>
    <x v="750"/>
    <d v="2022-07-17T00:00:00"/>
    <s v="17"/>
    <x v="2"/>
    <x v="3"/>
    <s v="NN728"/>
    <s v="Name 728"/>
    <x v="3"/>
    <s v="HDD 256 GB"/>
    <n v="4000"/>
    <n v="6"/>
    <n v="24000"/>
    <s v="Online"/>
    <n v="2125330"/>
    <n v="6399130"/>
    <n v="8929710"/>
    <n v="12529390"/>
    <b v="0"/>
  </r>
  <r>
    <x v="751"/>
    <d v="2022-07-18T00:00:00"/>
    <s v="18"/>
    <x v="3"/>
    <x v="3"/>
    <s v="NN729"/>
    <s v="Name 729"/>
    <x v="0"/>
    <s v="Mouse"/>
    <n v="3200"/>
    <n v="2"/>
    <n v="6400"/>
    <s v="Cash"/>
    <n v="2055080"/>
    <n v="6328880"/>
    <n v="8929710"/>
    <n v="12529390"/>
    <b v="0"/>
  </r>
  <r>
    <x v="752"/>
    <d v="2022-07-18T00:00:00"/>
    <s v="18"/>
    <x v="3"/>
    <x v="3"/>
    <s v="NN730"/>
    <s v="Name 730"/>
    <x v="1"/>
    <s v="Monitor"/>
    <n v="2900"/>
    <n v="3"/>
    <n v="8700"/>
    <s v="Online"/>
    <n v="2055080"/>
    <n v="6328880"/>
    <n v="8929710"/>
    <n v="12529390"/>
    <b v="0"/>
  </r>
  <r>
    <x v="753"/>
    <d v="2022-07-18T00:00:00"/>
    <s v="18"/>
    <x v="3"/>
    <x v="3"/>
    <s v="NN731"/>
    <s v="Name 731"/>
    <x v="2"/>
    <s v="Printer"/>
    <n v="190"/>
    <n v="5"/>
    <n v="950"/>
    <s v="Cash"/>
    <n v="2055080"/>
    <n v="6328880"/>
    <n v="8929710"/>
    <n v="12529390"/>
    <b v="0"/>
  </r>
  <r>
    <x v="754"/>
    <d v="2022-07-18T00:00:00"/>
    <s v="18"/>
    <x v="3"/>
    <x v="3"/>
    <s v="NN732"/>
    <s v="Name 732"/>
    <x v="3"/>
    <s v="Scanner"/>
    <n v="4000"/>
    <n v="3"/>
    <n v="12000"/>
    <s v="Online"/>
    <n v="2055080"/>
    <n v="6328880"/>
    <n v="8929710"/>
    <n v="12529390"/>
    <b v="0"/>
  </r>
  <r>
    <x v="755"/>
    <d v="2022-07-18T00:00:00"/>
    <s v="18"/>
    <x v="3"/>
    <x v="3"/>
    <s v="NN733"/>
    <s v="Name 733"/>
    <x v="0"/>
    <s v="Keyboard"/>
    <n v="1500"/>
    <n v="1"/>
    <n v="1500"/>
    <s v="Cash"/>
    <n v="2055080"/>
    <n v="6328880"/>
    <n v="8929710"/>
    <n v="12529390"/>
    <b v="0"/>
  </r>
  <r>
    <x v="756"/>
    <d v="2022-07-19T00:00:00"/>
    <s v="19"/>
    <x v="4"/>
    <x v="3"/>
    <s v="NN734"/>
    <s v="Name 734"/>
    <x v="1"/>
    <s v="SSD 256 GB"/>
    <n v="210"/>
    <n v="2"/>
    <n v="420"/>
    <s v="Online"/>
    <n v="2016390"/>
    <n v="6290190"/>
    <n v="8929710"/>
    <n v="12529390"/>
    <b v="0"/>
  </r>
  <r>
    <x v="757"/>
    <d v="2022-07-19T00:00:00"/>
    <s v="19"/>
    <x v="4"/>
    <x v="3"/>
    <s v="NN735"/>
    <s v="Name 735"/>
    <x v="2"/>
    <s v="HDD 256 GB"/>
    <n v="4000"/>
    <n v="5"/>
    <n v="20000"/>
    <s v="Cash"/>
    <n v="2016390"/>
    <n v="6290190"/>
    <n v="8929710"/>
    <n v="12529390"/>
    <b v="0"/>
  </r>
  <r>
    <x v="758"/>
    <d v="2022-07-19T00:00:00"/>
    <s v="19"/>
    <x v="4"/>
    <x v="3"/>
    <s v="NN736"/>
    <s v="Name 736"/>
    <x v="2"/>
    <s v="Keyboard"/>
    <n v="3200"/>
    <n v="6"/>
    <n v="19200"/>
    <s v="Online"/>
    <n v="2016390"/>
    <n v="6290190"/>
    <n v="8929710"/>
    <n v="12529390"/>
    <b v="0"/>
  </r>
  <r>
    <x v="759"/>
    <d v="2022-07-19T00:00:00"/>
    <s v="19"/>
    <x v="4"/>
    <x v="3"/>
    <s v="NN737"/>
    <s v="Name 737"/>
    <x v="3"/>
    <s v="SSD 256 GB"/>
    <n v="2900"/>
    <n v="2"/>
    <n v="5800"/>
    <s v="Cash"/>
    <n v="2016390"/>
    <n v="6290190"/>
    <n v="8929710"/>
    <n v="12529390"/>
    <b v="0"/>
  </r>
  <r>
    <x v="760"/>
    <d v="2022-07-19T00:00:00"/>
    <s v="19"/>
    <x v="4"/>
    <x v="3"/>
    <s v="NN738"/>
    <s v="Name 738"/>
    <x v="0"/>
    <s v="HDD 256 GB"/>
    <n v="190"/>
    <n v="3"/>
    <n v="570"/>
    <s v="Online"/>
    <n v="2016390"/>
    <n v="6290190"/>
    <n v="8929710"/>
    <n v="12529390"/>
    <b v="0"/>
  </r>
  <r>
    <x v="761"/>
    <d v="2022-07-20T00:00:00"/>
    <s v="20"/>
    <x v="5"/>
    <x v="3"/>
    <s v="NN739"/>
    <s v="Name 739"/>
    <x v="2"/>
    <s v="Keyboard"/>
    <n v="4000"/>
    <n v="5"/>
    <n v="20000"/>
    <s v="Cash"/>
    <n v="2039290"/>
    <n v="6313090"/>
    <n v="8929710"/>
    <n v="12529390"/>
    <b v="0"/>
  </r>
  <r>
    <x v="762"/>
    <d v="2022-07-20T00:00:00"/>
    <s v="20"/>
    <x v="5"/>
    <x v="3"/>
    <s v="NN740"/>
    <s v="Name 740"/>
    <x v="3"/>
    <s v="SSD 256 GB"/>
    <n v="1500"/>
    <n v="3"/>
    <n v="4500"/>
    <s v="Online"/>
    <n v="2039290"/>
    <n v="6313090"/>
    <n v="8929710"/>
    <n v="12529390"/>
    <b v="0"/>
  </r>
  <r>
    <x v="763"/>
    <d v="2022-07-20T00:00:00"/>
    <s v="20"/>
    <x v="5"/>
    <x v="3"/>
    <s v="NN741"/>
    <s v="Name 741"/>
    <x v="0"/>
    <s v="HDD 256 GB"/>
    <n v="210"/>
    <n v="1"/>
    <n v="210"/>
    <s v="Cash"/>
    <n v="2039290"/>
    <n v="6313090"/>
    <n v="8929710"/>
    <n v="12529390"/>
    <b v="0"/>
  </r>
  <r>
    <x v="764"/>
    <d v="2022-07-20T00:00:00"/>
    <s v="20"/>
    <x v="5"/>
    <x v="3"/>
    <s v="NN719"/>
    <s v="Name 719"/>
    <x v="2"/>
    <s v="Keyboard"/>
    <n v="4000"/>
    <n v="4"/>
    <n v="16000"/>
    <s v="Online"/>
    <n v="2039290"/>
    <n v="6313090"/>
    <n v="8929710"/>
    <n v="12529390"/>
    <b v="0"/>
  </r>
  <r>
    <x v="765"/>
    <d v="2022-07-20T00:00:00"/>
    <s v="20"/>
    <x v="5"/>
    <x v="3"/>
    <s v="NN720"/>
    <s v="Name 720"/>
    <x v="3"/>
    <s v="SSD 256 GB"/>
    <n v="3200"/>
    <n v="10"/>
    <n v="32000"/>
    <s v="Cash"/>
    <n v="2039290"/>
    <n v="6313090"/>
    <n v="8929710"/>
    <n v="12529390"/>
    <b v="0"/>
  </r>
  <r>
    <x v="766"/>
    <d v="2022-07-21T00:00:00"/>
    <s v="21"/>
    <x v="6"/>
    <x v="3"/>
    <s v="NN721"/>
    <s v="Name 721"/>
    <x v="0"/>
    <s v="HDD 256 GB"/>
    <n v="2900"/>
    <n v="3"/>
    <n v="8700"/>
    <s v="Online"/>
    <n v="2028170"/>
    <n v="6301970"/>
    <n v="8929710"/>
    <n v="12529390"/>
    <b v="0"/>
  </r>
  <r>
    <x v="767"/>
    <d v="2022-07-21T00:00:00"/>
    <s v="21"/>
    <x v="6"/>
    <x v="3"/>
    <s v="NN722"/>
    <s v="Name 722"/>
    <x v="1"/>
    <s v="Mouse"/>
    <n v="190"/>
    <n v="4"/>
    <n v="760"/>
    <s v="Cash"/>
    <n v="2028170"/>
    <n v="6301970"/>
    <n v="8929710"/>
    <n v="12529390"/>
    <b v="0"/>
  </r>
  <r>
    <x v="768"/>
    <d v="2022-07-21T00:00:00"/>
    <s v="21"/>
    <x v="6"/>
    <x v="3"/>
    <s v="NN723"/>
    <s v="Name 723"/>
    <x v="2"/>
    <s v="Monitor"/>
    <n v="4000"/>
    <n v="5"/>
    <n v="20000"/>
    <s v="Online"/>
    <n v="2028170"/>
    <n v="6301970"/>
    <n v="8929710"/>
    <n v="12529390"/>
    <b v="0"/>
  </r>
  <r>
    <x v="769"/>
    <d v="2022-07-21T00:00:00"/>
    <s v="21"/>
    <x v="6"/>
    <x v="3"/>
    <s v="NN724"/>
    <s v="Name 724"/>
    <x v="3"/>
    <s v="Printer"/>
    <n v="1500"/>
    <n v="6"/>
    <n v="9000"/>
    <s v="Cash"/>
    <n v="2028170"/>
    <n v="6301970"/>
    <n v="8929710"/>
    <n v="12529390"/>
    <b v="0"/>
  </r>
  <r>
    <x v="770"/>
    <d v="2022-07-21T00:00:00"/>
    <s v="21"/>
    <x v="6"/>
    <x v="3"/>
    <s v="NN725"/>
    <s v="Name 725"/>
    <x v="0"/>
    <s v="Scanner"/>
    <n v="210"/>
    <n v="5"/>
    <n v="1050"/>
    <s v="Online"/>
    <n v="2028170"/>
    <n v="6301970"/>
    <n v="8929710"/>
    <n v="12529390"/>
    <b v="0"/>
  </r>
  <r>
    <x v="771"/>
    <d v="2022-07-22T00:00:00"/>
    <s v="22"/>
    <x v="0"/>
    <x v="3"/>
    <s v="NN726"/>
    <s v="Name 726"/>
    <x v="1"/>
    <s v="Keyboard"/>
    <n v="4000"/>
    <n v="6"/>
    <n v="24000"/>
    <s v="Cash"/>
    <n v="1998150"/>
    <n v="6271950"/>
    <n v="8929710"/>
    <n v="12529390"/>
    <b v="0"/>
  </r>
  <r>
    <x v="772"/>
    <d v="2022-07-22T00:00:00"/>
    <s v="22"/>
    <x v="0"/>
    <x v="3"/>
    <s v="NN727"/>
    <s v="Name 727"/>
    <x v="2"/>
    <s v="SSD 256 GB"/>
    <n v="3200"/>
    <n v="5"/>
    <n v="16000"/>
    <s v="Online"/>
    <n v="1998150"/>
    <n v="6271950"/>
    <n v="8929710"/>
    <n v="12529390"/>
    <b v="0"/>
  </r>
  <r>
    <x v="773"/>
    <d v="2022-07-22T00:00:00"/>
    <s v="22"/>
    <x v="0"/>
    <x v="3"/>
    <s v="NN728"/>
    <s v="Name 728"/>
    <x v="3"/>
    <s v="HDD 256 GB"/>
    <n v="2900"/>
    <n v="6"/>
    <n v="17400"/>
    <s v="Cash"/>
    <n v="1998150"/>
    <n v="6271950"/>
    <n v="8929710"/>
    <n v="12529390"/>
    <b v="0"/>
  </r>
  <r>
    <x v="774"/>
    <d v="2022-07-22T00:00:00"/>
    <s v="22"/>
    <x v="0"/>
    <x v="3"/>
    <s v="NN729"/>
    <s v="Name 729"/>
    <x v="0"/>
    <s v="Mouse"/>
    <n v="190"/>
    <n v="2"/>
    <n v="380"/>
    <s v="Online"/>
    <n v="1998150"/>
    <n v="6271950"/>
    <n v="8929710"/>
    <n v="12529390"/>
    <b v="0"/>
  </r>
  <r>
    <x v="775"/>
    <d v="2022-07-22T00:00:00"/>
    <s v="22"/>
    <x v="0"/>
    <x v="3"/>
    <s v="NN730"/>
    <s v="Name 730"/>
    <x v="1"/>
    <s v="Monitor"/>
    <n v="4000"/>
    <n v="3"/>
    <n v="12000"/>
    <s v="Cash"/>
    <n v="1998150"/>
    <n v="6271950"/>
    <n v="8929710"/>
    <n v="12529390"/>
    <b v="0"/>
  </r>
  <r>
    <x v="776"/>
    <d v="2022-07-23T00:00:00"/>
    <s v="23"/>
    <x v="1"/>
    <x v="3"/>
    <s v="NN731"/>
    <s v="Name 731"/>
    <x v="2"/>
    <s v="Printer"/>
    <n v="1500"/>
    <n v="5"/>
    <n v="7500"/>
    <s v="Online"/>
    <n v="1940700"/>
    <n v="6214500"/>
    <n v="8929710"/>
    <n v="12529390"/>
    <b v="0"/>
  </r>
  <r>
    <x v="777"/>
    <d v="2022-07-23T00:00:00"/>
    <s v="23"/>
    <x v="1"/>
    <x v="3"/>
    <s v="NN732"/>
    <s v="Name 732"/>
    <x v="3"/>
    <s v="Scanner"/>
    <n v="210"/>
    <n v="3"/>
    <n v="630"/>
    <s v="Cash"/>
    <n v="1940700"/>
    <n v="6214500"/>
    <n v="8929710"/>
    <n v="12529390"/>
    <b v="0"/>
  </r>
  <r>
    <x v="778"/>
    <d v="2022-07-23T00:00:00"/>
    <s v="23"/>
    <x v="1"/>
    <x v="3"/>
    <s v="NN733"/>
    <s v="Name 733"/>
    <x v="0"/>
    <s v="Keyboard"/>
    <n v="4000"/>
    <n v="1"/>
    <n v="4000"/>
    <s v="Online"/>
    <n v="1940700"/>
    <n v="6214500"/>
    <n v="8929710"/>
    <n v="12529390"/>
    <b v="0"/>
  </r>
  <r>
    <x v="779"/>
    <d v="2022-07-23T00:00:00"/>
    <s v="23"/>
    <x v="1"/>
    <x v="3"/>
    <s v="NN734"/>
    <s v="Name 734"/>
    <x v="1"/>
    <s v="SSD 256 GB"/>
    <n v="3200"/>
    <n v="2"/>
    <n v="6400"/>
    <s v="Cash"/>
    <n v="1940700"/>
    <n v="6214500"/>
    <n v="8929710"/>
    <n v="12529390"/>
    <b v="0"/>
  </r>
  <r>
    <x v="780"/>
    <d v="2022-07-23T00:00:00"/>
    <s v="23"/>
    <x v="1"/>
    <x v="3"/>
    <s v="NN735"/>
    <s v="Name 735"/>
    <x v="2"/>
    <s v="HDD 256 GB"/>
    <n v="2900"/>
    <n v="3"/>
    <n v="8700"/>
    <s v="Online"/>
    <n v="1940700"/>
    <n v="6214500"/>
    <n v="8929710"/>
    <n v="12529390"/>
    <b v="0"/>
  </r>
  <r>
    <x v="781"/>
    <d v="2022-07-24T00:00:00"/>
    <s v="24"/>
    <x v="2"/>
    <x v="3"/>
    <s v="NN736"/>
    <s v="Name 736"/>
    <x v="2"/>
    <s v="Keyboard"/>
    <n v="190"/>
    <n v="5"/>
    <n v="950"/>
    <s v="Cash"/>
    <n v="1939470"/>
    <n v="6213270"/>
    <n v="8929710"/>
    <n v="12529390"/>
    <b v="0"/>
  </r>
  <r>
    <x v="782"/>
    <d v="2022-07-24T00:00:00"/>
    <s v="24"/>
    <x v="2"/>
    <x v="3"/>
    <s v="NN737"/>
    <s v="Name 737"/>
    <x v="3"/>
    <s v="SSD 256 GB"/>
    <n v="4000"/>
    <n v="6"/>
    <n v="24000"/>
    <s v="Online"/>
    <n v="1939470"/>
    <n v="6213270"/>
    <n v="8929710"/>
    <n v="12529390"/>
    <b v="0"/>
  </r>
  <r>
    <x v="783"/>
    <d v="2022-07-24T00:00:00"/>
    <s v="24"/>
    <x v="2"/>
    <x v="3"/>
    <s v="NN738"/>
    <s v="Name 738"/>
    <x v="0"/>
    <s v="HDD 256 GB"/>
    <n v="1500"/>
    <n v="2"/>
    <n v="3000"/>
    <s v="Cash"/>
    <n v="1939470"/>
    <n v="6213270"/>
    <n v="8929710"/>
    <n v="12529390"/>
    <b v="0"/>
  </r>
  <r>
    <x v="784"/>
    <d v="2022-07-24T00:00:00"/>
    <s v="24"/>
    <x v="2"/>
    <x v="3"/>
    <s v="NN739"/>
    <s v="Name 739"/>
    <x v="2"/>
    <s v="Keyboard"/>
    <n v="210"/>
    <n v="3"/>
    <n v="630"/>
    <s v="Online"/>
    <n v="1939470"/>
    <n v="6213270"/>
    <n v="8929710"/>
    <n v="12529390"/>
    <b v="0"/>
  </r>
  <r>
    <x v="785"/>
    <d v="2022-07-24T00:00:00"/>
    <s v="24"/>
    <x v="2"/>
    <x v="3"/>
    <s v="NN740"/>
    <s v="Name 740"/>
    <x v="3"/>
    <s v="SSD 256 GB"/>
    <n v="4000"/>
    <n v="5"/>
    <n v="20000"/>
    <s v="Cash"/>
    <n v="1939470"/>
    <n v="6213270"/>
    <n v="8929710"/>
    <n v="12529390"/>
    <b v="0"/>
  </r>
  <r>
    <x v="786"/>
    <d v="2022-07-25T00:00:00"/>
    <s v="25"/>
    <x v="3"/>
    <x v="3"/>
    <s v="NN741"/>
    <s v="Name 741"/>
    <x v="0"/>
    <s v="HDD 256 GB"/>
    <n v="3200"/>
    <n v="3"/>
    <n v="9600"/>
    <s v="Online"/>
    <n v="1921240"/>
    <n v="6195040"/>
    <n v="8929710"/>
    <n v="12529390"/>
    <b v="0"/>
  </r>
  <r>
    <x v="787"/>
    <d v="2022-07-25T00:00:00"/>
    <s v="25"/>
    <x v="3"/>
    <x v="3"/>
    <s v="NN719"/>
    <s v="Name 719"/>
    <x v="2"/>
    <s v="Keyboard"/>
    <n v="2900"/>
    <n v="1"/>
    <n v="2900"/>
    <s v="Cash"/>
    <n v="1921240"/>
    <n v="6195040"/>
    <n v="8929710"/>
    <n v="12529390"/>
    <b v="0"/>
  </r>
  <r>
    <x v="788"/>
    <d v="2022-07-25T00:00:00"/>
    <s v="25"/>
    <x v="3"/>
    <x v="3"/>
    <s v="NN720"/>
    <s v="Name 720"/>
    <x v="3"/>
    <s v="SSD 256 GB"/>
    <n v="190"/>
    <n v="10"/>
    <n v="1900"/>
    <s v="Online"/>
    <n v="1921240"/>
    <n v="6195040"/>
    <n v="8929710"/>
    <n v="12529390"/>
    <b v="0"/>
  </r>
  <r>
    <x v="789"/>
    <d v="2022-07-25T00:00:00"/>
    <s v="25"/>
    <x v="3"/>
    <x v="3"/>
    <s v="NN721"/>
    <s v="Name 721"/>
    <x v="0"/>
    <s v="HDD 256 GB"/>
    <n v="4000"/>
    <n v="3"/>
    <n v="12000"/>
    <s v="Cash"/>
    <n v="1921240"/>
    <n v="6195040"/>
    <n v="8929710"/>
    <n v="12529390"/>
    <b v="0"/>
  </r>
  <r>
    <x v="790"/>
    <d v="2022-07-25T00:00:00"/>
    <s v="25"/>
    <x v="3"/>
    <x v="3"/>
    <s v="NN722"/>
    <s v="Name 722"/>
    <x v="1"/>
    <s v="Mouse"/>
    <n v="1500"/>
    <n v="4"/>
    <n v="6000"/>
    <s v="Online"/>
    <n v="1921240"/>
    <n v="6195040"/>
    <n v="8929710"/>
    <n v="12529390"/>
    <b v="0"/>
  </r>
  <r>
    <x v="791"/>
    <d v="2022-07-26T00:00:00"/>
    <s v="26"/>
    <x v="4"/>
    <x v="3"/>
    <s v="NN723"/>
    <s v="Name 723"/>
    <x v="2"/>
    <s v="Monitor"/>
    <n v="210"/>
    <n v="5"/>
    <n v="1050"/>
    <s v="Cash"/>
    <n v="1880840"/>
    <n v="6154640"/>
    <n v="8929710"/>
    <n v="12529390"/>
    <b v="0"/>
  </r>
  <r>
    <x v="792"/>
    <d v="2022-07-26T00:00:00"/>
    <s v="26"/>
    <x v="4"/>
    <x v="3"/>
    <s v="NN724"/>
    <s v="Name 724"/>
    <x v="3"/>
    <s v="Printer"/>
    <n v="4000"/>
    <n v="6"/>
    <n v="24000"/>
    <s v="Online"/>
    <n v="1880840"/>
    <n v="6154640"/>
    <n v="8929710"/>
    <n v="12529390"/>
    <b v="0"/>
  </r>
  <r>
    <x v="793"/>
    <d v="2022-07-26T00:00:00"/>
    <s v="26"/>
    <x v="4"/>
    <x v="3"/>
    <s v="NN725"/>
    <s v="Name 725"/>
    <x v="0"/>
    <s v="Scanner"/>
    <n v="3200"/>
    <n v="5"/>
    <n v="16000"/>
    <s v="Cash"/>
    <n v="1880840"/>
    <n v="6154640"/>
    <n v="8929710"/>
    <n v="12529390"/>
    <b v="0"/>
  </r>
  <r>
    <x v="794"/>
    <d v="2022-07-26T00:00:00"/>
    <s v="26"/>
    <x v="4"/>
    <x v="3"/>
    <s v="NN726"/>
    <s v="Name 726"/>
    <x v="1"/>
    <s v="Keyboard"/>
    <n v="2900"/>
    <n v="6"/>
    <n v="17400"/>
    <s v="Online"/>
    <n v="1880840"/>
    <n v="6154640"/>
    <n v="8929710"/>
    <n v="12529390"/>
    <b v="0"/>
  </r>
  <r>
    <x v="795"/>
    <d v="2022-07-26T00:00:00"/>
    <s v="26"/>
    <x v="4"/>
    <x v="3"/>
    <s v="NN727"/>
    <s v="Name 727"/>
    <x v="2"/>
    <s v="SSD 256 GB"/>
    <n v="190"/>
    <n v="5"/>
    <n v="950"/>
    <s v="Cash"/>
    <n v="1880840"/>
    <n v="6154640"/>
    <n v="8929710"/>
    <n v="12529390"/>
    <b v="0"/>
  </r>
  <r>
    <x v="796"/>
    <d v="2022-07-27T00:00:00"/>
    <s v="27"/>
    <x v="5"/>
    <x v="3"/>
    <s v="NN728"/>
    <s v="Name 728"/>
    <x v="3"/>
    <s v="HDD 256 GB"/>
    <n v="4000"/>
    <n v="6"/>
    <n v="24000"/>
    <s v="Online"/>
    <n v="1853390"/>
    <n v="6127190"/>
    <n v="8929710"/>
    <n v="12529390"/>
    <b v="0"/>
  </r>
  <r>
    <x v="797"/>
    <d v="2022-07-27T00:00:00"/>
    <s v="27"/>
    <x v="5"/>
    <x v="3"/>
    <s v="NN729"/>
    <s v="Name 729"/>
    <x v="0"/>
    <s v="Mouse"/>
    <n v="1500"/>
    <n v="2"/>
    <n v="3000"/>
    <s v="Cash"/>
    <n v="1853390"/>
    <n v="6127190"/>
    <n v="8929710"/>
    <n v="12529390"/>
    <b v="0"/>
  </r>
  <r>
    <x v="798"/>
    <d v="2022-07-27T00:00:00"/>
    <s v="27"/>
    <x v="5"/>
    <x v="3"/>
    <s v="NN730"/>
    <s v="Name 730"/>
    <x v="1"/>
    <s v="Monitor"/>
    <n v="210"/>
    <n v="3"/>
    <n v="630"/>
    <s v="Online"/>
    <n v="1853390"/>
    <n v="6127190"/>
    <n v="8929710"/>
    <n v="12529390"/>
    <b v="0"/>
  </r>
  <r>
    <x v="799"/>
    <d v="2022-07-27T00:00:00"/>
    <s v="27"/>
    <x v="5"/>
    <x v="3"/>
    <s v="NN731"/>
    <s v="Name 731"/>
    <x v="2"/>
    <s v="Printer"/>
    <n v="4000"/>
    <n v="5"/>
    <n v="20000"/>
    <s v="Cash"/>
    <n v="1853390"/>
    <n v="6127190"/>
    <n v="8929710"/>
    <n v="12529390"/>
    <b v="0"/>
  </r>
  <r>
    <x v="800"/>
    <d v="2022-07-27T00:00:00"/>
    <s v="27"/>
    <x v="5"/>
    <x v="3"/>
    <s v="NN732"/>
    <s v="Name 732"/>
    <x v="3"/>
    <s v="Scanner"/>
    <n v="3200"/>
    <n v="3"/>
    <n v="9600"/>
    <s v="Online"/>
    <n v="1853390"/>
    <n v="6127190"/>
    <n v="8929710"/>
    <n v="12529390"/>
    <b v="0"/>
  </r>
  <r>
    <x v="801"/>
    <d v="2022-07-28T00:00:00"/>
    <s v="28"/>
    <x v="6"/>
    <x v="3"/>
    <s v="NN733"/>
    <s v="Name 733"/>
    <x v="0"/>
    <s v="Keyboard"/>
    <n v="2900"/>
    <n v="1"/>
    <n v="2900"/>
    <s v="Cash"/>
    <n v="1827620"/>
    <n v="6101420"/>
    <n v="8929710"/>
    <n v="12529390"/>
    <b v="0"/>
  </r>
  <r>
    <x v="802"/>
    <d v="2022-07-28T00:00:00"/>
    <s v="28"/>
    <x v="6"/>
    <x v="3"/>
    <s v="NN734"/>
    <s v="Name 734"/>
    <x v="1"/>
    <s v="SSD 256 GB"/>
    <n v="190"/>
    <n v="2"/>
    <n v="380"/>
    <s v="Online"/>
    <n v="1827620"/>
    <n v="6101420"/>
    <n v="8929710"/>
    <n v="12529390"/>
    <b v="0"/>
  </r>
  <r>
    <x v="803"/>
    <d v="2022-07-28T00:00:00"/>
    <s v="28"/>
    <x v="6"/>
    <x v="3"/>
    <s v="NN735"/>
    <s v="Name 735"/>
    <x v="2"/>
    <s v="HDD 256 GB"/>
    <n v="4000"/>
    <n v="3"/>
    <n v="12000"/>
    <s v="Cash"/>
    <n v="1827620"/>
    <n v="6101420"/>
    <n v="8929710"/>
    <n v="12529390"/>
    <b v="0"/>
  </r>
  <r>
    <x v="804"/>
    <d v="2022-07-28T00:00:00"/>
    <s v="28"/>
    <x v="6"/>
    <x v="3"/>
    <s v="NN736"/>
    <s v="Name 736"/>
    <x v="2"/>
    <s v="Keyboard"/>
    <n v="1500"/>
    <n v="5"/>
    <n v="7500"/>
    <s v="Online"/>
    <n v="1827620"/>
    <n v="6101420"/>
    <n v="8929710"/>
    <n v="12529390"/>
    <b v="0"/>
  </r>
  <r>
    <x v="805"/>
    <d v="2022-07-28T00:00:00"/>
    <s v="28"/>
    <x v="6"/>
    <x v="3"/>
    <s v="NN737"/>
    <s v="Name 737"/>
    <x v="3"/>
    <s v="SSD 256 GB"/>
    <n v="210"/>
    <n v="6"/>
    <n v="1260"/>
    <s v="Cash"/>
    <n v="1827620"/>
    <n v="6101420"/>
    <n v="8929710"/>
    <n v="12529390"/>
    <b v="0"/>
  </r>
  <r>
    <x v="806"/>
    <d v="2022-07-29T00:00:00"/>
    <s v="29"/>
    <x v="0"/>
    <x v="3"/>
    <s v="NN738"/>
    <s v="Name 738"/>
    <x v="0"/>
    <s v="HDD 256 GB"/>
    <n v="4000"/>
    <n v="2"/>
    <n v="8000"/>
    <s v="Online"/>
    <n v="1813660"/>
    <n v="6087460"/>
    <n v="8929710"/>
    <n v="12529390"/>
    <b v="0"/>
  </r>
  <r>
    <x v="807"/>
    <d v="2022-07-29T00:00:00"/>
    <s v="29"/>
    <x v="0"/>
    <x v="3"/>
    <s v="NN739"/>
    <s v="Name 739"/>
    <x v="2"/>
    <s v="Keyboard"/>
    <n v="3200"/>
    <n v="3"/>
    <n v="9600"/>
    <s v="Cash"/>
    <n v="1813660"/>
    <n v="6087460"/>
    <n v="8929710"/>
    <n v="12529390"/>
    <b v="0"/>
  </r>
  <r>
    <x v="808"/>
    <d v="2022-07-29T00:00:00"/>
    <s v="29"/>
    <x v="0"/>
    <x v="3"/>
    <s v="NN740"/>
    <s v="Name 740"/>
    <x v="3"/>
    <s v="SSD 256 GB"/>
    <n v="2900"/>
    <n v="5"/>
    <n v="14500"/>
    <s v="Online"/>
    <n v="1813660"/>
    <n v="6087460"/>
    <n v="8929710"/>
    <n v="12529390"/>
    <b v="0"/>
  </r>
  <r>
    <x v="809"/>
    <d v="2022-07-29T00:00:00"/>
    <s v="29"/>
    <x v="0"/>
    <x v="3"/>
    <s v="NN741"/>
    <s v="Name 741"/>
    <x v="0"/>
    <s v="HDD 256 GB"/>
    <n v="190"/>
    <n v="3"/>
    <n v="570"/>
    <s v="Cash"/>
    <n v="1813660"/>
    <n v="6087460"/>
    <n v="8929710"/>
    <n v="12529390"/>
    <b v="0"/>
  </r>
  <r>
    <x v="810"/>
    <d v="2022-07-29T00:00:00"/>
    <s v="29"/>
    <x v="0"/>
    <x v="3"/>
    <s v="NN719"/>
    <s v="Name 719"/>
    <x v="2"/>
    <s v="Keyboard"/>
    <n v="4000"/>
    <n v="1"/>
    <n v="4000"/>
    <s v="Online"/>
    <n v="1813660"/>
    <n v="6087460"/>
    <n v="8929710"/>
    <n v="12529390"/>
    <b v="0"/>
  </r>
  <r>
    <x v="811"/>
    <d v="2022-07-30T00:00:00"/>
    <s v="30"/>
    <x v="1"/>
    <x v="3"/>
    <s v="NN720"/>
    <s v="Name 720"/>
    <x v="3"/>
    <s v="SSD 256 GB"/>
    <n v="1500"/>
    <n v="10"/>
    <n v="15000"/>
    <s v="Cash"/>
    <n v="1778890"/>
    <n v="6052690"/>
    <n v="8929710"/>
    <n v="12529390"/>
    <b v="0"/>
  </r>
  <r>
    <x v="812"/>
    <d v="2022-07-30T00:00:00"/>
    <s v="30"/>
    <x v="1"/>
    <x v="3"/>
    <s v="NN721"/>
    <s v="Name 721"/>
    <x v="0"/>
    <s v="HDD 256 GB"/>
    <n v="210"/>
    <n v="3"/>
    <n v="630"/>
    <s v="Online"/>
    <n v="1778890"/>
    <n v="6052690"/>
    <n v="8929710"/>
    <n v="12529390"/>
    <b v="0"/>
  </r>
  <r>
    <x v="813"/>
    <d v="2022-07-30T00:00:00"/>
    <s v="30"/>
    <x v="1"/>
    <x v="3"/>
    <s v="NN722"/>
    <s v="Name 722"/>
    <x v="1"/>
    <s v="Mouse"/>
    <n v="4000"/>
    <n v="4"/>
    <n v="16000"/>
    <s v="Cash"/>
    <n v="1778890"/>
    <n v="6052690"/>
    <n v="8929710"/>
    <n v="12529390"/>
    <b v="0"/>
  </r>
  <r>
    <x v="814"/>
    <d v="2022-07-30T00:00:00"/>
    <s v="30"/>
    <x v="1"/>
    <x v="3"/>
    <s v="NN723"/>
    <s v="Name 723"/>
    <x v="2"/>
    <s v="Monitor"/>
    <n v="3200"/>
    <n v="5"/>
    <n v="16000"/>
    <s v="Online"/>
    <n v="1778890"/>
    <n v="6052690"/>
    <n v="8929710"/>
    <n v="12529390"/>
    <b v="0"/>
  </r>
  <r>
    <x v="815"/>
    <d v="2022-07-30T00:00:00"/>
    <s v="30"/>
    <x v="1"/>
    <x v="3"/>
    <s v="NN724"/>
    <s v="Name 724"/>
    <x v="3"/>
    <s v="Printer"/>
    <n v="2900"/>
    <n v="6"/>
    <n v="17400"/>
    <s v="Cash"/>
    <n v="1778890"/>
    <n v="6052690"/>
    <n v="8929710"/>
    <n v="12529390"/>
    <b v="0"/>
  </r>
  <r>
    <x v="816"/>
    <d v="2022-07-31T00:00:00"/>
    <s v="31"/>
    <x v="2"/>
    <x v="3"/>
    <s v="NN725"/>
    <s v="Name 725"/>
    <x v="0"/>
    <s v="Scanner"/>
    <n v="190"/>
    <n v="5"/>
    <n v="950"/>
    <s v="Online"/>
    <n v="1735920"/>
    <n v="6009720"/>
    <n v="8929710"/>
    <n v="12529390"/>
    <b v="0"/>
  </r>
  <r>
    <x v="817"/>
    <d v="2022-07-31T00:00:00"/>
    <s v="31"/>
    <x v="2"/>
    <x v="3"/>
    <s v="NN726"/>
    <s v="Name 726"/>
    <x v="1"/>
    <s v="Keyboard"/>
    <n v="4000"/>
    <n v="6"/>
    <n v="24000"/>
    <s v="Cash"/>
    <n v="1735920"/>
    <n v="6009720"/>
    <n v="8929710"/>
    <n v="12529390"/>
    <b v="0"/>
  </r>
  <r>
    <x v="818"/>
    <d v="2022-07-31T00:00:00"/>
    <s v="31"/>
    <x v="2"/>
    <x v="3"/>
    <s v="NN727"/>
    <s v="Name 727"/>
    <x v="2"/>
    <s v="SSD 256 GB"/>
    <n v="1500"/>
    <n v="5"/>
    <n v="7500"/>
    <s v="Online"/>
    <n v="1735920"/>
    <n v="6009720"/>
    <n v="8929710"/>
    <n v="12529390"/>
    <b v="0"/>
  </r>
  <r>
    <x v="819"/>
    <d v="2022-07-31T00:00:00"/>
    <s v="31"/>
    <x v="2"/>
    <x v="3"/>
    <s v="NN728"/>
    <s v="Name 728"/>
    <x v="3"/>
    <s v="HDD 256 GB"/>
    <n v="210"/>
    <n v="6"/>
    <n v="1260"/>
    <s v="Cash"/>
    <n v="1735920"/>
    <n v="6009720"/>
    <n v="8929710"/>
    <n v="12529390"/>
    <b v="0"/>
  </r>
  <r>
    <x v="820"/>
    <d v="2022-07-31T00:00:00"/>
    <s v="31"/>
    <x v="2"/>
    <x v="3"/>
    <s v="NN729"/>
    <s v="Name 729"/>
    <x v="0"/>
    <s v="Mouse"/>
    <n v="4000"/>
    <n v="2"/>
    <n v="8000"/>
    <s v="Online"/>
    <n v="1735920"/>
    <n v="6009720"/>
    <n v="8929710"/>
    <n v="12529390"/>
    <b v="0"/>
  </r>
  <r>
    <x v="821"/>
    <d v="2022-08-01T00:00:00"/>
    <s v="1"/>
    <x v="3"/>
    <x v="4"/>
    <s v="NN730"/>
    <s v="Name 730"/>
    <x v="1"/>
    <s v="Monitor"/>
    <n v="3200"/>
    <n v="3"/>
    <n v="9600"/>
    <s v="Cash"/>
    <n v="1717780"/>
    <n v="5991580"/>
    <n v="8929710"/>
    <n v="12529390"/>
    <b v="0"/>
  </r>
  <r>
    <x v="822"/>
    <d v="2022-08-01T00:00:00"/>
    <s v="1"/>
    <x v="3"/>
    <x v="4"/>
    <s v="NN731"/>
    <s v="Name 731"/>
    <x v="2"/>
    <s v="Printer"/>
    <n v="2900"/>
    <n v="5"/>
    <n v="14500"/>
    <s v="Online"/>
    <n v="1717780"/>
    <n v="5991580"/>
    <n v="8929710"/>
    <n v="12529390"/>
    <b v="0"/>
  </r>
  <r>
    <x v="823"/>
    <d v="2022-08-01T00:00:00"/>
    <s v="1"/>
    <x v="3"/>
    <x v="4"/>
    <s v="NN732"/>
    <s v="Name 732"/>
    <x v="3"/>
    <s v="Scanner"/>
    <n v="190"/>
    <n v="3"/>
    <n v="570"/>
    <s v="Cash"/>
    <n v="1717780"/>
    <n v="5991580"/>
    <n v="8929710"/>
    <n v="12529390"/>
    <b v="0"/>
  </r>
  <r>
    <x v="824"/>
    <d v="2022-08-01T00:00:00"/>
    <s v="1"/>
    <x v="3"/>
    <x v="4"/>
    <s v="NN733"/>
    <s v="Name 733"/>
    <x v="0"/>
    <s v="Keyboard"/>
    <n v="4000"/>
    <n v="1"/>
    <n v="4000"/>
    <s v="Online"/>
    <n v="1717780"/>
    <n v="5991580"/>
    <n v="8929710"/>
    <n v="12529390"/>
    <b v="0"/>
  </r>
  <r>
    <x v="825"/>
    <d v="2022-08-01T00:00:00"/>
    <s v="1"/>
    <x v="3"/>
    <x v="4"/>
    <s v="NN734"/>
    <s v="Name 734"/>
    <x v="1"/>
    <s v="SSD 256 GB"/>
    <n v="1500"/>
    <n v="2"/>
    <n v="3000"/>
    <s v="Cash"/>
    <n v="1717780"/>
    <n v="5991580"/>
    <n v="8929710"/>
    <n v="12529390"/>
    <b v="0"/>
  </r>
  <r>
    <x v="826"/>
    <d v="2022-08-02T00:00:00"/>
    <s v="2"/>
    <x v="4"/>
    <x v="4"/>
    <s v="NN735"/>
    <s v="Name 735"/>
    <x v="2"/>
    <s v="HDD 256 GB"/>
    <n v="210"/>
    <n v="3"/>
    <n v="630"/>
    <s v="Online"/>
    <n v="1713350"/>
    <n v="5987150"/>
    <n v="8929710"/>
    <n v="12529390"/>
    <b v="0"/>
  </r>
  <r>
    <x v="827"/>
    <d v="2022-08-02T00:00:00"/>
    <s v="2"/>
    <x v="4"/>
    <x v="4"/>
    <s v="NN736"/>
    <s v="Name 736"/>
    <x v="2"/>
    <s v="Keyboard"/>
    <n v="4000"/>
    <n v="5"/>
    <n v="20000"/>
    <s v="Cash"/>
    <n v="1713350"/>
    <n v="5987150"/>
    <n v="8929710"/>
    <n v="12529390"/>
    <b v="0"/>
  </r>
  <r>
    <x v="828"/>
    <d v="2022-08-02T00:00:00"/>
    <s v="2"/>
    <x v="4"/>
    <x v="4"/>
    <s v="NN737"/>
    <s v="Name 737"/>
    <x v="3"/>
    <s v="SSD 256 GB"/>
    <n v="3200"/>
    <n v="6"/>
    <n v="19200"/>
    <s v="Online"/>
    <n v="1713350"/>
    <n v="5987150"/>
    <n v="8929710"/>
    <n v="12529390"/>
    <b v="0"/>
  </r>
  <r>
    <x v="829"/>
    <d v="2022-08-02T00:00:00"/>
    <s v="2"/>
    <x v="4"/>
    <x v="4"/>
    <s v="NN738"/>
    <s v="Name 738"/>
    <x v="0"/>
    <s v="HDD 256 GB"/>
    <n v="2900"/>
    <n v="2"/>
    <n v="5800"/>
    <s v="Cash"/>
    <n v="1713350"/>
    <n v="5987150"/>
    <n v="8929710"/>
    <n v="12529390"/>
    <b v="0"/>
  </r>
  <r>
    <x v="830"/>
    <d v="2022-08-02T00:00:00"/>
    <s v="2"/>
    <x v="4"/>
    <x v="4"/>
    <s v="NN739"/>
    <s v="Name 739"/>
    <x v="2"/>
    <s v="Keyboard"/>
    <n v="190"/>
    <n v="3"/>
    <n v="570"/>
    <s v="Online"/>
    <n v="1713350"/>
    <n v="5987150"/>
    <n v="8929710"/>
    <n v="12529390"/>
    <b v="0"/>
  </r>
  <r>
    <x v="831"/>
    <d v="2022-08-03T00:00:00"/>
    <s v="3"/>
    <x v="5"/>
    <x v="4"/>
    <s v="NN740"/>
    <s v="Name 740"/>
    <x v="3"/>
    <s v="SSD 256 GB"/>
    <n v="4000"/>
    <n v="5"/>
    <n v="20000"/>
    <s v="Cash"/>
    <n v="1687860"/>
    <n v="5961660"/>
    <n v="8929710"/>
    <n v="12529390"/>
    <b v="0"/>
  </r>
  <r>
    <x v="832"/>
    <d v="2022-08-03T00:00:00"/>
    <s v="3"/>
    <x v="5"/>
    <x v="4"/>
    <s v="NN741"/>
    <s v="Name 741"/>
    <x v="0"/>
    <s v="HDD 256 GB"/>
    <n v="1500"/>
    <n v="3"/>
    <n v="4500"/>
    <s v="Online"/>
    <n v="1687860"/>
    <n v="5961660"/>
    <n v="8929710"/>
    <n v="12529390"/>
    <b v="0"/>
  </r>
  <r>
    <x v="833"/>
    <d v="2022-08-03T00:00:00"/>
    <s v="3"/>
    <x v="5"/>
    <x v="4"/>
    <s v="NN719"/>
    <s v="Name 719"/>
    <x v="2"/>
    <s v="Keyboard"/>
    <n v="210"/>
    <n v="1"/>
    <n v="210"/>
    <s v="Cash"/>
    <n v="1687860"/>
    <n v="5961660"/>
    <n v="8929710"/>
    <n v="12529390"/>
    <b v="0"/>
  </r>
  <r>
    <x v="834"/>
    <d v="2022-08-03T00:00:00"/>
    <s v="3"/>
    <x v="5"/>
    <x v="4"/>
    <s v="NN720"/>
    <s v="Name 720"/>
    <x v="3"/>
    <s v="SSD 256 GB"/>
    <n v="4000"/>
    <n v="10"/>
    <n v="40000"/>
    <s v="Online"/>
    <n v="1687860"/>
    <n v="5961660"/>
    <n v="8929710"/>
    <n v="12529390"/>
    <b v="0"/>
  </r>
  <r>
    <x v="835"/>
    <d v="2022-08-03T00:00:00"/>
    <s v="3"/>
    <x v="5"/>
    <x v="4"/>
    <s v="NN721"/>
    <s v="Name 721"/>
    <x v="0"/>
    <s v="HDD 256 GB"/>
    <n v="3200"/>
    <n v="3"/>
    <n v="9600"/>
    <s v="Cash"/>
    <n v="1687860"/>
    <n v="5961660"/>
    <n v="8929710"/>
    <n v="12529390"/>
    <b v="0"/>
  </r>
  <r>
    <x v="836"/>
    <d v="2022-08-04T00:00:00"/>
    <s v="4"/>
    <x v="6"/>
    <x v="4"/>
    <s v="NN722"/>
    <s v="Name 722"/>
    <x v="1"/>
    <s v="Mouse"/>
    <n v="2900"/>
    <n v="4"/>
    <n v="11600"/>
    <s v="Online"/>
    <n v="1648490"/>
    <n v="5922290"/>
    <n v="8929710"/>
    <n v="12529390"/>
    <b v="0"/>
  </r>
  <r>
    <x v="837"/>
    <d v="2022-08-04T00:00:00"/>
    <s v="4"/>
    <x v="6"/>
    <x v="4"/>
    <s v="NN723"/>
    <s v="Name 723"/>
    <x v="2"/>
    <s v="Monitor"/>
    <n v="190"/>
    <n v="5"/>
    <n v="950"/>
    <s v="Cash"/>
    <n v="1648490"/>
    <n v="5922290"/>
    <n v="8929710"/>
    <n v="12529390"/>
    <b v="0"/>
  </r>
  <r>
    <x v="838"/>
    <d v="2022-08-04T00:00:00"/>
    <s v="4"/>
    <x v="6"/>
    <x v="4"/>
    <s v="NN724"/>
    <s v="Name 724"/>
    <x v="3"/>
    <s v="Printer"/>
    <n v="4000"/>
    <n v="6"/>
    <n v="24000"/>
    <s v="Online"/>
    <n v="1648490"/>
    <n v="5922290"/>
    <n v="8929710"/>
    <n v="12529390"/>
    <b v="0"/>
  </r>
  <r>
    <x v="839"/>
    <d v="2022-08-04T00:00:00"/>
    <s v="4"/>
    <x v="6"/>
    <x v="4"/>
    <s v="NN725"/>
    <s v="Name 725"/>
    <x v="0"/>
    <s v="Scanner"/>
    <n v="1500"/>
    <n v="5"/>
    <n v="7500"/>
    <s v="Cash"/>
    <n v="1648490"/>
    <n v="5922290"/>
    <n v="8929710"/>
    <n v="12529390"/>
    <b v="0"/>
  </r>
  <r>
    <x v="840"/>
    <d v="2022-08-04T00:00:00"/>
    <s v="4"/>
    <x v="6"/>
    <x v="4"/>
    <s v="NN726"/>
    <s v="Name 726"/>
    <x v="1"/>
    <s v="Keyboard"/>
    <n v="210"/>
    <n v="6"/>
    <n v="1260"/>
    <s v="Online"/>
    <n v="1648490"/>
    <n v="5922290"/>
    <n v="8929710"/>
    <n v="12529390"/>
    <b v="0"/>
  </r>
  <r>
    <x v="841"/>
    <d v="2022-08-05T00:00:00"/>
    <s v="5"/>
    <x v="0"/>
    <x v="4"/>
    <s v="NN727"/>
    <s v="Name 727"/>
    <x v="2"/>
    <s v="SSD 256 GB"/>
    <n v="4000"/>
    <n v="5"/>
    <n v="20000"/>
    <s v="Cash"/>
    <n v="1664250"/>
    <n v="5938050"/>
    <n v="8929710"/>
    <n v="12529390"/>
    <b v="0"/>
  </r>
  <r>
    <x v="842"/>
    <d v="2022-08-05T00:00:00"/>
    <s v="5"/>
    <x v="0"/>
    <x v="4"/>
    <s v="NN728"/>
    <s v="Name 728"/>
    <x v="3"/>
    <s v="HDD 256 GB"/>
    <n v="3200"/>
    <n v="6"/>
    <n v="19200"/>
    <s v="Online"/>
    <n v="1664250"/>
    <n v="5938050"/>
    <n v="8929710"/>
    <n v="12529390"/>
    <b v="0"/>
  </r>
  <r>
    <x v="843"/>
    <d v="2022-08-05T00:00:00"/>
    <s v="5"/>
    <x v="0"/>
    <x v="4"/>
    <s v="NN729"/>
    <s v="Name 729"/>
    <x v="0"/>
    <s v="Mouse"/>
    <n v="2900"/>
    <n v="2"/>
    <n v="5800"/>
    <s v="Cash"/>
    <n v="1664250"/>
    <n v="5938050"/>
    <n v="8929710"/>
    <n v="12529390"/>
    <b v="0"/>
  </r>
  <r>
    <x v="844"/>
    <d v="2022-08-05T00:00:00"/>
    <s v="5"/>
    <x v="0"/>
    <x v="4"/>
    <s v="NN730"/>
    <s v="Name 730"/>
    <x v="1"/>
    <s v="Monitor"/>
    <n v="190"/>
    <n v="3"/>
    <n v="570"/>
    <s v="Online"/>
    <n v="1664250"/>
    <n v="5938050"/>
    <n v="8929710"/>
    <n v="12529390"/>
    <b v="0"/>
  </r>
  <r>
    <x v="845"/>
    <d v="2022-08-05T00:00:00"/>
    <s v="5"/>
    <x v="0"/>
    <x v="4"/>
    <s v="NN731"/>
    <s v="Name 731"/>
    <x v="2"/>
    <s v="Printer"/>
    <n v="4000"/>
    <n v="5"/>
    <n v="20000"/>
    <s v="Cash"/>
    <n v="1664250"/>
    <n v="5938050"/>
    <n v="8929710"/>
    <n v="12529390"/>
    <b v="0"/>
  </r>
  <r>
    <x v="846"/>
    <d v="2022-08-06T00:00:00"/>
    <s v="6"/>
    <x v="1"/>
    <x v="4"/>
    <s v="NN732"/>
    <s v="Name 732"/>
    <x v="3"/>
    <s v="Scanner"/>
    <n v="1500"/>
    <n v="3"/>
    <n v="4500"/>
    <s v="Online"/>
    <n v="1650430"/>
    <n v="5924230"/>
    <n v="8929710"/>
    <n v="12529390"/>
    <b v="0"/>
  </r>
  <r>
    <x v="847"/>
    <d v="2022-08-06T00:00:00"/>
    <s v="6"/>
    <x v="1"/>
    <x v="4"/>
    <s v="NN733"/>
    <s v="Name 733"/>
    <x v="0"/>
    <s v="Keyboard"/>
    <n v="210"/>
    <n v="1"/>
    <n v="210"/>
    <s v="Cash"/>
    <n v="1650430"/>
    <n v="5924230"/>
    <n v="8929710"/>
    <n v="12529390"/>
    <b v="0"/>
  </r>
  <r>
    <x v="848"/>
    <d v="2022-08-06T00:00:00"/>
    <s v="6"/>
    <x v="1"/>
    <x v="4"/>
    <s v="NN734"/>
    <s v="Name 734"/>
    <x v="1"/>
    <s v="SSD 256 GB"/>
    <n v="4000"/>
    <n v="2"/>
    <n v="8000"/>
    <s v="Online"/>
    <n v="1650430"/>
    <n v="5924230"/>
    <n v="8929710"/>
    <n v="12529390"/>
    <b v="0"/>
  </r>
  <r>
    <x v="849"/>
    <d v="2022-08-06T00:00:00"/>
    <s v="6"/>
    <x v="1"/>
    <x v="4"/>
    <s v="NN735"/>
    <s v="Name 735"/>
    <x v="2"/>
    <s v="HDD 256 GB"/>
    <n v="3200"/>
    <n v="3"/>
    <n v="9600"/>
    <s v="Cash"/>
    <n v="1650430"/>
    <n v="5924230"/>
    <n v="8929710"/>
    <n v="12529390"/>
    <b v="0"/>
  </r>
  <r>
    <x v="850"/>
    <d v="2022-08-06T00:00:00"/>
    <s v="6"/>
    <x v="1"/>
    <x v="4"/>
    <s v="NN736"/>
    <s v="Name 736"/>
    <x v="2"/>
    <s v="Keyboard"/>
    <n v="2900"/>
    <n v="5"/>
    <n v="14500"/>
    <s v="Online"/>
    <n v="1650430"/>
    <n v="5924230"/>
    <n v="8929710"/>
    <n v="12529390"/>
    <b v="0"/>
  </r>
  <r>
    <x v="851"/>
    <d v="2022-08-07T00:00:00"/>
    <s v="7"/>
    <x v="2"/>
    <x v="4"/>
    <s v="NN737"/>
    <s v="Name 737"/>
    <x v="3"/>
    <s v="SSD 256 GB"/>
    <n v="190"/>
    <n v="6"/>
    <n v="1140"/>
    <s v="Cash"/>
    <n v="1577320"/>
    <n v="5851120"/>
    <n v="8929710"/>
    <n v="12529390"/>
    <b v="0"/>
  </r>
  <r>
    <x v="852"/>
    <d v="2022-08-07T00:00:00"/>
    <s v="7"/>
    <x v="2"/>
    <x v="4"/>
    <s v="NN738"/>
    <s v="Name 738"/>
    <x v="0"/>
    <s v="HDD 256 GB"/>
    <n v="4000"/>
    <n v="2"/>
    <n v="8000"/>
    <s v="Online"/>
    <n v="1577320"/>
    <n v="5851120"/>
    <n v="8929710"/>
    <n v="12529390"/>
    <b v="0"/>
  </r>
  <r>
    <x v="853"/>
    <d v="2022-08-07T00:00:00"/>
    <s v="7"/>
    <x v="2"/>
    <x v="4"/>
    <s v="NN739"/>
    <s v="Name 739"/>
    <x v="2"/>
    <s v="Keyboard"/>
    <n v="1500"/>
    <n v="3"/>
    <n v="4500"/>
    <s v="Cash"/>
    <n v="1577320"/>
    <n v="5851120"/>
    <n v="8929710"/>
    <n v="12529390"/>
    <b v="0"/>
  </r>
  <r>
    <x v="854"/>
    <d v="2022-08-07T00:00:00"/>
    <s v="7"/>
    <x v="2"/>
    <x v="4"/>
    <s v="NN740"/>
    <s v="Name 740"/>
    <x v="3"/>
    <s v="SSD 256 GB"/>
    <n v="210"/>
    <n v="5"/>
    <n v="1050"/>
    <s v="Online"/>
    <n v="1577320"/>
    <n v="5851120"/>
    <n v="8929710"/>
    <n v="12529390"/>
    <b v="0"/>
  </r>
  <r>
    <x v="855"/>
    <d v="2022-08-07T00:00:00"/>
    <s v="7"/>
    <x v="2"/>
    <x v="4"/>
    <s v="NN741"/>
    <s v="Name 741"/>
    <x v="0"/>
    <s v="HDD 256 GB"/>
    <n v="4000"/>
    <n v="3"/>
    <n v="12000"/>
    <s v="Cash"/>
    <n v="1577320"/>
    <n v="5851120"/>
    <n v="8929710"/>
    <n v="12529390"/>
    <b v="0"/>
  </r>
  <r>
    <x v="856"/>
    <d v="2022-08-08T00:00:00"/>
    <s v="8"/>
    <x v="3"/>
    <x v="4"/>
    <s v="NN719"/>
    <s v="Name 719"/>
    <x v="2"/>
    <s v="Keyboard"/>
    <n v="3200"/>
    <n v="1"/>
    <n v="3200"/>
    <s v="Online"/>
    <n v="1548910"/>
    <n v="5822710"/>
    <n v="8929710"/>
    <n v="12529390"/>
    <b v="0"/>
  </r>
  <r>
    <x v="857"/>
    <d v="2022-08-08T00:00:00"/>
    <s v="8"/>
    <x v="3"/>
    <x v="4"/>
    <s v="NN720"/>
    <s v="Name 720"/>
    <x v="3"/>
    <s v="SSD 256 GB"/>
    <n v="2900"/>
    <n v="10"/>
    <n v="29000"/>
    <s v="Cash"/>
    <n v="1548910"/>
    <n v="5822710"/>
    <n v="8929710"/>
    <n v="12529390"/>
    <b v="0"/>
  </r>
  <r>
    <x v="858"/>
    <d v="2022-08-08T00:00:00"/>
    <s v="8"/>
    <x v="3"/>
    <x v="4"/>
    <s v="NN721"/>
    <s v="Name 721"/>
    <x v="0"/>
    <s v="HDD 256 GB"/>
    <n v="190"/>
    <n v="3"/>
    <n v="570"/>
    <s v="Online"/>
    <n v="1548910"/>
    <n v="5822710"/>
    <n v="8929710"/>
    <n v="12529390"/>
    <b v="0"/>
  </r>
  <r>
    <x v="859"/>
    <d v="2022-08-08T00:00:00"/>
    <s v="8"/>
    <x v="3"/>
    <x v="4"/>
    <s v="NN722"/>
    <s v="Name 722"/>
    <x v="1"/>
    <s v="Mouse"/>
    <n v="4000"/>
    <n v="4"/>
    <n v="16000"/>
    <s v="Cash"/>
    <n v="1548910"/>
    <n v="5822710"/>
    <n v="8929710"/>
    <n v="12529390"/>
    <b v="0"/>
  </r>
  <r>
    <x v="860"/>
    <d v="2022-08-08T00:00:00"/>
    <s v="8"/>
    <x v="3"/>
    <x v="4"/>
    <s v="NN723"/>
    <s v="Name 723"/>
    <x v="2"/>
    <s v="Monitor"/>
    <n v="1500"/>
    <n v="5"/>
    <n v="7500"/>
    <s v="Online"/>
    <n v="1548910"/>
    <n v="5822710"/>
    <n v="8929710"/>
    <n v="12529390"/>
    <b v="0"/>
  </r>
  <r>
    <x v="861"/>
    <d v="2022-08-09T00:00:00"/>
    <s v="9"/>
    <x v="4"/>
    <x v="4"/>
    <s v="NN724"/>
    <s v="Name 724"/>
    <x v="3"/>
    <s v="Printer"/>
    <n v="210"/>
    <n v="6"/>
    <n v="1260"/>
    <s v="Cash"/>
    <n v="1555200"/>
    <n v="5829000"/>
    <n v="8929710"/>
    <n v="12529390"/>
    <b v="0"/>
  </r>
  <r>
    <x v="862"/>
    <d v="2022-08-09T00:00:00"/>
    <s v="9"/>
    <x v="4"/>
    <x v="4"/>
    <s v="NN725"/>
    <s v="Name 725"/>
    <x v="0"/>
    <s v="Scanner"/>
    <n v="4000"/>
    <n v="5"/>
    <n v="20000"/>
    <s v="Online"/>
    <n v="1555200"/>
    <n v="5829000"/>
    <n v="8929710"/>
    <n v="12529390"/>
    <b v="0"/>
  </r>
  <r>
    <x v="863"/>
    <d v="2022-08-09T00:00:00"/>
    <s v="9"/>
    <x v="4"/>
    <x v="4"/>
    <s v="NN726"/>
    <s v="Name 726"/>
    <x v="1"/>
    <s v="Keyboard"/>
    <n v="3200"/>
    <n v="6"/>
    <n v="19200"/>
    <s v="Cash"/>
    <n v="1555200"/>
    <n v="5829000"/>
    <n v="8929710"/>
    <n v="12529390"/>
    <b v="0"/>
  </r>
  <r>
    <x v="864"/>
    <d v="2022-08-09T00:00:00"/>
    <s v="9"/>
    <x v="4"/>
    <x v="4"/>
    <s v="NN727"/>
    <s v="Name 727"/>
    <x v="2"/>
    <s v="SSD 256 GB"/>
    <n v="2900"/>
    <n v="5"/>
    <n v="14500"/>
    <s v="Online"/>
    <n v="1555200"/>
    <n v="5829000"/>
    <n v="8929710"/>
    <n v="12529390"/>
    <b v="0"/>
  </r>
  <r>
    <x v="865"/>
    <d v="2022-08-09T00:00:00"/>
    <s v="9"/>
    <x v="4"/>
    <x v="4"/>
    <s v="NN728"/>
    <s v="Name 728"/>
    <x v="3"/>
    <s v="HDD 256 GB"/>
    <n v="190"/>
    <n v="6"/>
    <n v="1140"/>
    <s v="Cash"/>
    <n v="1555200"/>
    <n v="5829000"/>
    <n v="8929710"/>
    <n v="12529390"/>
    <b v="0"/>
  </r>
  <r>
    <x v="866"/>
    <d v="2022-08-10T00:00:00"/>
    <s v="10"/>
    <x v="5"/>
    <x v="4"/>
    <s v="NN729"/>
    <s v="Name 729"/>
    <x v="0"/>
    <s v="Mouse"/>
    <n v="4000"/>
    <n v="2"/>
    <n v="8000"/>
    <s v="Online"/>
    <n v="1533320"/>
    <n v="5807120"/>
    <n v="8929710"/>
    <n v="12529390"/>
    <b v="0"/>
  </r>
  <r>
    <x v="867"/>
    <d v="2022-08-10T00:00:00"/>
    <s v="10"/>
    <x v="5"/>
    <x v="4"/>
    <s v="NN730"/>
    <s v="Name 730"/>
    <x v="1"/>
    <s v="Monitor"/>
    <n v="1500"/>
    <n v="3"/>
    <n v="4500"/>
    <s v="Cash"/>
    <n v="1533320"/>
    <n v="5807120"/>
    <n v="8929710"/>
    <n v="12529390"/>
    <b v="0"/>
  </r>
  <r>
    <x v="868"/>
    <d v="2022-08-10T00:00:00"/>
    <s v="10"/>
    <x v="5"/>
    <x v="4"/>
    <s v="NN731"/>
    <s v="Name 731"/>
    <x v="2"/>
    <s v="Printer"/>
    <n v="210"/>
    <n v="5"/>
    <n v="1050"/>
    <s v="Online"/>
    <n v="1533320"/>
    <n v="5807120"/>
    <n v="8929710"/>
    <n v="12529390"/>
    <b v="0"/>
  </r>
  <r>
    <x v="869"/>
    <d v="2022-08-10T00:00:00"/>
    <s v="10"/>
    <x v="5"/>
    <x v="4"/>
    <s v="NN732"/>
    <s v="Name 732"/>
    <x v="3"/>
    <s v="Scanner"/>
    <n v="4000"/>
    <n v="3"/>
    <n v="12000"/>
    <s v="Cash"/>
    <n v="1533320"/>
    <n v="5807120"/>
    <n v="8929710"/>
    <n v="12529390"/>
    <b v="0"/>
  </r>
  <r>
    <x v="870"/>
    <d v="2022-08-10T00:00:00"/>
    <s v="10"/>
    <x v="5"/>
    <x v="4"/>
    <s v="NN733"/>
    <s v="Name 733"/>
    <x v="0"/>
    <s v="Keyboard"/>
    <n v="3200"/>
    <n v="1"/>
    <n v="3200"/>
    <s v="Online"/>
    <n v="1533320"/>
    <n v="5807120"/>
    <n v="8929710"/>
    <n v="12529390"/>
    <b v="0"/>
  </r>
  <r>
    <x v="871"/>
    <d v="2022-08-11T00:00:00"/>
    <s v="11"/>
    <x v="6"/>
    <x v="4"/>
    <s v="NN734"/>
    <s v="Name 734"/>
    <x v="1"/>
    <s v="SSD 256 GB"/>
    <n v="2900"/>
    <n v="2"/>
    <n v="5800"/>
    <s v="Cash"/>
    <n v="1469310"/>
    <n v="5743110"/>
    <n v="8929710"/>
    <n v="12529390"/>
    <b v="0"/>
  </r>
  <r>
    <x v="872"/>
    <d v="2022-08-11T00:00:00"/>
    <s v="11"/>
    <x v="6"/>
    <x v="4"/>
    <s v="NN735"/>
    <s v="Name 735"/>
    <x v="2"/>
    <s v="HDD 256 GB"/>
    <n v="190"/>
    <n v="3"/>
    <n v="570"/>
    <s v="Online"/>
    <n v="1469310"/>
    <n v="5743110"/>
    <n v="8929710"/>
    <n v="12529390"/>
    <b v="0"/>
  </r>
  <r>
    <x v="873"/>
    <d v="2022-08-11T00:00:00"/>
    <s v="11"/>
    <x v="6"/>
    <x v="4"/>
    <s v="NN736"/>
    <s v="Name 736"/>
    <x v="2"/>
    <s v="Keyboard"/>
    <n v="4000"/>
    <n v="5"/>
    <n v="20000"/>
    <s v="Cash"/>
    <n v="1469310"/>
    <n v="5743110"/>
    <n v="8929710"/>
    <n v="12529390"/>
    <b v="0"/>
  </r>
  <r>
    <x v="874"/>
    <d v="2022-08-11T00:00:00"/>
    <s v="11"/>
    <x v="6"/>
    <x v="4"/>
    <s v="NN737"/>
    <s v="Name 737"/>
    <x v="3"/>
    <s v="SSD 256 GB"/>
    <n v="1500"/>
    <n v="6"/>
    <n v="9000"/>
    <s v="Online"/>
    <n v="1469310"/>
    <n v="5743110"/>
    <n v="8929710"/>
    <n v="12529390"/>
    <b v="0"/>
  </r>
  <r>
    <x v="875"/>
    <d v="2022-08-11T00:00:00"/>
    <s v="11"/>
    <x v="6"/>
    <x v="4"/>
    <s v="NN738"/>
    <s v="Name 738"/>
    <x v="0"/>
    <s v="HDD 256 GB"/>
    <n v="210"/>
    <n v="2"/>
    <n v="420"/>
    <s v="Cash"/>
    <n v="1469310"/>
    <n v="5743110"/>
    <n v="8929710"/>
    <n v="12529390"/>
    <b v="0"/>
  </r>
  <r>
    <x v="876"/>
    <d v="2022-08-12T00:00:00"/>
    <s v="12"/>
    <x v="0"/>
    <x v="4"/>
    <s v="NN739"/>
    <s v="Name 739"/>
    <x v="2"/>
    <s v="Keyboard"/>
    <n v="4000"/>
    <n v="3"/>
    <n v="12000"/>
    <s v="Online"/>
    <n v="1461520"/>
    <n v="5735320"/>
    <n v="8929710"/>
    <n v="12529390"/>
    <b v="0"/>
  </r>
  <r>
    <x v="877"/>
    <d v="2022-08-12T00:00:00"/>
    <s v="12"/>
    <x v="0"/>
    <x v="4"/>
    <s v="NN740"/>
    <s v="Name 740"/>
    <x v="3"/>
    <s v="SSD 256 GB"/>
    <n v="3200"/>
    <n v="5"/>
    <n v="16000"/>
    <s v="Cash"/>
    <n v="1461520"/>
    <n v="5735320"/>
    <n v="8929710"/>
    <n v="12529390"/>
    <b v="0"/>
  </r>
  <r>
    <x v="878"/>
    <d v="2022-08-12T00:00:00"/>
    <s v="12"/>
    <x v="0"/>
    <x v="4"/>
    <s v="NN741"/>
    <s v="Name 741"/>
    <x v="0"/>
    <s v="HDD 256 GB"/>
    <n v="2900"/>
    <n v="3"/>
    <n v="8700"/>
    <s v="Online"/>
    <n v="1461520"/>
    <n v="5735320"/>
    <n v="8929710"/>
    <n v="12529390"/>
    <b v="0"/>
  </r>
  <r>
    <x v="879"/>
    <d v="2022-08-12T00:00:00"/>
    <s v="12"/>
    <x v="0"/>
    <x v="4"/>
    <s v="NN719"/>
    <s v="Name 719"/>
    <x v="2"/>
    <s v="Keyboard"/>
    <n v="190"/>
    <n v="1"/>
    <n v="190"/>
    <s v="Cash"/>
    <n v="1461520"/>
    <n v="5735320"/>
    <n v="8929710"/>
    <n v="12529390"/>
    <b v="0"/>
  </r>
  <r>
    <x v="880"/>
    <d v="2022-08-12T00:00:00"/>
    <s v="12"/>
    <x v="0"/>
    <x v="4"/>
    <s v="NN720"/>
    <s v="Name 720"/>
    <x v="3"/>
    <s v="SSD 256 GB"/>
    <n v="4000"/>
    <n v="10"/>
    <n v="40000"/>
    <s v="Online"/>
    <n v="1461520"/>
    <n v="5735320"/>
    <n v="8929710"/>
    <n v="12529390"/>
    <b v="0"/>
  </r>
  <r>
    <x v="881"/>
    <d v="2022-08-13T00:00:00"/>
    <s v="13"/>
    <x v="1"/>
    <x v="4"/>
    <s v="NN721"/>
    <s v="Name 721"/>
    <x v="0"/>
    <s v="HDD 256 GB"/>
    <n v="1500"/>
    <n v="3"/>
    <n v="4500"/>
    <s v="Cash"/>
    <n v="1470750"/>
    <n v="5744550"/>
    <n v="8929710"/>
    <n v="12529390"/>
    <b v="1"/>
  </r>
  <r>
    <x v="882"/>
    <d v="2022-08-13T00:00:00"/>
    <s v="13"/>
    <x v="1"/>
    <x v="4"/>
    <s v="NN722"/>
    <s v="Name 722"/>
    <x v="1"/>
    <s v="Mouse"/>
    <n v="210"/>
    <n v="4"/>
    <n v="840"/>
    <s v="Online"/>
    <n v="1470750"/>
    <n v="5744550"/>
    <n v="8929710"/>
    <n v="12529390"/>
    <b v="1"/>
  </r>
  <r>
    <x v="883"/>
    <d v="2022-08-13T00:00:00"/>
    <s v="13"/>
    <x v="1"/>
    <x v="4"/>
    <s v="NN723"/>
    <s v="Name 723"/>
    <x v="2"/>
    <s v="Monitor"/>
    <n v="4000"/>
    <n v="5"/>
    <n v="20000"/>
    <s v="Cash"/>
    <n v="1470750"/>
    <n v="5744550"/>
    <n v="8929710"/>
    <n v="12529390"/>
    <b v="1"/>
  </r>
  <r>
    <x v="884"/>
    <d v="2022-08-13T00:00:00"/>
    <s v="13"/>
    <x v="1"/>
    <x v="4"/>
    <s v="NN724"/>
    <s v="Name 724"/>
    <x v="3"/>
    <s v="Printer"/>
    <n v="3200"/>
    <n v="6"/>
    <n v="19200"/>
    <s v="Online"/>
    <n v="1470750"/>
    <n v="5744550"/>
    <n v="8929710"/>
    <n v="12529390"/>
    <b v="1"/>
  </r>
  <r>
    <x v="885"/>
    <d v="2022-08-13T00:00:00"/>
    <s v="13"/>
    <x v="1"/>
    <x v="4"/>
    <s v="NN725"/>
    <s v="Name 725"/>
    <x v="0"/>
    <s v="Scanner"/>
    <n v="2900"/>
    <n v="5"/>
    <n v="14500"/>
    <s v="Cash"/>
    <n v="1470750"/>
    <n v="5744550"/>
    <n v="8929710"/>
    <n v="12529390"/>
    <b v="1"/>
  </r>
  <r>
    <x v="886"/>
    <d v="2022-08-14T00:00:00"/>
    <s v="14"/>
    <x v="2"/>
    <x v="4"/>
    <s v="NN726"/>
    <s v="Name 726"/>
    <x v="1"/>
    <s v="Keyboard"/>
    <n v="190"/>
    <n v="6"/>
    <n v="1140"/>
    <s v="Online"/>
    <n v="1429910"/>
    <n v="5736480"/>
    <n v="8929710"/>
    <n v="12529390"/>
    <b v="1"/>
  </r>
  <r>
    <x v="887"/>
    <d v="2022-08-14T00:00:00"/>
    <s v="14"/>
    <x v="2"/>
    <x v="4"/>
    <s v="NN727"/>
    <s v="Name 727"/>
    <x v="2"/>
    <s v="SSD 256 GB"/>
    <n v="4000"/>
    <n v="5"/>
    <n v="20000"/>
    <s v="Cash"/>
    <n v="1429910"/>
    <n v="5736480"/>
    <n v="8929710"/>
    <n v="12529390"/>
    <b v="1"/>
  </r>
  <r>
    <x v="888"/>
    <d v="2022-08-14T00:00:00"/>
    <s v="14"/>
    <x v="2"/>
    <x v="4"/>
    <s v="NN728"/>
    <s v="Name 728"/>
    <x v="3"/>
    <s v="HDD 256 GB"/>
    <n v="1500"/>
    <n v="6"/>
    <n v="9000"/>
    <s v="Online"/>
    <n v="1429910"/>
    <n v="5736480"/>
    <n v="8929710"/>
    <n v="12529390"/>
    <b v="1"/>
  </r>
  <r>
    <x v="889"/>
    <d v="2022-08-14T00:00:00"/>
    <s v="14"/>
    <x v="2"/>
    <x v="4"/>
    <s v="NN729"/>
    <s v="Name 729"/>
    <x v="0"/>
    <s v="Mouse"/>
    <n v="210"/>
    <n v="2"/>
    <n v="420"/>
    <s v="Cash"/>
    <n v="1429910"/>
    <n v="5736480"/>
    <n v="8929710"/>
    <n v="12529390"/>
    <b v="1"/>
  </r>
  <r>
    <x v="890"/>
    <d v="2022-08-14T00:00:00"/>
    <s v="14"/>
    <x v="2"/>
    <x v="4"/>
    <s v="NN730"/>
    <s v="Name 730"/>
    <x v="1"/>
    <s v="Monitor"/>
    <n v="4000"/>
    <n v="3"/>
    <n v="12000"/>
    <s v="Online"/>
    <n v="1429910"/>
    <n v="5736480"/>
    <n v="8929710"/>
    <n v="12529390"/>
    <b v="1"/>
  </r>
  <r>
    <x v="891"/>
    <d v="2022-08-15T00:00:00"/>
    <s v="15"/>
    <x v="3"/>
    <x v="4"/>
    <s v="NN731"/>
    <s v="Name 731"/>
    <x v="2"/>
    <s v="Printer"/>
    <n v="3200"/>
    <n v="6"/>
    <n v="19200"/>
    <s v="Cash"/>
    <n v="1457720"/>
    <n v="5707420"/>
    <n v="8929710"/>
    <n v="12529390"/>
    <b v="1"/>
  </r>
  <r>
    <x v="892"/>
    <d v="2022-08-15T00:00:00"/>
    <s v="15"/>
    <x v="3"/>
    <x v="4"/>
    <s v="NN732"/>
    <s v="Name 732"/>
    <x v="3"/>
    <s v="Scanner"/>
    <n v="2900"/>
    <n v="6"/>
    <n v="17400"/>
    <s v="Online"/>
    <n v="1457720"/>
    <n v="5707420"/>
    <n v="8929710"/>
    <n v="12529390"/>
    <b v="1"/>
  </r>
  <r>
    <x v="893"/>
    <d v="2022-08-15T00:00:00"/>
    <s v="15"/>
    <x v="3"/>
    <x v="4"/>
    <s v="NN733"/>
    <s v="Name 733"/>
    <x v="0"/>
    <s v="Keyboard"/>
    <n v="190"/>
    <n v="6"/>
    <n v="1140"/>
    <s v="Cash"/>
    <n v="1457720"/>
    <n v="5707420"/>
    <n v="8929710"/>
    <n v="12529390"/>
    <b v="1"/>
  </r>
  <r>
    <x v="894"/>
    <d v="2022-08-15T00:00:00"/>
    <s v="15"/>
    <x v="3"/>
    <x v="4"/>
    <s v="NN734"/>
    <s v="Name 734"/>
    <x v="1"/>
    <s v="SSD 256 GB"/>
    <n v="4000"/>
    <n v="6"/>
    <n v="24000"/>
    <s v="Online"/>
    <n v="1457720"/>
    <n v="5707420"/>
    <n v="8929710"/>
    <n v="12529390"/>
    <b v="1"/>
  </r>
  <r>
    <x v="895"/>
    <d v="2022-08-15T00:00:00"/>
    <s v="15"/>
    <x v="3"/>
    <x v="4"/>
    <s v="NN735"/>
    <s v="Name 735"/>
    <x v="2"/>
    <s v="HDD 256 GB"/>
    <n v="1500"/>
    <n v="6"/>
    <n v="9000"/>
    <s v="Cash"/>
    <n v="1457720"/>
    <n v="5707420"/>
    <n v="8929710"/>
    <n v="12529390"/>
    <b v="1"/>
  </r>
  <r>
    <x v="896"/>
    <d v="2022-08-16T00:00:00"/>
    <s v="16"/>
    <x v="4"/>
    <x v="4"/>
    <s v="NN736"/>
    <s v="Name 736"/>
    <x v="2"/>
    <s v="Keyboard"/>
    <n v="210"/>
    <n v="7"/>
    <n v="1470"/>
    <s v="Online"/>
    <n v="1470040"/>
    <n v="5690250"/>
    <n v="8929710"/>
    <n v="12529390"/>
    <b v="1"/>
  </r>
  <r>
    <x v="897"/>
    <d v="2022-08-16T00:00:00"/>
    <s v="16"/>
    <x v="4"/>
    <x v="4"/>
    <s v="NN737"/>
    <s v="Name 737"/>
    <x v="3"/>
    <s v="SSD 256 GB"/>
    <n v="4000"/>
    <n v="7"/>
    <n v="28000"/>
    <s v="Cash"/>
    <n v="1470040"/>
    <n v="5690250"/>
    <n v="8929710"/>
    <n v="12529390"/>
    <b v="1"/>
  </r>
  <r>
    <x v="898"/>
    <d v="2022-08-16T00:00:00"/>
    <s v="16"/>
    <x v="4"/>
    <x v="4"/>
    <s v="NN738"/>
    <s v="Name 738"/>
    <x v="0"/>
    <s v="HDD 256 GB"/>
    <n v="3200"/>
    <n v="7"/>
    <n v="22400"/>
    <s v="Online"/>
    <n v="1470040"/>
    <n v="5690250"/>
    <n v="8929710"/>
    <n v="12529390"/>
    <b v="1"/>
  </r>
  <r>
    <x v="899"/>
    <d v="2022-08-16T00:00:00"/>
    <s v="16"/>
    <x v="4"/>
    <x v="4"/>
    <s v="NN739"/>
    <s v="Name 739"/>
    <x v="2"/>
    <s v="Keyboard"/>
    <n v="2900"/>
    <n v="5"/>
    <n v="14500"/>
    <s v="Cash"/>
    <n v="1470040"/>
    <n v="5690250"/>
    <n v="8929710"/>
    <n v="12529390"/>
    <b v="1"/>
  </r>
  <r>
    <x v="900"/>
    <d v="2022-08-16T00:00:00"/>
    <s v="16"/>
    <x v="4"/>
    <x v="4"/>
    <s v="NN740"/>
    <s v="Name 740"/>
    <x v="3"/>
    <s v="SSD 256 GB"/>
    <n v="190"/>
    <n v="6"/>
    <n v="1140"/>
    <s v="Online"/>
    <n v="1470040"/>
    <n v="5690250"/>
    <n v="8929710"/>
    <n v="12529390"/>
    <b v="1"/>
  </r>
  <r>
    <x v="901"/>
    <d v="2022-08-17T00:00:00"/>
    <s v="17"/>
    <x v="5"/>
    <x v="4"/>
    <s v="NN741"/>
    <s v="Name 741"/>
    <x v="0"/>
    <s v="HDD 256 GB"/>
    <n v="4000"/>
    <n v="2"/>
    <n v="8000"/>
    <s v="Cash"/>
    <n v="1469240"/>
    <n v="5669190"/>
    <n v="8929710"/>
    <n v="12529390"/>
    <b v="1"/>
  </r>
  <r>
    <x v="902"/>
    <d v="2022-08-17T00:00:00"/>
    <s v="17"/>
    <x v="5"/>
    <x v="4"/>
    <s v="NN719"/>
    <s v="Name 719"/>
    <x v="2"/>
    <s v="Keyboard"/>
    <n v="1500"/>
    <n v="3"/>
    <n v="4500"/>
    <s v="Online"/>
    <n v="1469240"/>
    <n v="5669190"/>
    <n v="8929710"/>
    <n v="12529390"/>
    <b v="1"/>
  </r>
  <r>
    <x v="903"/>
    <d v="2022-08-17T00:00:00"/>
    <s v="17"/>
    <x v="5"/>
    <x v="4"/>
    <s v="NN720"/>
    <s v="Name 720"/>
    <x v="3"/>
    <s v="SSD 256 GB"/>
    <n v="210"/>
    <n v="5"/>
    <n v="1050"/>
    <s v="Cash"/>
    <n v="1469240"/>
    <n v="5669190"/>
    <n v="8929710"/>
    <n v="12529390"/>
    <b v="1"/>
  </r>
  <r>
    <x v="904"/>
    <d v="2022-08-17T00:00:00"/>
    <s v="17"/>
    <x v="5"/>
    <x v="4"/>
    <s v="NN721"/>
    <s v="Name 721"/>
    <x v="0"/>
    <s v="HDD 256 GB"/>
    <n v="4000"/>
    <n v="3"/>
    <n v="12000"/>
    <s v="Online"/>
    <n v="1469240"/>
    <n v="5669190"/>
    <n v="8929710"/>
    <n v="12529390"/>
    <b v="1"/>
  </r>
  <r>
    <x v="905"/>
    <d v="2022-08-17T00:00:00"/>
    <s v="17"/>
    <x v="5"/>
    <x v="4"/>
    <s v="NN722"/>
    <s v="Name 722"/>
    <x v="1"/>
    <s v="Mouse"/>
    <n v="3200"/>
    <n v="1"/>
    <n v="3200"/>
    <s v="Cash"/>
    <n v="1469240"/>
    <n v="5669190"/>
    <n v="8929710"/>
    <n v="12529390"/>
    <b v="1"/>
  </r>
  <r>
    <x v="906"/>
    <d v="2022-08-18T00:00:00"/>
    <s v="18"/>
    <x v="6"/>
    <x v="4"/>
    <s v="NN723"/>
    <s v="Name 723"/>
    <x v="2"/>
    <s v="Monitor"/>
    <n v="2900"/>
    <n v="9"/>
    <n v="26100"/>
    <s v="Online"/>
    <n v="1486450"/>
    <n v="5681760"/>
    <n v="8929710"/>
    <n v="12529390"/>
    <b v="1"/>
  </r>
  <r>
    <x v="907"/>
    <d v="2022-08-18T00:00:00"/>
    <s v="18"/>
    <x v="6"/>
    <x v="4"/>
    <s v="NN724"/>
    <s v="Name 724"/>
    <x v="3"/>
    <s v="Printer"/>
    <n v="190"/>
    <n v="9"/>
    <n v="1710"/>
    <s v="Cash"/>
    <n v="1486450"/>
    <n v="5681760"/>
    <n v="8929710"/>
    <n v="12529390"/>
    <b v="1"/>
  </r>
  <r>
    <x v="908"/>
    <d v="2022-08-18T00:00:00"/>
    <s v="18"/>
    <x v="6"/>
    <x v="4"/>
    <s v="NN725"/>
    <s v="Name 725"/>
    <x v="0"/>
    <s v="Scanner"/>
    <n v="4000"/>
    <n v="5"/>
    <n v="20000"/>
    <s v="Online"/>
    <n v="1486450"/>
    <n v="5681760"/>
    <n v="8929710"/>
    <n v="12529390"/>
    <b v="1"/>
  </r>
  <r>
    <x v="909"/>
    <d v="2022-08-18T00:00:00"/>
    <s v="18"/>
    <x v="6"/>
    <x v="4"/>
    <s v="NN726"/>
    <s v="Name 726"/>
    <x v="1"/>
    <s v="Keyboard"/>
    <n v="1500"/>
    <n v="9"/>
    <n v="13500"/>
    <s v="Cash"/>
    <n v="1486450"/>
    <n v="5681760"/>
    <n v="8929710"/>
    <n v="12529390"/>
    <b v="1"/>
  </r>
  <r>
    <x v="910"/>
    <d v="2022-08-18T00:00:00"/>
    <s v="18"/>
    <x v="6"/>
    <x v="4"/>
    <s v="NN727"/>
    <s v="Name 727"/>
    <x v="2"/>
    <s v="SSD 256 GB"/>
    <n v="210"/>
    <n v="9"/>
    <n v="1890"/>
    <s v="Online"/>
    <n v="1486450"/>
    <n v="5681760"/>
    <n v="8929710"/>
    <n v="12529390"/>
    <b v="1"/>
  </r>
  <r>
    <x v="911"/>
    <d v="2022-08-19T00:00:00"/>
    <s v="19"/>
    <x v="0"/>
    <x v="4"/>
    <s v="NN728"/>
    <s v="Name 728"/>
    <x v="3"/>
    <s v="HDD 256 GB"/>
    <n v="4000"/>
    <n v="9"/>
    <n v="36000"/>
    <s v="Cash"/>
    <n v="1609220"/>
    <n v="5777440"/>
    <n v="8929710"/>
    <n v="12529390"/>
    <b v="1"/>
  </r>
  <r>
    <x v="912"/>
    <d v="2022-08-19T00:00:00"/>
    <s v="19"/>
    <x v="0"/>
    <x v="4"/>
    <s v="NN729"/>
    <s v="Name 729"/>
    <x v="0"/>
    <s v="Mouse"/>
    <n v="3200"/>
    <n v="12"/>
    <n v="38400"/>
    <s v="Online"/>
    <n v="1609220"/>
    <n v="5777440"/>
    <n v="8929710"/>
    <n v="12529390"/>
    <b v="1"/>
  </r>
  <r>
    <x v="913"/>
    <d v="2022-08-19T00:00:00"/>
    <s v="19"/>
    <x v="0"/>
    <x v="4"/>
    <s v="NN730"/>
    <s v="Name 730"/>
    <x v="1"/>
    <s v="Monitor"/>
    <n v="2900"/>
    <n v="12"/>
    <n v="34800"/>
    <s v="Cash"/>
    <n v="1609220"/>
    <n v="5777440"/>
    <n v="8929710"/>
    <n v="12529390"/>
    <b v="1"/>
  </r>
  <r>
    <x v="914"/>
    <d v="2022-08-19T00:00:00"/>
    <s v="19"/>
    <x v="0"/>
    <x v="4"/>
    <s v="NN731"/>
    <s v="Name 731"/>
    <x v="2"/>
    <s v="Printer"/>
    <n v="190"/>
    <n v="12"/>
    <n v="2280"/>
    <s v="Online"/>
    <n v="1609220"/>
    <n v="5777440"/>
    <n v="8929710"/>
    <n v="12529390"/>
    <b v="1"/>
  </r>
  <r>
    <x v="915"/>
    <d v="2022-08-19T00:00:00"/>
    <s v="19"/>
    <x v="0"/>
    <x v="4"/>
    <s v="NN732"/>
    <s v="Name 732"/>
    <x v="3"/>
    <s v="Scanner"/>
    <n v="4000"/>
    <n v="21"/>
    <n v="84000"/>
    <s v="Cash"/>
    <n v="1609220"/>
    <n v="5777440"/>
    <n v="8929710"/>
    <n v="12529390"/>
    <b v="1"/>
  </r>
  <r>
    <x v="916"/>
    <d v="2022-08-20T00:00:00"/>
    <s v="20"/>
    <x v="1"/>
    <x v="4"/>
    <s v="NN733"/>
    <s v="Name 733"/>
    <x v="0"/>
    <s v="Keyboard"/>
    <n v="1500"/>
    <n v="11"/>
    <n v="16500"/>
    <s v="Online"/>
    <n v="1726530"/>
    <n v="5849580"/>
    <n v="8929710"/>
    <n v="12529390"/>
    <b v="1"/>
  </r>
  <r>
    <x v="917"/>
    <d v="2022-08-20T00:00:00"/>
    <s v="20"/>
    <x v="1"/>
    <x v="4"/>
    <s v="NN734"/>
    <s v="Name 734"/>
    <x v="1"/>
    <s v="SSD 256 GB"/>
    <n v="210"/>
    <n v="22"/>
    <n v="4620"/>
    <s v="Cash"/>
    <n v="1726530"/>
    <n v="5849580"/>
    <n v="8929710"/>
    <n v="12529390"/>
    <b v="1"/>
  </r>
  <r>
    <x v="918"/>
    <d v="2022-08-20T00:00:00"/>
    <s v="20"/>
    <x v="1"/>
    <x v="4"/>
    <s v="NN735"/>
    <s v="Name 735"/>
    <x v="2"/>
    <s v="HDD 256 GB"/>
    <n v="4000"/>
    <n v="12"/>
    <n v="48000"/>
    <s v="Online"/>
    <n v="1726530"/>
    <n v="5849580"/>
    <n v="8929710"/>
    <n v="12529390"/>
    <b v="1"/>
  </r>
  <r>
    <x v="919"/>
    <d v="2022-08-20T00:00:00"/>
    <s v="20"/>
    <x v="1"/>
    <x v="4"/>
    <s v="NN736"/>
    <s v="Name 736"/>
    <x v="2"/>
    <s v="Keyboard"/>
    <n v="3200"/>
    <n v="12"/>
    <n v="38400"/>
    <s v="Cash"/>
    <n v="1726530"/>
    <n v="5849580"/>
    <n v="8929710"/>
    <n v="12529390"/>
    <b v="1"/>
  </r>
  <r>
    <x v="920"/>
    <d v="2022-08-20T00:00:00"/>
    <s v="20"/>
    <x v="1"/>
    <x v="4"/>
    <s v="NN737"/>
    <s v="Name 737"/>
    <x v="3"/>
    <s v="SSD 256 GB"/>
    <n v="2900"/>
    <n v="17"/>
    <n v="49300"/>
    <s v="Online"/>
    <n v="1726530"/>
    <n v="5849580"/>
    <n v="8929710"/>
    <n v="12529390"/>
    <b v="1"/>
  </r>
  <r>
    <x v="921"/>
    <d v="2022-08-21T00:00:00"/>
    <s v="21"/>
    <x v="2"/>
    <x v="4"/>
    <s v="NN738"/>
    <s v="Name 738"/>
    <x v="0"/>
    <s v="HDD 256 GB"/>
    <n v="190"/>
    <n v="8"/>
    <n v="1520"/>
    <s v="Cash"/>
    <n v="1725660"/>
    <n v="5868680"/>
    <n v="8929710"/>
    <n v="12529390"/>
    <b v="1"/>
  </r>
  <r>
    <x v="922"/>
    <d v="2022-08-21T00:00:00"/>
    <s v="21"/>
    <x v="2"/>
    <x v="4"/>
    <s v="NN739"/>
    <s v="Name 739"/>
    <x v="2"/>
    <s v="Keyboard"/>
    <n v="4000"/>
    <n v="8"/>
    <n v="32000"/>
    <s v="Online"/>
    <n v="1725660"/>
    <n v="5868680"/>
    <n v="8929710"/>
    <n v="12529390"/>
    <b v="1"/>
  </r>
  <r>
    <x v="923"/>
    <d v="2022-08-21T00:00:00"/>
    <s v="21"/>
    <x v="2"/>
    <x v="4"/>
    <s v="NN740"/>
    <s v="Name 740"/>
    <x v="3"/>
    <s v="SSD 256 GB"/>
    <n v="1500"/>
    <n v="9"/>
    <n v="13500"/>
    <s v="Cash"/>
    <n v="1725660"/>
    <n v="5868680"/>
    <n v="8929710"/>
    <n v="12529390"/>
    <b v="1"/>
  </r>
  <r>
    <x v="924"/>
    <d v="2022-08-21T00:00:00"/>
    <s v="21"/>
    <x v="2"/>
    <x v="4"/>
    <s v="NN741"/>
    <s v="Name 741"/>
    <x v="0"/>
    <s v="HDD 256 GB"/>
    <n v="210"/>
    <n v="9"/>
    <n v="1890"/>
    <s v="Online"/>
    <n v="1725660"/>
    <n v="5868680"/>
    <n v="8929710"/>
    <n v="12529390"/>
    <b v="1"/>
  </r>
  <r>
    <x v="925"/>
    <d v="2022-08-21T00:00:00"/>
    <s v="21"/>
    <x v="2"/>
    <x v="4"/>
    <s v="NN719"/>
    <s v="Name 719"/>
    <x v="2"/>
    <s v="Keyboard"/>
    <n v="4000"/>
    <n v="5"/>
    <n v="20000"/>
    <s v="Cash"/>
    <n v="1725660"/>
    <n v="5868680"/>
    <n v="8929710"/>
    <n v="12529390"/>
    <b v="1"/>
  </r>
  <r>
    <x v="926"/>
    <d v="2022-08-22T00:00:00"/>
    <s v="22"/>
    <x v="3"/>
    <x v="4"/>
    <s v="NN720"/>
    <s v="Name 720"/>
    <x v="3"/>
    <s v="SSD 256 GB"/>
    <n v="3200"/>
    <n v="6"/>
    <n v="19200"/>
    <s v="Online"/>
    <n v="1805450"/>
    <n v="5925070"/>
    <n v="8929710"/>
    <n v="12529390"/>
    <b v="1"/>
  </r>
  <r>
    <x v="927"/>
    <d v="2022-08-22T00:00:00"/>
    <s v="22"/>
    <x v="3"/>
    <x v="4"/>
    <s v="NN721"/>
    <s v="Name 721"/>
    <x v="0"/>
    <s v="HDD 256 GB"/>
    <n v="2900"/>
    <n v="7"/>
    <n v="20300"/>
    <s v="Cash"/>
    <n v="1805450"/>
    <n v="5925070"/>
    <n v="8929710"/>
    <n v="12529390"/>
    <b v="1"/>
  </r>
  <r>
    <x v="928"/>
    <d v="2022-08-22T00:00:00"/>
    <s v="22"/>
    <x v="3"/>
    <x v="4"/>
    <s v="NN722"/>
    <s v="Name 722"/>
    <x v="1"/>
    <s v="Mouse"/>
    <n v="190"/>
    <n v="8"/>
    <n v="1520"/>
    <s v="Online"/>
    <n v="1805450"/>
    <n v="5925070"/>
    <n v="8929710"/>
    <n v="12529390"/>
    <b v="1"/>
  </r>
  <r>
    <x v="929"/>
    <d v="2022-08-22T00:00:00"/>
    <s v="22"/>
    <x v="3"/>
    <x v="4"/>
    <s v="NN723"/>
    <s v="Name 723"/>
    <x v="2"/>
    <s v="Monitor"/>
    <n v="4000"/>
    <n v="12"/>
    <n v="48000"/>
    <s v="Cash"/>
    <n v="1805450"/>
    <n v="5925070"/>
    <n v="8929710"/>
    <n v="12529390"/>
    <b v="1"/>
  </r>
  <r>
    <x v="930"/>
    <d v="2022-08-22T00:00:00"/>
    <s v="22"/>
    <x v="3"/>
    <x v="4"/>
    <s v="NN724"/>
    <s v="Name 724"/>
    <x v="3"/>
    <s v="Printer"/>
    <n v="1500"/>
    <n v="12"/>
    <n v="18000"/>
    <s v="Online"/>
    <n v="1805450"/>
    <n v="5925070"/>
    <n v="8929710"/>
    <n v="12529390"/>
    <b v="1"/>
  </r>
  <r>
    <x v="931"/>
    <d v="2022-08-23T00:00:00"/>
    <s v="23"/>
    <x v="4"/>
    <x v="4"/>
    <s v="NN725"/>
    <s v="Name 725"/>
    <x v="0"/>
    <s v="Scanner"/>
    <n v="210"/>
    <n v="21"/>
    <n v="4410"/>
    <s v="Cash"/>
    <n v="1911240"/>
    <n v="5979640"/>
    <n v="8929710"/>
    <n v="12529390"/>
    <b v="1"/>
  </r>
  <r>
    <x v="932"/>
    <d v="2022-08-23T00:00:00"/>
    <s v="23"/>
    <x v="4"/>
    <x v="4"/>
    <s v="NN726"/>
    <s v="Name 726"/>
    <x v="1"/>
    <s v="Keyboard"/>
    <n v="4000"/>
    <n v="12"/>
    <n v="48000"/>
    <s v="Online"/>
    <n v="1911240"/>
    <n v="5979640"/>
    <n v="8929710"/>
    <n v="12529390"/>
    <b v="1"/>
  </r>
  <r>
    <x v="933"/>
    <d v="2022-08-23T00:00:00"/>
    <s v="23"/>
    <x v="4"/>
    <x v="4"/>
    <s v="NN727"/>
    <s v="Name 727"/>
    <x v="2"/>
    <s v="SSD 256 GB"/>
    <n v="3200"/>
    <n v="12"/>
    <n v="38400"/>
    <s v="Cash"/>
    <n v="1911240"/>
    <n v="5979640"/>
    <n v="8929710"/>
    <n v="12529390"/>
    <b v="1"/>
  </r>
  <r>
    <x v="934"/>
    <d v="2022-08-23T00:00:00"/>
    <s v="23"/>
    <x v="4"/>
    <x v="4"/>
    <s v="NN728"/>
    <s v="Name 728"/>
    <x v="3"/>
    <s v="HDD 256 GB"/>
    <n v="2900"/>
    <n v="21"/>
    <n v="60900"/>
    <s v="Online"/>
    <n v="1911240"/>
    <n v="5979640"/>
    <n v="8929710"/>
    <n v="12529390"/>
    <b v="1"/>
  </r>
  <r>
    <x v="935"/>
    <d v="2022-08-23T00:00:00"/>
    <s v="23"/>
    <x v="4"/>
    <x v="4"/>
    <s v="NN729"/>
    <s v="Name 729"/>
    <x v="0"/>
    <s v="Mouse"/>
    <n v="190"/>
    <n v="14"/>
    <n v="2660"/>
    <s v="Cash"/>
    <n v="1911240"/>
    <n v="5979640"/>
    <n v="8929710"/>
    <n v="12529390"/>
    <b v="1"/>
  </r>
  <r>
    <x v="936"/>
    <d v="2022-08-24T00:00:00"/>
    <s v="24"/>
    <x v="5"/>
    <x v="4"/>
    <s v="NN730"/>
    <s v="Name 730"/>
    <x v="1"/>
    <s v="Monitor"/>
    <n v="4000"/>
    <n v="16"/>
    <n v="64000"/>
    <s v="Online"/>
    <n v="2102520"/>
    <n v="6118640"/>
    <n v="8929710"/>
    <n v="12529390"/>
    <b v="1"/>
  </r>
  <r>
    <x v="937"/>
    <d v="2022-08-24T00:00:00"/>
    <s v="24"/>
    <x v="5"/>
    <x v="4"/>
    <s v="NN731"/>
    <s v="Name 731"/>
    <x v="2"/>
    <s v="Printer"/>
    <n v="1500"/>
    <n v="17"/>
    <n v="25500"/>
    <s v="Cash"/>
    <n v="2102520"/>
    <n v="6118640"/>
    <n v="8929710"/>
    <n v="12529390"/>
    <b v="1"/>
  </r>
  <r>
    <x v="938"/>
    <d v="2022-08-24T00:00:00"/>
    <s v="24"/>
    <x v="5"/>
    <x v="4"/>
    <s v="NN732"/>
    <s v="Name 732"/>
    <x v="3"/>
    <s v="Scanner"/>
    <n v="210"/>
    <n v="18"/>
    <n v="3780"/>
    <s v="Online"/>
    <n v="2102520"/>
    <n v="6118640"/>
    <n v="8929710"/>
    <n v="12529390"/>
    <b v="1"/>
  </r>
  <r>
    <x v="939"/>
    <d v="2022-08-24T00:00:00"/>
    <s v="24"/>
    <x v="5"/>
    <x v="4"/>
    <s v="NN733"/>
    <s v="Name 733"/>
    <x v="0"/>
    <s v="Keyboard"/>
    <n v="4000"/>
    <n v="19"/>
    <n v="76000"/>
    <s v="Cash"/>
    <n v="2102520"/>
    <n v="6118640"/>
    <n v="8929710"/>
    <n v="12529390"/>
    <b v="1"/>
  </r>
  <r>
    <x v="940"/>
    <d v="2022-08-24T00:00:00"/>
    <s v="24"/>
    <x v="5"/>
    <x v="4"/>
    <s v="NN734"/>
    <s v="Name 734"/>
    <x v="1"/>
    <s v="SSD 256 GB"/>
    <n v="3200"/>
    <n v="17"/>
    <n v="54400"/>
    <s v="Online"/>
    <n v="2102520"/>
    <n v="6118640"/>
    <n v="8929710"/>
    <n v="12529390"/>
    <b v="1"/>
  </r>
  <r>
    <x v="941"/>
    <d v="2022-08-25T00:00:00"/>
    <s v="25"/>
    <x v="6"/>
    <x v="4"/>
    <s v="NN735"/>
    <s v="Name 735"/>
    <x v="2"/>
    <s v="HDD 256 GB"/>
    <n v="2900"/>
    <n v="17"/>
    <n v="49300"/>
    <s v="Cash"/>
    <n v="2220740"/>
    <n v="6246450"/>
    <n v="8929710"/>
    <n v="12529390"/>
    <b v="1"/>
  </r>
  <r>
    <x v="942"/>
    <d v="2022-08-25T00:00:00"/>
    <s v="25"/>
    <x v="6"/>
    <x v="4"/>
    <s v="NN736"/>
    <s v="Name 736"/>
    <x v="2"/>
    <s v="Keyboard"/>
    <n v="190"/>
    <n v="21"/>
    <n v="3990"/>
    <s v="Online"/>
    <n v="2220740"/>
    <n v="6246450"/>
    <n v="8929710"/>
    <n v="12529390"/>
    <b v="1"/>
  </r>
  <r>
    <x v="943"/>
    <d v="2022-08-25T00:00:00"/>
    <s v="25"/>
    <x v="6"/>
    <x v="4"/>
    <s v="NN737"/>
    <s v="Name 737"/>
    <x v="3"/>
    <s v="SSD 256 GB"/>
    <n v="4000"/>
    <n v="22"/>
    <n v="88000"/>
    <s v="Cash"/>
    <n v="2220740"/>
    <n v="6246450"/>
    <n v="8929710"/>
    <n v="12529390"/>
    <b v="1"/>
  </r>
  <r>
    <x v="944"/>
    <d v="2022-08-25T00:00:00"/>
    <s v="25"/>
    <x v="6"/>
    <x v="4"/>
    <s v="NN738"/>
    <s v="Name 738"/>
    <x v="0"/>
    <s v="HDD 256 GB"/>
    <n v="1500"/>
    <n v="21"/>
    <n v="31500"/>
    <s v="Online"/>
    <n v="2220740"/>
    <n v="6246450"/>
    <n v="8929710"/>
    <n v="12529390"/>
    <b v="1"/>
  </r>
  <r>
    <x v="945"/>
    <d v="2022-08-25T00:00:00"/>
    <s v="25"/>
    <x v="6"/>
    <x v="4"/>
    <s v="NN739"/>
    <s v="Name 739"/>
    <x v="2"/>
    <s v="Keyboard"/>
    <n v="210"/>
    <n v="23"/>
    <n v="4830"/>
    <s v="Cash"/>
    <n v="2220740"/>
    <n v="6246450"/>
    <n v="8929710"/>
    <n v="12529390"/>
    <b v="1"/>
  </r>
  <r>
    <x v="946"/>
    <d v="2022-08-26T00:00:00"/>
    <s v="26"/>
    <x v="0"/>
    <x v="4"/>
    <s v="NN740"/>
    <s v="Name 740"/>
    <x v="3"/>
    <s v="SSD 256 GB"/>
    <n v="4000"/>
    <n v="25"/>
    <n v="100000"/>
    <s v="Online"/>
    <n v="2531860"/>
    <n v="6564170"/>
    <n v="8929710"/>
    <n v="12529390"/>
    <b v="1"/>
  </r>
  <r>
    <x v="947"/>
    <d v="2022-08-26T00:00:00"/>
    <s v="26"/>
    <x v="0"/>
    <x v="4"/>
    <s v="NN741"/>
    <s v="Name 741"/>
    <x v="0"/>
    <s v="HDD 256 GB"/>
    <n v="3200"/>
    <n v="27"/>
    <n v="86400"/>
    <s v="Cash"/>
    <n v="2531860"/>
    <n v="6564170"/>
    <n v="8929710"/>
    <n v="12529390"/>
    <b v="1"/>
  </r>
  <r>
    <x v="948"/>
    <d v="2022-08-26T00:00:00"/>
    <s v="26"/>
    <x v="0"/>
    <x v="4"/>
    <s v="NN719"/>
    <s v="Name 719"/>
    <x v="2"/>
    <s v="Keyboard"/>
    <n v="2900"/>
    <n v="28"/>
    <n v="81200"/>
    <s v="Online"/>
    <n v="2531860"/>
    <n v="6564170"/>
    <n v="8929710"/>
    <n v="12529390"/>
    <b v="1"/>
  </r>
  <r>
    <x v="949"/>
    <d v="2022-08-26T00:00:00"/>
    <s v="26"/>
    <x v="0"/>
    <x v="4"/>
    <s v="NN720"/>
    <s v="Name 720"/>
    <x v="3"/>
    <s v="SSD 256 GB"/>
    <n v="190"/>
    <n v="25"/>
    <n v="4750"/>
    <s v="Cash"/>
    <n v="2531860"/>
    <n v="6564170"/>
    <n v="8929710"/>
    <n v="12529390"/>
    <b v="1"/>
  </r>
  <r>
    <x v="950"/>
    <d v="2022-08-26T00:00:00"/>
    <s v="26"/>
    <x v="0"/>
    <x v="4"/>
    <s v="NN721"/>
    <s v="Name 721"/>
    <x v="0"/>
    <s v="HDD 256 GB"/>
    <n v="4000"/>
    <n v="24"/>
    <n v="96000"/>
    <s v="Online"/>
    <n v="2531860"/>
    <n v="6564170"/>
    <n v="8929710"/>
    <n v="12529390"/>
    <b v="1"/>
  </r>
  <r>
    <x v="951"/>
    <d v="2022-08-27T00:00:00"/>
    <s v="27"/>
    <x v="1"/>
    <x v="4"/>
    <s v="NN722"/>
    <s v="Name 722"/>
    <x v="1"/>
    <s v="Mouse"/>
    <n v="1500"/>
    <n v="23"/>
    <n v="34500"/>
    <s v="Cash"/>
    <n v="2814660"/>
    <n v="6771210"/>
    <n v="8929710"/>
    <n v="12529390"/>
    <b v="1"/>
  </r>
  <r>
    <x v="952"/>
    <d v="2022-08-27T00:00:00"/>
    <s v="27"/>
    <x v="1"/>
    <x v="4"/>
    <s v="NN723"/>
    <s v="Name 723"/>
    <x v="2"/>
    <s v="Monitor"/>
    <n v="210"/>
    <n v="24"/>
    <n v="5040"/>
    <s v="Online"/>
    <n v="2814660"/>
    <n v="6771210"/>
    <n v="8929710"/>
    <n v="12529390"/>
    <b v="1"/>
  </r>
  <r>
    <x v="953"/>
    <d v="2022-08-27T00:00:00"/>
    <s v="27"/>
    <x v="1"/>
    <x v="4"/>
    <s v="NN724"/>
    <s v="Name 724"/>
    <x v="3"/>
    <s v="Printer"/>
    <n v="4000"/>
    <n v="25"/>
    <n v="100000"/>
    <s v="Cash"/>
    <n v="2814660"/>
    <n v="6771210"/>
    <n v="8929710"/>
    <n v="12529390"/>
    <b v="1"/>
  </r>
  <r>
    <x v="954"/>
    <d v="2022-08-27T00:00:00"/>
    <s v="27"/>
    <x v="1"/>
    <x v="4"/>
    <s v="NN725"/>
    <s v="Name 725"/>
    <x v="0"/>
    <s v="Scanner"/>
    <n v="3200"/>
    <n v="26"/>
    <n v="83200"/>
    <s v="Online"/>
    <n v="2814660"/>
    <n v="6771210"/>
    <n v="8929710"/>
    <n v="12529390"/>
    <b v="1"/>
  </r>
  <r>
    <x v="955"/>
    <d v="2022-08-27T00:00:00"/>
    <s v="27"/>
    <x v="1"/>
    <x v="4"/>
    <s v="NN726"/>
    <s v="Name 726"/>
    <x v="1"/>
    <s v="Keyboard"/>
    <n v="2900"/>
    <n v="29"/>
    <n v="84100"/>
    <s v="Cash"/>
    <n v="2814660"/>
    <n v="6771210"/>
    <n v="8929710"/>
    <n v="12529390"/>
    <b v="1"/>
  </r>
  <r>
    <x v="956"/>
    <d v="2022-08-28T00:00:00"/>
    <s v="28"/>
    <x v="2"/>
    <x v="4"/>
    <s v="NN727"/>
    <s v="Name 727"/>
    <x v="2"/>
    <s v="SSD 256 GB"/>
    <n v="190"/>
    <n v="30"/>
    <n v="5700"/>
    <s v="Online"/>
    <n v="3048940"/>
    <n v="6957480"/>
    <n v="8929710"/>
    <n v="12529390"/>
    <b v="1"/>
  </r>
  <r>
    <x v="957"/>
    <d v="2022-08-28T00:00:00"/>
    <s v="28"/>
    <x v="2"/>
    <x v="4"/>
    <s v="NN728"/>
    <s v="Name 728"/>
    <x v="3"/>
    <s v="HDD 256 GB"/>
    <n v="4000"/>
    <n v="30"/>
    <n v="120000"/>
    <s v="Cash"/>
    <n v="3048940"/>
    <n v="6957480"/>
    <n v="8929710"/>
    <n v="12529390"/>
    <b v="1"/>
  </r>
  <r>
    <x v="958"/>
    <d v="2022-08-28T00:00:00"/>
    <s v="28"/>
    <x v="2"/>
    <x v="4"/>
    <s v="NN729"/>
    <s v="Name 729"/>
    <x v="0"/>
    <s v="Mouse"/>
    <n v="1500"/>
    <n v="24"/>
    <n v="36000"/>
    <s v="Online"/>
    <n v="3048940"/>
    <n v="6957480"/>
    <n v="8929710"/>
    <n v="12529390"/>
    <b v="1"/>
  </r>
  <r>
    <x v="959"/>
    <d v="2022-08-28T00:00:00"/>
    <s v="28"/>
    <x v="2"/>
    <x v="4"/>
    <s v="NN730"/>
    <s v="Name 730"/>
    <x v="1"/>
    <s v="Monitor"/>
    <n v="210"/>
    <n v="25"/>
    <n v="5250"/>
    <s v="Cash"/>
    <n v="3048940"/>
    <n v="6957480"/>
    <n v="8929710"/>
    <n v="12529390"/>
    <b v="1"/>
  </r>
  <r>
    <x v="960"/>
    <d v="2022-08-28T00:00:00"/>
    <s v="28"/>
    <x v="2"/>
    <x v="4"/>
    <s v="NN731"/>
    <s v="Name 731"/>
    <x v="2"/>
    <s v="Printer"/>
    <n v="4000"/>
    <n v="26"/>
    <n v="104000"/>
    <s v="Online"/>
    <n v="3048940"/>
    <n v="6957480"/>
    <n v="8929710"/>
    <n v="12529390"/>
    <b v="1"/>
  </r>
  <r>
    <x v="961"/>
    <d v="2022-08-29T00:00:00"/>
    <s v="29"/>
    <x v="3"/>
    <x v="4"/>
    <s v="NN732"/>
    <s v="Name 732"/>
    <x v="3"/>
    <s v="Scanner"/>
    <n v="3200"/>
    <n v="31"/>
    <n v="99200"/>
    <s v="Cash"/>
    <n v="3316780"/>
    <n v="7240540"/>
    <n v="8929710"/>
    <n v="12529390"/>
    <b v="1"/>
  </r>
  <r>
    <x v="962"/>
    <d v="2022-08-29T00:00:00"/>
    <s v="29"/>
    <x v="3"/>
    <x v="4"/>
    <s v="NN733"/>
    <s v="Name 733"/>
    <x v="0"/>
    <s v="Keyboard"/>
    <n v="2900"/>
    <n v="21"/>
    <n v="60900"/>
    <s v="Online"/>
    <n v="3316780"/>
    <n v="7240540"/>
    <n v="8929710"/>
    <n v="12529390"/>
    <b v="1"/>
  </r>
  <r>
    <x v="963"/>
    <d v="2022-08-29T00:00:00"/>
    <s v="29"/>
    <x v="3"/>
    <x v="4"/>
    <s v="NN734"/>
    <s v="Name 734"/>
    <x v="1"/>
    <s v="SSD 256 GB"/>
    <n v="190"/>
    <n v="33"/>
    <n v="6270"/>
    <s v="Cash"/>
    <n v="3316780"/>
    <n v="7240540"/>
    <n v="8929710"/>
    <n v="12529390"/>
    <b v="1"/>
  </r>
  <r>
    <x v="964"/>
    <d v="2022-08-29T00:00:00"/>
    <s v="29"/>
    <x v="3"/>
    <x v="4"/>
    <s v="NN735"/>
    <s v="Name 735"/>
    <x v="2"/>
    <s v="HDD 256 GB"/>
    <n v="4000"/>
    <n v="33"/>
    <n v="132000"/>
    <s v="Online"/>
    <n v="3316780"/>
    <n v="7240540"/>
    <n v="8929710"/>
    <n v="12529390"/>
    <b v="1"/>
  </r>
  <r>
    <x v="965"/>
    <d v="2022-08-29T00:00:00"/>
    <s v="29"/>
    <x v="3"/>
    <x v="4"/>
    <s v="NN736"/>
    <s v="Name 736"/>
    <x v="2"/>
    <s v="Keyboard"/>
    <n v="1500"/>
    <n v="23"/>
    <n v="34500"/>
    <s v="Cash"/>
    <n v="3316780"/>
    <n v="7240540"/>
    <n v="8929710"/>
    <n v="12529390"/>
    <b v="1"/>
  </r>
  <r>
    <x v="966"/>
    <d v="2022-08-30T00:00:00"/>
    <s v="30"/>
    <x v="4"/>
    <x v="4"/>
    <s v="NN737"/>
    <s v="Name 737"/>
    <x v="3"/>
    <s v="SSD 256 GB"/>
    <n v="210"/>
    <n v="33"/>
    <n v="6930"/>
    <s v="Online"/>
    <n v="3577680"/>
    <n v="7492520"/>
    <n v="8929710"/>
    <n v="12529390"/>
    <b v="1"/>
  </r>
  <r>
    <x v="967"/>
    <d v="2022-08-30T00:00:00"/>
    <s v="30"/>
    <x v="4"/>
    <x v="4"/>
    <s v="NN738"/>
    <s v="Name 738"/>
    <x v="0"/>
    <s v="HDD 256 GB"/>
    <n v="4000"/>
    <n v="32"/>
    <n v="128000"/>
    <s v="Cash"/>
    <n v="3577680"/>
    <n v="7492520"/>
    <n v="8929710"/>
    <n v="12529390"/>
    <b v="1"/>
  </r>
  <r>
    <x v="968"/>
    <d v="2022-08-30T00:00:00"/>
    <s v="30"/>
    <x v="4"/>
    <x v="4"/>
    <s v="NN739"/>
    <s v="Name 739"/>
    <x v="2"/>
    <s v="Keyboard"/>
    <n v="3200"/>
    <n v="23"/>
    <n v="73600"/>
    <s v="Online"/>
    <n v="3577680"/>
    <n v="7492520"/>
    <n v="8929710"/>
    <n v="12529390"/>
    <b v="1"/>
  </r>
  <r>
    <x v="969"/>
    <d v="2022-08-30T00:00:00"/>
    <s v="30"/>
    <x v="4"/>
    <x v="4"/>
    <s v="NN740"/>
    <s v="Name 740"/>
    <x v="3"/>
    <s v="SSD 256 GB"/>
    <n v="2900"/>
    <n v="31"/>
    <n v="89900"/>
    <s v="Cash"/>
    <n v="3577680"/>
    <n v="7492520"/>
    <n v="8929710"/>
    <n v="12529390"/>
    <b v="1"/>
  </r>
  <r>
    <x v="970"/>
    <d v="2022-08-30T00:00:00"/>
    <s v="30"/>
    <x v="4"/>
    <x v="4"/>
    <s v="NN741"/>
    <s v="Name 741"/>
    <x v="0"/>
    <s v="HDD 256 GB"/>
    <n v="190"/>
    <n v="22"/>
    <n v="4180"/>
    <s v="Online"/>
    <n v="3577680"/>
    <n v="7492520"/>
    <n v="8929710"/>
    <n v="12529390"/>
    <b v="1"/>
  </r>
  <r>
    <x v="971"/>
    <d v="2022-08-31T00:00:00"/>
    <s v="31"/>
    <x v="5"/>
    <x v="4"/>
    <s v="NN719"/>
    <s v="Name 719"/>
    <x v="2"/>
    <s v="Keyboard"/>
    <n v="4000"/>
    <n v="22"/>
    <n v="88000"/>
    <s v="Cash"/>
    <n v="3919130"/>
    <n v="7765840"/>
    <n v="8929710"/>
    <n v="12529390"/>
    <b v="1"/>
  </r>
  <r>
    <x v="972"/>
    <d v="2022-08-31T00:00:00"/>
    <s v="31"/>
    <x v="5"/>
    <x v="4"/>
    <s v="NN720"/>
    <s v="Name 720"/>
    <x v="3"/>
    <s v="SSD 256 GB"/>
    <n v="1500"/>
    <n v="32"/>
    <n v="48000"/>
    <s v="Online"/>
    <n v="3919130"/>
    <n v="7765840"/>
    <n v="8929710"/>
    <n v="12529390"/>
    <b v="1"/>
  </r>
  <r>
    <x v="973"/>
    <d v="2022-08-31T00:00:00"/>
    <s v="31"/>
    <x v="5"/>
    <x v="4"/>
    <s v="NN721"/>
    <s v="Name 721"/>
    <x v="0"/>
    <s v="HDD 256 GB"/>
    <n v="210"/>
    <n v="32"/>
    <n v="6720"/>
    <s v="Cash"/>
    <n v="3919130"/>
    <n v="7765840"/>
    <n v="8929710"/>
    <n v="12529390"/>
    <b v="1"/>
  </r>
  <r>
    <x v="974"/>
    <d v="2022-08-31T00:00:00"/>
    <s v="31"/>
    <x v="5"/>
    <x v="4"/>
    <s v="NN722"/>
    <s v="Name 722"/>
    <x v="1"/>
    <s v="Mouse"/>
    <n v="4000"/>
    <n v="32"/>
    <n v="128000"/>
    <s v="Online"/>
    <n v="3919130"/>
    <n v="7765840"/>
    <n v="8929710"/>
    <n v="12529390"/>
    <b v="1"/>
  </r>
  <r>
    <x v="975"/>
    <d v="2022-08-31T00:00:00"/>
    <s v="31"/>
    <x v="5"/>
    <x v="4"/>
    <s v="NN723"/>
    <s v="Name 723"/>
    <x v="2"/>
    <s v="Monitor"/>
    <n v="3200"/>
    <n v="32"/>
    <n v="102400"/>
    <s v="Cash"/>
    <n v="3919130"/>
    <n v="7765840"/>
    <n v="8929710"/>
    <n v="12529390"/>
    <b v="1"/>
  </r>
  <r>
    <x v="976"/>
    <d v="2022-09-01T00:00:00"/>
    <s v="1"/>
    <x v="6"/>
    <x v="5"/>
    <s v="NN724"/>
    <s v="Name 724"/>
    <x v="3"/>
    <s v="Printer"/>
    <n v="2900"/>
    <n v="32"/>
    <n v="92800"/>
    <s v="Online"/>
    <n v="4165910"/>
    <n v="7974140"/>
    <n v="8929710"/>
    <n v="12529390"/>
    <b v="1"/>
  </r>
  <r>
    <x v="977"/>
    <d v="2022-09-01T00:00:00"/>
    <s v="1"/>
    <x v="6"/>
    <x v="5"/>
    <s v="NN725"/>
    <s v="Name 725"/>
    <x v="0"/>
    <s v="Scanner"/>
    <n v="190"/>
    <n v="34"/>
    <n v="6460"/>
    <s v="Cash"/>
    <n v="4165910"/>
    <n v="7974140"/>
    <n v="8929710"/>
    <n v="12529390"/>
    <b v="1"/>
  </r>
  <r>
    <x v="978"/>
    <d v="2022-09-01T00:00:00"/>
    <s v="1"/>
    <x v="6"/>
    <x v="5"/>
    <s v="NN726"/>
    <s v="Name 726"/>
    <x v="1"/>
    <s v="Keyboard"/>
    <n v="4000"/>
    <n v="34"/>
    <n v="136000"/>
    <s v="Online"/>
    <n v="4165910"/>
    <n v="7974140"/>
    <n v="8929710"/>
    <n v="12529390"/>
    <b v="1"/>
  </r>
  <r>
    <x v="979"/>
    <d v="2022-09-01T00:00:00"/>
    <s v="1"/>
    <x v="6"/>
    <x v="5"/>
    <s v="NN727"/>
    <s v="Name 727"/>
    <x v="2"/>
    <s v="SSD 256 GB"/>
    <n v="1500"/>
    <n v="34"/>
    <n v="51000"/>
    <s v="Cash"/>
    <n v="4165910"/>
    <n v="7974140"/>
    <n v="8929710"/>
    <n v="12529390"/>
    <b v="1"/>
  </r>
  <r>
    <x v="980"/>
    <d v="2022-09-01T00:00:00"/>
    <s v="1"/>
    <x v="6"/>
    <x v="5"/>
    <s v="NN728"/>
    <s v="Name 728"/>
    <x v="3"/>
    <s v="HDD 256 GB"/>
    <n v="210"/>
    <n v="32"/>
    <n v="6720"/>
    <s v="Online"/>
    <n v="4165910"/>
    <n v="7974140"/>
    <n v="8929710"/>
    <n v="12529390"/>
    <b v="1"/>
  </r>
  <r>
    <x v="981"/>
    <d v="2022-09-02T00:00:00"/>
    <s v="2"/>
    <x v="0"/>
    <x v="5"/>
    <s v="NN729"/>
    <s v="Name 729"/>
    <x v="0"/>
    <s v="Mouse"/>
    <n v="4000"/>
    <n v="34"/>
    <n v="136000"/>
    <s v="Cash"/>
    <n v="4602920"/>
    <n v="8435650"/>
    <n v="8929710"/>
    <n v="12529390"/>
    <b v="1"/>
  </r>
  <r>
    <x v="982"/>
    <d v="2022-09-02T00:00:00"/>
    <s v="2"/>
    <x v="0"/>
    <x v="5"/>
    <s v="NN730"/>
    <s v="Name 730"/>
    <x v="1"/>
    <s v="Monitor"/>
    <n v="3200"/>
    <n v="34"/>
    <n v="108800"/>
    <s v="Online"/>
    <n v="4602920"/>
    <n v="8435650"/>
    <n v="8929710"/>
    <n v="12529390"/>
    <b v="1"/>
  </r>
  <r>
    <x v="983"/>
    <d v="2022-09-02T00:00:00"/>
    <s v="2"/>
    <x v="0"/>
    <x v="5"/>
    <s v="NN731"/>
    <s v="Name 731"/>
    <x v="2"/>
    <s v="Printer"/>
    <n v="2900"/>
    <n v="37"/>
    <n v="107300"/>
    <s v="Cash"/>
    <n v="4602920"/>
    <n v="8435650"/>
    <n v="8929710"/>
    <n v="12529390"/>
    <b v="1"/>
  </r>
  <r>
    <x v="984"/>
    <d v="2022-09-02T00:00:00"/>
    <s v="2"/>
    <x v="0"/>
    <x v="5"/>
    <s v="NN732"/>
    <s v="Name 732"/>
    <x v="3"/>
    <s v="Scanner"/>
    <n v="190"/>
    <n v="38"/>
    <n v="7220"/>
    <s v="Online"/>
    <n v="4602920"/>
    <n v="8435650"/>
    <n v="8929710"/>
    <n v="12529390"/>
    <b v="1"/>
  </r>
  <r>
    <x v="985"/>
    <d v="2022-09-02T00:00:00"/>
    <s v="2"/>
    <x v="0"/>
    <x v="5"/>
    <s v="NN733"/>
    <s v="Name 733"/>
    <x v="0"/>
    <s v="Keyboard"/>
    <n v="4000"/>
    <n v="38"/>
    <n v="152000"/>
    <s v="Cash"/>
    <n v="4602920"/>
    <n v="8435650"/>
    <n v="8929710"/>
    <n v="12529390"/>
    <b v="1"/>
  </r>
  <r>
    <x v="986"/>
    <d v="2022-09-03T00:00:00"/>
    <s v="3"/>
    <x v="1"/>
    <x v="5"/>
    <s v="NN734"/>
    <s v="Name 734"/>
    <x v="1"/>
    <s v="SSD 256 GB"/>
    <n v="1500"/>
    <n v="38"/>
    <n v="57000"/>
    <s v="Online"/>
    <n v="5067200"/>
    <n v="8894610"/>
    <n v="8929710"/>
    <n v="12529390"/>
    <b v="1"/>
  </r>
  <r>
    <x v="987"/>
    <d v="2022-09-03T00:00:00"/>
    <s v="3"/>
    <x v="1"/>
    <x v="5"/>
    <s v="NN735"/>
    <s v="Name 735"/>
    <x v="2"/>
    <s v="HDD 256 GB"/>
    <n v="210"/>
    <n v="39"/>
    <n v="8190"/>
    <s v="Cash"/>
    <n v="5067200"/>
    <n v="8894610"/>
    <n v="8929710"/>
    <n v="12529390"/>
    <b v="1"/>
  </r>
  <r>
    <x v="988"/>
    <d v="2022-09-03T00:00:00"/>
    <s v="3"/>
    <x v="1"/>
    <x v="5"/>
    <s v="NN736"/>
    <s v="Name 736"/>
    <x v="2"/>
    <s v="Keyboard"/>
    <n v="4000"/>
    <n v="44"/>
    <n v="176000"/>
    <s v="Online"/>
    <n v="5067200"/>
    <n v="8894610"/>
    <n v="8929710"/>
    <n v="12529390"/>
    <b v="1"/>
  </r>
  <r>
    <x v="989"/>
    <d v="2022-09-03T00:00:00"/>
    <s v="3"/>
    <x v="1"/>
    <x v="5"/>
    <s v="NN737"/>
    <s v="Name 737"/>
    <x v="3"/>
    <s v="SSD 256 GB"/>
    <n v="3200"/>
    <n v="44"/>
    <n v="140800"/>
    <s v="Cash"/>
    <n v="5067200"/>
    <n v="8894610"/>
    <n v="8929710"/>
    <n v="12529390"/>
    <b v="1"/>
  </r>
  <r>
    <x v="990"/>
    <d v="2022-09-03T00:00:00"/>
    <s v="3"/>
    <x v="1"/>
    <x v="5"/>
    <s v="NN738"/>
    <s v="Name 738"/>
    <x v="0"/>
    <s v="HDD 256 GB"/>
    <n v="2900"/>
    <n v="44"/>
    <n v="127600"/>
    <s v="Online"/>
    <n v="5067200"/>
    <n v="8894610"/>
    <n v="8929710"/>
    <n v="12529390"/>
    <b v="1"/>
  </r>
  <r>
    <x v="991"/>
    <d v="2022-09-04T00:00:00"/>
    <s v="4"/>
    <x v="2"/>
    <x v="5"/>
    <s v="NN739"/>
    <s v="Name 739"/>
    <x v="2"/>
    <s v="Keyboard"/>
    <n v="190"/>
    <n v="42"/>
    <n v="7980"/>
    <s v="Cash"/>
    <n v="5386830"/>
    <n v="9180010"/>
    <n v="8929710"/>
    <n v="12529390"/>
    <b v="1"/>
  </r>
  <r>
    <x v="992"/>
    <d v="2022-09-04T00:00:00"/>
    <s v="4"/>
    <x v="2"/>
    <x v="5"/>
    <s v="NN740"/>
    <s v="Name 740"/>
    <x v="3"/>
    <s v="SSD 256 GB"/>
    <n v="4000"/>
    <n v="41"/>
    <n v="164000"/>
    <s v="Online"/>
    <n v="5386830"/>
    <n v="9180010"/>
    <n v="8929710"/>
    <n v="12529390"/>
    <b v="1"/>
  </r>
  <r>
    <x v="993"/>
    <d v="2022-09-04T00:00:00"/>
    <s v="4"/>
    <x v="2"/>
    <x v="5"/>
    <s v="NN741"/>
    <s v="Name 741"/>
    <x v="0"/>
    <s v="HDD 256 GB"/>
    <n v="1500"/>
    <n v="23"/>
    <n v="34500"/>
    <s v="Cash"/>
    <n v="5386830"/>
    <n v="9180010"/>
    <n v="8929710"/>
    <n v="12529390"/>
    <b v="1"/>
  </r>
  <r>
    <x v="994"/>
    <d v="2022-09-04T00:00:00"/>
    <s v="4"/>
    <x v="2"/>
    <x v="5"/>
    <s v="NN719"/>
    <s v="Name 719"/>
    <x v="2"/>
    <s v="Keyboard"/>
    <n v="210"/>
    <n v="32"/>
    <n v="6720"/>
    <s v="Online"/>
    <n v="5386830"/>
    <n v="9180010"/>
    <n v="8929710"/>
    <n v="12529390"/>
    <b v="1"/>
  </r>
  <r>
    <x v="995"/>
    <d v="2022-09-04T00:00:00"/>
    <s v="4"/>
    <x v="2"/>
    <x v="5"/>
    <s v="NN720"/>
    <s v="Name 720"/>
    <x v="3"/>
    <s v="SSD 256 GB"/>
    <n v="4000"/>
    <n v="43"/>
    <n v="172000"/>
    <s v="Cash"/>
    <n v="5386830"/>
    <n v="9180010"/>
    <n v="8929710"/>
    <n v="12529390"/>
    <b v="1"/>
  </r>
  <r>
    <x v="996"/>
    <d v="2022-09-05T00:00:00"/>
    <s v="5"/>
    <x v="3"/>
    <x v="5"/>
    <s v="NN721"/>
    <s v="Name 721"/>
    <x v="0"/>
    <s v="HDD 256 GB"/>
    <n v="3200"/>
    <n v="34"/>
    <n v="108800"/>
    <s v="Online"/>
    <n v="5853980"/>
    <n v="9599290"/>
    <n v="8929710"/>
    <n v="12529390"/>
    <b v="1"/>
  </r>
  <r>
    <x v="997"/>
    <d v="2022-09-05T00:00:00"/>
    <s v="5"/>
    <x v="3"/>
    <x v="5"/>
    <s v="NN722"/>
    <s v="Name 722"/>
    <x v="1"/>
    <s v="Mouse"/>
    <n v="2900"/>
    <n v="43"/>
    <n v="124700"/>
    <s v="Cash"/>
    <n v="5853980"/>
    <n v="9599290"/>
    <n v="8929710"/>
    <n v="12529390"/>
    <b v="1"/>
  </r>
  <r>
    <x v="998"/>
    <d v="2022-09-05T00:00:00"/>
    <s v="5"/>
    <x v="3"/>
    <x v="5"/>
    <s v="NN723"/>
    <s v="Name 723"/>
    <x v="2"/>
    <s v="Monitor"/>
    <n v="190"/>
    <n v="34"/>
    <n v="6460"/>
    <s v="Online"/>
    <n v="5853980"/>
    <n v="9599290"/>
    <n v="8929710"/>
    <n v="12529390"/>
    <b v="1"/>
  </r>
  <r>
    <x v="999"/>
    <d v="2022-09-05T00:00:00"/>
    <s v="5"/>
    <x v="3"/>
    <x v="5"/>
    <s v="NN724"/>
    <s v="Name 724"/>
    <x v="3"/>
    <s v="Printer"/>
    <n v="4000"/>
    <n v="54"/>
    <n v="216000"/>
    <s v="Cash"/>
    <n v="5853980"/>
    <n v="9599290"/>
    <n v="8929710"/>
    <n v="12529390"/>
    <b v="1"/>
  </r>
  <r>
    <x v="1000"/>
    <d v="2022-09-05T00:00:00"/>
    <s v="5"/>
    <x v="3"/>
    <x v="5"/>
    <s v="NN725"/>
    <s v="Name 725"/>
    <x v="0"/>
    <s v="Scanner"/>
    <n v="1500"/>
    <n v="32"/>
    <n v="48000"/>
    <s v="Online"/>
    <n v="5853980"/>
    <n v="9599290"/>
    <n v="8929710"/>
    <n v="12529390"/>
    <b v="1"/>
  </r>
  <r>
    <x v="1001"/>
    <d v="2022-09-06T00:00:00"/>
    <s v="6"/>
    <x v="4"/>
    <x v="5"/>
    <s v="NN726"/>
    <s v="Name 726"/>
    <x v="1"/>
    <s v="Keyboard"/>
    <n v="210"/>
    <n v="34"/>
    <n v="7140"/>
    <s v="Cash"/>
    <n v="6248480"/>
    <n v="9970670"/>
    <n v="8929710"/>
    <n v="12529390"/>
    <b v="1"/>
  </r>
  <r>
    <x v="1002"/>
    <d v="2022-09-06T00:00:00"/>
    <s v="6"/>
    <x v="4"/>
    <x v="5"/>
    <s v="NN727"/>
    <s v="Name 727"/>
    <x v="2"/>
    <s v="SSD 256 GB"/>
    <n v="4000"/>
    <n v="43"/>
    <n v="172000"/>
    <s v="Online"/>
    <n v="6248480"/>
    <n v="9970670"/>
    <n v="8929710"/>
    <n v="12529390"/>
    <b v="1"/>
  </r>
  <r>
    <x v="1003"/>
    <d v="2022-09-06T00:00:00"/>
    <s v="6"/>
    <x v="4"/>
    <x v="5"/>
    <s v="NN728"/>
    <s v="Name 728"/>
    <x v="3"/>
    <s v="HDD 256 GB"/>
    <n v="3200"/>
    <n v="34"/>
    <n v="108800"/>
    <s v="Cash"/>
    <n v="6248480"/>
    <n v="9970670"/>
    <n v="8929710"/>
    <n v="12529390"/>
    <b v="1"/>
  </r>
  <r>
    <x v="1004"/>
    <d v="2022-09-06T00:00:00"/>
    <s v="6"/>
    <x v="4"/>
    <x v="5"/>
    <s v="NN729"/>
    <s v="Name 729"/>
    <x v="0"/>
    <s v="Mouse"/>
    <n v="2900"/>
    <n v="43"/>
    <n v="124700"/>
    <s v="Online"/>
    <n v="6248480"/>
    <n v="9970670"/>
    <n v="8929710"/>
    <n v="12529390"/>
    <b v="1"/>
  </r>
  <r>
    <x v="1005"/>
    <d v="2022-09-06T00:00:00"/>
    <s v="6"/>
    <x v="4"/>
    <x v="5"/>
    <s v="NN730"/>
    <s v="Name 730"/>
    <x v="1"/>
    <s v="Monitor"/>
    <n v="190"/>
    <n v="45"/>
    <n v="8550"/>
    <s v="Cash"/>
    <n v="6248480"/>
    <n v="9970670"/>
    <n v="8929710"/>
    <n v="12529390"/>
    <b v="1"/>
  </r>
  <r>
    <x v="1006"/>
    <d v="2022-09-07T00:00:00"/>
    <s v="7"/>
    <x v="5"/>
    <x v="5"/>
    <s v="NN731"/>
    <s v="Name 731"/>
    <x v="2"/>
    <s v="Printer"/>
    <n v="4000"/>
    <n v="54"/>
    <n v="216000"/>
    <s v="Online"/>
    <n v="6680230"/>
    <n v="10408060"/>
    <n v="8929710"/>
    <n v="12529390"/>
    <b v="1"/>
  </r>
  <r>
    <x v="1007"/>
    <d v="2022-09-07T00:00:00"/>
    <s v="7"/>
    <x v="5"/>
    <x v="5"/>
    <s v="NN732"/>
    <s v="Name 732"/>
    <x v="3"/>
    <s v="Scanner"/>
    <n v="1500"/>
    <n v="43"/>
    <n v="64500"/>
    <s v="Cash"/>
    <n v="6680230"/>
    <n v="10408060"/>
    <n v="8929710"/>
    <n v="12529390"/>
    <b v="1"/>
  </r>
  <r>
    <x v="1008"/>
    <d v="2022-09-07T00:00:00"/>
    <s v="7"/>
    <x v="5"/>
    <x v="5"/>
    <s v="NN733"/>
    <s v="Name 733"/>
    <x v="0"/>
    <s v="Keyboard"/>
    <n v="210"/>
    <n v="32"/>
    <n v="6720"/>
    <s v="Online"/>
    <n v="6680230"/>
    <n v="10408060"/>
    <n v="8929710"/>
    <n v="12529390"/>
    <b v="1"/>
  </r>
  <r>
    <x v="1009"/>
    <d v="2022-09-07T00:00:00"/>
    <s v="7"/>
    <x v="5"/>
    <x v="5"/>
    <s v="NN734"/>
    <s v="Name 734"/>
    <x v="1"/>
    <s v="SSD 256 GB"/>
    <n v="4000"/>
    <n v="23"/>
    <n v="92000"/>
    <s v="Cash"/>
    <n v="6680230"/>
    <n v="10408060"/>
    <n v="8929710"/>
    <n v="12529390"/>
    <b v="1"/>
  </r>
  <r>
    <x v="1010"/>
    <d v="2022-09-07T00:00:00"/>
    <s v="7"/>
    <x v="5"/>
    <x v="5"/>
    <s v="NN735"/>
    <s v="Name 735"/>
    <x v="2"/>
    <s v="HDD 256 GB"/>
    <n v="3200"/>
    <n v="34"/>
    <n v="108800"/>
    <s v="Online"/>
    <n v="6680230"/>
    <n v="10408060"/>
    <n v="8929710"/>
    <n v="12529390"/>
    <b v="1"/>
  </r>
  <r>
    <x v="1011"/>
    <d v="2022-09-08T00:00:00"/>
    <s v="8"/>
    <x v="6"/>
    <x v="5"/>
    <s v="NN736"/>
    <s v="Name 736"/>
    <x v="2"/>
    <s v="Keyboard"/>
    <n v="2900"/>
    <n v="45"/>
    <n v="130500"/>
    <s v="Cash"/>
    <n v="6993310"/>
    <n v="10677440"/>
    <n v="8929710"/>
    <n v="12529390"/>
    <b v="1"/>
  </r>
  <r>
    <x v="1012"/>
    <d v="2022-09-08T00:00:00"/>
    <s v="8"/>
    <x v="6"/>
    <x v="5"/>
    <s v="NN737"/>
    <s v="Name 737"/>
    <x v="3"/>
    <s v="SSD 256 GB"/>
    <n v="190"/>
    <n v="65"/>
    <n v="12350"/>
    <s v="Online"/>
    <n v="6993310"/>
    <n v="10677440"/>
    <n v="8929710"/>
    <n v="12529390"/>
    <b v="1"/>
  </r>
  <r>
    <x v="1013"/>
    <d v="2022-09-08T00:00:00"/>
    <s v="8"/>
    <x v="6"/>
    <x v="5"/>
    <s v="NN738"/>
    <s v="Name 738"/>
    <x v="0"/>
    <s v="HDD 256 GB"/>
    <n v="4000"/>
    <n v="43"/>
    <n v="172000"/>
    <s v="Cash"/>
    <n v="6993310"/>
    <n v="10677440"/>
    <n v="8929710"/>
    <n v="12529390"/>
    <b v="1"/>
  </r>
  <r>
    <x v="1014"/>
    <d v="2022-09-08T00:00:00"/>
    <s v="8"/>
    <x v="6"/>
    <x v="5"/>
    <s v="NN739"/>
    <s v="Name 739"/>
    <x v="2"/>
    <s v="Keyboard"/>
    <n v="1500"/>
    <n v="33"/>
    <n v="49500"/>
    <s v="Online"/>
    <n v="6993310"/>
    <n v="10677440"/>
    <n v="8929710"/>
    <n v="12529390"/>
    <b v="1"/>
  </r>
  <r>
    <x v="1015"/>
    <d v="2022-09-08T00:00:00"/>
    <s v="8"/>
    <x v="6"/>
    <x v="5"/>
    <s v="NN740"/>
    <s v="Name 740"/>
    <x v="3"/>
    <s v="SSD 256 GB"/>
    <n v="210"/>
    <n v="23"/>
    <n v="4830"/>
    <s v="Cash"/>
    <n v="6993310"/>
    <n v="10677440"/>
    <n v="8929710"/>
    <n v="12529390"/>
    <b v="1"/>
  </r>
  <r>
    <x v="1016"/>
    <d v="2022-09-09T00:00:00"/>
    <s v="9"/>
    <x v="0"/>
    <x v="5"/>
    <s v="NN741"/>
    <s v="Name 741"/>
    <x v="0"/>
    <s v="HDD 256 GB"/>
    <n v="4000"/>
    <n v="12"/>
    <n v="48000"/>
    <s v="Online"/>
    <n v="7320930"/>
    <n v="10949130"/>
    <n v="8929710"/>
    <n v="12529390"/>
    <b v="1"/>
  </r>
  <r>
    <x v="1017"/>
    <d v="2022-09-09T00:00:00"/>
    <s v="9"/>
    <x v="0"/>
    <x v="5"/>
    <s v="NN719"/>
    <s v="Name 719"/>
    <x v="2"/>
    <s v="Keyboard"/>
    <n v="3200"/>
    <n v="23"/>
    <n v="73600"/>
    <s v="Cash"/>
    <n v="7320930"/>
    <n v="10949130"/>
    <n v="8929710"/>
    <n v="12529390"/>
    <b v="1"/>
  </r>
  <r>
    <x v="1018"/>
    <d v="2022-09-09T00:00:00"/>
    <s v="9"/>
    <x v="0"/>
    <x v="5"/>
    <s v="NN720"/>
    <s v="Name 720"/>
    <x v="3"/>
    <s v="SSD 256 GB"/>
    <n v="2900"/>
    <n v="34"/>
    <n v="98600"/>
    <s v="Online"/>
    <n v="7320930"/>
    <n v="10949130"/>
    <n v="8929710"/>
    <n v="12529390"/>
    <b v="1"/>
  </r>
  <r>
    <x v="1019"/>
    <d v="2022-09-09T00:00:00"/>
    <s v="9"/>
    <x v="0"/>
    <x v="5"/>
    <s v="NN721"/>
    <s v="Name 721"/>
    <x v="0"/>
    <s v="HDD 256 GB"/>
    <n v="190"/>
    <n v="43"/>
    <n v="8170"/>
    <s v="Cash"/>
    <n v="7320930"/>
    <n v="10949130"/>
    <n v="8929710"/>
    <n v="12529390"/>
    <b v="1"/>
  </r>
  <r>
    <x v="1020"/>
    <d v="2022-09-09T00:00:00"/>
    <s v="9"/>
    <x v="0"/>
    <x v="5"/>
    <s v="NN722"/>
    <s v="Name 722"/>
    <x v="1"/>
    <s v="Mouse"/>
    <n v="4000"/>
    <n v="32"/>
    <n v="128000"/>
    <s v="Online"/>
    <n v="7320930"/>
    <n v="10949130"/>
    <n v="8929710"/>
    <n v="12529390"/>
    <b v="1"/>
  </r>
  <r>
    <x v="1021"/>
    <d v="2022-09-10T00:00:00"/>
    <s v="10"/>
    <x v="1"/>
    <x v="5"/>
    <s v="NN723"/>
    <s v="Name 723"/>
    <x v="2"/>
    <s v="Monitor"/>
    <n v="1500"/>
    <n v="45"/>
    <n v="67500"/>
    <s v="Cash"/>
    <n v="7921490"/>
    <n v="11535670"/>
    <n v="8929710"/>
    <n v="12529390"/>
    <b v="1"/>
  </r>
  <r>
    <x v="1022"/>
    <d v="2022-09-10T00:00:00"/>
    <s v="10"/>
    <x v="1"/>
    <x v="5"/>
    <s v="NN724"/>
    <s v="Name 724"/>
    <x v="3"/>
    <s v="Printer"/>
    <n v="210"/>
    <n v="65"/>
    <n v="13650"/>
    <s v="Online"/>
    <n v="7921490"/>
    <n v="11535670"/>
    <n v="8929710"/>
    <n v="12529390"/>
    <b v="1"/>
  </r>
  <r>
    <x v="1023"/>
    <d v="2022-09-10T00:00:00"/>
    <s v="10"/>
    <x v="1"/>
    <x v="5"/>
    <s v="NN725"/>
    <s v="Name 725"/>
    <x v="0"/>
    <s v="Scanner"/>
    <n v="4000"/>
    <n v="55"/>
    <n v="220000"/>
    <s v="Cash"/>
    <n v="7921490"/>
    <n v="11535670"/>
    <n v="8929710"/>
    <n v="12529390"/>
    <b v="1"/>
  </r>
  <r>
    <x v="1024"/>
    <d v="2022-09-10T00:00:00"/>
    <s v="10"/>
    <x v="1"/>
    <x v="5"/>
    <s v="NN726"/>
    <s v="Name 726"/>
    <x v="1"/>
    <s v="Keyboard"/>
    <n v="3200"/>
    <n v="54"/>
    <n v="172800"/>
    <s v="Online"/>
    <n v="7921490"/>
    <n v="11535670"/>
    <n v="8929710"/>
    <n v="12529390"/>
    <b v="1"/>
  </r>
  <r>
    <x v="1025"/>
    <d v="2022-09-10T00:00:00"/>
    <s v="10"/>
    <x v="1"/>
    <x v="5"/>
    <s v="NN727"/>
    <s v="Name 727"/>
    <x v="2"/>
    <s v="SSD 256 GB"/>
    <n v="2900"/>
    <n v="56"/>
    <n v="162400"/>
    <s v="Cash"/>
    <n v="7921490"/>
    <n v="11535670"/>
    <n v="8929710"/>
    <n v="12529390"/>
    <b v="1"/>
  </r>
  <r>
    <x v="1026"/>
    <d v="2022-09-11T00:00:00"/>
    <s v="11"/>
    <x v="2"/>
    <x v="5"/>
    <s v="NN728"/>
    <s v="Name 728"/>
    <x v="3"/>
    <s v="HDD 256 GB"/>
    <n v="190"/>
    <n v="54"/>
    <n v="10260"/>
    <s v="Online"/>
    <n v="8312500"/>
    <n v="11952940"/>
    <n v="8929710"/>
    <n v="12529390"/>
    <b v="1"/>
  </r>
  <r>
    <x v="1027"/>
    <d v="2022-09-11T00:00:00"/>
    <s v="11"/>
    <x v="2"/>
    <x v="5"/>
    <s v="NN729"/>
    <s v="Name 729"/>
    <x v="0"/>
    <s v="Mouse"/>
    <n v="4000"/>
    <n v="35"/>
    <n v="140000"/>
    <s v="Cash"/>
    <n v="8312500"/>
    <n v="11952940"/>
    <n v="8929710"/>
    <n v="12529390"/>
    <b v="1"/>
  </r>
  <r>
    <x v="1028"/>
    <d v="2022-09-11T00:00:00"/>
    <s v="11"/>
    <x v="2"/>
    <x v="5"/>
    <s v="NN730"/>
    <s v="Name 730"/>
    <x v="1"/>
    <s v="Monitor"/>
    <n v="1500"/>
    <n v="63"/>
    <n v="94500"/>
    <s v="Online"/>
    <n v="8312500"/>
    <n v="11952940"/>
    <n v="8929710"/>
    <n v="12529390"/>
    <b v="1"/>
  </r>
  <r>
    <x v="1029"/>
    <d v="2022-09-11T00:00:00"/>
    <s v="11"/>
    <x v="2"/>
    <x v="5"/>
    <s v="NN731"/>
    <s v="Name 731"/>
    <x v="2"/>
    <s v="Printer"/>
    <n v="210"/>
    <n v="34"/>
    <n v="7140"/>
    <s v="Cash"/>
    <n v="8312500"/>
    <n v="11952940"/>
    <n v="8929710"/>
    <n v="12529390"/>
    <b v="1"/>
  </r>
  <r>
    <x v="1030"/>
    <d v="2022-09-11T00:00:00"/>
    <s v="11"/>
    <x v="2"/>
    <x v="5"/>
    <s v="NN732"/>
    <s v="Name 732"/>
    <x v="3"/>
    <s v="Scanner"/>
    <n v="4000"/>
    <n v="54"/>
    <n v="216000"/>
    <s v="Online"/>
    <n v="8312500"/>
    <n v="11952940"/>
    <n v="8929710"/>
    <n v="12529390"/>
    <b v="1"/>
  </r>
  <r>
    <x v="1031"/>
    <d v="2022-09-12T00:00:00"/>
    <s v="12"/>
    <x v="3"/>
    <x v="5"/>
    <s v="NN733"/>
    <s v="Name 733"/>
    <x v="0"/>
    <s v="Keyboard"/>
    <n v="3200"/>
    <n v="45"/>
    <n v="144000"/>
    <s v="Cash"/>
    <n v="8929710"/>
    <n v="12529390"/>
    <n v="8929710"/>
    <n v="12529390"/>
    <b v="1"/>
  </r>
  <r>
    <x v="1032"/>
    <d v="2022-09-12T00:00:00"/>
    <s v="12"/>
    <x v="3"/>
    <x v="5"/>
    <s v="NN734"/>
    <s v="Name 734"/>
    <x v="1"/>
    <s v="SSD 256 GB"/>
    <n v="2900"/>
    <n v="56"/>
    <n v="162400"/>
    <s v="Online"/>
    <n v="8929710"/>
    <n v="12529390"/>
    <n v="8929710"/>
    <n v="12529390"/>
    <b v="1"/>
  </r>
  <r>
    <x v="1033"/>
    <d v="2022-09-12T00:00:00"/>
    <s v="12"/>
    <x v="3"/>
    <x v="5"/>
    <s v="NN735"/>
    <s v="Name 735"/>
    <x v="2"/>
    <s v="HDD 256 GB"/>
    <n v="190"/>
    <n v="65"/>
    <n v="12350"/>
    <s v="Cash"/>
    <n v="8929710"/>
    <n v="12529390"/>
    <n v="8929710"/>
    <n v="12529390"/>
    <b v="1"/>
  </r>
  <r>
    <x v="1034"/>
    <d v="2022-09-12T00:00:00"/>
    <s v="12"/>
    <x v="3"/>
    <x v="5"/>
    <s v="NN736"/>
    <s v="Name 736"/>
    <x v="2"/>
    <s v="Keyboard"/>
    <n v="4000"/>
    <n v="65"/>
    <n v="260000"/>
    <s v="Online"/>
    <n v="8929710"/>
    <n v="12529390"/>
    <n v="8929710"/>
    <n v="12529390"/>
    <b v="1"/>
  </r>
  <r>
    <x v="1035"/>
    <d v="2022-09-12T00:00:00"/>
    <s v="12"/>
    <x v="3"/>
    <x v="5"/>
    <s v="NN737"/>
    <s v="Name 737"/>
    <x v="3"/>
    <s v="SSD 256 GB"/>
    <n v="1500"/>
    <n v="65"/>
    <n v="97500"/>
    <s v="Cash"/>
    <n v="8929710"/>
    <n v="12529390"/>
    <n v="8929710"/>
    <n v="12529390"/>
    <b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6">
  <r>
    <s v="A001"/>
    <d v="2022-04-01T00:00:00"/>
    <s v="1"/>
    <s v="Friday"/>
    <s v="April"/>
    <s v="NN001"/>
    <s v="Name 1"/>
    <x v="0"/>
    <s v="Mouse"/>
    <n v="210"/>
    <n v="2"/>
    <n v="420"/>
    <s v="Online"/>
    <n v="49810"/>
    <n v="49810"/>
    <n v="8929710"/>
    <n v="12529390"/>
    <b v="0"/>
  </r>
  <r>
    <s v="A002"/>
    <d v="2022-04-01T00:00:00"/>
    <s v="1"/>
    <s v="Friday"/>
    <s v="April"/>
    <s v="NN002"/>
    <s v="Name 2"/>
    <x v="1"/>
    <s v="Monitor"/>
    <n v="4000"/>
    <n v="3"/>
    <n v="12000"/>
    <s v="Cash"/>
    <n v="49810"/>
    <n v="49810"/>
    <n v="8929710"/>
    <n v="12529390"/>
    <b v="0"/>
  </r>
  <r>
    <s v="A003"/>
    <d v="2022-04-01T00:00:00"/>
    <s v="1"/>
    <s v="Friday"/>
    <s v="April"/>
    <s v="NN003"/>
    <s v="Name 3"/>
    <x v="2"/>
    <s v="Printer"/>
    <n v="3200"/>
    <n v="5"/>
    <n v="16000"/>
    <s v="Online"/>
    <n v="49810"/>
    <n v="49810"/>
    <n v="8929710"/>
    <n v="12529390"/>
    <b v="0"/>
  </r>
  <r>
    <s v="A004"/>
    <d v="2022-04-01T00:00:00"/>
    <s v="1"/>
    <s v="Friday"/>
    <s v="April"/>
    <s v="NN004"/>
    <s v="Name 4"/>
    <x v="3"/>
    <s v="Scanner"/>
    <n v="2900"/>
    <n v="3"/>
    <n v="8700"/>
    <s v="Cash"/>
    <n v="49810"/>
    <n v="49810"/>
    <n v="8929710"/>
    <n v="12529390"/>
    <b v="0"/>
  </r>
  <r>
    <s v="A005"/>
    <d v="2022-04-01T00:00:00"/>
    <s v="1"/>
    <s v="Friday"/>
    <s v="April"/>
    <s v="NN005"/>
    <s v="Name 5"/>
    <x v="0"/>
    <s v="Keyboard"/>
    <n v="190"/>
    <n v="1"/>
    <n v="190"/>
    <s v="Online"/>
    <n v="49810"/>
    <n v="49810"/>
    <n v="8929710"/>
    <n v="12529390"/>
    <b v="0"/>
  </r>
  <r>
    <s v="A006"/>
    <d v="2022-04-01T00:00:00"/>
    <s v="1"/>
    <s v="Friday"/>
    <s v="April"/>
    <s v="NN006"/>
    <s v="Name 6"/>
    <x v="1"/>
    <s v="SSD 256 GB"/>
    <n v="4000"/>
    <n v="2"/>
    <n v="8000"/>
    <s v="Cash"/>
    <n v="49810"/>
    <n v="49810"/>
    <n v="8929710"/>
    <n v="12529390"/>
    <b v="0"/>
  </r>
  <r>
    <s v="A007"/>
    <d v="2022-04-01T00:00:00"/>
    <s v="1"/>
    <s v="Friday"/>
    <s v="April"/>
    <s v="NN007"/>
    <s v="Name 7"/>
    <x v="2"/>
    <s v="HDD 256 GB"/>
    <n v="1500"/>
    <n v="3"/>
    <n v="4500"/>
    <s v="Online"/>
    <n v="49810"/>
    <n v="49810"/>
    <n v="8929710"/>
    <n v="12529390"/>
    <b v="0"/>
  </r>
  <r>
    <s v="A008"/>
    <d v="2022-04-02T00:00:00"/>
    <s v="2"/>
    <s v="Saturday"/>
    <s v="April"/>
    <s v="NN008"/>
    <s v="Name 8"/>
    <x v="3"/>
    <s v="Mouse"/>
    <n v="210"/>
    <n v="7"/>
    <n v="1470"/>
    <s v="Cash"/>
    <n v="100440"/>
    <n v="100440"/>
    <n v="8929710"/>
    <n v="12529390"/>
    <b v="0"/>
  </r>
  <r>
    <s v="A009"/>
    <d v="2022-04-02T00:00:00"/>
    <s v="2"/>
    <s v="Saturday"/>
    <s v="April"/>
    <s v="NN009"/>
    <s v="Name 9"/>
    <x v="0"/>
    <s v="Monitor"/>
    <n v="4000"/>
    <n v="6"/>
    <n v="24000"/>
    <s v="Online"/>
    <n v="100440"/>
    <n v="100440"/>
    <n v="8929710"/>
    <n v="12529390"/>
    <b v="0"/>
  </r>
  <r>
    <s v="A010"/>
    <d v="2022-04-02T00:00:00"/>
    <s v="2"/>
    <s v="Saturday"/>
    <s v="April"/>
    <s v="NN010"/>
    <s v="Name 10"/>
    <x v="1"/>
    <s v="Printer"/>
    <n v="3200"/>
    <n v="1"/>
    <n v="3200"/>
    <s v="Cash"/>
    <n v="100440"/>
    <n v="100440"/>
    <n v="8929710"/>
    <n v="12529390"/>
    <b v="0"/>
  </r>
  <r>
    <s v="A011"/>
    <d v="2022-04-02T00:00:00"/>
    <s v="2"/>
    <s v="Saturday"/>
    <s v="April"/>
    <s v="NN011"/>
    <s v="Name 11"/>
    <x v="2"/>
    <s v="Scanner"/>
    <n v="2900"/>
    <n v="3"/>
    <n v="8700"/>
    <s v="Online"/>
    <n v="100440"/>
    <n v="100440"/>
    <n v="8929710"/>
    <n v="12529390"/>
    <b v="0"/>
  </r>
  <r>
    <s v="A012"/>
    <d v="2022-04-02T00:00:00"/>
    <s v="2"/>
    <s v="Saturday"/>
    <s v="April"/>
    <s v="NN012"/>
    <s v="Name 12"/>
    <x v="3"/>
    <s v="Keyboard"/>
    <n v="190"/>
    <n v="4"/>
    <n v="760"/>
    <s v="Cash"/>
    <n v="100440"/>
    <n v="100440"/>
    <n v="8929710"/>
    <n v="12529390"/>
    <b v="0"/>
  </r>
  <r>
    <s v="A013"/>
    <d v="2022-04-02T00:00:00"/>
    <s v="2"/>
    <s v="Saturday"/>
    <s v="April"/>
    <s v="NN013"/>
    <s v="Name 13"/>
    <x v="0"/>
    <s v="SSD 256 GB"/>
    <n v="4000"/>
    <n v="2"/>
    <n v="8000"/>
    <s v="Online"/>
    <n v="100440"/>
    <n v="100440"/>
    <n v="8929710"/>
    <n v="12529390"/>
    <b v="0"/>
  </r>
  <r>
    <s v="A014"/>
    <d v="2022-04-02T00:00:00"/>
    <s v="2"/>
    <s v="Saturday"/>
    <s v="April"/>
    <s v="NN014"/>
    <s v="Name 14"/>
    <x v="1"/>
    <s v="HDD 256 GB"/>
    <n v="1500"/>
    <n v="3"/>
    <n v="4500"/>
    <s v="Cash"/>
    <n v="100440"/>
    <n v="100440"/>
    <n v="8929710"/>
    <n v="12529390"/>
    <b v="0"/>
  </r>
  <r>
    <s v="A015"/>
    <d v="2022-04-03T00:00:00"/>
    <s v="3"/>
    <s v="Sunday"/>
    <s v="April"/>
    <s v="NN015"/>
    <s v="Name 15"/>
    <x v="2"/>
    <s v="Mouse"/>
    <n v="210"/>
    <n v="4"/>
    <n v="840"/>
    <s v="Online"/>
    <n v="200240"/>
    <n v="200240"/>
    <n v="8929710"/>
    <n v="12529390"/>
    <b v="0"/>
  </r>
  <r>
    <s v="A016"/>
    <d v="2022-04-03T00:00:00"/>
    <s v="3"/>
    <s v="Sunday"/>
    <s v="April"/>
    <s v="NN016"/>
    <s v="Name 16"/>
    <x v="3"/>
    <s v="Monitor"/>
    <n v="4000"/>
    <n v="5"/>
    <n v="20000"/>
    <s v="Cash"/>
    <n v="200240"/>
    <n v="200240"/>
    <n v="8929710"/>
    <n v="12529390"/>
    <b v="0"/>
  </r>
  <r>
    <s v="A017"/>
    <d v="2022-04-03T00:00:00"/>
    <s v="3"/>
    <s v="Sunday"/>
    <s v="April"/>
    <s v="NN017"/>
    <s v="Name 17"/>
    <x v="0"/>
    <s v="Printer"/>
    <n v="3200"/>
    <n v="6"/>
    <n v="19200"/>
    <s v="Online"/>
    <n v="200240"/>
    <n v="200240"/>
    <n v="8929710"/>
    <n v="12529390"/>
    <b v="0"/>
  </r>
  <r>
    <s v="A018"/>
    <d v="2022-04-03T00:00:00"/>
    <s v="3"/>
    <s v="Sunday"/>
    <s v="April"/>
    <s v="NN018"/>
    <s v="Name 18"/>
    <x v="1"/>
    <s v="Scanner"/>
    <n v="2900"/>
    <n v="5"/>
    <n v="14500"/>
    <s v="Cash"/>
    <n v="200240"/>
    <n v="200240"/>
    <n v="8929710"/>
    <n v="12529390"/>
    <b v="0"/>
  </r>
  <r>
    <s v="A019"/>
    <d v="2022-04-03T00:00:00"/>
    <s v="3"/>
    <s v="Sunday"/>
    <s v="April"/>
    <s v="NN019"/>
    <s v="Name 19"/>
    <x v="2"/>
    <s v="Keyboard"/>
    <n v="190"/>
    <n v="4"/>
    <n v="760"/>
    <s v="Online"/>
    <n v="200240"/>
    <n v="200240"/>
    <n v="8929710"/>
    <n v="12529390"/>
    <b v="0"/>
  </r>
  <r>
    <s v="A020"/>
    <d v="2022-04-03T00:00:00"/>
    <s v="3"/>
    <s v="Sunday"/>
    <s v="April"/>
    <s v="NN020"/>
    <s v="Name 20"/>
    <x v="3"/>
    <s v="SSD 256 GB"/>
    <n v="4000"/>
    <n v="10"/>
    <n v="40000"/>
    <s v="Cash"/>
    <n v="200240"/>
    <n v="200240"/>
    <n v="8929710"/>
    <n v="12529390"/>
    <b v="0"/>
  </r>
  <r>
    <s v="A021"/>
    <d v="2022-04-03T00:00:00"/>
    <s v="3"/>
    <s v="Sunday"/>
    <s v="April"/>
    <s v="NN021"/>
    <s v="Name 21"/>
    <x v="0"/>
    <s v="HDD 256 GB"/>
    <n v="1500"/>
    <n v="3"/>
    <n v="4500"/>
    <s v="Online"/>
    <n v="200240"/>
    <n v="200240"/>
    <n v="8929710"/>
    <n v="12529390"/>
    <b v="0"/>
  </r>
  <r>
    <s v="A022"/>
    <d v="2022-04-04T00:00:00"/>
    <s v="4"/>
    <s v="Monday"/>
    <s v="April"/>
    <s v="NN022"/>
    <s v="Name 22"/>
    <x v="1"/>
    <s v="Mouse"/>
    <n v="210"/>
    <n v="4"/>
    <n v="840"/>
    <s v="Cash"/>
    <n v="284920"/>
    <n v="284920"/>
    <n v="8929710"/>
    <n v="12529390"/>
    <b v="0"/>
  </r>
  <r>
    <s v="A023"/>
    <d v="2022-04-04T00:00:00"/>
    <s v="4"/>
    <s v="Monday"/>
    <s v="April"/>
    <s v="NN023"/>
    <s v="Name 23"/>
    <x v="2"/>
    <s v="Monitor"/>
    <n v="4000"/>
    <n v="5"/>
    <n v="20000"/>
    <s v="Online"/>
    <n v="284920"/>
    <n v="284920"/>
    <n v="8929710"/>
    <n v="12529390"/>
    <b v="0"/>
  </r>
  <r>
    <s v="A024"/>
    <d v="2022-04-04T00:00:00"/>
    <s v="4"/>
    <s v="Monday"/>
    <s v="April"/>
    <s v="NN024"/>
    <s v="Name 24"/>
    <x v="3"/>
    <s v="Printer"/>
    <n v="3200"/>
    <n v="6"/>
    <n v="19200"/>
    <s v="Cash"/>
    <n v="284920"/>
    <n v="284920"/>
    <n v="8929710"/>
    <n v="12529390"/>
    <b v="0"/>
  </r>
  <r>
    <s v="A025"/>
    <d v="2022-04-04T00:00:00"/>
    <s v="4"/>
    <s v="Monday"/>
    <s v="April"/>
    <s v="NN025"/>
    <s v="Name 25"/>
    <x v="0"/>
    <s v="Scanner"/>
    <n v="2900"/>
    <n v="5"/>
    <n v="14500"/>
    <s v="Online"/>
    <n v="284920"/>
    <n v="284920"/>
    <n v="8929710"/>
    <n v="12529390"/>
    <b v="0"/>
  </r>
  <r>
    <s v="A026"/>
    <d v="2022-04-04T00:00:00"/>
    <s v="4"/>
    <s v="Monday"/>
    <s v="April"/>
    <s v="NN026"/>
    <s v="Name 26"/>
    <x v="1"/>
    <s v="Keyboard"/>
    <n v="190"/>
    <n v="6"/>
    <n v="1140"/>
    <s v="Cash"/>
    <n v="284920"/>
    <n v="284920"/>
    <n v="8929710"/>
    <n v="12529390"/>
    <b v="0"/>
  </r>
  <r>
    <s v="A027"/>
    <d v="2022-04-04T00:00:00"/>
    <s v="4"/>
    <s v="Monday"/>
    <s v="April"/>
    <s v="NN027"/>
    <s v="Name 27"/>
    <x v="2"/>
    <s v="SSD 256 GB"/>
    <n v="4000"/>
    <n v="5"/>
    <n v="20000"/>
    <s v="Online"/>
    <n v="284920"/>
    <n v="284920"/>
    <n v="8929710"/>
    <n v="12529390"/>
    <b v="0"/>
  </r>
  <r>
    <s v="A028"/>
    <d v="2022-04-04T00:00:00"/>
    <s v="4"/>
    <s v="Monday"/>
    <s v="April"/>
    <s v="NN028"/>
    <s v="Name 28"/>
    <x v="3"/>
    <s v="HDD 256 GB"/>
    <n v="1500"/>
    <n v="6"/>
    <n v="9000"/>
    <s v="Cash"/>
    <n v="284920"/>
    <n v="284920"/>
    <n v="8929710"/>
    <n v="12529390"/>
    <b v="0"/>
  </r>
  <r>
    <s v="A029"/>
    <d v="2022-04-05T00:00:00"/>
    <s v="5"/>
    <s v="Tuesday"/>
    <s v="April"/>
    <s v="NN029"/>
    <s v="Name 29"/>
    <x v="0"/>
    <s v="Mouse"/>
    <n v="210"/>
    <n v="2"/>
    <n v="420"/>
    <s v="Online"/>
    <n v="334730"/>
    <n v="334730"/>
    <n v="8929710"/>
    <n v="12529390"/>
    <b v="0"/>
  </r>
  <r>
    <s v="A030"/>
    <d v="2022-04-05T00:00:00"/>
    <s v="5"/>
    <s v="Tuesday"/>
    <s v="April"/>
    <s v="NN030"/>
    <s v="Name 30"/>
    <x v="1"/>
    <s v="Monitor"/>
    <n v="4000"/>
    <n v="3"/>
    <n v="12000"/>
    <s v="Cash"/>
    <n v="334730"/>
    <n v="334730"/>
    <n v="8929710"/>
    <n v="12529390"/>
    <b v="0"/>
  </r>
  <r>
    <s v="A031"/>
    <d v="2022-04-05T00:00:00"/>
    <s v="5"/>
    <s v="Tuesday"/>
    <s v="April"/>
    <s v="NN031"/>
    <s v="Name 31"/>
    <x v="2"/>
    <s v="Printer"/>
    <n v="3200"/>
    <n v="5"/>
    <n v="16000"/>
    <s v="Online"/>
    <n v="334730"/>
    <n v="334730"/>
    <n v="8929710"/>
    <n v="12529390"/>
    <b v="0"/>
  </r>
  <r>
    <s v="A032"/>
    <d v="2022-04-05T00:00:00"/>
    <s v="5"/>
    <s v="Tuesday"/>
    <s v="April"/>
    <s v="NN032"/>
    <s v="Name 32"/>
    <x v="3"/>
    <s v="Scanner"/>
    <n v="2900"/>
    <n v="3"/>
    <n v="8700"/>
    <s v="Cash"/>
    <n v="334730"/>
    <n v="334730"/>
    <n v="8929710"/>
    <n v="12529390"/>
    <b v="0"/>
  </r>
  <r>
    <s v="A033"/>
    <d v="2022-04-05T00:00:00"/>
    <s v="5"/>
    <s v="Tuesday"/>
    <s v="April"/>
    <s v="NN033"/>
    <s v="Name 33"/>
    <x v="0"/>
    <s v="Keyboard"/>
    <n v="190"/>
    <n v="1"/>
    <n v="190"/>
    <s v="Online"/>
    <n v="334730"/>
    <n v="334730"/>
    <n v="8929710"/>
    <n v="12529390"/>
    <b v="0"/>
  </r>
  <r>
    <s v="A034"/>
    <d v="2022-04-05T00:00:00"/>
    <s v="5"/>
    <s v="Tuesday"/>
    <s v="April"/>
    <s v="NN034"/>
    <s v="Name 34"/>
    <x v="1"/>
    <s v="SSD 256 GB"/>
    <n v="4000"/>
    <n v="2"/>
    <n v="8000"/>
    <s v="Cash"/>
    <n v="334730"/>
    <n v="334730"/>
    <n v="8929710"/>
    <n v="12529390"/>
    <b v="0"/>
  </r>
  <r>
    <s v="A035"/>
    <d v="2022-04-05T00:00:00"/>
    <s v="5"/>
    <s v="Tuesday"/>
    <s v="April"/>
    <s v="NN035"/>
    <s v="Name 35"/>
    <x v="2"/>
    <s v="HDD 256 GB"/>
    <n v="1500"/>
    <n v="3"/>
    <n v="4500"/>
    <s v="Online"/>
    <n v="334730"/>
    <n v="334730"/>
    <n v="8929710"/>
    <n v="12529390"/>
    <b v="0"/>
  </r>
  <r>
    <s v="A036"/>
    <d v="2022-04-06T00:00:00"/>
    <s v="6"/>
    <s v="Wednesday"/>
    <s v="April"/>
    <s v="NN036"/>
    <s v="Name 36"/>
    <x v="3"/>
    <s v="Mouse"/>
    <n v="210"/>
    <n v="7"/>
    <n v="1470"/>
    <s v="Cash"/>
    <n v="385360"/>
    <n v="385360"/>
    <n v="8929710"/>
    <n v="12529390"/>
    <b v="0"/>
  </r>
  <r>
    <s v="A037"/>
    <d v="2022-04-06T00:00:00"/>
    <s v="6"/>
    <s v="Wednesday"/>
    <s v="April"/>
    <s v="NN037"/>
    <s v="Name 37"/>
    <x v="0"/>
    <s v="Monitor"/>
    <n v="4000"/>
    <n v="6"/>
    <n v="24000"/>
    <s v="Online"/>
    <n v="385360"/>
    <n v="385360"/>
    <n v="8929710"/>
    <n v="12529390"/>
    <b v="0"/>
  </r>
  <r>
    <s v="A038"/>
    <d v="2022-04-06T00:00:00"/>
    <s v="6"/>
    <s v="Wednesday"/>
    <s v="April"/>
    <s v="NN038"/>
    <s v="Name 38"/>
    <x v="1"/>
    <s v="Printer"/>
    <n v="3200"/>
    <n v="1"/>
    <n v="3200"/>
    <s v="Cash"/>
    <n v="385360"/>
    <n v="385360"/>
    <n v="8929710"/>
    <n v="12529390"/>
    <b v="0"/>
  </r>
  <r>
    <s v="A039"/>
    <d v="2022-04-06T00:00:00"/>
    <s v="6"/>
    <s v="Wednesday"/>
    <s v="April"/>
    <s v="NN039"/>
    <s v="Name 39"/>
    <x v="2"/>
    <s v="Scanner"/>
    <n v="2900"/>
    <n v="3"/>
    <n v="8700"/>
    <s v="Online"/>
    <n v="385360"/>
    <n v="385360"/>
    <n v="8929710"/>
    <n v="12529390"/>
    <b v="0"/>
  </r>
  <r>
    <s v="A040"/>
    <d v="2022-04-06T00:00:00"/>
    <s v="6"/>
    <s v="Wednesday"/>
    <s v="April"/>
    <s v="NN040"/>
    <s v="Name 40"/>
    <x v="3"/>
    <s v="Keyboard"/>
    <n v="190"/>
    <n v="4"/>
    <n v="760"/>
    <s v="Cash"/>
    <n v="385360"/>
    <n v="385360"/>
    <n v="8929710"/>
    <n v="12529390"/>
    <b v="0"/>
  </r>
  <r>
    <s v="A041"/>
    <d v="2022-04-06T00:00:00"/>
    <s v="6"/>
    <s v="Wednesday"/>
    <s v="April"/>
    <s v="NN041"/>
    <s v="Name 41"/>
    <x v="0"/>
    <s v="SSD 256 GB"/>
    <n v="4000"/>
    <n v="2"/>
    <n v="8000"/>
    <s v="Online"/>
    <n v="385360"/>
    <n v="385360"/>
    <n v="8929710"/>
    <n v="12529390"/>
    <b v="0"/>
  </r>
  <r>
    <s v="A042"/>
    <d v="2022-04-06T00:00:00"/>
    <s v="6"/>
    <s v="Wednesday"/>
    <s v="April"/>
    <s v="NN042"/>
    <s v="Name 42"/>
    <x v="1"/>
    <s v="HDD 256 GB"/>
    <n v="1500"/>
    <n v="3"/>
    <n v="4500"/>
    <s v="Cash"/>
    <n v="385360"/>
    <n v="385360"/>
    <n v="8929710"/>
    <n v="12529390"/>
    <b v="0"/>
  </r>
  <r>
    <s v="A043"/>
    <d v="2022-04-07T00:00:00"/>
    <s v="7"/>
    <s v="Thursday"/>
    <s v="April"/>
    <s v="NN043"/>
    <s v="Name 43"/>
    <x v="2"/>
    <s v="Mouse"/>
    <n v="210"/>
    <n v="4"/>
    <n v="840"/>
    <s v="Online"/>
    <n v="485160"/>
    <n v="485160"/>
    <n v="8929710"/>
    <n v="12529390"/>
    <b v="0"/>
  </r>
  <r>
    <s v="A044"/>
    <d v="2022-04-07T00:00:00"/>
    <s v="7"/>
    <s v="Thursday"/>
    <s v="April"/>
    <s v="NN044"/>
    <s v="Name 44"/>
    <x v="3"/>
    <s v="Monitor"/>
    <n v="4000"/>
    <n v="5"/>
    <n v="20000"/>
    <s v="Cash"/>
    <n v="485160"/>
    <n v="485160"/>
    <n v="8929710"/>
    <n v="12529390"/>
    <b v="0"/>
  </r>
  <r>
    <s v="A045"/>
    <d v="2022-04-07T00:00:00"/>
    <s v="7"/>
    <s v="Thursday"/>
    <s v="April"/>
    <s v="NN045"/>
    <s v="Name 45"/>
    <x v="0"/>
    <s v="Printer"/>
    <n v="3200"/>
    <n v="6"/>
    <n v="19200"/>
    <s v="Online"/>
    <n v="485160"/>
    <n v="485160"/>
    <n v="8929710"/>
    <n v="12529390"/>
    <b v="0"/>
  </r>
  <r>
    <s v="A046"/>
    <d v="2022-04-07T00:00:00"/>
    <s v="7"/>
    <s v="Thursday"/>
    <s v="April"/>
    <s v="NN046"/>
    <s v="Name 46"/>
    <x v="1"/>
    <s v="Scanner"/>
    <n v="2900"/>
    <n v="5"/>
    <n v="14500"/>
    <s v="Cash"/>
    <n v="485160"/>
    <n v="485160"/>
    <n v="8929710"/>
    <n v="12529390"/>
    <b v="0"/>
  </r>
  <r>
    <s v="A047"/>
    <d v="2022-04-07T00:00:00"/>
    <s v="7"/>
    <s v="Thursday"/>
    <s v="April"/>
    <s v="NN047"/>
    <s v="Name 47"/>
    <x v="2"/>
    <s v="Keyboard"/>
    <n v="190"/>
    <n v="4"/>
    <n v="760"/>
    <s v="Online"/>
    <n v="485160"/>
    <n v="485160"/>
    <n v="8929710"/>
    <n v="12529390"/>
    <b v="0"/>
  </r>
  <r>
    <s v="A048"/>
    <d v="2022-04-07T00:00:00"/>
    <s v="7"/>
    <s v="Thursday"/>
    <s v="April"/>
    <s v="NN048"/>
    <s v="Name 48"/>
    <x v="3"/>
    <s v="SSD 256 GB"/>
    <n v="4000"/>
    <n v="10"/>
    <n v="40000"/>
    <s v="Cash"/>
    <n v="485160"/>
    <n v="485160"/>
    <n v="8929710"/>
    <n v="12529390"/>
    <b v="0"/>
  </r>
  <r>
    <s v="A049"/>
    <d v="2022-04-07T00:00:00"/>
    <s v="7"/>
    <s v="Thursday"/>
    <s v="April"/>
    <s v="NN049"/>
    <s v="Name 49"/>
    <x v="0"/>
    <s v="HDD 256 GB"/>
    <n v="1500"/>
    <n v="3"/>
    <n v="4500"/>
    <s v="Online"/>
    <n v="485160"/>
    <n v="485160"/>
    <n v="8929710"/>
    <n v="12529390"/>
    <b v="0"/>
  </r>
  <r>
    <s v="A050"/>
    <d v="2022-04-08T00:00:00"/>
    <s v="8"/>
    <s v="Friday"/>
    <s v="April"/>
    <s v="NN050"/>
    <s v="Name 50"/>
    <x v="1"/>
    <s v="Mouse"/>
    <n v="210"/>
    <n v="4"/>
    <n v="840"/>
    <s v="Cash"/>
    <n v="569840"/>
    <n v="569840"/>
    <n v="8929710"/>
    <n v="12529390"/>
    <b v="0"/>
  </r>
  <r>
    <s v="A051"/>
    <d v="2022-04-08T00:00:00"/>
    <s v="8"/>
    <s v="Friday"/>
    <s v="April"/>
    <s v="NN051"/>
    <s v="Name 51"/>
    <x v="2"/>
    <s v="Monitor"/>
    <n v="4000"/>
    <n v="5"/>
    <n v="20000"/>
    <s v="Online"/>
    <n v="569840"/>
    <n v="569840"/>
    <n v="8929710"/>
    <n v="12529390"/>
    <b v="0"/>
  </r>
  <r>
    <s v="A052"/>
    <d v="2022-04-08T00:00:00"/>
    <s v="8"/>
    <s v="Friday"/>
    <s v="April"/>
    <s v="NN052"/>
    <s v="Name 52"/>
    <x v="3"/>
    <s v="Printer"/>
    <n v="3200"/>
    <n v="6"/>
    <n v="19200"/>
    <s v="Cash"/>
    <n v="569840"/>
    <n v="569840"/>
    <n v="8929710"/>
    <n v="12529390"/>
    <b v="0"/>
  </r>
  <r>
    <s v="A053"/>
    <d v="2022-04-08T00:00:00"/>
    <s v="8"/>
    <s v="Friday"/>
    <s v="April"/>
    <s v="NN053"/>
    <s v="Name 53"/>
    <x v="0"/>
    <s v="Scanner"/>
    <n v="2900"/>
    <n v="5"/>
    <n v="14500"/>
    <s v="Online"/>
    <n v="569840"/>
    <n v="569840"/>
    <n v="8929710"/>
    <n v="12529390"/>
    <b v="0"/>
  </r>
  <r>
    <s v="A054"/>
    <d v="2022-04-08T00:00:00"/>
    <s v="8"/>
    <s v="Friday"/>
    <s v="April"/>
    <s v="NN054"/>
    <s v="Name 54"/>
    <x v="1"/>
    <s v="Keyboard"/>
    <n v="190"/>
    <n v="6"/>
    <n v="1140"/>
    <s v="Cash"/>
    <n v="569840"/>
    <n v="569840"/>
    <n v="8929710"/>
    <n v="12529390"/>
    <b v="0"/>
  </r>
  <r>
    <s v="A055"/>
    <d v="2022-04-08T00:00:00"/>
    <s v="8"/>
    <s v="Friday"/>
    <s v="April"/>
    <s v="NN055"/>
    <s v="Name 55"/>
    <x v="2"/>
    <s v="SSD 256 GB"/>
    <n v="4000"/>
    <n v="5"/>
    <n v="20000"/>
    <s v="Online"/>
    <n v="569840"/>
    <n v="569840"/>
    <n v="8929710"/>
    <n v="12529390"/>
    <b v="0"/>
  </r>
  <r>
    <s v="A056"/>
    <d v="2022-04-08T00:00:00"/>
    <s v="8"/>
    <s v="Friday"/>
    <s v="April"/>
    <s v="NN056"/>
    <s v="Name 56"/>
    <x v="3"/>
    <s v="HDD 256 GB"/>
    <n v="1500"/>
    <n v="6"/>
    <n v="9000"/>
    <s v="Cash"/>
    <n v="569840"/>
    <n v="569840"/>
    <n v="8929710"/>
    <n v="12529390"/>
    <b v="0"/>
  </r>
  <r>
    <s v="A057"/>
    <d v="2022-04-09T00:00:00"/>
    <s v="9"/>
    <s v="Saturday"/>
    <s v="April"/>
    <s v="NN057"/>
    <s v="Name 57"/>
    <x v="0"/>
    <s v="Mouse"/>
    <n v="210"/>
    <n v="2"/>
    <n v="420"/>
    <s v="Online"/>
    <n v="619650"/>
    <n v="619650"/>
    <n v="8929710"/>
    <n v="12529390"/>
    <b v="0"/>
  </r>
  <r>
    <s v="A058"/>
    <d v="2022-04-09T00:00:00"/>
    <s v="9"/>
    <s v="Saturday"/>
    <s v="April"/>
    <s v="NN058"/>
    <s v="Name 58"/>
    <x v="1"/>
    <s v="Monitor"/>
    <n v="4000"/>
    <n v="3"/>
    <n v="12000"/>
    <s v="Cash"/>
    <n v="619650"/>
    <n v="619650"/>
    <n v="8929710"/>
    <n v="12529390"/>
    <b v="0"/>
  </r>
  <r>
    <s v="A059"/>
    <d v="2022-04-09T00:00:00"/>
    <s v="9"/>
    <s v="Saturday"/>
    <s v="April"/>
    <s v="NN059"/>
    <s v="Name 59"/>
    <x v="2"/>
    <s v="Printer"/>
    <n v="3200"/>
    <n v="5"/>
    <n v="16000"/>
    <s v="Online"/>
    <n v="619650"/>
    <n v="619650"/>
    <n v="8929710"/>
    <n v="12529390"/>
    <b v="0"/>
  </r>
  <r>
    <s v="A060"/>
    <d v="2022-04-09T00:00:00"/>
    <s v="9"/>
    <s v="Saturday"/>
    <s v="April"/>
    <s v="NN060"/>
    <s v="Name 60"/>
    <x v="3"/>
    <s v="Scanner"/>
    <n v="2900"/>
    <n v="3"/>
    <n v="8700"/>
    <s v="Cash"/>
    <n v="619650"/>
    <n v="619650"/>
    <n v="8929710"/>
    <n v="12529390"/>
    <b v="0"/>
  </r>
  <r>
    <s v="A061"/>
    <d v="2022-04-09T00:00:00"/>
    <s v="9"/>
    <s v="Saturday"/>
    <s v="April"/>
    <s v="NN061"/>
    <s v="Name 61"/>
    <x v="0"/>
    <s v="Keyboard"/>
    <n v="190"/>
    <n v="1"/>
    <n v="190"/>
    <s v="Online"/>
    <n v="619650"/>
    <n v="619650"/>
    <n v="8929710"/>
    <n v="12529390"/>
    <b v="0"/>
  </r>
  <r>
    <s v="A062"/>
    <d v="2022-04-09T00:00:00"/>
    <s v="9"/>
    <s v="Saturday"/>
    <s v="April"/>
    <s v="NN062"/>
    <s v="Name 62"/>
    <x v="1"/>
    <s v="SSD 256 GB"/>
    <n v="4000"/>
    <n v="2"/>
    <n v="8000"/>
    <s v="Cash"/>
    <n v="619650"/>
    <n v="619650"/>
    <n v="8929710"/>
    <n v="12529390"/>
    <b v="0"/>
  </r>
  <r>
    <s v="A063"/>
    <d v="2022-04-09T00:00:00"/>
    <s v="9"/>
    <s v="Saturday"/>
    <s v="April"/>
    <s v="NN063"/>
    <s v="Name 63"/>
    <x v="2"/>
    <s v="HDD 256 GB"/>
    <n v="1500"/>
    <n v="3"/>
    <n v="4500"/>
    <s v="Online"/>
    <n v="619650"/>
    <n v="619650"/>
    <n v="8929710"/>
    <n v="12529390"/>
    <b v="0"/>
  </r>
  <r>
    <s v="A064"/>
    <d v="2022-04-10T00:00:00"/>
    <s v="10"/>
    <s v="Sunday"/>
    <s v="April"/>
    <s v="NN064"/>
    <s v="Name 64"/>
    <x v="3"/>
    <s v="Mouse"/>
    <n v="210"/>
    <n v="7"/>
    <n v="1470"/>
    <s v="Cash"/>
    <n v="670280"/>
    <n v="670280"/>
    <n v="8929710"/>
    <n v="12529390"/>
    <b v="0"/>
  </r>
  <r>
    <s v="A065"/>
    <d v="2022-04-10T00:00:00"/>
    <s v="10"/>
    <s v="Sunday"/>
    <s v="April"/>
    <s v="NN065"/>
    <s v="Name 65"/>
    <x v="0"/>
    <s v="Monitor"/>
    <n v="4000"/>
    <n v="6"/>
    <n v="24000"/>
    <s v="Online"/>
    <n v="670280"/>
    <n v="670280"/>
    <n v="8929710"/>
    <n v="12529390"/>
    <b v="0"/>
  </r>
  <r>
    <s v="A066"/>
    <d v="2022-04-10T00:00:00"/>
    <s v="10"/>
    <s v="Sunday"/>
    <s v="April"/>
    <s v="NN066"/>
    <s v="Name 66"/>
    <x v="1"/>
    <s v="Printer"/>
    <n v="3200"/>
    <n v="1"/>
    <n v="3200"/>
    <s v="Cash"/>
    <n v="670280"/>
    <n v="670280"/>
    <n v="8929710"/>
    <n v="12529390"/>
    <b v="0"/>
  </r>
  <r>
    <s v="A067"/>
    <d v="2022-04-10T00:00:00"/>
    <s v="10"/>
    <s v="Sunday"/>
    <s v="April"/>
    <s v="NN067"/>
    <s v="Name 67"/>
    <x v="2"/>
    <s v="Scanner"/>
    <n v="2900"/>
    <n v="3"/>
    <n v="8700"/>
    <s v="Online"/>
    <n v="670280"/>
    <n v="670280"/>
    <n v="8929710"/>
    <n v="12529390"/>
    <b v="0"/>
  </r>
  <r>
    <s v="A068"/>
    <d v="2022-04-10T00:00:00"/>
    <s v="10"/>
    <s v="Sunday"/>
    <s v="April"/>
    <s v="NN068"/>
    <s v="Name 68"/>
    <x v="3"/>
    <s v="Keyboard"/>
    <n v="190"/>
    <n v="4"/>
    <n v="760"/>
    <s v="Cash"/>
    <n v="670280"/>
    <n v="670280"/>
    <n v="8929710"/>
    <n v="12529390"/>
    <b v="0"/>
  </r>
  <r>
    <s v="A069"/>
    <d v="2022-04-10T00:00:00"/>
    <s v="10"/>
    <s v="Sunday"/>
    <s v="April"/>
    <s v="NN069"/>
    <s v="Name 69"/>
    <x v="0"/>
    <s v="SSD 256 GB"/>
    <n v="4000"/>
    <n v="2"/>
    <n v="8000"/>
    <s v="Online"/>
    <n v="670280"/>
    <n v="670280"/>
    <n v="8929710"/>
    <n v="12529390"/>
    <b v="0"/>
  </r>
  <r>
    <s v="A070"/>
    <d v="2022-04-10T00:00:00"/>
    <s v="10"/>
    <s v="Sunday"/>
    <s v="April"/>
    <s v="NN070"/>
    <s v="Name 70"/>
    <x v="1"/>
    <s v="HDD 256 GB"/>
    <n v="1500"/>
    <n v="3"/>
    <n v="4500"/>
    <s v="Cash"/>
    <n v="670280"/>
    <n v="670280"/>
    <n v="8929710"/>
    <n v="12529390"/>
    <b v="0"/>
  </r>
  <r>
    <s v="A071"/>
    <d v="2022-04-11T00:00:00"/>
    <s v="11"/>
    <s v="Monday"/>
    <s v="April"/>
    <s v="NN071"/>
    <s v="Name 71"/>
    <x v="2"/>
    <s v="Mouse"/>
    <n v="210"/>
    <n v="4"/>
    <n v="840"/>
    <s v="Online"/>
    <n v="770080"/>
    <n v="770080"/>
    <n v="8929710"/>
    <n v="12529390"/>
    <b v="0"/>
  </r>
  <r>
    <s v="A072"/>
    <d v="2022-04-11T00:00:00"/>
    <s v="11"/>
    <s v="Monday"/>
    <s v="April"/>
    <s v="NN072"/>
    <s v="Name 72"/>
    <x v="3"/>
    <s v="Monitor"/>
    <n v="4000"/>
    <n v="5"/>
    <n v="20000"/>
    <s v="Cash"/>
    <n v="770080"/>
    <n v="770080"/>
    <n v="8929710"/>
    <n v="12529390"/>
    <b v="0"/>
  </r>
  <r>
    <s v="A073"/>
    <d v="2022-04-11T00:00:00"/>
    <s v="11"/>
    <s v="Monday"/>
    <s v="April"/>
    <s v="NN073"/>
    <s v="Name 73"/>
    <x v="0"/>
    <s v="Printer"/>
    <n v="3200"/>
    <n v="6"/>
    <n v="19200"/>
    <s v="Online"/>
    <n v="770080"/>
    <n v="770080"/>
    <n v="8929710"/>
    <n v="12529390"/>
    <b v="0"/>
  </r>
  <r>
    <s v="A074"/>
    <d v="2022-04-11T00:00:00"/>
    <s v="11"/>
    <s v="Monday"/>
    <s v="April"/>
    <s v="NN074"/>
    <s v="Name 74"/>
    <x v="1"/>
    <s v="Scanner"/>
    <n v="2900"/>
    <n v="5"/>
    <n v="14500"/>
    <s v="Cash"/>
    <n v="770080"/>
    <n v="770080"/>
    <n v="8929710"/>
    <n v="12529390"/>
    <b v="0"/>
  </r>
  <r>
    <s v="A075"/>
    <d v="2022-04-11T00:00:00"/>
    <s v="11"/>
    <s v="Monday"/>
    <s v="April"/>
    <s v="NN075"/>
    <s v="Name 75"/>
    <x v="2"/>
    <s v="Keyboard"/>
    <n v="190"/>
    <n v="4"/>
    <n v="760"/>
    <s v="Online"/>
    <n v="770080"/>
    <n v="770080"/>
    <n v="8929710"/>
    <n v="12529390"/>
    <b v="0"/>
  </r>
  <r>
    <s v="A076"/>
    <d v="2022-04-11T00:00:00"/>
    <s v="11"/>
    <s v="Monday"/>
    <s v="April"/>
    <s v="NN076"/>
    <s v="Name 76"/>
    <x v="3"/>
    <s v="SSD 256 GB"/>
    <n v="4000"/>
    <n v="10"/>
    <n v="40000"/>
    <s v="Cash"/>
    <n v="770080"/>
    <n v="770080"/>
    <n v="8929710"/>
    <n v="12529390"/>
    <b v="0"/>
  </r>
  <r>
    <s v="A077"/>
    <d v="2022-04-11T00:00:00"/>
    <s v="11"/>
    <s v="Monday"/>
    <s v="April"/>
    <s v="NN077"/>
    <s v="Name 77"/>
    <x v="0"/>
    <s v="HDD 256 GB"/>
    <n v="1500"/>
    <n v="3"/>
    <n v="4500"/>
    <s v="Online"/>
    <n v="770080"/>
    <n v="770080"/>
    <n v="8929710"/>
    <n v="12529390"/>
    <b v="0"/>
  </r>
  <r>
    <s v="A078"/>
    <d v="2022-04-12T00:00:00"/>
    <s v="12"/>
    <s v="Tuesday"/>
    <s v="April"/>
    <s v="NN078"/>
    <s v="Name 78"/>
    <x v="1"/>
    <s v="Mouse"/>
    <n v="210"/>
    <n v="4"/>
    <n v="840"/>
    <s v="Cash"/>
    <n v="854760"/>
    <n v="854760"/>
    <n v="8929710"/>
    <n v="12529390"/>
    <b v="0"/>
  </r>
  <r>
    <s v="A079"/>
    <d v="2022-04-12T00:00:00"/>
    <s v="12"/>
    <s v="Tuesday"/>
    <s v="April"/>
    <s v="NN079"/>
    <s v="Name 79"/>
    <x v="2"/>
    <s v="Monitor"/>
    <n v="4000"/>
    <n v="5"/>
    <n v="20000"/>
    <s v="Online"/>
    <n v="854760"/>
    <n v="854760"/>
    <n v="8929710"/>
    <n v="12529390"/>
    <b v="0"/>
  </r>
  <r>
    <s v="A080"/>
    <d v="2022-04-12T00:00:00"/>
    <s v="12"/>
    <s v="Tuesday"/>
    <s v="April"/>
    <s v="NN080"/>
    <s v="Name 80"/>
    <x v="3"/>
    <s v="Printer"/>
    <n v="3200"/>
    <n v="6"/>
    <n v="19200"/>
    <s v="Cash"/>
    <n v="854760"/>
    <n v="854760"/>
    <n v="8929710"/>
    <n v="12529390"/>
    <b v="0"/>
  </r>
  <r>
    <s v="A081"/>
    <d v="2022-04-12T00:00:00"/>
    <s v="12"/>
    <s v="Tuesday"/>
    <s v="April"/>
    <s v="NN081"/>
    <s v="Name 81"/>
    <x v="0"/>
    <s v="Scanner"/>
    <n v="2900"/>
    <n v="5"/>
    <n v="14500"/>
    <s v="Online"/>
    <n v="854760"/>
    <n v="854760"/>
    <n v="8929710"/>
    <n v="12529390"/>
    <b v="0"/>
  </r>
  <r>
    <s v="A082"/>
    <d v="2022-04-12T00:00:00"/>
    <s v="12"/>
    <s v="Tuesday"/>
    <s v="April"/>
    <s v="NN082"/>
    <s v="Name 82"/>
    <x v="1"/>
    <s v="Keyboard"/>
    <n v="190"/>
    <n v="6"/>
    <n v="1140"/>
    <s v="Cash"/>
    <n v="854760"/>
    <n v="854760"/>
    <n v="8929710"/>
    <n v="12529390"/>
    <b v="0"/>
  </r>
  <r>
    <s v="A083"/>
    <d v="2022-04-12T00:00:00"/>
    <s v="12"/>
    <s v="Tuesday"/>
    <s v="April"/>
    <s v="NN083"/>
    <s v="Name 83"/>
    <x v="2"/>
    <s v="SSD 256 GB"/>
    <n v="4000"/>
    <n v="5"/>
    <n v="20000"/>
    <s v="Online"/>
    <n v="854760"/>
    <n v="854760"/>
    <n v="8929710"/>
    <n v="12529390"/>
    <b v="0"/>
  </r>
  <r>
    <s v="A084"/>
    <d v="2022-04-12T00:00:00"/>
    <s v="12"/>
    <s v="Tuesday"/>
    <s v="April"/>
    <s v="NN084"/>
    <s v="Name 84"/>
    <x v="3"/>
    <s v="HDD 256 GB"/>
    <n v="1500"/>
    <n v="6"/>
    <n v="9000"/>
    <s v="Cash"/>
    <n v="854760"/>
    <n v="854760"/>
    <n v="8929710"/>
    <n v="12529390"/>
    <b v="0"/>
  </r>
  <r>
    <s v="A085"/>
    <d v="2022-04-13T00:00:00"/>
    <s v="13"/>
    <s v="Wednesday"/>
    <s v="April"/>
    <s v="NN085"/>
    <s v="Name 85"/>
    <x v="0"/>
    <s v="Mouse"/>
    <n v="210"/>
    <n v="2"/>
    <n v="420"/>
    <s v="Online"/>
    <n v="904570"/>
    <n v="904570"/>
    <n v="8929710"/>
    <n v="12529390"/>
    <b v="0"/>
  </r>
  <r>
    <s v="A086"/>
    <d v="2022-04-13T00:00:00"/>
    <s v="13"/>
    <s v="Wednesday"/>
    <s v="April"/>
    <s v="NN086"/>
    <s v="Name 86"/>
    <x v="1"/>
    <s v="Monitor"/>
    <n v="4000"/>
    <n v="3"/>
    <n v="12000"/>
    <s v="Cash"/>
    <n v="904570"/>
    <n v="904570"/>
    <n v="8929710"/>
    <n v="12529390"/>
    <b v="0"/>
  </r>
  <r>
    <s v="A087"/>
    <d v="2022-04-13T00:00:00"/>
    <s v="13"/>
    <s v="Wednesday"/>
    <s v="April"/>
    <s v="NN087"/>
    <s v="Name 87"/>
    <x v="2"/>
    <s v="Printer"/>
    <n v="3200"/>
    <n v="5"/>
    <n v="16000"/>
    <s v="Online"/>
    <n v="904570"/>
    <n v="904570"/>
    <n v="8929710"/>
    <n v="12529390"/>
    <b v="0"/>
  </r>
  <r>
    <s v="A088"/>
    <d v="2022-04-13T00:00:00"/>
    <s v="13"/>
    <s v="Wednesday"/>
    <s v="April"/>
    <s v="NN088"/>
    <s v="Name 88"/>
    <x v="3"/>
    <s v="Scanner"/>
    <n v="2900"/>
    <n v="3"/>
    <n v="8700"/>
    <s v="Cash"/>
    <n v="904570"/>
    <n v="904570"/>
    <n v="8929710"/>
    <n v="12529390"/>
    <b v="0"/>
  </r>
  <r>
    <s v="A089"/>
    <d v="2022-04-13T00:00:00"/>
    <s v="13"/>
    <s v="Wednesday"/>
    <s v="April"/>
    <s v="NN089"/>
    <s v="Name 89"/>
    <x v="0"/>
    <s v="Keyboard"/>
    <n v="190"/>
    <n v="1"/>
    <n v="190"/>
    <s v="Online"/>
    <n v="904570"/>
    <n v="904570"/>
    <n v="8929710"/>
    <n v="12529390"/>
    <b v="0"/>
  </r>
  <r>
    <s v="A090"/>
    <d v="2022-04-13T00:00:00"/>
    <s v="13"/>
    <s v="Wednesday"/>
    <s v="April"/>
    <s v="NN090"/>
    <s v="Name 90"/>
    <x v="1"/>
    <s v="SSD 256 GB"/>
    <n v="4000"/>
    <n v="2"/>
    <n v="8000"/>
    <s v="Cash"/>
    <n v="904570"/>
    <n v="904570"/>
    <n v="8929710"/>
    <n v="12529390"/>
    <b v="0"/>
  </r>
  <r>
    <s v="A091"/>
    <d v="2022-04-13T00:00:00"/>
    <s v="13"/>
    <s v="Wednesday"/>
    <s v="April"/>
    <s v="NN091"/>
    <s v="Name 91"/>
    <x v="2"/>
    <s v="HDD 256 GB"/>
    <n v="1500"/>
    <n v="3"/>
    <n v="4500"/>
    <s v="Online"/>
    <n v="904570"/>
    <n v="904570"/>
    <n v="8929710"/>
    <n v="12529390"/>
    <b v="0"/>
  </r>
  <r>
    <s v="A092"/>
    <d v="2022-04-14T00:00:00"/>
    <s v="14"/>
    <s v="Thursday"/>
    <s v="April"/>
    <s v="NN092"/>
    <s v="Name 92"/>
    <x v="3"/>
    <s v="Mouse"/>
    <n v="210"/>
    <n v="7"/>
    <n v="1470"/>
    <s v="Cash"/>
    <n v="955200"/>
    <n v="955200"/>
    <n v="8929710"/>
    <n v="12529390"/>
    <b v="0"/>
  </r>
  <r>
    <s v="A093"/>
    <d v="2022-04-14T00:00:00"/>
    <s v="14"/>
    <s v="Thursday"/>
    <s v="April"/>
    <s v="NN093"/>
    <s v="Name 93"/>
    <x v="0"/>
    <s v="Monitor"/>
    <n v="4000"/>
    <n v="6"/>
    <n v="24000"/>
    <s v="Online"/>
    <n v="955200"/>
    <n v="955200"/>
    <n v="8929710"/>
    <n v="12529390"/>
    <b v="0"/>
  </r>
  <r>
    <s v="A094"/>
    <d v="2022-04-14T00:00:00"/>
    <s v="14"/>
    <s v="Thursday"/>
    <s v="April"/>
    <s v="NN094"/>
    <s v="Name 94"/>
    <x v="1"/>
    <s v="Printer"/>
    <n v="3200"/>
    <n v="1"/>
    <n v="3200"/>
    <s v="Cash"/>
    <n v="955200"/>
    <n v="955200"/>
    <n v="8929710"/>
    <n v="12529390"/>
    <b v="0"/>
  </r>
  <r>
    <s v="A095"/>
    <d v="2022-04-14T00:00:00"/>
    <s v="14"/>
    <s v="Thursday"/>
    <s v="April"/>
    <s v="NN095"/>
    <s v="Name 95"/>
    <x v="2"/>
    <s v="Scanner"/>
    <n v="2900"/>
    <n v="3"/>
    <n v="8700"/>
    <s v="Online"/>
    <n v="955200"/>
    <n v="955200"/>
    <n v="8929710"/>
    <n v="12529390"/>
    <b v="0"/>
  </r>
  <r>
    <s v="A096"/>
    <d v="2022-04-14T00:00:00"/>
    <s v="14"/>
    <s v="Thursday"/>
    <s v="April"/>
    <s v="NN096"/>
    <s v="Name 96"/>
    <x v="3"/>
    <s v="Keyboard"/>
    <n v="190"/>
    <n v="4"/>
    <n v="760"/>
    <s v="Cash"/>
    <n v="955200"/>
    <n v="955200"/>
    <n v="8929710"/>
    <n v="12529390"/>
    <b v="0"/>
  </r>
  <r>
    <s v="A097"/>
    <d v="2022-04-14T00:00:00"/>
    <s v="14"/>
    <s v="Thursday"/>
    <s v="April"/>
    <s v="NN097"/>
    <s v="Name 97"/>
    <x v="0"/>
    <s v="SSD 256 GB"/>
    <n v="4000"/>
    <n v="2"/>
    <n v="8000"/>
    <s v="Online"/>
    <n v="955200"/>
    <n v="955200"/>
    <n v="8929710"/>
    <n v="12529390"/>
    <b v="0"/>
  </r>
  <r>
    <s v="A098"/>
    <d v="2022-04-14T00:00:00"/>
    <s v="14"/>
    <s v="Thursday"/>
    <s v="April"/>
    <s v="NN098"/>
    <s v="Name 98"/>
    <x v="1"/>
    <s v="HDD 256 GB"/>
    <n v="1500"/>
    <n v="3"/>
    <n v="4500"/>
    <s v="Cash"/>
    <n v="955200"/>
    <n v="955200"/>
    <n v="8929710"/>
    <n v="12529390"/>
    <b v="0"/>
  </r>
  <r>
    <s v="A099"/>
    <d v="2022-04-15T00:00:00"/>
    <s v="15"/>
    <s v="Friday"/>
    <s v="April"/>
    <s v="NN099"/>
    <s v="Name 99"/>
    <x v="2"/>
    <s v="Mouse"/>
    <n v="210"/>
    <n v="4"/>
    <n v="840"/>
    <s v="Online"/>
    <n v="1055000"/>
    <n v="1055000"/>
    <n v="8929710"/>
    <n v="12529390"/>
    <b v="0"/>
  </r>
  <r>
    <s v="A100"/>
    <d v="2022-04-15T00:00:00"/>
    <s v="15"/>
    <s v="Friday"/>
    <s v="April"/>
    <s v="NN100"/>
    <s v="Name 100"/>
    <x v="3"/>
    <s v="Monitor"/>
    <n v="4000"/>
    <n v="5"/>
    <n v="20000"/>
    <s v="Cash"/>
    <n v="1055000"/>
    <n v="1055000"/>
    <n v="8929710"/>
    <n v="12529390"/>
    <b v="0"/>
  </r>
  <r>
    <s v="A101"/>
    <d v="2022-04-15T00:00:00"/>
    <s v="15"/>
    <s v="Friday"/>
    <s v="April"/>
    <s v="NN101"/>
    <s v="Name 101"/>
    <x v="0"/>
    <s v="Printer"/>
    <n v="3200"/>
    <n v="6"/>
    <n v="19200"/>
    <s v="Online"/>
    <n v="1055000"/>
    <n v="1055000"/>
    <n v="8929710"/>
    <n v="12529390"/>
    <b v="0"/>
  </r>
  <r>
    <s v="A102"/>
    <d v="2022-04-15T00:00:00"/>
    <s v="15"/>
    <s v="Friday"/>
    <s v="April"/>
    <s v="NN102"/>
    <s v="Name 102"/>
    <x v="1"/>
    <s v="Scanner"/>
    <n v="2900"/>
    <n v="5"/>
    <n v="14500"/>
    <s v="Cash"/>
    <n v="1055000"/>
    <n v="1055000"/>
    <n v="8929710"/>
    <n v="12529390"/>
    <b v="0"/>
  </r>
  <r>
    <s v="A103"/>
    <d v="2022-04-15T00:00:00"/>
    <s v="15"/>
    <s v="Friday"/>
    <s v="April"/>
    <s v="NN103"/>
    <s v="Name 103"/>
    <x v="2"/>
    <s v="Keyboard"/>
    <n v="190"/>
    <n v="4"/>
    <n v="760"/>
    <s v="Online"/>
    <n v="1055000"/>
    <n v="1055000"/>
    <n v="8929710"/>
    <n v="12529390"/>
    <b v="0"/>
  </r>
  <r>
    <s v="A104"/>
    <d v="2022-04-15T00:00:00"/>
    <s v="15"/>
    <s v="Friday"/>
    <s v="April"/>
    <s v="NN104"/>
    <s v="Name 104"/>
    <x v="3"/>
    <s v="SSD 256 GB"/>
    <n v="4000"/>
    <n v="10"/>
    <n v="40000"/>
    <s v="Cash"/>
    <n v="1055000"/>
    <n v="1055000"/>
    <n v="8929710"/>
    <n v="12529390"/>
    <b v="0"/>
  </r>
  <r>
    <s v="A105"/>
    <d v="2022-04-15T00:00:00"/>
    <s v="15"/>
    <s v="Friday"/>
    <s v="April"/>
    <s v="NN105"/>
    <s v="Name 105"/>
    <x v="0"/>
    <s v="HDD 256 GB"/>
    <n v="1500"/>
    <n v="3"/>
    <n v="4500"/>
    <s v="Online"/>
    <n v="1055000"/>
    <n v="1055000"/>
    <n v="8929710"/>
    <n v="12529390"/>
    <b v="0"/>
  </r>
  <r>
    <s v="A106"/>
    <d v="2022-04-16T00:00:00"/>
    <s v="16"/>
    <s v="Saturday"/>
    <s v="April"/>
    <s v="NN106"/>
    <s v="Name 106"/>
    <x v="1"/>
    <s v="Mouse"/>
    <n v="210"/>
    <n v="4"/>
    <n v="840"/>
    <s v="Cash"/>
    <n v="1139680"/>
    <n v="1139680"/>
    <n v="8929710"/>
    <n v="12529390"/>
    <b v="0"/>
  </r>
  <r>
    <s v="A107"/>
    <d v="2022-04-16T00:00:00"/>
    <s v="16"/>
    <s v="Saturday"/>
    <s v="April"/>
    <s v="NN107"/>
    <s v="Name 107"/>
    <x v="2"/>
    <s v="Monitor"/>
    <n v="4000"/>
    <n v="5"/>
    <n v="20000"/>
    <s v="Online"/>
    <n v="1139680"/>
    <n v="1139680"/>
    <n v="8929710"/>
    <n v="12529390"/>
    <b v="0"/>
  </r>
  <r>
    <s v="A108"/>
    <d v="2022-04-16T00:00:00"/>
    <s v="16"/>
    <s v="Saturday"/>
    <s v="April"/>
    <s v="NN108"/>
    <s v="Name 108"/>
    <x v="3"/>
    <s v="Printer"/>
    <n v="3200"/>
    <n v="6"/>
    <n v="19200"/>
    <s v="Cash"/>
    <n v="1139680"/>
    <n v="1139680"/>
    <n v="8929710"/>
    <n v="12529390"/>
    <b v="0"/>
  </r>
  <r>
    <s v="A109"/>
    <d v="2022-04-16T00:00:00"/>
    <s v="16"/>
    <s v="Saturday"/>
    <s v="April"/>
    <s v="NN109"/>
    <s v="Name 109"/>
    <x v="0"/>
    <s v="Scanner"/>
    <n v="2900"/>
    <n v="5"/>
    <n v="14500"/>
    <s v="Online"/>
    <n v="1139680"/>
    <n v="1139680"/>
    <n v="8929710"/>
    <n v="12529390"/>
    <b v="0"/>
  </r>
  <r>
    <s v="A110"/>
    <d v="2022-04-16T00:00:00"/>
    <s v="16"/>
    <s v="Saturday"/>
    <s v="April"/>
    <s v="NN110"/>
    <s v="Name 110"/>
    <x v="1"/>
    <s v="Keyboard"/>
    <n v="190"/>
    <n v="6"/>
    <n v="1140"/>
    <s v="Cash"/>
    <n v="1139680"/>
    <n v="1139680"/>
    <n v="8929710"/>
    <n v="12529390"/>
    <b v="0"/>
  </r>
  <r>
    <s v="A111"/>
    <d v="2022-04-16T00:00:00"/>
    <s v="16"/>
    <s v="Saturday"/>
    <s v="April"/>
    <s v="NN111"/>
    <s v="Name 111"/>
    <x v="2"/>
    <s v="SSD 256 GB"/>
    <n v="4000"/>
    <n v="5"/>
    <n v="20000"/>
    <s v="Online"/>
    <n v="1139680"/>
    <n v="1139680"/>
    <n v="8929710"/>
    <n v="12529390"/>
    <b v="0"/>
  </r>
  <r>
    <s v="A112"/>
    <d v="2022-04-16T00:00:00"/>
    <s v="16"/>
    <s v="Saturday"/>
    <s v="April"/>
    <s v="NN112"/>
    <s v="Name 112"/>
    <x v="3"/>
    <s v="HDD 256 GB"/>
    <n v="1500"/>
    <n v="6"/>
    <n v="9000"/>
    <s v="Cash"/>
    <n v="1139680"/>
    <n v="1139680"/>
    <n v="8929710"/>
    <n v="12529390"/>
    <b v="0"/>
  </r>
  <r>
    <s v="A113"/>
    <d v="2022-04-17T00:00:00"/>
    <s v="17"/>
    <s v="Sunday"/>
    <s v="April"/>
    <s v="NN113"/>
    <s v="Name 113"/>
    <x v="0"/>
    <s v="Mouse"/>
    <n v="210"/>
    <n v="2"/>
    <n v="420"/>
    <s v="Online"/>
    <n v="1189490"/>
    <n v="1189490"/>
    <n v="8929710"/>
    <n v="12529390"/>
    <b v="0"/>
  </r>
  <r>
    <s v="A114"/>
    <d v="2022-04-17T00:00:00"/>
    <s v="17"/>
    <s v="Sunday"/>
    <s v="April"/>
    <s v="NN114"/>
    <s v="Name 114"/>
    <x v="1"/>
    <s v="Monitor"/>
    <n v="4000"/>
    <n v="3"/>
    <n v="12000"/>
    <s v="Cash"/>
    <n v="1189490"/>
    <n v="1189490"/>
    <n v="8929710"/>
    <n v="12529390"/>
    <b v="0"/>
  </r>
  <r>
    <s v="A115"/>
    <d v="2022-04-17T00:00:00"/>
    <s v="17"/>
    <s v="Sunday"/>
    <s v="April"/>
    <s v="NN115"/>
    <s v="Name 115"/>
    <x v="2"/>
    <s v="Printer"/>
    <n v="3200"/>
    <n v="5"/>
    <n v="16000"/>
    <s v="Online"/>
    <n v="1189490"/>
    <n v="1189490"/>
    <n v="8929710"/>
    <n v="12529390"/>
    <b v="0"/>
  </r>
  <r>
    <s v="A116"/>
    <d v="2022-04-17T00:00:00"/>
    <s v="17"/>
    <s v="Sunday"/>
    <s v="April"/>
    <s v="NN116"/>
    <s v="Name 116"/>
    <x v="3"/>
    <s v="Scanner"/>
    <n v="2900"/>
    <n v="3"/>
    <n v="8700"/>
    <s v="Cash"/>
    <n v="1189490"/>
    <n v="1189490"/>
    <n v="8929710"/>
    <n v="12529390"/>
    <b v="0"/>
  </r>
  <r>
    <s v="A117"/>
    <d v="2022-04-17T00:00:00"/>
    <s v="17"/>
    <s v="Sunday"/>
    <s v="April"/>
    <s v="NN117"/>
    <s v="Name 117"/>
    <x v="0"/>
    <s v="Keyboard"/>
    <n v="190"/>
    <n v="1"/>
    <n v="190"/>
    <s v="Online"/>
    <n v="1189490"/>
    <n v="1189490"/>
    <n v="8929710"/>
    <n v="12529390"/>
    <b v="0"/>
  </r>
  <r>
    <s v="A118"/>
    <d v="2022-04-17T00:00:00"/>
    <s v="17"/>
    <s v="Sunday"/>
    <s v="April"/>
    <s v="NN118"/>
    <s v="Name 118"/>
    <x v="1"/>
    <s v="SSD 256 GB"/>
    <n v="4000"/>
    <n v="2"/>
    <n v="8000"/>
    <s v="Cash"/>
    <n v="1189490"/>
    <n v="1189490"/>
    <n v="8929710"/>
    <n v="12529390"/>
    <b v="0"/>
  </r>
  <r>
    <s v="A119"/>
    <d v="2022-04-17T00:00:00"/>
    <s v="17"/>
    <s v="Sunday"/>
    <s v="April"/>
    <s v="NN119"/>
    <s v="Name 119"/>
    <x v="2"/>
    <s v="HDD 256 GB"/>
    <n v="1500"/>
    <n v="3"/>
    <n v="4500"/>
    <s v="Online"/>
    <n v="1189490"/>
    <n v="1189490"/>
    <n v="8929710"/>
    <n v="12529390"/>
    <b v="0"/>
  </r>
  <r>
    <s v="A120"/>
    <d v="2022-04-18T00:00:00"/>
    <s v="18"/>
    <s v="Monday"/>
    <s v="April"/>
    <s v="NN120"/>
    <s v="Name 120"/>
    <x v="3"/>
    <s v="Mouse"/>
    <n v="210"/>
    <n v="7"/>
    <n v="1470"/>
    <s v="Cash"/>
    <n v="1240120"/>
    <n v="1240120"/>
    <n v="8929710"/>
    <n v="12529390"/>
    <b v="0"/>
  </r>
  <r>
    <s v="A121"/>
    <d v="2022-04-18T00:00:00"/>
    <s v="18"/>
    <s v="Monday"/>
    <s v="April"/>
    <s v="NN121"/>
    <s v="Name 121"/>
    <x v="0"/>
    <s v="Monitor"/>
    <n v="4000"/>
    <n v="6"/>
    <n v="24000"/>
    <s v="Online"/>
    <n v="1240120"/>
    <n v="1240120"/>
    <n v="8929710"/>
    <n v="12529390"/>
    <b v="0"/>
  </r>
  <r>
    <s v="A122"/>
    <d v="2022-04-18T00:00:00"/>
    <s v="18"/>
    <s v="Monday"/>
    <s v="April"/>
    <s v="NN122"/>
    <s v="Name 122"/>
    <x v="1"/>
    <s v="Printer"/>
    <n v="3200"/>
    <n v="1"/>
    <n v="3200"/>
    <s v="Cash"/>
    <n v="1240120"/>
    <n v="1240120"/>
    <n v="8929710"/>
    <n v="12529390"/>
    <b v="0"/>
  </r>
  <r>
    <s v="A123"/>
    <d v="2022-04-18T00:00:00"/>
    <s v="18"/>
    <s v="Monday"/>
    <s v="April"/>
    <s v="NN123"/>
    <s v="Name 123"/>
    <x v="2"/>
    <s v="Scanner"/>
    <n v="2900"/>
    <n v="3"/>
    <n v="8700"/>
    <s v="Online"/>
    <n v="1240120"/>
    <n v="1240120"/>
    <n v="8929710"/>
    <n v="12529390"/>
    <b v="0"/>
  </r>
  <r>
    <s v="A124"/>
    <d v="2022-04-18T00:00:00"/>
    <s v="18"/>
    <s v="Monday"/>
    <s v="April"/>
    <s v="NN124"/>
    <s v="Name 124"/>
    <x v="3"/>
    <s v="Keyboard"/>
    <n v="190"/>
    <n v="4"/>
    <n v="760"/>
    <s v="Cash"/>
    <n v="1240120"/>
    <n v="1240120"/>
    <n v="8929710"/>
    <n v="12529390"/>
    <b v="0"/>
  </r>
  <r>
    <s v="A125"/>
    <d v="2022-04-18T00:00:00"/>
    <s v="18"/>
    <s v="Monday"/>
    <s v="April"/>
    <s v="NN125"/>
    <s v="Name 125"/>
    <x v="0"/>
    <s v="SSD 256 GB"/>
    <n v="4000"/>
    <n v="2"/>
    <n v="8000"/>
    <s v="Online"/>
    <n v="1240120"/>
    <n v="1240120"/>
    <n v="8929710"/>
    <n v="12529390"/>
    <b v="0"/>
  </r>
  <r>
    <s v="A126"/>
    <d v="2022-04-18T00:00:00"/>
    <s v="18"/>
    <s v="Monday"/>
    <s v="April"/>
    <s v="NN126"/>
    <s v="Name 126"/>
    <x v="1"/>
    <s v="HDD 256 GB"/>
    <n v="1500"/>
    <n v="3"/>
    <n v="4500"/>
    <s v="Cash"/>
    <n v="1240120"/>
    <n v="1240120"/>
    <n v="8929710"/>
    <n v="12529390"/>
    <b v="0"/>
  </r>
  <r>
    <s v="A127"/>
    <d v="2022-04-19T00:00:00"/>
    <s v="19"/>
    <s v="Tuesday"/>
    <s v="April"/>
    <s v="NN127"/>
    <s v="Name 127"/>
    <x v="2"/>
    <s v="Mouse"/>
    <n v="210"/>
    <n v="4"/>
    <n v="840"/>
    <s v="Online"/>
    <n v="1339920"/>
    <n v="1339920"/>
    <n v="8929710"/>
    <n v="12529390"/>
    <b v="0"/>
  </r>
  <r>
    <s v="A128"/>
    <d v="2022-04-19T00:00:00"/>
    <s v="19"/>
    <s v="Tuesday"/>
    <s v="April"/>
    <s v="NN128"/>
    <s v="Name 128"/>
    <x v="3"/>
    <s v="Monitor"/>
    <n v="4000"/>
    <n v="5"/>
    <n v="20000"/>
    <s v="Cash"/>
    <n v="1339920"/>
    <n v="1339920"/>
    <n v="8929710"/>
    <n v="12529390"/>
    <b v="0"/>
  </r>
  <r>
    <s v="A129"/>
    <d v="2022-04-19T00:00:00"/>
    <s v="19"/>
    <s v="Tuesday"/>
    <s v="April"/>
    <s v="NN129"/>
    <s v="Name 129"/>
    <x v="0"/>
    <s v="Printer"/>
    <n v="3200"/>
    <n v="6"/>
    <n v="19200"/>
    <s v="Online"/>
    <n v="1339920"/>
    <n v="1339920"/>
    <n v="8929710"/>
    <n v="12529390"/>
    <b v="0"/>
  </r>
  <r>
    <s v="A130"/>
    <d v="2022-04-19T00:00:00"/>
    <s v="19"/>
    <s v="Tuesday"/>
    <s v="April"/>
    <s v="NN130"/>
    <s v="Name 130"/>
    <x v="1"/>
    <s v="Scanner"/>
    <n v="2900"/>
    <n v="5"/>
    <n v="14500"/>
    <s v="Cash"/>
    <n v="1339920"/>
    <n v="1339920"/>
    <n v="8929710"/>
    <n v="12529390"/>
    <b v="0"/>
  </r>
  <r>
    <s v="A131"/>
    <d v="2022-04-19T00:00:00"/>
    <s v="19"/>
    <s v="Tuesday"/>
    <s v="April"/>
    <s v="NN131"/>
    <s v="Name 131"/>
    <x v="2"/>
    <s v="Keyboard"/>
    <n v="190"/>
    <n v="4"/>
    <n v="760"/>
    <s v="Online"/>
    <n v="1339920"/>
    <n v="1339920"/>
    <n v="8929710"/>
    <n v="12529390"/>
    <b v="0"/>
  </r>
  <r>
    <s v="A132"/>
    <d v="2022-04-19T00:00:00"/>
    <s v="19"/>
    <s v="Tuesday"/>
    <s v="April"/>
    <s v="NN132"/>
    <s v="Name 132"/>
    <x v="3"/>
    <s v="SSD 256 GB"/>
    <n v="4000"/>
    <n v="10"/>
    <n v="40000"/>
    <s v="Cash"/>
    <n v="1339920"/>
    <n v="1339920"/>
    <n v="8929710"/>
    <n v="12529390"/>
    <b v="0"/>
  </r>
  <r>
    <s v="A133"/>
    <d v="2022-04-19T00:00:00"/>
    <s v="19"/>
    <s v="Tuesday"/>
    <s v="April"/>
    <s v="NN133"/>
    <s v="Name 133"/>
    <x v="0"/>
    <s v="HDD 256 GB"/>
    <n v="1500"/>
    <n v="3"/>
    <n v="4500"/>
    <s v="Online"/>
    <n v="1339920"/>
    <n v="1339920"/>
    <n v="8929710"/>
    <n v="12529390"/>
    <b v="0"/>
  </r>
  <r>
    <s v="A134"/>
    <d v="2022-04-20T00:00:00"/>
    <s v="20"/>
    <s v="Wednesday"/>
    <s v="April"/>
    <s v="NN134"/>
    <s v="Name 134"/>
    <x v="1"/>
    <s v="Mouse"/>
    <n v="210"/>
    <n v="4"/>
    <n v="840"/>
    <s v="Cash"/>
    <n v="1424600"/>
    <n v="1424600"/>
    <n v="8929710"/>
    <n v="12529390"/>
    <b v="0"/>
  </r>
  <r>
    <s v="A135"/>
    <d v="2022-04-20T00:00:00"/>
    <s v="20"/>
    <s v="Wednesday"/>
    <s v="April"/>
    <s v="NN135"/>
    <s v="Name 135"/>
    <x v="2"/>
    <s v="Monitor"/>
    <n v="4000"/>
    <n v="5"/>
    <n v="20000"/>
    <s v="Online"/>
    <n v="1424600"/>
    <n v="1424600"/>
    <n v="8929710"/>
    <n v="12529390"/>
    <b v="0"/>
  </r>
  <r>
    <s v="A136"/>
    <d v="2022-04-20T00:00:00"/>
    <s v="20"/>
    <s v="Wednesday"/>
    <s v="April"/>
    <s v="NN136"/>
    <s v="Name 136"/>
    <x v="3"/>
    <s v="Printer"/>
    <n v="3200"/>
    <n v="6"/>
    <n v="19200"/>
    <s v="Cash"/>
    <n v="1424600"/>
    <n v="1424600"/>
    <n v="8929710"/>
    <n v="12529390"/>
    <b v="0"/>
  </r>
  <r>
    <s v="A137"/>
    <d v="2022-04-20T00:00:00"/>
    <s v="20"/>
    <s v="Wednesday"/>
    <s v="April"/>
    <s v="NN137"/>
    <s v="Name 137"/>
    <x v="0"/>
    <s v="Scanner"/>
    <n v="2900"/>
    <n v="5"/>
    <n v="14500"/>
    <s v="Online"/>
    <n v="1424600"/>
    <n v="1424600"/>
    <n v="8929710"/>
    <n v="12529390"/>
    <b v="0"/>
  </r>
  <r>
    <s v="A138"/>
    <d v="2022-04-20T00:00:00"/>
    <s v="20"/>
    <s v="Wednesday"/>
    <s v="April"/>
    <s v="NN138"/>
    <s v="Name 138"/>
    <x v="1"/>
    <s v="Keyboard"/>
    <n v="190"/>
    <n v="6"/>
    <n v="1140"/>
    <s v="Cash"/>
    <n v="1424600"/>
    <n v="1424600"/>
    <n v="8929710"/>
    <n v="12529390"/>
    <b v="0"/>
  </r>
  <r>
    <s v="A139"/>
    <d v="2022-04-20T00:00:00"/>
    <s v="20"/>
    <s v="Wednesday"/>
    <s v="April"/>
    <s v="NN139"/>
    <s v="Name 139"/>
    <x v="2"/>
    <s v="SSD 256 GB"/>
    <n v="4000"/>
    <n v="5"/>
    <n v="20000"/>
    <s v="Online"/>
    <n v="1424600"/>
    <n v="1424600"/>
    <n v="8929710"/>
    <n v="12529390"/>
    <b v="0"/>
  </r>
  <r>
    <s v="A140"/>
    <d v="2022-04-20T00:00:00"/>
    <s v="20"/>
    <s v="Wednesday"/>
    <s v="April"/>
    <s v="NN140"/>
    <s v="Name 140"/>
    <x v="3"/>
    <s v="HDD 256 GB"/>
    <n v="1500"/>
    <n v="6"/>
    <n v="9000"/>
    <s v="Cash"/>
    <n v="1424600"/>
    <n v="1424600"/>
    <n v="8929710"/>
    <n v="12529390"/>
    <b v="0"/>
  </r>
  <r>
    <s v="A141"/>
    <d v="2022-04-21T00:00:00"/>
    <s v="21"/>
    <s v="Thursday"/>
    <s v="April"/>
    <s v="NN141"/>
    <s v="Name 141"/>
    <x v="0"/>
    <s v="Mouse"/>
    <n v="210"/>
    <n v="2"/>
    <n v="420"/>
    <s v="Online"/>
    <n v="1474410"/>
    <n v="1474410"/>
    <n v="8929710"/>
    <n v="12529390"/>
    <b v="0"/>
  </r>
  <r>
    <s v="A142"/>
    <d v="2022-04-21T00:00:00"/>
    <s v="21"/>
    <s v="Thursday"/>
    <s v="April"/>
    <s v="NN142"/>
    <s v="Name 142"/>
    <x v="1"/>
    <s v="Monitor"/>
    <n v="4000"/>
    <n v="3"/>
    <n v="12000"/>
    <s v="Cash"/>
    <n v="1474410"/>
    <n v="1474410"/>
    <n v="8929710"/>
    <n v="12529390"/>
    <b v="0"/>
  </r>
  <r>
    <s v="A143"/>
    <d v="2022-04-21T00:00:00"/>
    <s v="21"/>
    <s v="Thursday"/>
    <s v="April"/>
    <s v="NN143"/>
    <s v="Name 143"/>
    <x v="2"/>
    <s v="Printer"/>
    <n v="3200"/>
    <n v="5"/>
    <n v="16000"/>
    <s v="Online"/>
    <n v="1474410"/>
    <n v="1474410"/>
    <n v="8929710"/>
    <n v="12529390"/>
    <b v="0"/>
  </r>
  <r>
    <s v="A144"/>
    <d v="2022-04-21T00:00:00"/>
    <s v="21"/>
    <s v="Thursday"/>
    <s v="April"/>
    <s v="NN144"/>
    <s v="Name 144"/>
    <x v="3"/>
    <s v="Scanner"/>
    <n v="2900"/>
    <n v="3"/>
    <n v="8700"/>
    <s v="Cash"/>
    <n v="1474410"/>
    <n v="1474410"/>
    <n v="8929710"/>
    <n v="12529390"/>
    <b v="0"/>
  </r>
  <r>
    <s v="A145"/>
    <d v="2022-04-21T00:00:00"/>
    <s v="21"/>
    <s v="Thursday"/>
    <s v="April"/>
    <s v="NN145"/>
    <s v="Name 145"/>
    <x v="0"/>
    <s v="Keyboard"/>
    <n v="190"/>
    <n v="1"/>
    <n v="190"/>
    <s v="Online"/>
    <n v="1474410"/>
    <n v="1474410"/>
    <n v="8929710"/>
    <n v="12529390"/>
    <b v="0"/>
  </r>
  <r>
    <s v="A146"/>
    <d v="2022-04-21T00:00:00"/>
    <s v="21"/>
    <s v="Thursday"/>
    <s v="April"/>
    <s v="NN146"/>
    <s v="Name 146"/>
    <x v="1"/>
    <s v="SSD 256 GB"/>
    <n v="4000"/>
    <n v="2"/>
    <n v="8000"/>
    <s v="Cash"/>
    <n v="1474410"/>
    <n v="1474410"/>
    <n v="8929710"/>
    <n v="12529390"/>
    <b v="0"/>
  </r>
  <r>
    <s v="A147"/>
    <d v="2022-04-21T00:00:00"/>
    <s v="21"/>
    <s v="Thursday"/>
    <s v="April"/>
    <s v="NN147"/>
    <s v="Name 147"/>
    <x v="2"/>
    <s v="HDD 256 GB"/>
    <n v="1500"/>
    <n v="3"/>
    <n v="4500"/>
    <s v="Online"/>
    <n v="1474410"/>
    <n v="1474410"/>
    <n v="8929710"/>
    <n v="12529390"/>
    <b v="0"/>
  </r>
  <r>
    <s v="A148"/>
    <d v="2022-04-22T00:00:00"/>
    <s v="22"/>
    <s v="Friday"/>
    <s v="April"/>
    <s v="NN148"/>
    <s v="Name 148"/>
    <x v="3"/>
    <s v="Mouse"/>
    <n v="210"/>
    <n v="7"/>
    <n v="1470"/>
    <s v="Cash"/>
    <n v="1525040"/>
    <n v="1525040"/>
    <n v="8929710"/>
    <n v="12529390"/>
    <b v="0"/>
  </r>
  <r>
    <s v="A149"/>
    <d v="2022-04-22T00:00:00"/>
    <s v="22"/>
    <s v="Friday"/>
    <s v="April"/>
    <s v="NN149"/>
    <s v="Name 149"/>
    <x v="0"/>
    <s v="Monitor"/>
    <n v="4000"/>
    <n v="6"/>
    <n v="24000"/>
    <s v="Online"/>
    <n v="1525040"/>
    <n v="1525040"/>
    <n v="8929710"/>
    <n v="12529390"/>
    <b v="0"/>
  </r>
  <r>
    <s v="A150"/>
    <d v="2022-04-22T00:00:00"/>
    <s v="22"/>
    <s v="Friday"/>
    <s v="April"/>
    <s v="NN150"/>
    <s v="Name 150"/>
    <x v="1"/>
    <s v="Printer"/>
    <n v="3200"/>
    <n v="1"/>
    <n v="3200"/>
    <s v="Cash"/>
    <n v="1525040"/>
    <n v="1525040"/>
    <n v="8929710"/>
    <n v="12529390"/>
    <b v="0"/>
  </r>
  <r>
    <s v="A151"/>
    <d v="2022-04-22T00:00:00"/>
    <s v="22"/>
    <s v="Friday"/>
    <s v="April"/>
    <s v="NN151"/>
    <s v="Name 151"/>
    <x v="2"/>
    <s v="Scanner"/>
    <n v="2900"/>
    <n v="3"/>
    <n v="8700"/>
    <s v="Online"/>
    <n v="1525040"/>
    <n v="1525040"/>
    <n v="8929710"/>
    <n v="12529390"/>
    <b v="0"/>
  </r>
  <r>
    <s v="A152"/>
    <d v="2022-04-22T00:00:00"/>
    <s v="22"/>
    <s v="Friday"/>
    <s v="April"/>
    <s v="NN152"/>
    <s v="Name 152"/>
    <x v="3"/>
    <s v="Keyboard"/>
    <n v="190"/>
    <n v="4"/>
    <n v="760"/>
    <s v="Cash"/>
    <n v="1525040"/>
    <n v="1525040"/>
    <n v="8929710"/>
    <n v="12529390"/>
    <b v="0"/>
  </r>
  <r>
    <s v="A153"/>
    <d v="2022-04-22T00:00:00"/>
    <s v="22"/>
    <s v="Friday"/>
    <s v="April"/>
    <s v="NN153"/>
    <s v="Name 153"/>
    <x v="0"/>
    <s v="SSD 256 GB"/>
    <n v="4000"/>
    <n v="2"/>
    <n v="8000"/>
    <s v="Online"/>
    <n v="1525040"/>
    <n v="1525040"/>
    <n v="8929710"/>
    <n v="12529390"/>
    <b v="0"/>
  </r>
  <r>
    <s v="A154"/>
    <d v="2022-04-22T00:00:00"/>
    <s v="22"/>
    <s v="Friday"/>
    <s v="April"/>
    <s v="NN154"/>
    <s v="Name 154"/>
    <x v="1"/>
    <s v="HDD 256 GB"/>
    <n v="1500"/>
    <n v="3"/>
    <n v="4500"/>
    <s v="Cash"/>
    <n v="1525040"/>
    <n v="1525040"/>
    <n v="8929710"/>
    <n v="12529390"/>
    <b v="0"/>
  </r>
  <r>
    <s v="A155"/>
    <d v="2022-04-23T00:00:00"/>
    <s v="23"/>
    <s v="Saturday"/>
    <s v="April"/>
    <s v="NN155"/>
    <s v="Name 155"/>
    <x v="2"/>
    <s v="Mouse"/>
    <n v="210"/>
    <n v="4"/>
    <n v="840"/>
    <s v="Online"/>
    <n v="1624840"/>
    <n v="1624840"/>
    <n v="8929710"/>
    <n v="12529390"/>
    <b v="0"/>
  </r>
  <r>
    <s v="A156"/>
    <d v="2022-04-23T00:00:00"/>
    <s v="23"/>
    <s v="Saturday"/>
    <s v="April"/>
    <s v="NN156"/>
    <s v="Name 156"/>
    <x v="3"/>
    <s v="Monitor"/>
    <n v="4000"/>
    <n v="5"/>
    <n v="20000"/>
    <s v="Cash"/>
    <n v="1624840"/>
    <n v="1624840"/>
    <n v="8929710"/>
    <n v="12529390"/>
    <b v="0"/>
  </r>
  <r>
    <s v="A157"/>
    <d v="2022-04-23T00:00:00"/>
    <s v="23"/>
    <s v="Saturday"/>
    <s v="April"/>
    <s v="NN157"/>
    <s v="Name 157"/>
    <x v="0"/>
    <s v="Printer"/>
    <n v="3200"/>
    <n v="6"/>
    <n v="19200"/>
    <s v="Online"/>
    <n v="1624840"/>
    <n v="1624840"/>
    <n v="8929710"/>
    <n v="12529390"/>
    <b v="0"/>
  </r>
  <r>
    <s v="A158"/>
    <d v="2022-04-23T00:00:00"/>
    <s v="23"/>
    <s v="Saturday"/>
    <s v="April"/>
    <s v="NN158"/>
    <s v="Name 158"/>
    <x v="1"/>
    <s v="Scanner"/>
    <n v="2900"/>
    <n v="5"/>
    <n v="14500"/>
    <s v="Cash"/>
    <n v="1624840"/>
    <n v="1624840"/>
    <n v="8929710"/>
    <n v="12529390"/>
    <b v="0"/>
  </r>
  <r>
    <s v="A159"/>
    <d v="2022-04-23T00:00:00"/>
    <s v="23"/>
    <s v="Saturday"/>
    <s v="April"/>
    <s v="NN159"/>
    <s v="Name 159"/>
    <x v="2"/>
    <s v="Keyboard"/>
    <n v="190"/>
    <n v="4"/>
    <n v="760"/>
    <s v="Online"/>
    <n v="1624840"/>
    <n v="1624840"/>
    <n v="8929710"/>
    <n v="12529390"/>
    <b v="0"/>
  </r>
  <r>
    <s v="A160"/>
    <d v="2022-04-23T00:00:00"/>
    <s v="23"/>
    <s v="Saturday"/>
    <s v="April"/>
    <s v="NN160"/>
    <s v="Name 160"/>
    <x v="3"/>
    <s v="SSD 256 GB"/>
    <n v="4000"/>
    <n v="10"/>
    <n v="40000"/>
    <s v="Cash"/>
    <n v="1624840"/>
    <n v="1624840"/>
    <n v="8929710"/>
    <n v="12529390"/>
    <b v="0"/>
  </r>
  <r>
    <s v="A161"/>
    <d v="2022-04-23T00:00:00"/>
    <s v="23"/>
    <s v="Saturday"/>
    <s v="April"/>
    <s v="NN161"/>
    <s v="Name 161"/>
    <x v="0"/>
    <s v="HDD 256 GB"/>
    <n v="1500"/>
    <n v="3"/>
    <n v="4500"/>
    <s v="Online"/>
    <n v="1624840"/>
    <n v="1624840"/>
    <n v="8929710"/>
    <n v="12529390"/>
    <b v="0"/>
  </r>
  <r>
    <s v="A162"/>
    <d v="2022-04-24T00:00:00"/>
    <s v="24"/>
    <s v="Sunday"/>
    <s v="April"/>
    <s v="NN162"/>
    <s v="Name 162"/>
    <x v="1"/>
    <s v="Mouse"/>
    <n v="210"/>
    <n v="4"/>
    <n v="840"/>
    <s v="Cash"/>
    <n v="1709520"/>
    <n v="1709520"/>
    <n v="8929710"/>
    <n v="12529390"/>
    <b v="0"/>
  </r>
  <r>
    <s v="A163"/>
    <d v="2022-04-24T00:00:00"/>
    <s v="24"/>
    <s v="Sunday"/>
    <s v="April"/>
    <s v="NN163"/>
    <s v="Name 163"/>
    <x v="2"/>
    <s v="Monitor"/>
    <n v="4000"/>
    <n v="5"/>
    <n v="20000"/>
    <s v="Online"/>
    <n v="1709520"/>
    <n v="1709520"/>
    <n v="8929710"/>
    <n v="12529390"/>
    <b v="0"/>
  </r>
  <r>
    <s v="A164"/>
    <d v="2022-04-24T00:00:00"/>
    <s v="24"/>
    <s v="Sunday"/>
    <s v="April"/>
    <s v="NN164"/>
    <s v="Name 164"/>
    <x v="3"/>
    <s v="Printer"/>
    <n v="3200"/>
    <n v="6"/>
    <n v="19200"/>
    <s v="Cash"/>
    <n v="1709520"/>
    <n v="1709520"/>
    <n v="8929710"/>
    <n v="12529390"/>
    <b v="0"/>
  </r>
  <r>
    <s v="A165"/>
    <d v="2022-04-24T00:00:00"/>
    <s v="24"/>
    <s v="Sunday"/>
    <s v="April"/>
    <s v="NN165"/>
    <s v="Name 165"/>
    <x v="0"/>
    <s v="Scanner"/>
    <n v="2900"/>
    <n v="5"/>
    <n v="14500"/>
    <s v="Online"/>
    <n v="1709520"/>
    <n v="1709520"/>
    <n v="8929710"/>
    <n v="12529390"/>
    <b v="0"/>
  </r>
  <r>
    <s v="A166"/>
    <d v="2022-04-24T00:00:00"/>
    <s v="24"/>
    <s v="Sunday"/>
    <s v="April"/>
    <s v="NN166"/>
    <s v="Name 166"/>
    <x v="1"/>
    <s v="Keyboard"/>
    <n v="190"/>
    <n v="6"/>
    <n v="1140"/>
    <s v="Cash"/>
    <n v="1709520"/>
    <n v="1709520"/>
    <n v="8929710"/>
    <n v="12529390"/>
    <b v="0"/>
  </r>
  <r>
    <s v="A167"/>
    <d v="2022-04-24T00:00:00"/>
    <s v="24"/>
    <s v="Sunday"/>
    <s v="April"/>
    <s v="NN167"/>
    <s v="Name 167"/>
    <x v="2"/>
    <s v="SSD 256 GB"/>
    <n v="4000"/>
    <n v="5"/>
    <n v="20000"/>
    <s v="Online"/>
    <n v="1709520"/>
    <n v="1709520"/>
    <n v="8929710"/>
    <n v="12529390"/>
    <b v="0"/>
  </r>
  <r>
    <s v="A168"/>
    <d v="2022-04-24T00:00:00"/>
    <s v="24"/>
    <s v="Sunday"/>
    <s v="April"/>
    <s v="NN168"/>
    <s v="Name 168"/>
    <x v="3"/>
    <s v="HDD 256 GB"/>
    <n v="1500"/>
    <n v="6"/>
    <n v="9000"/>
    <s v="Cash"/>
    <n v="1709520"/>
    <n v="1709520"/>
    <n v="8929710"/>
    <n v="12529390"/>
    <b v="0"/>
  </r>
  <r>
    <s v="A169"/>
    <d v="2022-04-25T00:00:00"/>
    <s v="25"/>
    <s v="Monday"/>
    <s v="April"/>
    <s v="NN169"/>
    <s v="Name 169"/>
    <x v="0"/>
    <s v="Mouse"/>
    <n v="210"/>
    <n v="2"/>
    <n v="420"/>
    <s v="Online"/>
    <n v="1759330"/>
    <n v="1759330"/>
    <n v="8929710"/>
    <n v="12529390"/>
    <b v="0"/>
  </r>
  <r>
    <s v="A170"/>
    <d v="2022-04-25T00:00:00"/>
    <s v="25"/>
    <s v="Monday"/>
    <s v="April"/>
    <s v="NN170"/>
    <s v="Name 170"/>
    <x v="1"/>
    <s v="Monitor"/>
    <n v="4000"/>
    <n v="3"/>
    <n v="12000"/>
    <s v="Cash"/>
    <n v="1759330"/>
    <n v="1759330"/>
    <n v="8929710"/>
    <n v="12529390"/>
    <b v="0"/>
  </r>
  <r>
    <s v="A171"/>
    <d v="2022-04-25T00:00:00"/>
    <s v="25"/>
    <s v="Monday"/>
    <s v="April"/>
    <s v="NN171"/>
    <s v="Name 171"/>
    <x v="2"/>
    <s v="Printer"/>
    <n v="3200"/>
    <n v="5"/>
    <n v="16000"/>
    <s v="Online"/>
    <n v="1759330"/>
    <n v="1759330"/>
    <n v="8929710"/>
    <n v="12529390"/>
    <b v="0"/>
  </r>
  <r>
    <s v="A172"/>
    <d v="2022-04-25T00:00:00"/>
    <s v="25"/>
    <s v="Monday"/>
    <s v="April"/>
    <s v="NN172"/>
    <s v="Name 172"/>
    <x v="3"/>
    <s v="Scanner"/>
    <n v="2900"/>
    <n v="3"/>
    <n v="8700"/>
    <s v="Cash"/>
    <n v="1759330"/>
    <n v="1759330"/>
    <n v="8929710"/>
    <n v="12529390"/>
    <b v="0"/>
  </r>
  <r>
    <s v="A173"/>
    <d v="2022-04-25T00:00:00"/>
    <s v="25"/>
    <s v="Monday"/>
    <s v="April"/>
    <s v="NN173"/>
    <s v="Name 173"/>
    <x v="0"/>
    <s v="Keyboard"/>
    <n v="190"/>
    <n v="1"/>
    <n v="190"/>
    <s v="Online"/>
    <n v="1759330"/>
    <n v="1759330"/>
    <n v="8929710"/>
    <n v="12529390"/>
    <b v="0"/>
  </r>
  <r>
    <s v="A174"/>
    <d v="2022-04-25T00:00:00"/>
    <s v="25"/>
    <s v="Monday"/>
    <s v="April"/>
    <s v="NN174"/>
    <s v="Name 174"/>
    <x v="1"/>
    <s v="SSD 256 GB"/>
    <n v="4000"/>
    <n v="2"/>
    <n v="8000"/>
    <s v="Cash"/>
    <n v="1759330"/>
    <n v="1759330"/>
    <n v="8929710"/>
    <n v="12529390"/>
    <b v="0"/>
  </r>
  <r>
    <s v="A175"/>
    <d v="2022-04-25T00:00:00"/>
    <s v="25"/>
    <s v="Monday"/>
    <s v="April"/>
    <s v="NN175"/>
    <s v="Name 175"/>
    <x v="2"/>
    <s v="HDD 256 GB"/>
    <n v="1500"/>
    <n v="3"/>
    <n v="4500"/>
    <s v="Online"/>
    <n v="1759330"/>
    <n v="1759330"/>
    <n v="8929710"/>
    <n v="12529390"/>
    <b v="0"/>
  </r>
  <r>
    <s v="A176"/>
    <d v="2022-04-26T00:00:00"/>
    <s v="26"/>
    <s v="Tuesday"/>
    <s v="April"/>
    <s v="NN176"/>
    <s v="Name 176"/>
    <x v="3"/>
    <s v="Mouse"/>
    <n v="210"/>
    <n v="7"/>
    <n v="1470"/>
    <s v="Cash"/>
    <n v="1809960"/>
    <n v="1809960"/>
    <n v="8929710"/>
    <n v="12529390"/>
    <b v="0"/>
  </r>
  <r>
    <s v="A177"/>
    <d v="2022-04-26T00:00:00"/>
    <s v="26"/>
    <s v="Tuesday"/>
    <s v="April"/>
    <s v="NN177"/>
    <s v="Name 177"/>
    <x v="0"/>
    <s v="Monitor"/>
    <n v="4000"/>
    <n v="6"/>
    <n v="24000"/>
    <s v="Online"/>
    <n v="1809960"/>
    <n v="1809960"/>
    <n v="8929710"/>
    <n v="12529390"/>
    <b v="0"/>
  </r>
  <r>
    <s v="A178"/>
    <d v="2022-04-26T00:00:00"/>
    <s v="26"/>
    <s v="Tuesday"/>
    <s v="April"/>
    <s v="NN178"/>
    <s v="Name 178"/>
    <x v="1"/>
    <s v="Printer"/>
    <n v="3200"/>
    <n v="1"/>
    <n v="3200"/>
    <s v="Cash"/>
    <n v="1809960"/>
    <n v="1809960"/>
    <n v="8929710"/>
    <n v="12529390"/>
    <b v="0"/>
  </r>
  <r>
    <s v="A179"/>
    <d v="2022-04-26T00:00:00"/>
    <s v="26"/>
    <s v="Tuesday"/>
    <s v="April"/>
    <s v="NN179"/>
    <s v="Name 179"/>
    <x v="2"/>
    <s v="Scanner"/>
    <n v="2900"/>
    <n v="3"/>
    <n v="8700"/>
    <s v="Online"/>
    <n v="1809960"/>
    <n v="1809960"/>
    <n v="8929710"/>
    <n v="12529390"/>
    <b v="0"/>
  </r>
  <r>
    <s v="A180"/>
    <d v="2022-04-26T00:00:00"/>
    <s v="26"/>
    <s v="Tuesday"/>
    <s v="April"/>
    <s v="NN180"/>
    <s v="Name 180"/>
    <x v="3"/>
    <s v="Keyboard"/>
    <n v="190"/>
    <n v="4"/>
    <n v="760"/>
    <s v="Cash"/>
    <n v="1809960"/>
    <n v="1809960"/>
    <n v="8929710"/>
    <n v="12529390"/>
    <b v="0"/>
  </r>
  <r>
    <s v="A181"/>
    <d v="2022-04-26T00:00:00"/>
    <s v="26"/>
    <s v="Tuesday"/>
    <s v="April"/>
    <s v="NN181"/>
    <s v="Name 181"/>
    <x v="0"/>
    <s v="SSD 256 GB"/>
    <n v="4000"/>
    <n v="2"/>
    <n v="8000"/>
    <s v="Online"/>
    <n v="1809960"/>
    <n v="1809960"/>
    <n v="8929710"/>
    <n v="12529390"/>
    <b v="0"/>
  </r>
  <r>
    <s v="A182"/>
    <d v="2022-04-26T00:00:00"/>
    <s v="26"/>
    <s v="Tuesday"/>
    <s v="April"/>
    <s v="NN182"/>
    <s v="Name 182"/>
    <x v="1"/>
    <s v="HDD 256 GB"/>
    <n v="1500"/>
    <n v="3"/>
    <n v="4500"/>
    <s v="Cash"/>
    <n v="1809960"/>
    <n v="1809960"/>
    <n v="8929710"/>
    <n v="12529390"/>
    <b v="0"/>
  </r>
  <r>
    <s v="A183"/>
    <d v="2022-04-27T00:00:00"/>
    <s v="27"/>
    <s v="Wednesday"/>
    <s v="April"/>
    <s v="NN183"/>
    <s v="Name 183"/>
    <x v="2"/>
    <s v="Mouse"/>
    <n v="210"/>
    <n v="4"/>
    <n v="840"/>
    <s v="Online"/>
    <n v="1909760"/>
    <n v="1909760"/>
    <n v="8929710"/>
    <n v="12529390"/>
    <b v="0"/>
  </r>
  <r>
    <s v="A184"/>
    <d v="2022-04-27T00:00:00"/>
    <s v="27"/>
    <s v="Wednesday"/>
    <s v="April"/>
    <s v="NN184"/>
    <s v="Name 184"/>
    <x v="3"/>
    <s v="Monitor"/>
    <n v="4000"/>
    <n v="5"/>
    <n v="20000"/>
    <s v="Cash"/>
    <n v="1909760"/>
    <n v="1909760"/>
    <n v="8929710"/>
    <n v="12529390"/>
    <b v="0"/>
  </r>
  <r>
    <s v="A185"/>
    <d v="2022-04-27T00:00:00"/>
    <s v="27"/>
    <s v="Wednesday"/>
    <s v="April"/>
    <s v="NN185"/>
    <s v="Name 185"/>
    <x v="0"/>
    <s v="Printer"/>
    <n v="3200"/>
    <n v="6"/>
    <n v="19200"/>
    <s v="Online"/>
    <n v="1909760"/>
    <n v="1909760"/>
    <n v="8929710"/>
    <n v="12529390"/>
    <b v="0"/>
  </r>
  <r>
    <s v="A186"/>
    <d v="2022-04-27T00:00:00"/>
    <s v="27"/>
    <s v="Wednesday"/>
    <s v="April"/>
    <s v="NN186"/>
    <s v="Name 186"/>
    <x v="1"/>
    <s v="Scanner"/>
    <n v="2900"/>
    <n v="5"/>
    <n v="14500"/>
    <s v="Cash"/>
    <n v="1909760"/>
    <n v="1909760"/>
    <n v="8929710"/>
    <n v="12529390"/>
    <b v="0"/>
  </r>
  <r>
    <s v="A187"/>
    <d v="2022-04-27T00:00:00"/>
    <s v="27"/>
    <s v="Wednesday"/>
    <s v="April"/>
    <s v="NN187"/>
    <s v="Name 187"/>
    <x v="2"/>
    <s v="Keyboard"/>
    <n v="190"/>
    <n v="4"/>
    <n v="760"/>
    <s v="Online"/>
    <n v="1909760"/>
    <n v="1909760"/>
    <n v="8929710"/>
    <n v="12529390"/>
    <b v="0"/>
  </r>
  <r>
    <s v="A188"/>
    <d v="2022-04-27T00:00:00"/>
    <s v="27"/>
    <s v="Wednesday"/>
    <s v="April"/>
    <s v="NN188"/>
    <s v="Name 188"/>
    <x v="3"/>
    <s v="SSD 256 GB"/>
    <n v="4000"/>
    <n v="10"/>
    <n v="40000"/>
    <s v="Cash"/>
    <n v="1909760"/>
    <n v="1909760"/>
    <n v="8929710"/>
    <n v="12529390"/>
    <b v="0"/>
  </r>
  <r>
    <s v="A189"/>
    <d v="2022-04-27T00:00:00"/>
    <s v="27"/>
    <s v="Wednesday"/>
    <s v="April"/>
    <s v="NN189"/>
    <s v="Name 189"/>
    <x v="0"/>
    <s v="HDD 256 GB"/>
    <n v="1500"/>
    <n v="3"/>
    <n v="4500"/>
    <s v="Online"/>
    <n v="1909760"/>
    <n v="1909760"/>
    <n v="8929710"/>
    <n v="12529390"/>
    <b v="0"/>
  </r>
  <r>
    <s v="A190"/>
    <d v="2022-04-28T00:00:00"/>
    <s v="28"/>
    <s v="Thursday"/>
    <s v="April"/>
    <s v="NN190"/>
    <s v="Name 190"/>
    <x v="1"/>
    <s v="Mouse"/>
    <n v="210"/>
    <n v="4"/>
    <n v="840"/>
    <s v="Cash"/>
    <n v="1994440"/>
    <n v="1994440"/>
    <n v="8929710"/>
    <n v="12529390"/>
    <b v="0"/>
  </r>
  <r>
    <s v="A191"/>
    <d v="2022-04-28T00:00:00"/>
    <s v="28"/>
    <s v="Thursday"/>
    <s v="April"/>
    <s v="NN191"/>
    <s v="Name 191"/>
    <x v="2"/>
    <s v="Monitor"/>
    <n v="4000"/>
    <n v="5"/>
    <n v="20000"/>
    <s v="Online"/>
    <n v="1994440"/>
    <n v="1994440"/>
    <n v="8929710"/>
    <n v="12529390"/>
    <b v="0"/>
  </r>
  <r>
    <s v="A192"/>
    <d v="2022-04-28T00:00:00"/>
    <s v="28"/>
    <s v="Thursday"/>
    <s v="April"/>
    <s v="NN192"/>
    <s v="Name 192"/>
    <x v="3"/>
    <s v="Printer"/>
    <n v="3200"/>
    <n v="6"/>
    <n v="19200"/>
    <s v="Cash"/>
    <n v="1994440"/>
    <n v="1994440"/>
    <n v="8929710"/>
    <n v="12529390"/>
    <b v="0"/>
  </r>
  <r>
    <s v="A193"/>
    <d v="2022-04-28T00:00:00"/>
    <s v="28"/>
    <s v="Thursday"/>
    <s v="April"/>
    <s v="NN193"/>
    <s v="Name 193"/>
    <x v="0"/>
    <s v="Scanner"/>
    <n v="2900"/>
    <n v="5"/>
    <n v="14500"/>
    <s v="Online"/>
    <n v="1994440"/>
    <n v="1994440"/>
    <n v="8929710"/>
    <n v="12529390"/>
    <b v="0"/>
  </r>
  <r>
    <s v="A194"/>
    <d v="2022-04-28T00:00:00"/>
    <s v="28"/>
    <s v="Thursday"/>
    <s v="April"/>
    <s v="NN194"/>
    <s v="Name 194"/>
    <x v="1"/>
    <s v="Keyboard"/>
    <n v="190"/>
    <n v="6"/>
    <n v="1140"/>
    <s v="Cash"/>
    <n v="1994440"/>
    <n v="1994440"/>
    <n v="8929710"/>
    <n v="12529390"/>
    <b v="0"/>
  </r>
  <r>
    <s v="A195"/>
    <d v="2022-04-28T00:00:00"/>
    <s v="28"/>
    <s v="Thursday"/>
    <s v="April"/>
    <s v="NN195"/>
    <s v="Name 195"/>
    <x v="2"/>
    <s v="SSD 256 GB"/>
    <n v="4000"/>
    <n v="5"/>
    <n v="20000"/>
    <s v="Online"/>
    <n v="1994440"/>
    <n v="1994440"/>
    <n v="8929710"/>
    <n v="12529390"/>
    <b v="0"/>
  </r>
  <r>
    <s v="A196"/>
    <d v="2022-04-28T00:00:00"/>
    <s v="28"/>
    <s v="Thursday"/>
    <s v="April"/>
    <s v="NN196"/>
    <s v="Name 196"/>
    <x v="3"/>
    <s v="HDD 256 GB"/>
    <n v="1500"/>
    <n v="6"/>
    <n v="9000"/>
    <s v="Cash"/>
    <n v="1994440"/>
    <n v="1994440"/>
    <n v="8929710"/>
    <n v="12529390"/>
    <b v="0"/>
  </r>
  <r>
    <s v="A197"/>
    <d v="2022-04-29T00:00:00"/>
    <s v="29"/>
    <s v="Friday"/>
    <s v="April"/>
    <s v="NN197"/>
    <s v="Name 197"/>
    <x v="0"/>
    <s v="Mouse"/>
    <n v="210"/>
    <n v="2"/>
    <n v="420"/>
    <s v="Online"/>
    <n v="2044250"/>
    <n v="2044250"/>
    <n v="8929710"/>
    <n v="12529390"/>
    <b v="0"/>
  </r>
  <r>
    <s v="A198"/>
    <d v="2022-04-29T00:00:00"/>
    <s v="29"/>
    <s v="Friday"/>
    <s v="April"/>
    <s v="NN198"/>
    <s v="Name 198"/>
    <x v="1"/>
    <s v="Monitor"/>
    <n v="4000"/>
    <n v="3"/>
    <n v="12000"/>
    <s v="Cash"/>
    <n v="2044250"/>
    <n v="2044250"/>
    <n v="8929710"/>
    <n v="12529390"/>
    <b v="0"/>
  </r>
  <r>
    <s v="A199"/>
    <d v="2022-04-29T00:00:00"/>
    <s v="29"/>
    <s v="Friday"/>
    <s v="April"/>
    <s v="NN199"/>
    <s v="Name 199"/>
    <x v="2"/>
    <s v="Printer"/>
    <n v="3200"/>
    <n v="5"/>
    <n v="16000"/>
    <s v="Online"/>
    <n v="2044250"/>
    <n v="2044250"/>
    <n v="8929710"/>
    <n v="12529390"/>
    <b v="0"/>
  </r>
  <r>
    <s v="A200"/>
    <d v="2022-04-29T00:00:00"/>
    <s v="29"/>
    <s v="Friday"/>
    <s v="April"/>
    <s v="NN200"/>
    <s v="Name 200"/>
    <x v="3"/>
    <s v="Scanner"/>
    <n v="2900"/>
    <n v="3"/>
    <n v="8700"/>
    <s v="Cash"/>
    <n v="2044250"/>
    <n v="2044250"/>
    <n v="8929710"/>
    <n v="12529390"/>
    <b v="0"/>
  </r>
  <r>
    <s v="A201"/>
    <d v="2022-04-29T00:00:00"/>
    <s v="29"/>
    <s v="Friday"/>
    <s v="April"/>
    <s v="NN201"/>
    <s v="Name 201"/>
    <x v="0"/>
    <s v="Keyboard"/>
    <n v="190"/>
    <n v="1"/>
    <n v="190"/>
    <s v="Online"/>
    <n v="2044250"/>
    <n v="2044250"/>
    <n v="8929710"/>
    <n v="12529390"/>
    <b v="0"/>
  </r>
  <r>
    <s v="A202"/>
    <d v="2022-04-29T00:00:00"/>
    <s v="29"/>
    <s v="Friday"/>
    <s v="April"/>
    <s v="NN202"/>
    <s v="Name 202"/>
    <x v="1"/>
    <s v="SSD 256 GB"/>
    <n v="4000"/>
    <n v="2"/>
    <n v="8000"/>
    <s v="Cash"/>
    <n v="2044250"/>
    <n v="2044250"/>
    <n v="8929710"/>
    <n v="12529390"/>
    <b v="0"/>
  </r>
  <r>
    <s v="A203"/>
    <d v="2022-04-29T00:00:00"/>
    <s v="29"/>
    <s v="Friday"/>
    <s v="April"/>
    <s v="NN203"/>
    <s v="Name 203"/>
    <x v="2"/>
    <s v="HDD 256 GB"/>
    <n v="1500"/>
    <n v="3"/>
    <n v="4500"/>
    <s v="Online"/>
    <n v="2044250"/>
    <n v="2044250"/>
    <n v="8929710"/>
    <n v="12529390"/>
    <b v="0"/>
  </r>
  <r>
    <s v="A204"/>
    <d v="2022-04-30T00:00:00"/>
    <s v="30"/>
    <s v="Saturday"/>
    <s v="April"/>
    <s v="NN204"/>
    <s v="Name 204"/>
    <x v="3"/>
    <s v="Mouse"/>
    <n v="210"/>
    <n v="7"/>
    <n v="1470"/>
    <s v="Cash"/>
    <n v="2094880"/>
    <n v="2094880"/>
    <n v="8929710"/>
    <n v="12529390"/>
    <b v="0"/>
  </r>
  <r>
    <s v="A205"/>
    <d v="2022-04-30T00:00:00"/>
    <s v="30"/>
    <s v="Saturday"/>
    <s v="April"/>
    <s v="NN205"/>
    <s v="Name 205"/>
    <x v="0"/>
    <s v="Monitor"/>
    <n v="4000"/>
    <n v="6"/>
    <n v="24000"/>
    <s v="Online"/>
    <n v="2094880"/>
    <n v="2094880"/>
    <n v="8929710"/>
    <n v="12529390"/>
    <b v="0"/>
  </r>
  <r>
    <s v="A206"/>
    <d v="2022-04-30T00:00:00"/>
    <s v="30"/>
    <s v="Saturday"/>
    <s v="April"/>
    <s v="NN206"/>
    <s v="Name 206"/>
    <x v="1"/>
    <s v="Printer"/>
    <n v="3200"/>
    <n v="1"/>
    <n v="3200"/>
    <s v="Cash"/>
    <n v="2094880"/>
    <n v="2094880"/>
    <n v="8929710"/>
    <n v="12529390"/>
    <b v="0"/>
  </r>
  <r>
    <s v="A207"/>
    <d v="2022-04-30T00:00:00"/>
    <s v="30"/>
    <s v="Saturday"/>
    <s v="April"/>
    <s v="NN207"/>
    <s v="Name 207"/>
    <x v="2"/>
    <s v="Scanner"/>
    <n v="2900"/>
    <n v="3"/>
    <n v="8700"/>
    <s v="Online"/>
    <n v="2094880"/>
    <n v="2094880"/>
    <n v="8929710"/>
    <n v="12529390"/>
    <b v="0"/>
  </r>
  <r>
    <s v="A208"/>
    <d v="2022-04-30T00:00:00"/>
    <s v="30"/>
    <s v="Saturday"/>
    <s v="April"/>
    <s v="NN208"/>
    <s v="Name 208"/>
    <x v="3"/>
    <s v="Keyboard"/>
    <n v="190"/>
    <n v="4"/>
    <n v="760"/>
    <s v="Cash"/>
    <n v="2094880"/>
    <n v="2094880"/>
    <n v="8929710"/>
    <n v="12529390"/>
    <b v="0"/>
  </r>
  <r>
    <s v="A209"/>
    <d v="2022-04-30T00:00:00"/>
    <s v="30"/>
    <s v="Saturday"/>
    <s v="April"/>
    <s v="NN209"/>
    <s v="Name 209"/>
    <x v="0"/>
    <s v="SSD 256 GB"/>
    <n v="4000"/>
    <n v="2"/>
    <n v="8000"/>
    <s v="Online"/>
    <n v="2094880"/>
    <n v="2094880"/>
    <n v="8929710"/>
    <n v="12529390"/>
    <b v="0"/>
  </r>
  <r>
    <s v="A210"/>
    <d v="2022-04-30T00:00:00"/>
    <s v="30"/>
    <s v="Saturday"/>
    <s v="April"/>
    <s v="NN210"/>
    <s v="Name 210"/>
    <x v="1"/>
    <s v="HDD 256 GB"/>
    <n v="1500"/>
    <n v="3"/>
    <n v="4500"/>
    <s v="Cash"/>
    <n v="2094880"/>
    <n v="2094880"/>
    <n v="8929710"/>
    <n v="12529390"/>
    <b v="0"/>
  </r>
  <r>
    <s v="A211"/>
    <d v="2022-05-01T00:00:00"/>
    <s v="1"/>
    <s v="Sunday"/>
    <s v="May"/>
    <s v="NN211"/>
    <s v="Name 211"/>
    <x v="2"/>
    <s v="Mouse"/>
    <n v="210"/>
    <n v="4"/>
    <n v="840"/>
    <s v="Online"/>
    <n v="2144870"/>
    <n v="2194680"/>
    <n v="8929710"/>
    <n v="12529390"/>
    <b v="0"/>
  </r>
  <r>
    <s v="A212"/>
    <d v="2022-05-01T00:00:00"/>
    <s v="1"/>
    <s v="Sunday"/>
    <s v="May"/>
    <s v="NN212"/>
    <s v="Name 212"/>
    <x v="3"/>
    <s v="Monitor"/>
    <n v="4000"/>
    <n v="5"/>
    <n v="20000"/>
    <s v="Cash"/>
    <n v="2144870"/>
    <n v="2194680"/>
    <n v="8929710"/>
    <n v="12529390"/>
    <b v="0"/>
  </r>
  <r>
    <s v="A213"/>
    <d v="2022-05-01T00:00:00"/>
    <s v="1"/>
    <s v="Sunday"/>
    <s v="May"/>
    <s v="NN213"/>
    <s v="Name 213"/>
    <x v="0"/>
    <s v="Printer"/>
    <n v="3200"/>
    <n v="6"/>
    <n v="19200"/>
    <s v="Online"/>
    <n v="2144870"/>
    <n v="2194680"/>
    <n v="8929710"/>
    <n v="12529390"/>
    <b v="0"/>
  </r>
  <r>
    <s v="A214"/>
    <d v="2022-05-01T00:00:00"/>
    <s v="1"/>
    <s v="Sunday"/>
    <s v="May"/>
    <s v="NN214"/>
    <s v="Name 214"/>
    <x v="1"/>
    <s v="Scanner"/>
    <n v="2900"/>
    <n v="5"/>
    <n v="14500"/>
    <s v="Cash"/>
    <n v="2144870"/>
    <n v="2194680"/>
    <n v="8929710"/>
    <n v="12529390"/>
    <b v="0"/>
  </r>
  <r>
    <s v="A215"/>
    <d v="2022-05-01T00:00:00"/>
    <s v="1"/>
    <s v="Sunday"/>
    <s v="May"/>
    <s v="NN215"/>
    <s v="Name 215"/>
    <x v="2"/>
    <s v="Keyboard"/>
    <n v="190"/>
    <n v="4"/>
    <n v="760"/>
    <s v="Online"/>
    <n v="2144870"/>
    <n v="2194680"/>
    <n v="8929710"/>
    <n v="12529390"/>
    <b v="0"/>
  </r>
  <r>
    <s v="A216"/>
    <d v="2022-05-01T00:00:00"/>
    <s v="1"/>
    <s v="Sunday"/>
    <s v="May"/>
    <s v="NN216"/>
    <s v="Name 216"/>
    <x v="3"/>
    <s v="SSD 256 GB"/>
    <n v="4000"/>
    <n v="10"/>
    <n v="40000"/>
    <s v="Cash"/>
    <n v="2144870"/>
    <n v="2194680"/>
    <n v="8929710"/>
    <n v="12529390"/>
    <b v="0"/>
  </r>
  <r>
    <s v="A217"/>
    <d v="2022-05-01T00:00:00"/>
    <s v="1"/>
    <s v="Sunday"/>
    <s v="May"/>
    <s v="NN217"/>
    <s v="Name 217"/>
    <x v="0"/>
    <s v="HDD 256 GB"/>
    <n v="1500"/>
    <n v="3"/>
    <n v="4500"/>
    <s v="Online"/>
    <n v="2144870"/>
    <n v="2194680"/>
    <n v="8929710"/>
    <n v="12529390"/>
    <b v="0"/>
  </r>
  <r>
    <s v="A218"/>
    <d v="2022-05-02T00:00:00"/>
    <s v="2"/>
    <s v="Monday"/>
    <s v="May"/>
    <s v="NN218"/>
    <s v="Name 218"/>
    <x v="1"/>
    <s v="Mouse"/>
    <n v="210"/>
    <n v="4"/>
    <n v="840"/>
    <s v="Cash"/>
    <n v="2178920"/>
    <n v="2279360"/>
    <n v="8929710"/>
    <n v="12529390"/>
    <b v="0"/>
  </r>
  <r>
    <s v="A219"/>
    <d v="2022-05-02T00:00:00"/>
    <s v="2"/>
    <s v="Monday"/>
    <s v="May"/>
    <s v="NN219"/>
    <s v="Name 219"/>
    <x v="2"/>
    <s v="Monitor"/>
    <n v="4000"/>
    <n v="5"/>
    <n v="20000"/>
    <s v="Online"/>
    <n v="2178920"/>
    <n v="2279360"/>
    <n v="8929710"/>
    <n v="12529390"/>
    <b v="0"/>
  </r>
  <r>
    <s v="A220"/>
    <d v="2022-05-02T00:00:00"/>
    <s v="2"/>
    <s v="Monday"/>
    <s v="May"/>
    <s v="NN220"/>
    <s v="Name 220"/>
    <x v="3"/>
    <s v="Printer"/>
    <n v="3200"/>
    <n v="6"/>
    <n v="19200"/>
    <s v="Cash"/>
    <n v="2178920"/>
    <n v="2279360"/>
    <n v="8929710"/>
    <n v="12529390"/>
    <b v="0"/>
  </r>
  <r>
    <s v="A221"/>
    <d v="2022-05-02T00:00:00"/>
    <s v="2"/>
    <s v="Monday"/>
    <s v="May"/>
    <s v="NN221"/>
    <s v="Name 221"/>
    <x v="0"/>
    <s v="Scanner"/>
    <n v="2900"/>
    <n v="5"/>
    <n v="14500"/>
    <s v="Online"/>
    <n v="2178920"/>
    <n v="2279360"/>
    <n v="8929710"/>
    <n v="12529390"/>
    <b v="0"/>
  </r>
  <r>
    <s v="A222"/>
    <d v="2022-05-02T00:00:00"/>
    <s v="2"/>
    <s v="Monday"/>
    <s v="May"/>
    <s v="NN222"/>
    <s v="Name 222"/>
    <x v="1"/>
    <s v="Keyboard"/>
    <n v="190"/>
    <n v="6"/>
    <n v="1140"/>
    <s v="Cash"/>
    <n v="2178920"/>
    <n v="2279360"/>
    <n v="8929710"/>
    <n v="12529390"/>
    <b v="0"/>
  </r>
  <r>
    <s v="A223"/>
    <d v="2022-05-02T00:00:00"/>
    <s v="2"/>
    <s v="Monday"/>
    <s v="May"/>
    <s v="NN223"/>
    <s v="Name 223"/>
    <x v="2"/>
    <s v="SSD 256 GB"/>
    <n v="4000"/>
    <n v="5"/>
    <n v="20000"/>
    <s v="Online"/>
    <n v="2178920"/>
    <n v="2279360"/>
    <n v="8929710"/>
    <n v="12529390"/>
    <b v="0"/>
  </r>
  <r>
    <s v="A224"/>
    <d v="2022-05-02T00:00:00"/>
    <s v="2"/>
    <s v="Monday"/>
    <s v="May"/>
    <s v="NN224"/>
    <s v="Name 224"/>
    <x v="3"/>
    <s v="HDD 256 GB"/>
    <n v="1500"/>
    <n v="6"/>
    <n v="9000"/>
    <s v="Cash"/>
    <n v="2178920"/>
    <n v="2279360"/>
    <n v="8929710"/>
    <n v="12529390"/>
    <b v="0"/>
  </r>
  <r>
    <s v="A225"/>
    <d v="2022-05-03T00:00:00"/>
    <s v="3"/>
    <s v="Tuesday"/>
    <s v="May"/>
    <s v="NN225"/>
    <s v="Name 225"/>
    <x v="0"/>
    <s v="Mouse"/>
    <n v="210"/>
    <n v="2"/>
    <n v="420"/>
    <s v="Online"/>
    <n v="2128930"/>
    <n v="2329170"/>
    <n v="8929710"/>
    <n v="12529390"/>
    <b v="0"/>
  </r>
  <r>
    <s v="A226"/>
    <d v="2022-05-03T00:00:00"/>
    <s v="3"/>
    <s v="Tuesday"/>
    <s v="May"/>
    <s v="NN226"/>
    <s v="Name 226"/>
    <x v="1"/>
    <s v="Monitor"/>
    <n v="4000"/>
    <n v="3"/>
    <n v="12000"/>
    <s v="Cash"/>
    <n v="2128930"/>
    <n v="2329170"/>
    <n v="8929710"/>
    <n v="12529390"/>
    <b v="0"/>
  </r>
  <r>
    <s v="A227"/>
    <d v="2022-05-03T00:00:00"/>
    <s v="3"/>
    <s v="Tuesday"/>
    <s v="May"/>
    <s v="NN227"/>
    <s v="Name 227"/>
    <x v="2"/>
    <s v="Printer"/>
    <n v="3200"/>
    <n v="5"/>
    <n v="16000"/>
    <s v="Online"/>
    <n v="2128930"/>
    <n v="2329170"/>
    <n v="8929710"/>
    <n v="12529390"/>
    <b v="0"/>
  </r>
  <r>
    <s v="A228"/>
    <d v="2022-05-03T00:00:00"/>
    <s v="3"/>
    <s v="Tuesday"/>
    <s v="May"/>
    <s v="NN228"/>
    <s v="Name 228"/>
    <x v="3"/>
    <s v="Scanner"/>
    <n v="2900"/>
    <n v="3"/>
    <n v="8700"/>
    <s v="Cash"/>
    <n v="2128930"/>
    <n v="2329170"/>
    <n v="8929710"/>
    <n v="12529390"/>
    <b v="0"/>
  </r>
  <r>
    <s v="A229"/>
    <d v="2022-05-03T00:00:00"/>
    <s v="3"/>
    <s v="Tuesday"/>
    <s v="May"/>
    <s v="NN229"/>
    <s v="Name 229"/>
    <x v="0"/>
    <s v="Keyboard"/>
    <n v="190"/>
    <n v="1"/>
    <n v="190"/>
    <s v="Online"/>
    <n v="2128930"/>
    <n v="2329170"/>
    <n v="8929710"/>
    <n v="12529390"/>
    <b v="0"/>
  </r>
  <r>
    <s v="A230"/>
    <d v="2022-05-03T00:00:00"/>
    <s v="3"/>
    <s v="Tuesday"/>
    <s v="May"/>
    <s v="NN230"/>
    <s v="Name 230"/>
    <x v="1"/>
    <s v="SSD 256 GB"/>
    <n v="4000"/>
    <n v="2"/>
    <n v="8000"/>
    <s v="Cash"/>
    <n v="2128930"/>
    <n v="2329170"/>
    <n v="8929710"/>
    <n v="12529390"/>
    <b v="0"/>
  </r>
  <r>
    <s v="A231"/>
    <d v="2022-05-03T00:00:00"/>
    <s v="3"/>
    <s v="Tuesday"/>
    <s v="May"/>
    <s v="NN231"/>
    <s v="Name 231"/>
    <x v="2"/>
    <s v="HDD 256 GB"/>
    <n v="1500"/>
    <n v="3"/>
    <n v="4500"/>
    <s v="Online"/>
    <n v="2128930"/>
    <n v="2329170"/>
    <n v="8929710"/>
    <n v="12529390"/>
    <b v="0"/>
  </r>
  <r>
    <s v="A232"/>
    <d v="2022-05-04T00:00:00"/>
    <s v="4"/>
    <s v="Wednesday"/>
    <s v="May"/>
    <s v="NN232"/>
    <s v="Name 232"/>
    <x v="3"/>
    <s v="Mouse"/>
    <n v="210"/>
    <n v="7"/>
    <n v="1470"/>
    <s v="Cash"/>
    <n v="2094880"/>
    <n v="2379800"/>
    <n v="8929710"/>
    <n v="12529390"/>
    <b v="0"/>
  </r>
  <r>
    <s v="A233"/>
    <d v="2022-05-04T00:00:00"/>
    <s v="4"/>
    <s v="Wednesday"/>
    <s v="May"/>
    <s v="NN233"/>
    <s v="Name 233"/>
    <x v="0"/>
    <s v="Monitor"/>
    <n v="4000"/>
    <n v="6"/>
    <n v="24000"/>
    <s v="Online"/>
    <n v="2094880"/>
    <n v="2379800"/>
    <n v="8929710"/>
    <n v="12529390"/>
    <b v="0"/>
  </r>
  <r>
    <s v="A234"/>
    <d v="2022-05-04T00:00:00"/>
    <s v="4"/>
    <s v="Wednesday"/>
    <s v="May"/>
    <s v="NN234"/>
    <s v="Name 234"/>
    <x v="1"/>
    <s v="Printer"/>
    <n v="3200"/>
    <n v="1"/>
    <n v="3200"/>
    <s v="Cash"/>
    <n v="2094880"/>
    <n v="2379800"/>
    <n v="8929710"/>
    <n v="12529390"/>
    <b v="0"/>
  </r>
  <r>
    <s v="A235"/>
    <d v="2022-05-04T00:00:00"/>
    <s v="4"/>
    <s v="Wednesday"/>
    <s v="May"/>
    <s v="NN235"/>
    <s v="Name 235"/>
    <x v="2"/>
    <s v="Scanner"/>
    <n v="2900"/>
    <n v="3"/>
    <n v="8700"/>
    <s v="Online"/>
    <n v="2094880"/>
    <n v="2379800"/>
    <n v="8929710"/>
    <n v="12529390"/>
    <b v="0"/>
  </r>
  <r>
    <s v="A236"/>
    <d v="2022-05-04T00:00:00"/>
    <s v="4"/>
    <s v="Wednesday"/>
    <s v="May"/>
    <s v="NN236"/>
    <s v="Name 236"/>
    <x v="3"/>
    <s v="Keyboard"/>
    <n v="190"/>
    <n v="4"/>
    <n v="760"/>
    <s v="Cash"/>
    <n v="2094880"/>
    <n v="2379800"/>
    <n v="8929710"/>
    <n v="12529390"/>
    <b v="0"/>
  </r>
  <r>
    <s v="A237"/>
    <d v="2022-05-04T00:00:00"/>
    <s v="4"/>
    <s v="Wednesday"/>
    <s v="May"/>
    <s v="NN237"/>
    <s v="Name 237"/>
    <x v="0"/>
    <s v="SSD 256 GB"/>
    <n v="4000"/>
    <n v="2"/>
    <n v="8000"/>
    <s v="Online"/>
    <n v="2094880"/>
    <n v="2379800"/>
    <n v="8929710"/>
    <n v="12529390"/>
    <b v="0"/>
  </r>
  <r>
    <s v="A238"/>
    <d v="2022-05-04T00:00:00"/>
    <s v="4"/>
    <s v="Wednesday"/>
    <s v="May"/>
    <s v="NN238"/>
    <s v="Name 238"/>
    <x v="1"/>
    <s v="HDD 256 GB"/>
    <n v="1500"/>
    <n v="3"/>
    <n v="4500"/>
    <s v="Cash"/>
    <n v="2094880"/>
    <n v="2379800"/>
    <n v="8929710"/>
    <n v="12529390"/>
    <b v="0"/>
  </r>
  <r>
    <s v="A239"/>
    <d v="2022-05-05T00:00:00"/>
    <s v="5"/>
    <s v="Thursday"/>
    <s v="May"/>
    <s v="NN239"/>
    <s v="Name 239"/>
    <x v="2"/>
    <s v="Mouse"/>
    <n v="210"/>
    <n v="4"/>
    <n v="840"/>
    <s v="Online"/>
    <n v="2144870"/>
    <n v="2479600"/>
    <n v="8929710"/>
    <n v="12529390"/>
    <b v="0"/>
  </r>
  <r>
    <s v="A240"/>
    <d v="2022-05-05T00:00:00"/>
    <s v="5"/>
    <s v="Thursday"/>
    <s v="May"/>
    <s v="NN240"/>
    <s v="Name 240"/>
    <x v="3"/>
    <s v="Monitor"/>
    <n v="4000"/>
    <n v="5"/>
    <n v="20000"/>
    <s v="Cash"/>
    <n v="2144870"/>
    <n v="2479600"/>
    <n v="8929710"/>
    <n v="12529390"/>
    <b v="0"/>
  </r>
  <r>
    <s v="A241"/>
    <d v="2022-05-05T00:00:00"/>
    <s v="5"/>
    <s v="Thursday"/>
    <s v="May"/>
    <s v="NN241"/>
    <s v="Name 241"/>
    <x v="0"/>
    <s v="Printer"/>
    <n v="3200"/>
    <n v="6"/>
    <n v="19200"/>
    <s v="Online"/>
    <n v="2144870"/>
    <n v="2479600"/>
    <n v="8929710"/>
    <n v="12529390"/>
    <b v="0"/>
  </r>
  <r>
    <s v="A242"/>
    <d v="2022-05-05T00:00:00"/>
    <s v="5"/>
    <s v="Thursday"/>
    <s v="May"/>
    <s v="NN242"/>
    <s v="Name 242"/>
    <x v="1"/>
    <s v="Scanner"/>
    <n v="2900"/>
    <n v="5"/>
    <n v="14500"/>
    <s v="Cash"/>
    <n v="2144870"/>
    <n v="2479600"/>
    <n v="8929710"/>
    <n v="12529390"/>
    <b v="0"/>
  </r>
  <r>
    <s v="A243"/>
    <d v="2022-05-05T00:00:00"/>
    <s v="5"/>
    <s v="Thursday"/>
    <s v="May"/>
    <s v="NN243"/>
    <s v="Name 243"/>
    <x v="2"/>
    <s v="Keyboard"/>
    <n v="190"/>
    <n v="4"/>
    <n v="760"/>
    <s v="Online"/>
    <n v="2144870"/>
    <n v="2479600"/>
    <n v="8929710"/>
    <n v="12529390"/>
    <b v="0"/>
  </r>
  <r>
    <s v="A244"/>
    <d v="2022-05-05T00:00:00"/>
    <s v="5"/>
    <s v="Thursday"/>
    <s v="May"/>
    <s v="NN244"/>
    <s v="Name 244"/>
    <x v="3"/>
    <s v="SSD 256 GB"/>
    <n v="4000"/>
    <n v="10"/>
    <n v="40000"/>
    <s v="Cash"/>
    <n v="2144870"/>
    <n v="2479600"/>
    <n v="8929710"/>
    <n v="12529390"/>
    <b v="0"/>
  </r>
  <r>
    <s v="A245"/>
    <d v="2022-05-05T00:00:00"/>
    <s v="5"/>
    <s v="Thursday"/>
    <s v="May"/>
    <s v="NN245"/>
    <s v="Name 245"/>
    <x v="0"/>
    <s v="HDD 256 GB"/>
    <n v="1500"/>
    <n v="3"/>
    <n v="4500"/>
    <s v="Online"/>
    <n v="2144870"/>
    <n v="2479600"/>
    <n v="8929710"/>
    <n v="12529390"/>
    <b v="0"/>
  </r>
  <r>
    <s v="A246"/>
    <d v="2022-05-06T00:00:00"/>
    <s v="6"/>
    <s v="Friday"/>
    <s v="May"/>
    <s v="NN246"/>
    <s v="Name 246"/>
    <x v="1"/>
    <s v="Mouse"/>
    <n v="210"/>
    <n v="4"/>
    <n v="840"/>
    <s v="Cash"/>
    <n v="2178920"/>
    <n v="2564280"/>
    <n v="8929710"/>
    <n v="12529390"/>
    <b v="0"/>
  </r>
  <r>
    <s v="A247"/>
    <d v="2022-05-06T00:00:00"/>
    <s v="6"/>
    <s v="Friday"/>
    <s v="May"/>
    <s v="NN247"/>
    <s v="Name 247"/>
    <x v="2"/>
    <s v="Monitor"/>
    <n v="4000"/>
    <n v="5"/>
    <n v="20000"/>
    <s v="Online"/>
    <n v="2178920"/>
    <n v="2564280"/>
    <n v="8929710"/>
    <n v="12529390"/>
    <b v="0"/>
  </r>
  <r>
    <s v="A248"/>
    <d v="2022-05-06T00:00:00"/>
    <s v="6"/>
    <s v="Friday"/>
    <s v="May"/>
    <s v="NN248"/>
    <s v="Name 248"/>
    <x v="3"/>
    <s v="Printer"/>
    <n v="3200"/>
    <n v="6"/>
    <n v="19200"/>
    <s v="Cash"/>
    <n v="2178920"/>
    <n v="2564280"/>
    <n v="8929710"/>
    <n v="12529390"/>
    <b v="0"/>
  </r>
  <r>
    <s v="A249"/>
    <d v="2022-05-06T00:00:00"/>
    <s v="6"/>
    <s v="Friday"/>
    <s v="May"/>
    <s v="NN249"/>
    <s v="Name 249"/>
    <x v="0"/>
    <s v="Scanner"/>
    <n v="2900"/>
    <n v="5"/>
    <n v="14500"/>
    <s v="Online"/>
    <n v="2178920"/>
    <n v="2564280"/>
    <n v="8929710"/>
    <n v="12529390"/>
    <b v="0"/>
  </r>
  <r>
    <s v="A250"/>
    <d v="2022-05-06T00:00:00"/>
    <s v="6"/>
    <s v="Friday"/>
    <s v="May"/>
    <s v="NN250"/>
    <s v="Name 250"/>
    <x v="1"/>
    <s v="Keyboard"/>
    <n v="190"/>
    <n v="6"/>
    <n v="1140"/>
    <s v="Cash"/>
    <n v="2178920"/>
    <n v="2564280"/>
    <n v="8929710"/>
    <n v="12529390"/>
    <b v="0"/>
  </r>
  <r>
    <s v="A251"/>
    <d v="2022-05-06T00:00:00"/>
    <s v="6"/>
    <s v="Friday"/>
    <s v="May"/>
    <s v="NN251"/>
    <s v="Name 251"/>
    <x v="2"/>
    <s v="SSD 256 GB"/>
    <n v="4000"/>
    <n v="5"/>
    <n v="20000"/>
    <s v="Online"/>
    <n v="2178920"/>
    <n v="2564280"/>
    <n v="8929710"/>
    <n v="12529390"/>
    <b v="0"/>
  </r>
  <r>
    <s v="A252"/>
    <d v="2022-05-06T00:00:00"/>
    <s v="6"/>
    <s v="Friday"/>
    <s v="May"/>
    <s v="NN252"/>
    <s v="Name 252"/>
    <x v="3"/>
    <s v="HDD 256 GB"/>
    <n v="1500"/>
    <n v="6"/>
    <n v="9000"/>
    <s v="Cash"/>
    <n v="2178920"/>
    <n v="2564280"/>
    <n v="8929710"/>
    <n v="12529390"/>
    <b v="0"/>
  </r>
  <r>
    <s v="A253"/>
    <d v="2022-05-07T00:00:00"/>
    <s v="7"/>
    <s v="Saturday"/>
    <s v="May"/>
    <s v="NN253"/>
    <s v="Name 253"/>
    <x v="0"/>
    <s v="Mouse"/>
    <n v="210"/>
    <n v="2"/>
    <n v="420"/>
    <s v="Online"/>
    <n v="2128930"/>
    <n v="2614090"/>
    <n v="8929710"/>
    <n v="12529390"/>
    <b v="0"/>
  </r>
  <r>
    <s v="A254"/>
    <d v="2022-05-07T00:00:00"/>
    <s v="7"/>
    <s v="Saturday"/>
    <s v="May"/>
    <s v="NN254"/>
    <s v="Name 254"/>
    <x v="1"/>
    <s v="Monitor"/>
    <n v="4000"/>
    <n v="3"/>
    <n v="12000"/>
    <s v="Cash"/>
    <n v="2128930"/>
    <n v="2614090"/>
    <n v="8929710"/>
    <n v="12529390"/>
    <b v="0"/>
  </r>
  <r>
    <s v="A255"/>
    <d v="2022-05-07T00:00:00"/>
    <s v="7"/>
    <s v="Saturday"/>
    <s v="May"/>
    <s v="NN255"/>
    <s v="Name 255"/>
    <x v="2"/>
    <s v="Printer"/>
    <n v="3200"/>
    <n v="5"/>
    <n v="16000"/>
    <s v="Online"/>
    <n v="2128930"/>
    <n v="2614090"/>
    <n v="8929710"/>
    <n v="12529390"/>
    <b v="0"/>
  </r>
  <r>
    <s v="A256"/>
    <d v="2022-05-07T00:00:00"/>
    <s v="7"/>
    <s v="Saturday"/>
    <s v="May"/>
    <s v="NN256"/>
    <s v="Name 256"/>
    <x v="3"/>
    <s v="Scanner"/>
    <n v="2900"/>
    <n v="3"/>
    <n v="8700"/>
    <s v="Cash"/>
    <n v="2128930"/>
    <n v="2614090"/>
    <n v="8929710"/>
    <n v="12529390"/>
    <b v="0"/>
  </r>
  <r>
    <s v="A257"/>
    <d v="2022-05-07T00:00:00"/>
    <s v="7"/>
    <s v="Saturday"/>
    <s v="May"/>
    <s v="NN257"/>
    <s v="Name 257"/>
    <x v="0"/>
    <s v="Keyboard"/>
    <n v="190"/>
    <n v="1"/>
    <n v="190"/>
    <s v="Online"/>
    <n v="2128930"/>
    <n v="2614090"/>
    <n v="8929710"/>
    <n v="12529390"/>
    <b v="0"/>
  </r>
  <r>
    <s v="A258"/>
    <d v="2022-05-07T00:00:00"/>
    <s v="7"/>
    <s v="Saturday"/>
    <s v="May"/>
    <s v="NN258"/>
    <s v="Name 258"/>
    <x v="1"/>
    <s v="SSD 256 GB"/>
    <n v="4000"/>
    <n v="2"/>
    <n v="8000"/>
    <s v="Cash"/>
    <n v="2128930"/>
    <n v="2614090"/>
    <n v="8929710"/>
    <n v="12529390"/>
    <b v="0"/>
  </r>
  <r>
    <s v="A259"/>
    <d v="2022-05-07T00:00:00"/>
    <s v="7"/>
    <s v="Saturday"/>
    <s v="May"/>
    <s v="NN259"/>
    <s v="Name 259"/>
    <x v="2"/>
    <s v="HDD 256 GB"/>
    <n v="1500"/>
    <n v="3"/>
    <n v="4500"/>
    <s v="Online"/>
    <n v="2128930"/>
    <n v="2614090"/>
    <n v="8929710"/>
    <n v="12529390"/>
    <b v="0"/>
  </r>
  <r>
    <s v="A260"/>
    <d v="2022-05-08T00:00:00"/>
    <s v="8"/>
    <s v="Sunday"/>
    <s v="May"/>
    <s v="NN260"/>
    <s v="Name 260"/>
    <x v="3"/>
    <s v="Mouse"/>
    <n v="210"/>
    <n v="7"/>
    <n v="1470"/>
    <s v="Cash"/>
    <n v="2094880"/>
    <n v="2664720"/>
    <n v="8929710"/>
    <n v="12529390"/>
    <b v="0"/>
  </r>
  <r>
    <s v="A261"/>
    <d v="2022-05-08T00:00:00"/>
    <s v="8"/>
    <s v="Sunday"/>
    <s v="May"/>
    <s v="NN261"/>
    <s v="Name 261"/>
    <x v="0"/>
    <s v="Monitor"/>
    <n v="4000"/>
    <n v="6"/>
    <n v="24000"/>
    <s v="Online"/>
    <n v="2094880"/>
    <n v="2664720"/>
    <n v="8929710"/>
    <n v="12529390"/>
    <b v="0"/>
  </r>
  <r>
    <s v="A262"/>
    <d v="2022-05-08T00:00:00"/>
    <s v="8"/>
    <s v="Sunday"/>
    <s v="May"/>
    <s v="NN262"/>
    <s v="Name 262"/>
    <x v="1"/>
    <s v="Printer"/>
    <n v="3200"/>
    <n v="1"/>
    <n v="3200"/>
    <s v="Cash"/>
    <n v="2094880"/>
    <n v="2664720"/>
    <n v="8929710"/>
    <n v="12529390"/>
    <b v="0"/>
  </r>
  <r>
    <s v="A263"/>
    <d v="2022-05-08T00:00:00"/>
    <s v="8"/>
    <s v="Sunday"/>
    <s v="May"/>
    <s v="NN263"/>
    <s v="Name 263"/>
    <x v="2"/>
    <s v="Scanner"/>
    <n v="2900"/>
    <n v="3"/>
    <n v="8700"/>
    <s v="Online"/>
    <n v="2094880"/>
    <n v="2664720"/>
    <n v="8929710"/>
    <n v="12529390"/>
    <b v="0"/>
  </r>
  <r>
    <s v="A264"/>
    <d v="2022-05-08T00:00:00"/>
    <s v="8"/>
    <s v="Sunday"/>
    <s v="May"/>
    <s v="NN264"/>
    <s v="Name 264"/>
    <x v="3"/>
    <s v="Keyboard"/>
    <n v="190"/>
    <n v="4"/>
    <n v="760"/>
    <s v="Cash"/>
    <n v="2094880"/>
    <n v="2664720"/>
    <n v="8929710"/>
    <n v="12529390"/>
    <b v="0"/>
  </r>
  <r>
    <s v="A265"/>
    <d v="2022-05-08T00:00:00"/>
    <s v="8"/>
    <s v="Sunday"/>
    <s v="May"/>
    <s v="NN265"/>
    <s v="Name 265"/>
    <x v="0"/>
    <s v="SSD 256 GB"/>
    <n v="4000"/>
    <n v="2"/>
    <n v="8000"/>
    <s v="Online"/>
    <n v="2094880"/>
    <n v="2664720"/>
    <n v="8929710"/>
    <n v="12529390"/>
    <b v="0"/>
  </r>
  <r>
    <s v="A266"/>
    <d v="2022-05-08T00:00:00"/>
    <s v="8"/>
    <s v="Sunday"/>
    <s v="May"/>
    <s v="NN266"/>
    <s v="Name 266"/>
    <x v="1"/>
    <s v="HDD 256 GB"/>
    <n v="1500"/>
    <n v="3"/>
    <n v="4500"/>
    <s v="Cash"/>
    <n v="2094880"/>
    <n v="2664720"/>
    <n v="8929710"/>
    <n v="12529390"/>
    <b v="0"/>
  </r>
  <r>
    <s v="A267"/>
    <d v="2022-05-09T00:00:00"/>
    <s v="9"/>
    <s v="Monday"/>
    <s v="May"/>
    <s v="NN267"/>
    <s v="Name 267"/>
    <x v="2"/>
    <s v="Mouse"/>
    <n v="210"/>
    <n v="4"/>
    <n v="840"/>
    <s v="Online"/>
    <n v="2144870"/>
    <n v="2764520"/>
    <n v="8929710"/>
    <n v="12529390"/>
    <b v="0"/>
  </r>
  <r>
    <s v="A268"/>
    <d v="2022-05-09T00:00:00"/>
    <s v="9"/>
    <s v="Monday"/>
    <s v="May"/>
    <s v="NN268"/>
    <s v="Name 268"/>
    <x v="3"/>
    <s v="Monitor"/>
    <n v="4000"/>
    <n v="5"/>
    <n v="20000"/>
    <s v="Cash"/>
    <n v="2144870"/>
    <n v="2764520"/>
    <n v="8929710"/>
    <n v="12529390"/>
    <b v="0"/>
  </r>
  <r>
    <s v="A269"/>
    <d v="2022-05-09T00:00:00"/>
    <s v="9"/>
    <s v="Monday"/>
    <s v="May"/>
    <s v="NN269"/>
    <s v="Name 269"/>
    <x v="0"/>
    <s v="Printer"/>
    <n v="3200"/>
    <n v="6"/>
    <n v="19200"/>
    <s v="Online"/>
    <n v="2144870"/>
    <n v="2764520"/>
    <n v="8929710"/>
    <n v="12529390"/>
    <b v="0"/>
  </r>
  <r>
    <s v="A270"/>
    <d v="2022-05-09T00:00:00"/>
    <s v="9"/>
    <s v="Monday"/>
    <s v="May"/>
    <s v="NN270"/>
    <s v="Name 270"/>
    <x v="1"/>
    <s v="Scanner"/>
    <n v="2900"/>
    <n v="5"/>
    <n v="14500"/>
    <s v="Cash"/>
    <n v="2144870"/>
    <n v="2764520"/>
    <n v="8929710"/>
    <n v="12529390"/>
    <b v="0"/>
  </r>
  <r>
    <s v="A271"/>
    <d v="2022-05-09T00:00:00"/>
    <s v="9"/>
    <s v="Monday"/>
    <s v="May"/>
    <s v="NN271"/>
    <s v="Name 271"/>
    <x v="2"/>
    <s v="Keyboard"/>
    <n v="190"/>
    <n v="4"/>
    <n v="760"/>
    <s v="Online"/>
    <n v="2144870"/>
    <n v="2764520"/>
    <n v="8929710"/>
    <n v="12529390"/>
    <b v="0"/>
  </r>
  <r>
    <s v="A272"/>
    <d v="2022-05-09T00:00:00"/>
    <s v="9"/>
    <s v="Monday"/>
    <s v="May"/>
    <s v="NN272"/>
    <s v="Name 272"/>
    <x v="3"/>
    <s v="SSD 256 GB"/>
    <n v="4000"/>
    <n v="10"/>
    <n v="40000"/>
    <s v="Cash"/>
    <n v="2144870"/>
    <n v="2764520"/>
    <n v="8929710"/>
    <n v="12529390"/>
    <b v="0"/>
  </r>
  <r>
    <s v="A273"/>
    <d v="2022-05-09T00:00:00"/>
    <s v="9"/>
    <s v="Monday"/>
    <s v="May"/>
    <s v="NN273"/>
    <s v="Name 273"/>
    <x v="0"/>
    <s v="HDD 256 GB"/>
    <n v="1500"/>
    <n v="3"/>
    <n v="4500"/>
    <s v="Online"/>
    <n v="2144870"/>
    <n v="2764520"/>
    <n v="8929710"/>
    <n v="12529390"/>
    <b v="0"/>
  </r>
  <r>
    <s v="A274"/>
    <d v="2022-05-10T00:00:00"/>
    <s v="10"/>
    <s v="Tuesday"/>
    <s v="May"/>
    <s v="NN274"/>
    <s v="Name 274"/>
    <x v="1"/>
    <s v="Mouse"/>
    <n v="210"/>
    <n v="4"/>
    <n v="840"/>
    <s v="Cash"/>
    <n v="2178920"/>
    <n v="2849200"/>
    <n v="8929710"/>
    <n v="12529390"/>
    <b v="0"/>
  </r>
  <r>
    <s v="A275"/>
    <d v="2022-05-10T00:00:00"/>
    <s v="10"/>
    <s v="Tuesday"/>
    <s v="May"/>
    <s v="NN275"/>
    <s v="Name 275"/>
    <x v="2"/>
    <s v="Monitor"/>
    <n v="4000"/>
    <n v="5"/>
    <n v="20000"/>
    <s v="Online"/>
    <n v="2178920"/>
    <n v="2849200"/>
    <n v="8929710"/>
    <n v="12529390"/>
    <b v="0"/>
  </r>
  <r>
    <s v="A276"/>
    <d v="2022-05-10T00:00:00"/>
    <s v="10"/>
    <s v="Tuesday"/>
    <s v="May"/>
    <s v="NN276"/>
    <s v="Name 276"/>
    <x v="3"/>
    <s v="Printer"/>
    <n v="3200"/>
    <n v="6"/>
    <n v="19200"/>
    <s v="Cash"/>
    <n v="2178920"/>
    <n v="2849200"/>
    <n v="8929710"/>
    <n v="12529390"/>
    <b v="0"/>
  </r>
  <r>
    <s v="A277"/>
    <d v="2022-05-10T00:00:00"/>
    <s v="10"/>
    <s v="Tuesday"/>
    <s v="May"/>
    <s v="NN277"/>
    <s v="Name 277"/>
    <x v="0"/>
    <s v="Scanner"/>
    <n v="2900"/>
    <n v="5"/>
    <n v="14500"/>
    <s v="Online"/>
    <n v="2178920"/>
    <n v="2849200"/>
    <n v="8929710"/>
    <n v="12529390"/>
    <b v="0"/>
  </r>
  <r>
    <s v="A278"/>
    <d v="2022-05-10T00:00:00"/>
    <s v="10"/>
    <s v="Tuesday"/>
    <s v="May"/>
    <s v="NN278"/>
    <s v="Name 278"/>
    <x v="1"/>
    <s v="Keyboard"/>
    <n v="190"/>
    <n v="6"/>
    <n v="1140"/>
    <s v="Cash"/>
    <n v="2178920"/>
    <n v="2849200"/>
    <n v="8929710"/>
    <n v="12529390"/>
    <b v="0"/>
  </r>
  <r>
    <s v="A279"/>
    <d v="2022-05-10T00:00:00"/>
    <s v="10"/>
    <s v="Tuesday"/>
    <s v="May"/>
    <s v="NN279"/>
    <s v="Name 279"/>
    <x v="2"/>
    <s v="SSD 256 GB"/>
    <n v="4000"/>
    <n v="5"/>
    <n v="20000"/>
    <s v="Online"/>
    <n v="2178920"/>
    <n v="2849200"/>
    <n v="8929710"/>
    <n v="12529390"/>
    <b v="0"/>
  </r>
  <r>
    <s v="A280"/>
    <d v="2022-05-10T00:00:00"/>
    <s v="10"/>
    <s v="Tuesday"/>
    <s v="May"/>
    <s v="NN280"/>
    <s v="Name 280"/>
    <x v="3"/>
    <s v="HDD 256 GB"/>
    <n v="1500"/>
    <n v="6"/>
    <n v="9000"/>
    <s v="Cash"/>
    <n v="2178920"/>
    <n v="2849200"/>
    <n v="8929710"/>
    <n v="12529390"/>
    <b v="0"/>
  </r>
  <r>
    <s v="A281"/>
    <d v="2022-05-11T00:00:00"/>
    <s v="11"/>
    <s v="Wednesday"/>
    <s v="May"/>
    <s v="NN281"/>
    <s v="Name 281"/>
    <x v="0"/>
    <s v="Mouse"/>
    <n v="210"/>
    <n v="2"/>
    <n v="420"/>
    <s v="Online"/>
    <n v="2128930"/>
    <n v="2899010"/>
    <n v="8929710"/>
    <n v="12529390"/>
    <b v="0"/>
  </r>
  <r>
    <s v="A282"/>
    <d v="2022-05-11T00:00:00"/>
    <s v="11"/>
    <s v="Wednesday"/>
    <s v="May"/>
    <s v="NN282"/>
    <s v="Name 282"/>
    <x v="1"/>
    <s v="Monitor"/>
    <n v="4000"/>
    <n v="3"/>
    <n v="12000"/>
    <s v="Cash"/>
    <n v="2128930"/>
    <n v="2899010"/>
    <n v="8929710"/>
    <n v="12529390"/>
    <b v="0"/>
  </r>
  <r>
    <s v="A283"/>
    <d v="2022-05-11T00:00:00"/>
    <s v="11"/>
    <s v="Wednesday"/>
    <s v="May"/>
    <s v="NN283"/>
    <s v="Name 283"/>
    <x v="2"/>
    <s v="Printer"/>
    <n v="3200"/>
    <n v="5"/>
    <n v="16000"/>
    <s v="Online"/>
    <n v="2128930"/>
    <n v="2899010"/>
    <n v="8929710"/>
    <n v="12529390"/>
    <b v="0"/>
  </r>
  <r>
    <s v="A284"/>
    <d v="2022-05-11T00:00:00"/>
    <s v="11"/>
    <s v="Wednesday"/>
    <s v="May"/>
    <s v="NN284"/>
    <s v="Name 284"/>
    <x v="3"/>
    <s v="Scanner"/>
    <n v="2900"/>
    <n v="3"/>
    <n v="8700"/>
    <s v="Cash"/>
    <n v="2128930"/>
    <n v="2899010"/>
    <n v="8929710"/>
    <n v="12529390"/>
    <b v="0"/>
  </r>
  <r>
    <s v="A285"/>
    <d v="2022-05-11T00:00:00"/>
    <s v="11"/>
    <s v="Wednesday"/>
    <s v="May"/>
    <s v="NN285"/>
    <s v="Name 285"/>
    <x v="0"/>
    <s v="Keyboard"/>
    <n v="190"/>
    <n v="1"/>
    <n v="190"/>
    <s v="Online"/>
    <n v="2128930"/>
    <n v="2899010"/>
    <n v="8929710"/>
    <n v="12529390"/>
    <b v="0"/>
  </r>
  <r>
    <s v="A286"/>
    <d v="2022-05-11T00:00:00"/>
    <s v="11"/>
    <s v="Wednesday"/>
    <s v="May"/>
    <s v="NN286"/>
    <s v="Name 286"/>
    <x v="1"/>
    <s v="SSD 256 GB"/>
    <n v="4000"/>
    <n v="2"/>
    <n v="8000"/>
    <s v="Cash"/>
    <n v="2128930"/>
    <n v="2899010"/>
    <n v="8929710"/>
    <n v="12529390"/>
    <b v="0"/>
  </r>
  <r>
    <s v="A287"/>
    <d v="2022-05-11T00:00:00"/>
    <s v="11"/>
    <s v="Wednesday"/>
    <s v="May"/>
    <s v="NN287"/>
    <s v="Name 287"/>
    <x v="2"/>
    <s v="HDD 256 GB"/>
    <n v="1500"/>
    <n v="3"/>
    <n v="4500"/>
    <s v="Online"/>
    <n v="2128930"/>
    <n v="2899010"/>
    <n v="8929710"/>
    <n v="12529390"/>
    <b v="0"/>
  </r>
  <r>
    <s v="A288"/>
    <d v="2022-05-12T00:00:00"/>
    <s v="12"/>
    <s v="Thursday"/>
    <s v="May"/>
    <s v="NN288"/>
    <s v="Name 288"/>
    <x v="3"/>
    <s v="Mouse"/>
    <n v="210"/>
    <n v="7"/>
    <n v="1470"/>
    <s v="Cash"/>
    <n v="2094880"/>
    <n v="2949640"/>
    <n v="8929710"/>
    <n v="12529390"/>
    <b v="0"/>
  </r>
  <r>
    <s v="A289"/>
    <d v="2022-05-12T00:00:00"/>
    <s v="12"/>
    <s v="Thursday"/>
    <s v="May"/>
    <s v="NN289"/>
    <s v="Name 289"/>
    <x v="0"/>
    <s v="Monitor"/>
    <n v="4000"/>
    <n v="6"/>
    <n v="24000"/>
    <s v="Online"/>
    <n v="2094880"/>
    <n v="2949640"/>
    <n v="8929710"/>
    <n v="12529390"/>
    <b v="0"/>
  </r>
  <r>
    <s v="A290"/>
    <d v="2022-05-12T00:00:00"/>
    <s v="12"/>
    <s v="Thursday"/>
    <s v="May"/>
    <s v="NN290"/>
    <s v="Name 290"/>
    <x v="1"/>
    <s v="Printer"/>
    <n v="3200"/>
    <n v="1"/>
    <n v="3200"/>
    <s v="Cash"/>
    <n v="2094880"/>
    <n v="2949640"/>
    <n v="8929710"/>
    <n v="12529390"/>
    <b v="0"/>
  </r>
  <r>
    <s v="A291"/>
    <d v="2022-05-12T00:00:00"/>
    <s v="12"/>
    <s v="Thursday"/>
    <s v="May"/>
    <s v="NN291"/>
    <s v="Name 291"/>
    <x v="2"/>
    <s v="Scanner"/>
    <n v="2900"/>
    <n v="3"/>
    <n v="8700"/>
    <s v="Online"/>
    <n v="2094880"/>
    <n v="2949640"/>
    <n v="8929710"/>
    <n v="12529390"/>
    <b v="0"/>
  </r>
  <r>
    <s v="A292"/>
    <d v="2022-05-12T00:00:00"/>
    <s v="12"/>
    <s v="Thursday"/>
    <s v="May"/>
    <s v="NN292"/>
    <s v="Name 292"/>
    <x v="3"/>
    <s v="Keyboard"/>
    <n v="190"/>
    <n v="4"/>
    <n v="760"/>
    <s v="Cash"/>
    <n v="2094880"/>
    <n v="2949640"/>
    <n v="8929710"/>
    <n v="12529390"/>
    <b v="0"/>
  </r>
  <r>
    <s v="A293"/>
    <d v="2022-05-12T00:00:00"/>
    <s v="12"/>
    <s v="Thursday"/>
    <s v="May"/>
    <s v="NN293"/>
    <s v="Name 293"/>
    <x v="0"/>
    <s v="SSD 256 GB"/>
    <n v="4000"/>
    <n v="2"/>
    <n v="8000"/>
    <s v="Online"/>
    <n v="2094880"/>
    <n v="2949640"/>
    <n v="8929710"/>
    <n v="12529390"/>
    <b v="0"/>
  </r>
  <r>
    <s v="A294"/>
    <d v="2022-05-12T00:00:00"/>
    <s v="12"/>
    <s v="Thursday"/>
    <s v="May"/>
    <s v="NN294"/>
    <s v="Name 294"/>
    <x v="1"/>
    <s v="HDD 256 GB"/>
    <n v="1500"/>
    <n v="3"/>
    <n v="4500"/>
    <s v="Cash"/>
    <n v="2094880"/>
    <n v="2949640"/>
    <n v="8929710"/>
    <n v="12529390"/>
    <b v="0"/>
  </r>
  <r>
    <s v="A295"/>
    <d v="2022-05-13T00:00:00"/>
    <s v="13"/>
    <s v="Friday"/>
    <s v="May"/>
    <s v="NN295"/>
    <s v="Name 295"/>
    <x v="2"/>
    <s v="Mouse"/>
    <n v="210"/>
    <n v="4"/>
    <n v="840"/>
    <s v="Online"/>
    <n v="2144870"/>
    <n v="3049440"/>
    <n v="8929710"/>
    <n v="12529390"/>
    <b v="0"/>
  </r>
  <r>
    <s v="A296"/>
    <d v="2022-05-13T00:00:00"/>
    <s v="13"/>
    <s v="Friday"/>
    <s v="May"/>
    <s v="NN296"/>
    <s v="Name 296"/>
    <x v="3"/>
    <s v="Monitor"/>
    <n v="4000"/>
    <n v="5"/>
    <n v="20000"/>
    <s v="Cash"/>
    <n v="2144870"/>
    <n v="3049440"/>
    <n v="8929710"/>
    <n v="12529390"/>
    <b v="0"/>
  </r>
  <r>
    <s v="A297"/>
    <d v="2022-05-13T00:00:00"/>
    <s v="13"/>
    <s v="Friday"/>
    <s v="May"/>
    <s v="NN297"/>
    <s v="Name 297"/>
    <x v="0"/>
    <s v="Printer"/>
    <n v="3200"/>
    <n v="6"/>
    <n v="19200"/>
    <s v="Online"/>
    <n v="2144870"/>
    <n v="3049440"/>
    <n v="8929710"/>
    <n v="12529390"/>
    <b v="0"/>
  </r>
  <r>
    <s v="A298"/>
    <d v="2022-05-13T00:00:00"/>
    <s v="13"/>
    <s v="Friday"/>
    <s v="May"/>
    <s v="NN298"/>
    <s v="Name 298"/>
    <x v="1"/>
    <s v="Scanner"/>
    <n v="2900"/>
    <n v="5"/>
    <n v="14500"/>
    <s v="Cash"/>
    <n v="2144870"/>
    <n v="3049440"/>
    <n v="8929710"/>
    <n v="12529390"/>
    <b v="0"/>
  </r>
  <r>
    <s v="A299"/>
    <d v="2022-05-13T00:00:00"/>
    <s v="13"/>
    <s v="Friday"/>
    <s v="May"/>
    <s v="NN299"/>
    <s v="Name 299"/>
    <x v="2"/>
    <s v="Keyboard"/>
    <n v="190"/>
    <n v="4"/>
    <n v="760"/>
    <s v="Online"/>
    <n v="2144870"/>
    <n v="3049440"/>
    <n v="8929710"/>
    <n v="12529390"/>
    <b v="0"/>
  </r>
  <r>
    <s v="A300"/>
    <d v="2022-05-13T00:00:00"/>
    <s v="13"/>
    <s v="Friday"/>
    <s v="May"/>
    <s v="NN300"/>
    <s v="Name 300"/>
    <x v="3"/>
    <s v="SSD 256 GB"/>
    <n v="4000"/>
    <n v="10"/>
    <n v="40000"/>
    <s v="Cash"/>
    <n v="2144870"/>
    <n v="3049440"/>
    <n v="8929710"/>
    <n v="12529390"/>
    <b v="0"/>
  </r>
  <r>
    <s v="A301"/>
    <d v="2022-05-13T00:00:00"/>
    <s v="13"/>
    <s v="Friday"/>
    <s v="May"/>
    <s v="NN301"/>
    <s v="Name 301"/>
    <x v="0"/>
    <s v="HDD 256 GB"/>
    <n v="1500"/>
    <n v="3"/>
    <n v="4500"/>
    <s v="Online"/>
    <n v="2144870"/>
    <n v="3049440"/>
    <n v="8929710"/>
    <n v="12529390"/>
    <b v="0"/>
  </r>
  <r>
    <s v="A302"/>
    <d v="2022-05-14T00:00:00"/>
    <s v="14"/>
    <s v="Saturday"/>
    <s v="May"/>
    <s v="NN302"/>
    <s v="Name 302"/>
    <x v="1"/>
    <s v="Mouse"/>
    <n v="210"/>
    <n v="4"/>
    <n v="840"/>
    <s v="Cash"/>
    <n v="2178920"/>
    <n v="3134120"/>
    <n v="8929710"/>
    <n v="12529390"/>
    <b v="0"/>
  </r>
  <r>
    <s v="A303"/>
    <d v="2022-05-14T00:00:00"/>
    <s v="14"/>
    <s v="Saturday"/>
    <s v="May"/>
    <s v="NN303"/>
    <s v="Name 303"/>
    <x v="2"/>
    <s v="Monitor"/>
    <n v="4000"/>
    <n v="5"/>
    <n v="20000"/>
    <s v="Online"/>
    <n v="2178920"/>
    <n v="3134120"/>
    <n v="8929710"/>
    <n v="12529390"/>
    <b v="0"/>
  </r>
  <r>
    <s v="A304"/>
    <d v="2022-05-14T00:00:00"/>
    <s v="14"/>
    <s v="Saturday"/>
    <s v="May"/>
    <s v="NN304"/>
    <s v="Name 304"/>
    <x v="3"/>
    <s v="Printer"/>
    <n v="3200"/>
    <n v="6"/>
    <n v="19200"/>
    <s v="Cash"/>
    <n v="2178920"/>
    <n v="3134120"/>
    <n v="8929710"/>
    <n v="12529390"/>
    <b v="0"/>
  </r>
  <r>
    <s v="A305"/>
    <d v="2022-05-14T00:00:00"/>
    <s v="14"/>
    <s v="Saturday"/>
    <s v="May"/>
    <s v="NN305"/>
    <s v="Name 305"/>
    <x v="0"/>
    <s v="Scanner"/>
    <n v="2900"/>
    <n v="5"/>
    <n v="14500"/>
    <s v="Online"/>
    <n v="2178920"/>
    <n v="3134120"/>
    <n v="8929710"/>
    <n v="12529390"/>
    <b v="0"/>
  </r>
  <r>
    <s v="A306"/>
    <d v="2022-05-14T00:00:00"/>
    <s v="14"/>
    <s v="Saturday"/>
    <s v="May"/>
    <s v="NN306"/>
    <s v="Name 306"/>
    <x v="1"/>
    <s v="Keyboard"/>
    <n v="190"/>
    <n v="6"/>
    <n v="1140"/>
    <s v="Cash"/>
    <n v="2178920"/>
    <n v="3134120"/>
    <n v="8929710"/>
    <n v="12529390"/>
    <b v="0"/>
  </r>
  <r>
    <s v="A307"/>
    <d v="2022-05-14T00:00:00"/>
    <s v="14"/>
    <s v="Saturday"/>
    <s v="May"/>
    <s v="NN307"/>
    <s v="Name 307"/>
    <x v="2"/>
    <s v="SSD 256 GB"/>
    <n v="4000"/>
    <n v="5"/>
    <n v="20000"/>
    <s v="Online"/>
    <n v="2178920"/>
    <n v="3134120"/>
    <n v="8929710"/>
    <n v="12529390"/>
    <b v="0"/>
  </r>
  <r>
    <s v="A308"/>
    <d v="2022-05-14T00:00:00"/>
    <s v="14"/>
    <s v="Saturday"/>
    <s v="May"/>
    <s v="NN308"/>
    <s v="Name 308"/>
    <x v="3"/>
    <s v="HDD 256 GB"/>
    <n v="1500"/>
    <n v="6"/>
    <n v="9000"/>
    <s v="Cash"/>
    <n v="2178920"/>
    <n v="3134120"/>
    <n v="8929710"/>
    <n v="12529390"/>
    <b v="0"/>
  </r>
  <r>
    <s v="A309"/>
    <d v="2022-05-15T00:00:00"/>
    <s v="15"/>
    <s v="Sunday"/>
    <s v="May"/>
    <s v="NN309"/>
    <s v="Name 309"/>
    <x v="0"/>
    <s v="Mouse"/>
    <n v="210"/>
    <n v="2"/>
    <n v="420"/>
    <s v="Online"/>
    <n v="2128930"/>
    <n v="3183930"/>
    <n v="8929710"/>
    <n v="12529390"/>
    <b v="0"/>
  </r>
  <r>
    <s v="A310"/>
    <d v="2022-05-15T00:00:00"/>
    <s v="15"/>
    <s v="Sunday"/>
    <s v="May"/>
    <s v="NN310"/>
    <s v="Name 310"/>
    <x v="1"/>
    <s v="Monitor"/>
    <n v="4000"/>
    <n v="3"/>
    <n v="12000"/>
    <s v="Cash"/>
    <n v="2128930"/>
    <n v="3183930"/>
    <n v="8929710"/>
    <n v="12529390"/>
    <b v="0"/>
  </r>
  <r>
    <s v="A311"/>
    <d v="2022-05-15T00:00:00"/>
    <s v="15"/>
    <s v="Sunday"/>
    <s v="May"/>
    <s v="NN311"/>
    <s v="Name 311"/>
    <x v="2"/>
    <s v="Printer"/>
    <n v="3200"/>
    <n v="5"/>
    <n v="16000"/>
    <s v="Online"/>
    <n v="2128930"/>
    <n v="3183930"/>
    <n v="8929710"/>
    <n v="12529390"/>
    <b v="0"/>
  </r>
  <r>
    <s v="A312"/>
    <d v="2022-05-15T00:00:00"/>
    <s v="15"/>
    <s v="Sunday"/>
    <s v="May"/>
    <s v="NN312"/>
    <s v="Name 312"/>
    <x v="3"/>
    <s v="Scanner"/>
    <n v="2900"/>
    <n v="3"/>
    <n v="8700"/>
    <s v="Cash"/>
    <n v="2128930"/>
    <n v="3183930"/>
    <n v="8929710"/>
    <n v="12529390"/>
    <b v="0"/>
  </r>
  <r>
    <s v="A313"/>
    <d v="2022-05-15T00:00:00"/>
    <s v="15"/>
    <s v="Sunday"/>
    <s v="May"/>
    <s v="NN313"/>
    <s v="Name 313"/>
    <x v="0"/>
    <s v="Keyboard"/>
    <n v="190"/>
    <n v="1"/>
    <n v="190"/>
    <s v="Online"/>
    <n v="2128930"/>
    <n v="3183930"/>
    <n v="8929710"/>
    <n v="12529390"/>
    <b v="0"/>
  </r>
  <r>
    <s v="A314"/>
    <d v="2022-05-15T00:00:00"/>
    <s v="15"/>
    <s v="Sunday"/>
    <s v="May"/>
    <s v="NN314"/>
    <s v="Name 314"/>
    <x v="1"/>
    <s v="SSD 256 GB"/>
    <n v="4000"/>
    <n v="2"/>
    <n v="8000"/>
    <s v="Cash"/>
    <n v="2128930"/>
    <n v="3183930"/>
    <n v="8929710"/>
    <n v="12529390"/>
    <b v="0"/>
  </r>
  <r>
    <s v="A315"/>
    <d v="2022-05-15T00:00:00"/>
    <s v="15"/>
    <s v="Sunday"/>
    <s v="May"/>
    <s v="NN315"/>
    <s v="Name 315"/>
    <x v="2"/>
    <s v="HDD 256 GB"/>
    <n v="1500"/>
    <n v="3"/>
    <n v="4500"/>
    <s v="Online"/>
    <n v="2128930"/>
    <n v="3183930"/>
    <n v="8929710"/>
    <n v="12529390"/>
    <b v="0"/>
  </r>
  <r>
    <s v="A316"/>
    <d v="2022-05-16T00:00:00"/>
    <s v="16"/>
    <s v="Monday"/>
    <s v="May"/>
    <s v="NN316"/>
    <s v="Name 316"/>
    <x v="3"/>
    <s v="Mouse"/>
    <n v="210"/>
    <n v="7"/>
    <n v="1470"/>
    <s v="Cash"/>
    <n v="2094880"/>
    <n v="3234560"/>
    <n v="8929710"/>
    <n v="12529390"/>
    <b v="0"/>
  </r>
  <r>
    <s v="A317"/>
    <d v="2022-05-16T00:00:00"/>
    <s v="16"/>
    <s v="Monday"/>
    <s v="May"/>
    <s v="NN317"/>
    <s v="Name 317"/>
    <x v="0"/>
    <s v="Monitor"/>
    <n v="4000"/>
    <n v="6"/>
    <n v="24000"/>
    <s v="Online"/>
    <n v="2094880"/>
    <n v="3234560"/>
    <n v="8929710"/>
    <n v="12529390"/>
    <b v="0"/>
  </r>
  <r>
    <s v="A318"/>
    <d v="2022-05-16T00:00:00"/>
    <s v="16"/>
    <s v="Monday"/>
    <s v="May"/>
    <s v="NN318"/>
    <s v="Name 318"/>
    <x v="1"/>
    <s v="Printer"/>
    <n v="3200"/>
    <n v="1"/>
    <n v="3200"/>
    <s v="Cash"/>
    <n v="2094880"/>
    <n v="3234560"/>
    <n v="8929710"/>
    <n v="12529390"/>
    <b v="0"/>
  </r>
  <r>
    <s v="A319"/>
    <d v="2022-05-16T00:00:00"/>
    <s v="16"/>
    <s v="Monday"/>
    <s v="May"/>
    <s v="NN319"/>
    <s v="Name 319"/>
    <x v="2"/>
    <s v="Scanner"/>
    <n v="2900"/>
    <n v="3"/>
    <n v="8700"/>
    <s v="Online"/>
    <n v="2094880"/>
    <n v="3234560"/>
    <n v="8929710"/>
    <n v="12529390"/>
    <b v="0"/>
  </r>
  <r>
    <s v="A320"/>
    <d v="2022-05-16T00:00:00"/>
    <s v="16"/>
    <s v="Monday"/>
    <s v="May"/>
    <s v="NN320"/>
    <s v="Name 320"/>
    <x v="3"/>
    <s v="Keyboard"/>
    <n v="190"/>
    <n v="4"/>
    <n v="760"/>
    <s v="Cash"/>
    <n v="2094880"/>
    <n v="3234560"/>
    <n v="8929710"/>
    <n v="12529390"/>
    <b v="0"/>
  </r>
  <r>
    <s v="A321"/>
    <d v="2022-05-16T00:00:00"/>
    <s v="16"/>
    <s v="Monday"/>
    <s v="May"/>
    <s v="NN321"/>
    <s v="Name 321"/>
    <x v="0"/>
    <s v="SSD 256 GB"/>
    <n v="4000"/>
    <n v="2"/>
    <n v="8000"/>
    <s v="Online"/>
    <n v="2094880"/>
    <n v="3234560"/>
    <n v="8929710"/>
    <n v="12529390"/>
    <b v="0"/>
  </r>
  <r>
    <s v="A322"/>
    <d v="2022-05-16T00:00:00"/>
    <s v="16"/>
    <s v="Monday"/>
    <s v="May"/>
    <s v="NN322"/>
    <s v="Name 322"/>
    <x v="1"/>
    <s v="HDD 256 GB"/>
    <n v="1500"/>
    <n v="3"/>
    <n v="4500"/>
    <s v="Cash"/>
    <n v="2094880"/>
    <n v="3234560"/>
    <n v="8929710"/>
    <n v="12529390"/>
    <b v="0"/>
  </r>
  <r>
    <s v="A323"/>
    <d v="2022-05-17T00:00:00"/>
    <s v="17"/>
    <s v="Tuesday"/>
    <s v="May"/>
    <s v="NN323"/>
    <s v="Name 323"/>
    <x v="2"/>
    <s v="Mouse"/>
    <n v="210"/>
    <n v="4"/>
    <n v="840"/>
    <s v="Online"/>
    <n v="2144870"/>
    <n v="3334360"/>
    <n v="8929710"/>
    <n v="12529390"/>
    <b v="0"/>
  </r>
  <r>
    <s v="A324"/>
    <d v="2022-05-17T00:00:00"/>
    <s v="17"/>
    <s v="Tuesday"/>
    <s v="May"/>
    <s v="NN324"/>
    <s v="Name 324"/>
    <x v="3"/>
    <s v="Monitor"/>
    <n v="4000"/>
    <n v="5"/>
    <n v="20000"/>
    <s v="Cash"/>
    <n v="2144870"/>
    <n v="3334360"/>
    <n v="8929710"/>
    <n v="12529390"/>
    <b v="0"/>
  </r>
  <r>
    <s v="A325"/>
    <d v="2022-05-17T00:00:00"/>
    <s v="17"/>
    <s v="Tuesday"/>
    <s v="May"/>
    <s v="NN325"/>
    <s v="Name 325"/>
    <x v="0"/>
    <s v="Printer"/>
    <n v="3200"/>
    <n v="6"/>
    <n v="19200"/>
    <s v="Online"/>
    <n v="2144870"/>
    <n v="3334360"/>
    <n v="8929710"/>
    <n v="12529390"/>
    <b v="0"/>
  </r>
  <r>
    <s v="A326"/>
    <d v="2022-05-17T00:00:00"/>
    <s v="17"/>
    <s v="Tuesday"/>
    <s v="May"/>
    <s v="NN326"/>
    <s v="Name 326"/>
    <x v="1"/>
    <s v="Scanner"/>
    <n v="2900"/>
    <n v="5"/>
    <n v="14500"/>
    <s v="Cash"/>
    <n v="2144870"/>
    <n v="3334360"/>
    <n v="8929710"/>
    <n v="12529390"/>
    <b v="0"/>
  </r>
  <r>
    <s v="A327"/>
    <d v="2022-05-17T00:00:00"/>
    <s v="17"/>
    <s v="Tuesday"/>
    <s v="May"/>
    <s v="NN327"/>
    <s v="Name 327"/>
    <x v="2"/>
    <s v="Keyboard"/>
    <n v="190"/>
    <n v="4"/>
    <n v="760"/>
    <s v="Online"/>
    <n v="2144870"/>
    <n v="3334360"/>
    <n v="8929710"/>
    <n v="12529390"/>
    <b v="0"/>
  </r>
  <r>
    <s v="A328"/>
    <d v="2022-05-17T00:00:00"/>
    <s v="17"/>
    <s v="Tuesday"/>
    <s v="May"/>
    <s v="NN328"/>
    <s v="Name 328"/>
    <x v="3"/>
    <s v="SSD 256 GB"/>
    <n v="4000"/>
    <n v="10"/>
    <n v="40000"/>
    <s v="Cash"/>
    <n v="2144870"/>
    <n v="3334360"/>
    <n v="8929710"/>
    <n v="12529390"/>
    <b v="0"/>
  </r>
  <r>
    <s v="A329"/>
    <d v="2022-05-17T00:00:00"/>
    <s v="17"/>
    <s v="Tuesday"/>
    <s v="May"/>
    <s v="NN329"/>
    <s v="Name 329"/>
    <x v="0"/>
    <s v="HDD 256 GB"/>
    <n v="1500"/>
    <n v="3"/>
    <n v="4500"/>
    <s v="Online"/>
    <n v="2144870"/>
    <n v="3334360"/>
    <n v="8929710"/>
    <n v="12529390"/>
    <b v="0"/>
  </r>
  <r>
    <s v="A330"/>
    <d v="2022-05-18T00:00:00"/>
    <s v="18"/>
    <s v="Wednesday"/>
    <s v="May"/>
    <s v="NN330"/>
    <s v="Name 330"/>
    <x v="1"/>
    <s v="Mouse"/>
    <n v="210"/>
    <n v="4"/>
    <n v="840"/>
    <s v="Cash"/>
    <n v="2178920"/>
    <n v="3419040"/>
    <n v="8929710"/>
    <n v="12529390"/>
    <b v="0"/>
  </r>
  <r>
    <s v="A331"/>
    <d v="2022-05-18T00:00:00"/>
    <s v="18"/>
    <s v="Wednesday"/>
    <s v="May"/>
    <s v="NN331"/>
    <s v="Name 331"/>
    <x v="2"/>
    <s v="Monitor"/>
    <n v="4000"/>
    <n v="5"/>
    <n v="20000"/>
    <s v="Online"/>
    <n v="2178920"/>
    <n v="3419040"/>
    <n v="8929710"/>
    <n v="12529390"/>
    <b v="0"/>
  </r>
  <r>
    <s v="A332"/>
    <d v="2022-05-18T00:00:00"/>
    <s v="18"/>
    <s v="Wednesday"/>
    <s v="May"/>
    <s v="NN332"/>
    <s v="Name 332"/>
    <x v="3"/>
    <s v="Printer"/>
    <n v="3200"/>
    <n v="6"/>
    <n v="19200"/>
    <s v="Cash"/>
    <n v="2178920"/>
    <n v="3419040"/>
    <n v="8929710"/>
    <n v="12529390"/>
    <b v="0"/>
  </r>
  <r>
    <s v="A333"/>
    <d v="2022-05-18T00:00:00"/>
    <s v="18"/>
    <s v="Wednesday"/>
    <s v="May"/>
    <s v="NN333"/>
    <s v="Name 333"/>
    <x v="0"/>
    <s v="Scanner"/>
    <n v="2900"/>
    <n v="5"/>
    <n v="14500"/>
    <s v="Online"/>
    <n v="2178920"/>
    <n v="3419040"/>
    <n v="8929710"/>
    <n v="12529390"/>
    <b v="0"/>
  </r>
  <r>
    <s v="A334"/>
    <d v="2022-05-18T00:00:00"/>
    <s v="18"/>
    <s v="Wednesday"/>
    <s v="May"/>
    <s v="NN334"/>
    <s v="Name 334"/>
    <x v="1"/>
    <s v="Keyboard"/>
    <n v="190"/>
    <n v="6"/>
    <n v="1140"/>
    <s v="Cash"/>
    <n v="2178920"/>
    <n v="3419040"/>
    <n v="8929710"/>
    <n v="12529390"/>
    <b v="0"/>
  </r>
  <r>
    <s v="A335"/>
    <d v="2022-05-18T00:00:00"/>
    <s v="18"/>
    <s v="Wednesday"/>
    <s v="May"/>
    <s v="NN335"/>
    <s v="Name 335"/>
    <x v="2"/>
    <s v="SSD 256 GB"/>
    <n v="4000"/>
    <n v="5"/>
    <n v="20000"/>
    <s v="Online"/>
    <n v="2178920"/>
    <n v="3419040"/>
    <n v="8929710"/>
    <n v="12529390"/>
    <b v="0"/>
  </r>
  <r>
    <s v="A336"/>
    <d v="2022-05-18T00:00:00"/>
    <s v="18"/>
    <s v="Wednesday"/>
    <s v="May"/>
    <s v="NN336"/>
    <s v="Name 336"/>
    <x v="3"/>
    <s v="HDD 256 GB"/>
    <n v="1500"/>
    <n v="6"/>
    <n v="9000"/>
    <s v="Cash"/>
    <n v="2178920"/>
    <n v="3419040"/>
    <n v="8929710"/>
    <n v="12529390"/>
    <b v="0"/>
  </r>
  <r>
    <s v="A337"/>
    <d v="2022-05-19T00:00:00"/>
    <s v="19"/>
    <s v="Thursday"/>
    <s v="May"/>
    <s v="NN337"/>
    <s v="Name 337"/>
    <x v="0"/>
    <s v="Mouse"/>
    <n v="210"/>
    <n v="2"/>
    <n v="420"/>
    <s v="Online"/>
    <n v="2128930"/>
    <n v="3468850"/>
    <n v="8929710"/>
    <n v="12529390"/>
    <b v="0"/>
  </r>
  <r>
    <s v="A338"/>
    <d v="2022-05-19T00:00:00"/>
    <s v="19"/>
    <s v="Thursday"/>
    <s v="May"/>
    <s v="NN338"/>
    <s v="Name 338"/>
    <x v="1"/>
    <s v="Monitor"/>
    <n v="4000"/>
    <n v="3"/>
    <n v="12000"/>
    <s v="Cash"/>
    <n v="2128930"/>
    <n v="3468850"/>
    <n v="8929710"/>
    <n v="12529390"/>
    <b v="0"/>
  </r>
  <r>
    <s v="A339"/>
    <d v="2022-05-19T00:00:00"/>
    <s v="19"/>
    <s v="Thursday"/>
    <s v="May"/>
    <s v="NN339"/>
    <s v="Name 339"/>
    <x v="2"/>
    <s v="Printer"/>
    <n v="3200"/>
    <n v="5"/>
    <n v="16000"/>
    <s v="Online"/>
    <n v="2128930"/>
    <n v="3468850"/>
    <n v="8929710"/>
    <n v="12529390"/>
    <b v="0"/>
  </r>
  <r>
    <s v="A340"/>
    <d v="2022-05-19T00:00:00"/>
    <s v="19"/>
    <s v="Thursday"/>
    <s v="May"/>
    <s v="NN340"/>
    <s v="Name 340"/>
    <x v="3"/>
    <s v="Scanner"/>
    <n v="2900"/>
    <n v="3"/>
    <n v="8700"/>
    <s v="Cash"/>
    <n v="2128930"/>
    <n v="3468850"/>
    <n v="8929710"/>
    <n v="12529390"/>
    <b v="0"/>
  </r>
  <r>
    <s v="A341"/>
    <d v="2022-05-19T00:00:00"/>
    <s v="19"/>
    <s v="Thursday"/>
    <s v="May"/>
    <s v="NN341"/>
    <s v="Name 341"/>
    <x v="0"/>
    <s v="Keyboard"/>
    <n v="190"/>
    <n v="1"/>
    <n v="190"/>
    <s v="Online"/>
    <n v="2128930"/>
    <n v="3468850"/>
    <n v="8929710"/>
    <n v="12529390"/>
    <b v="0"/>
  </r>
  <r>
    <s v="A342"/>
    <d v="2022-05-19T00:00:00"/>
    <s v="19"/>
    <s v="Thursday"/>
    <s v="May"/>
    <s v="NN342"/>
    <s v="Name 342"/>
    <x v="1"/>
    <s v="SSD 256 GB"/>
    <n v="4000"/>
    <n v="2"/>
    <n v="8000"/>
    <s v="Cash"/>
    <n v="2128930"/>
    <n v="3468850"/>
    <n v="8929710"/>
    <n v="12529390"/>
    <b v="0"/>
  </r>
  <r>
    <s v="A343"/>
    <d v="2022-05-19T00:00:00"/>
    <s v="19"/>
    <s v="Thursday"/>
    <s v="May"/>
    <s v="NN343"/>
    <s v="Name 343"/>
    <x v="2"/>
    <s v="HDD 256 GB"/>
    <n v="1500"/>
    <n v="3"/>
    <n v="4500"/>
    <s v="Online"/>
    <n v="2128930"/>
    <n v="3468850"/>
    <n v="8929710"/>
    <n v="12529390"/>
    <b v="0"/>
  </r>
  <r>
    <s v="A344"/>
    <d v="2022-05-20T00:00:00"/>
    <s v="20"/>
    <s v="Friday"/>
    <s v="May"/>
    <s v="NN344"/>
    <s v="Name 344"/>
    <x v="3"/>
    <s v="Mouse"/>
    <n v="210"/>
    <n v="7"/>
    <n v="1470"/>
    <s v="Cash"/>
    <n v="2094880"/>
    <n v="3519480"/>
    <n v="8929710"/>
    <n v="12529390"/>
    <b v="0"/>
  </r>
  <r>
    <s v="A345"/>
    <d v="2022-05-20T00:00:00"/>
    <s v="20"/>
    <s v="Friday"/>
    <s v="May"/>
    <s v="NN345"/>
    <s v="Name 345"/>
    <x v="0"/>
    <s v="Monitor"/>
    <n v="4000"/>
    <n v="6"/>
    <n v="24000"/>
    <s v="Online"/>
    <n v="2094880"/>
    <n v="3519480"/>
    <n v="8929710"/>
    <n v="12529390"/>
    <b v="0"/>
  </r>
  <r>
    <s v="A346"/>
    <d v="2022-05-20T00:00:00"/>
    <s v="20"/>
    <s v="Friday"/>
    <s v="May"/>
    <s v="NN346"/>
    <s v="Name 346"/>
    <x v="1"/>
    <s v="Printer"/>
    <n v="3200"/>
    <n v="1"/>
    <n v="3200"/>
    <s v="Cash"/>
    <n v="2094880"/>
    <n v="3519480"/>
    <n v="8929710"/>
    <n v="12529390"/>
    <b v="0"/>
  </r>
  <r>
    <s v="A347"/>
    <d v="2022-05-20T00:00:00"/>
    <s v="20"/>
    <s v="Friday"/>
    <s v="May"/>
    <s v="NN347"/>
    <s v="Name 347"/>
    <x v="2"/>
    <s v="Scanner"/>
    <n v="2900"/>
    <n v="3"/>
    <n v="8700"/>
    <s v="Online"/>
    <n v="2094880"/>
    <n v="3519480"/>
    <n v="8929710"/>
    <n v="12529390"/>
    <b v="0"/>
  </r>
  <r>
    <s v="A348"/>
    <d v="2022-05-20T00:00:00"/>
    <s v="20"/>
    <s v="Friday"/>
    <s v="May"/>
    <s v="NN348"/>
    <s v="Name 348"/>
    <x v="3"/>
    <s v="Keyboard"/>
    <n v="190"/>
    <n v="4"/>
    <n v="760"/>
    <s v="Cash"/>
    <n v="2094880"/>
    <n v="3519480"/>
    <n v="8929710"/>
    <n v="12529390"/>
    <b v="0"/>
  </r>
  <r>
    <s v="A349"/>
    <d v="2022-05-20T00:00:00"/>
    <s v="20"/>
    <s v="Friday"/>
    <s v="May"/>
    <s v="NN349"/>
    <s v="Name 349"/>
    <x v="0"/>
    <s v="SSD 256 GB"/>
    <n v="4000"/>
    <n v="2"/>
    <n v="8000"/>
    <s v="Online"/>
    <n v="2094880"/>
    <n v="3519480"/>
    <n v="8929710"/>
    <n v="12529390"/>
    <b v="0"/>
  </r>
  <r>
    <s v="A350"/>
    <d v="2022-05-20T00:00:00"/>
    <s v="20"/>
    <s v="Friday"/>
    <s v="May"/>
    <s v="NN350"/>
    <s v="Name 350"/>
    <x v="1"/>
    <s v="HDD 256 GB"/>
    <n v="1500"/>
    <n v="3"/>
    <n v="4500"/>
    <s v="Cash"/>
    <n v="2094880"/>
    <n v="3519480"/>
    <n v="8929710"/>
    <n v="12529390"/>
    <b v="0"/>
  </r>
  <r>
    <s v="A351"/>
    <d v="2022-05-21T00:00:00"/>
    <s v="21"/>
    <s v="Saturday"/>
    <s v="May"/>
    <s v="NN351"/>
    <s v="Name 351"/>
    <x v="2"/>
    <s v="Mouse"/>
    <n v="210"/>
    <n v="4"/>
    <n v="840"/>
    <s v="Online"/>
    <n v="2144870"/>
    <n v="3619280"/>
    <n v="8929710"/>
    <n v="12529390"/>
    <b v="0"/>
  </r>
  <r>
    <s v="A352"/>
    <d v="2022-05-21T00:00:00"/>
    <s v="21"/>
    <s v="Saturday"/>
    <s v="May"/>
    <s v="NN352"/>
    <s v="Name 352"/>
    <x v="3"/>
    <s v="Monitor"/>
    <n v="4000"/>
    <n v="5"/>
    <n v="20000"/>
    <s v="Cash"/>
    <n v="2144870"/>
    <n v="3619280"/>
    <n v="8929710"/>
    <n v="12529390"/>
    <b v="0"/>
  </r>
  <r>
    <s v="A353"/>
    <d v="2022-05-21T00:00:00"/>
    <s v="21"/>
    <s v="Saturday"/>
    <s v="May"/>
    <s v="NN353"/>
    <s v="Name 353"/>
    <x v="0"/>
    <s v="Printer"/>
    <n v="3200"/>
    <n v="6"/>
    <n v="19200"/>
    <s v="Online"/>
    <n v="2144870"/>
    <n v="3619280"/>
    <n v="8929710"/>
    <n v="12529390"/>
    <b v="0"/>
  </r>
  <r>
    <s v="A354"/>
    <d v="2022-05-21T00:00:00"/>
    <s v="21"/>
    <s v="Saturday"/>
    <s v="May"/>
    <s v="NN354"/>
    <s v="Name 354"/>
    <x v="1"/>
    <s v="Scanner"/>
    <n v="2900"/>
    <n v="5"/>
    <n v="14500"/>
    <s v="Cash"/>
    <n v="2144870"/>
    <n v="3619280"/>
    <n v="8929710"/>
    <n v="12529390"/>
    <b v="0"/>
  </r>
  <r>
    <s v="A355"/>
    <d v="2022-05-21T00:00:00"/>
    <s v="21"/>
    <s v="Saturday"/>
    <s v="May"/>
    <s v="NN355"/>
    <s v="Name 355"/>
    <x v="2"/>
    <s v="Keyboard"/>
    <n v="190"/>
    <n v="4"/>
    <n v="760"/>
    <s v="Online"/>
    <n v="2144870"/>
    <n v="3619280"/>
    <n v="8929710"/>
    <n v="12529390"/>
    <b v="0"/>
  </r>
  <r>
    <s v="A356"/>
    <d v="2022-05-21T00:00:00"/>
    <s v="21"/>
    <s v="Saturday"/>
    <s v="May"/>
    <s v="NN356"/>
    <s v="Name 356"/>
    <x v="3"/>
    <s v="SSD 256 GB"/>
    <n v="4000"/>
    <n v="10"/>
    <n v="40000"/>
    <s v="Cash"/>
    <n v="2144870"/>
    <n v="3619280"/>
    <n v="8929710"/>
    <n v="12529390"/>
    <b v="0"/>
  </r>
  <r>
    <s v="A357"/>
    <d v="2022-05-21T00:00:00"/>
    <s v="21"/>
    <s v="Saturday"/>
    <s v="May"/>
    <s v="NN357"/>
    <s v="Name 357"/>
    <x v="0"/>
    <s v="HDD 256 GB"/>
    <n v="1500"/>
    <n v="3"/>
    <n v="4500"/>
    <s v="Online"/>
    <n v="2144870"/>
    <n v="3619280"/>
    <n v="8929710"/>
    <n v="12529390"/>
    <b v="0"/>
  </r>
  <r>
    <s v="A358"/>
    <d v="2022-05-22T00:00:00"/>
    <s v="22"/>
    <s v="Sunday"/>
    <s v="May"/>
    <s v="NN358"/>
    <s v="Name 358"/>
    <x v="1"/>
    <s v="Mouse"/>
    <n v="210"/>
    <n v="4"/>
    <n v="840"/>
    <s v="Cash"/>
    <n v="2178920"/>
    <n v="3703960"/>
    <n v="8929710"/>
    <n v="12529390"/>
    <b v="0"/>
  </r>
  <r>
    <s v="A359"/>
    <d v="2022-05-22T00:00:00"/>
    <s v="22"/>
    <s v="Sunday"/>
    <s v="May"/>
    <s v="NN359"/>
    <s v="Name 359"/>
    <x v="2"/>
    <s v="Monitor"/>
    <n v="4000"/>
    <n v="5"/>
    <n v="20000"/>
    <s v="Online"/>
    <n v="2178920"/>
    <n v="3703960"/>
    <n v="8929710"/>
    <n v="12529390"/>
    <b v="0"/>
  </r>
  <r>
    <s v="A360"/>
    <d v="2022-05-22T00:00:00"/>
    <s v="22"/>
    <s v="Sunday"/>
    <s v="May"/>
    <s v="NN360"/>
    <s v="Name 360"/>
    <x v="3"/>
    <s v="Printer"/>
    <n v="3200"/>
    <n v="6"/>
    <n v="19200"/>
    <s v="Cash"/>
    <n v="2178920"/>
    <n v="3703960"/>
    <n v="8929710"/>
    <n v="12529390"/>
    <b v="0"/>
  </r>
  <r>
    <s v="A361"/>
    <d v="2022-05-22T00:00:00"/>
    <s v="22"/>
    <s v="Sunday"/>
    <s v="May"/>
    <s v="NN361"/>
    <s v="Name 361"/>
    <x v="0"/>
    <s v="Scanner"/>
    <n v="2900"/>
    <n v="5"/>
    <n v="14500"/>
    <s v="Online"/>
    <n v="2178920"/>
    <n v="3703960"/>
    <n v="8929710"/>
    <n v="12529390"/>
    <b v="0"/>
  </r>
  <r>
    <s v="A362"/>
    <d v="2022-05-22T00:00:00"/>
    <s v="22"/>
    <s v="Sunday"/>
    <s v="May"/>
    <s v="NN362"/>
    <s v="Name 362"/>
    <x v="1"/>
    <s v="Keyboard"/>
    <n v="190"/>
    <n v="6"/>
    <n v="1140"/>
    <s v="Cash"/>
    <n v="2178920"/>
    <n v="3703960"/>
    <n v="8929710"/>
    <n v="12529390"/>
    <b v="0"/>
  </r>
  <r>
    <s v="A363"/>
    <d v="2022-05-22T00:00:00"/>
    <s v="22"/>
    <s v="Sunday"/>
    <s v="May"/>
    <s v="NN363"/>
    <s v="Name 363"/>
    <x v="2"/>
    <s v="SSD 256 GB"/>
    <n v="4000"/>
    <n v="5"/>
    <n v="20000"/>
    <s v="Online"/>
    <n v="2178920"/>
    <n v="3703960"/>
    <n v="8929710"/>
    <n v="12529390"/>
    <b v="0"/>
  </r>
  <r>
    <s v="A364"/>
    <d v="2022-05-22T00:00:00"/>
    <s v="22"/>
    <s v="Sunday"/>
    <s v="May"/>
    <s v="NN364"/>
    <s v="Name 364"/>
    <x v="3"/>
    <s v="HDD 256 GB"/>
    <n v="1500"/>
    <n v="6"/>
    <n v="9000"/>
    <s v="Cash"/>
    <n v="2178920"/>
    <n v="3703960"/>
    <n v="8929710"/>
    <n v="12529390"/>
    <b v="0"/>
  </r>
  <r>
    <s v="A365"/>
    <d v="2022-05-23T00:00:00"/>
    <s v="23"/>
    <s v="Monday"/>
    <s v="May"/>
    <s v="NN365"/>
    <s v="Name 365"/>
    <x v="0"/>
    <s v="Mouse"/>
    <n v="210"/>
    <n v="2"/>
    <n v="420"/>
    <s v="Online"/>
    <n v="2128930"/>
    <n v="3753770"/>
    <n v="8929710"/>
    <n v="12529390"/>
    <b v="0"/>
  </r>
  <r>
    <s v="A366"/>
    <d v="2022-05-23T00:00:00"/>
    <s v="23"/>
    <s v="Monday"/>
    <s v="May"/>
    <s v="NN366"/>
    <s v="Name 366"/>
    <x v="1"/>
    <s v="Monitor"/>
    <n v="4000"/>
    <n v="3"/>
    <n v="12000"/>
    <s v="Cash"/>
    <n v="2128930"/>
    <n v="3753770"/>
    <n v="8929710"/>
    <n v="12529390"/>
    <b v="0"/>
  </r>
  <r>
    <s v="A367"/>
    <d v="2022-05-23T00:00:00"/>
    <s v="23"/>
    <s v="Monday"/>
    <s v="May"/>
    <s v="NN367"/>
    <s v="Name 367"/>
    <x v="2"/>
    <s v="Printer"/>
    <n v="3200"/>
    <n v="5"/>
    <n v="16000"/>
    <s v="Online"/>
    <n v="2128930"/>
    <n v="3753770"/>
    <n v="8929710"/>
    <n v="12529390"/>
    <b v="0"/>
  </r>
  <r>
    <s v="A368"/>
    <d v="2022-05-23T00:00:00"/>
    <s v="23"/>
    <s v="Monday"/>
    <s v="May"/>
    <s v="NN368"/>
    <s v="Name 368"/>
    <x v="3"/>
    <s v="Scanner"/>
    <n v="2900"/>
    <n v="3"/>
    <n v="8700"/>
    <s v="Cash"/>
    <n v="2128930"/>
    <n v="3753770"/>
    <n v="8929710"/>
    <n v="12529390"/>
    <b v="0"/>
  </r>
  <r>
    <s v="A369"/>
    <d v="2022-05-23T00:00:00"/>
    <s v="23"/>
    <s v="Monday"/>
    <s v="May"/>
    <s v="NN369"/>
    <s v="Name 369"/>
    <x v="0"/>
    <s v="Keyboard"/>
    <n v="190"/>
    <n v="1"/>
    <n v="190"/>
    <s v="Online"/>
    <n v="2128930"/>
    <n v="3753770"/>
    <n v="8929710"/>
    <n v="12529390"/>
    <b v="0"/>
  </r>
  <r>
    <s v="A370"/>
    <d v="2022-05-23T00:00:00"/>
    <s v="23"/>
    <s v="Monday"/>
    <s v="May"/>
    <s v="NN370"/>
    <s v="Name 370"/>
    <x v="1"/>
    <s v="SSD 256 GB"/>
    <n v="4000"/>
    <n v="2"/>
    <n v="8000"/>
    <s v="Cash"/>
    <n v="2128930"/>
    <n v="3753770"/>
    <n v="8929710"/>
    <n v="12529390"/>
    <b v="0"/>
  </r>
  <r>
    <s v="A371"/>
    <d v="2022-05-23T00:00:00"/>
    <s v="23"/>
    <s v="Monday"/>
    <s v="May"/>
    <s v="NN371"/>
    <s v="Name 371"/>
    <x v="2"/>
    <s v="HDD 256 GB"/>
    <n v="1500"/>
    <n v="3"/>
    <n v="4500"/>
    <s v="Online"/>
    <n v="2128930"/>
    <n v="3753770"/>
    <n v="8929710"/>
    <n v="12529390"/>
    <b v="0"/>
  </r>
  <r>
    <s v="A372"/>
    <d v="2022-05-24T00:00:00"/>
    <s v="24"/>
    <s v="Tuesday"/>
    <s v="May"/>
    <s v="NN372"/>
    <s v="Name 372"/>
    <x v="3"/>
    <s v="Mouse"/>
    <n v="210"/>
    <n v="7"/>
    <n v="1470"/>
    <s v="Cash"/>
    <n v="2094880"/>
    <n v="3804400"/>
    <n v="8929710"/>
    <n v="12529390"/>
    <b v="0"/>
  </r>
  <r>
    <s v="A373"/>
    <d v="2022-05-24T00:00:00"/>
    <s v="24"/>
    <s v="Tuesday"/>
    <s v="May"/>
    <s v="NN373"/>
    <s v="Name 373"/>
    <x v="0"/>
    <s v="Monitor"/>
    <n v="4000"/>
    <n v="6"/>
    <n v="24000"/>
    <s v="Online"/>
    <n v="2094880"/>
    <n v="3804400"/>
    <n v="8929710"/>
    <n v="12529390"/>
    <b v="0"/>
  </r>
  <r>
    <s v="A374"/>
    <d v="2022-05-24T00:00:00"/>
    <s v="24"/>
    <s v="Tuesday"/>
    <s v="May"/>
    <s v="NN374"/>
    <s v="Name 374"/>
    <x v="1"/>
    <s v="Printer"/>
    <n v="3200"/>
    <n v="1"/>
    <n v="3200"/>
    <s v="Cash"/>
    <n v="2094880"/>
    <n v="3804400"/>
    <n v="8929710"/>
    <n v="12529390"/>
    <b v="0"/>
  </r>
  <r>
    <s v="A375"/>
    <d v="2022-05-24T00:00:00"/>
    <s v="24"/>
    <s v="Tuesday"/>
    <s v="May"/>
    <s v="NN375"/>
    <s v="Name 375"/>
    <x v="2"/>
    <s v="Scanner"/>
    <n v="2900"/>
    <n v="3"/>
    <n v="8700"/>
    <s v="Online"/>
    <n v="2094880"/>
    <n v="3804400"/>
    <n v="8929710"/>
    <n v="12529390"/>
    <b v="0"/>
  </r>
  <r>
    <s v="A376"/>
    <d v="2022-05-24T00:00:00"/>
    <s v="24"/>
    <s v="Tuesday"/>
    <s v="May"/>
    <s v="NN376"/>
    <s v="Name 376"/>
    <x v="3"/>
    <s v="Keyboard"/>
    <n v="190"/>
    <n v="4"/>
    <n v="760"/>
    <s v="Cash"/>
    <n v="2094880"/>
    <n v="3804400"/>
    <n v="8929710"/>
    <n v="12529390"/>
    <b v="0"/>
  </r>
  <r>
    <s v="A377"/>
    <d v="2022-05-24T00:00:00"/>
    <s v="24"/>
    <s v="Tuesday"/>
    <s v="May"/>
    <s v="NN377"/>
    <s v="Name 377"/>
    <x v="0"/>
    <s v="SSD 256 GB"/>
    <n v="4000"/>
    <n v="2"/>
    <n v="8000"/>
    <s v="Online"/>
    <n v="2094880"/>
    <n v="3804400"/>
    <n v="8929710"/>
    <n v="12529390"/>
    <b v="0"/>
  </r>
  <r>
    <s v="A378"/>
    <d v="2022-05-24T00:00:00"/>
    <s v="24"/>
    <s v="Tuesday"/>
    <s v="May"/>
    <s v="NN378"/>
    <s v="Name 378"/>
    <x v="1"/>
    <s v="HDD 256 GB"/>
    <n v="1500"/>
    <n v="3"/>
    <n v="4500"/>
    <s v="Cash"/>
    <n v="2094880"/>
    <n v="3804400"/>
    <n v="8929710"/>
    <n v="12529390"/>
    <b v="0"/>
  </r>
  <r>
    <s v="A379"/>
    <d v="2022-05-25T00:00:00"/>
    <s v="25"/>
    <s v="Wednesday"/>
    <s v="May"/>
    <s v="NN379"/>
    <s v="Name 379"/>
    <x v="2"/>
    <s v="Mouse"/>
    <n v="210"/>
    <n v="4"/>
    <n v="840"/>
    <s v="Online"/>
    <n v="2144870"/>
    <n v="3904200"/>
    <n v="8929710"/>
    <n v="12529390"/>
    <b v="0"/>
  </r>
  <r>
    <s v="A380"/>
    <d v="2022-05-25T00:00:00"/>
    <s v="25"/>
    <s v="Wednesday"/>
    <s v="May"/>
    <s v="NN380"/>
    <s v="Name 380"/>
    <x v="3"/>
    <s v="Monitor"/>
    <n v="4000"/>
    <n v="5"/>
    <n v="20000"/>
    <s v="Cash"/>
    <n v="2144870"/>
    <n v="3904200"/>
    <n v="8929710"/>
    <n v="12529390"/>
    <b v="0"/>
  </r>
  <r>
    <s v="A381"/>
    <d v="2022-05-25T00:00:00"/>
    <s v="25"/>
    <s v="Wednesday"/>
    <s v="May"/>
    <s v="NN381"/>
    <s v="Name 381"/>
    <x v="0"/>
    <s v="Printer"/>
    <n v="3200"/>
    <n v="6"/>
    <n v="19200"/>
    <s v="Online"/>
    <n v="2144870"/>
    <n v="3904200"/>
    <n v="8929710"/>
    <n v="12529390"/>
    <b v="0"/>
  </r>
  <r>
    <s v="A382"/>
    <d v="2022-05-25T00:00:00"/>
    <s v="25"/>
    <s v="Wednesday"/>
    <s v="May"/>
    <s v="NN382"/>
    <s v="Name 382"/>
    <x v="1"/>
    <s v="Scanner"/>
    <n v="2900"/>
    <n v="5"/>
    <n v="14500"/>
    <s v="Cash"/>
    <n v="2144870"/>
    <n v="3904200"/>
    <n v="8929710"/>
    <n v="12529390"/>
    <b v="0"/>
  </r>
  <r>
    <s v="A383"/>
    <d v="2022-05-25T00:00:00"/>
    <s v="25"/>
    <s v="Wednesday"/>
    <s v="May"/>
    <s v="NN383"/>
    <s v="Name 383"/>
    <x v="2"/>
    <s v="Keyboard"/>
    <n v="190"/>
    <n v="4"/>
    <n v="760"/>
    <s v="Online"/>
    <n v="2144870"/>
    <n v="3904200"/>
    <n v="8929710"/>
    <n v="12529390"/>
    <b v="0"/>
  </r>
  <r>
    <s v="A384"/>
    <d v="2022-05-25T00:00:00"/>
    <s v="25"/>
    <s v="Wednesday"/>
    <s v="May"/>
    <s v="NN384"/>
    <s v="Name 384"/>
    <x v="3"/>
    <s v="SSD 256 GB"/>
    <n v="4000"/>
    <n v="10"/>
    <n v="40000"/>
    <s v="Cash"/>
    <n v="2144870"/>
    <n v="3904200"/>
    <n v="8929710"/>
    <n v="12529390"/>
    <b v="0"/>
  </r>
  <r>
    <s v="A385"/>
    <d v="2022-05-25T00:00:00"/>
    <s v="25"/>
    <s v="Wednesday"/>
    <s v="May"/>
    <s v="NN385"/>
    <s v="Name 385"/>
    <x v="0"/>
    <s v="HDD 256 GB"/>
    <n v="1500"/>
    <n v="3"/>
    <n v="4500"/>
    <s v="Online"/>
    <n v="2144870"/>
    <n v="3904200"/>
    <n v="8929710"/>
    <n v="12529390"/>
    <b v="0"/>
  </r>
  <r>
    <s v="A386"/>
    <d v="2022-05-26T00:00:00"/>
    <s v="26"/>
    <s v="Thursday"/>
    <s v="May"/>
    <s v="NN386"/>
    <s v="Name 386"/>
    <x v="1"/>
    <s v="Mouse"/>
    <n v="210"/>
    <n v="4"/>
    <n v="840"/>
    <s v="Cash"/>
    <n v="2178920"/>
    <n v="3988880"/>
    <n v="8929710"/>
    <n v="12529390"/>
    <b v="0"/>
  </r>
  <r>
    <s v="A387"/>
    <d v="2022-05-26T00:00:00"/>
    <s v="26"/>
    <s v="Thursday"/>
    <s v="May"/>
    <s v="NN387"/>
    <s v="Name 387"/>
    <x v="2"/>
    <s v="Monitor"/>
    <n v="4000"/>
    <n v="5"/>
    <n v="20000"/>
    <s v="Online"/>
    <n v="2178920"/>
    <n v="3988880"/>
    <n v="8929710"/>
    <n v="12529390"/>
    <b v="0"/>
  </r>
  <r>
    <s v="A388"/>
    <d v="2022-05-26T00:00:00"/>
    <s v="26"/>
    <s v="Thursday"/>
    <s v="May"/>
    <s v="NN388"/>
    <s v="Name 388"/>
    <x v="3"/>
    <s v="Printer"/>
    <n v="3200"/>
    <n v="6"/>
    <n v="19200"/>
    <s v="Cash"/>
    <n v="2178920"/>
    <n v="3988880"/>
    <n v="8929710"/>
    <n v="12529390"/>
    <b v="0"/>
  </r>
  <r>
    <s v="A389"/>
    <d v="2022-05-26T00:00:00"/>
    <s v="26"/>
    <s v="Thursday"/>
    <s v="May"/>
    <s v="NN389"/>
    <s v="Name 389"/>
    <x v="0"/>
    <s v="Scanner"/>
    <n v="2900"/>
    <n v="5"/>
    <n v="14500"/>
    <s v="Online"/>
    <n v="2178920"/>
    <n v="3988880"/>
    <n v="8929710"/>
    <n v="12529390"/>
    <b v="0"/>
  </r>
  <r>
    <s v="A390"/>
    <d v="2022-05-26T00:00:00"/>
    <s v="26"/>
    <s v="Thursday"/>
    <s v="May"/>
    <s v="NN390"/>
    <s v="Name 390"/>
    <x v="1"/>
    <s v="Keyboard"/>
    <n v="190"/>
    <n v="6"/>
    <n v="1140"/>
    <s v="Cash"/>
    <n v="2178920"/>
    <n v="3988880"/>
    <n v="8929710"/>
    <n v="12529390"/>
    <b v="0"/>
  </r>
  <r>
    <s v="A391"/>
    <d v="2022-05-26T00:00:00"/>
    <s v="26"/>
    <s v="Thursday"/>
    <s v="May"/>
    <s v="NN391"/>
    <s v="Name 391"/>
    <x v="2"/>
    <s v="SSD 256 GB"/>
    <n v="4000"/>
    <n v="5"/>
    <n v="20000"/>
    <s v="Online"/>
    <n v="2178920"/>
    <n v="3988880"/>
    <n v="8929710"/>
    <n v="12529390"/>
    <b v="0"/>
  </r>
  <r>
    <s v="A392"/>
    <d v="2022-05-26T00:00:00"/>
    <s v="26"/>
    <s v="Thursday"/>
    <s v="May"/>
    <s v="NN392"/>
    <s v="Name 392"/>
    <x v="3"/>
    <s v="HDD 256 GB"/>
    <n v="1500"/>
    <n v="6"/>
    <n v="9000"/>
    <s v="Cash"/>
    <n v="2178920"/>
    <n v="3988880"/>
    <n v="8929710"/>
    <n v="12529390"/>
    <b v="0"/>
  </r>
  <r>
    <s v="A393"/>
    <d v="2022-05-27T00:00:00"/>
    <s v="27"/>
    <s v="Friday"/>
    <s v="May"/>
    <s v="NN393"/>
    <s v="Name 393"/>
    <x v="0"/>
    <s v="Mouse"/>
    <n v="210"/>
    <n v="2"/>
    <n v="420"/>
    <s v="Online"/>
    <n v="2128930"/>
    <n v="4038690"/>
    <n v="8929710"/>
    <n v="12529390"/>
    <b v="0"/>
  </r>
  <r>
    <s v="A394"/>
    <d v="2022-05-27T00:00:00"/>
    <s v="27"/>
    <s v="Friday"/>
    <s v="May"/>
    <s v="NN394"/>
    <s v="Name 394"/>
    <x v="1"/>
    <s v="Monitor"/>
    <n v="4000"/>
    <n v="3"/>
    <n v="12000"/>
    <s v="Cash"/>
    <n v="2128930"/>
    <n v="4038690"/>
    <n v="8929710"/>
    <n v="12529390"/>
    <b v="0"/>
  </r>
  <r>
    <s v="A395"/>
    <d v="2022-05-27T00:00:00"/>
    <s v="27"/>
    <s v="Friday"/>
    <s v="May"/>
    <s v="NN395"/>
    <s v="Name 395"/>
    <x v="2"/>
    <s v="Printer"/>
    <n v="3200"/>
    <n v="5"/>
    <n v="16000"/>
    <s v="Online"/>
    <n v="2128930"/>
    <n v="4038690"/>
    <n v="8929710"/>
    <n v="12529390"/>
    <b v="0"/>
  </r>
  <r>
    <s v="A396"/>
    <d v="2022-05-27T00:00:00"/>
    <s v="27"/>
    <s v="Friday"/>
    <s v="May"/>
    <s v="NN396"/>
    <s v="Name 396"/>
    <x v="3"/>
    <s v="Scanner"/>
    <n v="2900"/>
    <n v="3"/>
    <n v="8700"/>
    <s v="Cash"/>
    <n v="2128930"/>
    <n v="4038690"/>
    <n v="8929710"/>
    <n v="12529390"/>
    <b v="0"/>
  </r>
  <r>
    <s v="A397"/>
    <d v="2022-05-27T00:00:00"/>
    <s v="27"/>
    <s v="Friday"/>
    <s v="May"/>
    <s v="NN397"/>
    <s v="Name 397"/>
    <x v="0"/>
    <s v="Keyboard"/>
    <n v="190"/>
    <n v="1"/>
    <n v="190"/>
    <s v="Online"/>
    <n v="2128930"/>
    <n v="4038690"/>
    <n v="8929710"/>
    <n v="12529390"/>
    <b v="0"/>
  </r>
  <r>
    <s v="A398"/>
    <d v="2022-05-27T00:00:00"/>
    <s v="27"/>
    <s v="Friday"/>
    <s v="May"/>
    <s v="NN398"/>
    <s v="Name 398"/>
    <x v="1"/>
    <s v="SSD 256 GB"/>
    <n v="4000"/>
    <n v="2"/>
    <n v="8000"/>
    <s v="Cash"/>
    <n v="2128930"/>
    <n v="4038690"/>
    <n v="8929710"/>
    <n v="12529390"/>
    <b v="0"/>
  </r>
  <r>
    <s v="A399"/>
    <d v="2022-05-27T00:00:00"/>
    <s v="27"/>
    <s v="Friday"/>
    <s v="May"/>
    <s v="NN399"/>
    <s v="Name 399"/>
    <x v="2"/>
    <s v="HDD 256 GB"/>
    <n v="1500"/>
    <n v="3"/>
    <n v="4500"/>
    <s v="Online"/>
    <n v="2128930"/>
    <n v="4038690"/>
    <n v="8929710"/>
    <n v="12529390"/>
    <b v="0"/>
  </r>
  <r>
    <s v="A400"/>
    <d v="2022-05-28T00:00:00"/>
    <s v="28"/>
    <s v="Saturday"/>
    <s v="May"/>
    <s v="NN400"/>
    <s v="Name 400"/>
    <x v="3"/>
    <s v="Mouse"/>
    <n v="210"/>
    <n v="7"/>
    <n v="1470"/>
    <s v="Cash"/>
    <n v="2094880"/>
    <n v="4089320"/>
    <n v="8929710"/>
    <n v="12529390"/>
    <b v="0"/>
  </r>
  <r>
    <s v="A401"/>
    <d v="2022-05-28T00:00:00"/>
    <s v="28"/>
    <s v="Saturday"/>
    <s v="May"/>
    <s v="NN401"/>
    <s v="Name 401"/>
    <x v="0"/>
    <s v="Monitor"/>
    <n v="4000"/>
    <n v="6"/>
    <n v="24000"/>
    <s v="Online"/>
    <n v="2094880"/>
    <n v="4089320"/>
    <n v="8929710"/>
    <n v="12529390"/>
    <b v="0"/>
  </r>
  <r>
    <s v="A402"/>
    <d v="2022-05-28T00:00:00"/>
    <s v="28"/>
    <s v="Saturday"/>
    <s v="May"/>
    <s v="NN402"/>
    <s v="Name 402"/>
    <x v="1"/>
    <s v="Printer"/>
    <n v="3200"/>
    <n v="1"/>
    <n v="3200"/>
    <s v="Cash"/>
    <n v="2094880"/>
    <n v="4089320"/>
    <n v="8929710"/>
    <n v="12529390"/>
    <b v="0"/>
  </r>
  <r>
    <s v="A403"/>
    <d v="2022-05-28T00:00:00"/>
    <s v="28"/>
    <s v="Saturday"/>
    <s v="May"/>
    <s v="NN403"/>
    <s v="Name 403"/>
    <x v="2"/>
    <s v="Scanner"/>
    <n v="2900"/>
    <n v="3"/>
    <n v="8700"/>
    <s v="Online"/>
    <n v="2094880"/>
    <n v="4089320"/>
    <n v="8929710"/>
    <n v="12529390"/>
    <b v="0"/>
  </r>
  <r>
    <s v="A404"/>
    <d v="2022-05-28T00:00:00"/>
    <s v="28"/>
    <s v="Saturday"/>
    <s v="May"/>
    <s v="NN404"/>
    <s v="Name 404"/>
    <x v="3"/>
    <s v="Keyboard"/>
    <n v="190"/>
    <n v="4"/>
    <n v="760"/>
    <s v="Cash"/>
    <n v="2094880"/>
    <n v="4089320"/>
    <n v="8929710"/>
    <n v="12529390"/>
    <b v="0"/>
  </r>
  <r>
    <s v="A405"/>
    <d v="2022-05-28T00:00:00"/>
    <s v="28"/>
    <s v="Saturday"/>
    <s v="May"/>
    <s v="NN405"/>
    <s v="Name 405"/>
    <x v="0"/>
    <s v="SSD 256 GB"/>
    <n v="4000"/>
    <n v="2"/>
    <n v="8000"/>
    <s v="Online"/>
    <n v="2094880"/>
    <n v="4089320"/>
    <n v="8929710"/>
    <n v="12529390"/>
    <b v="0"/>
  </r>
  <r>
    <s v="A406"/>
    <d v="2022-05-28T00:00:00"/>
    <s v="28"/>
    <s v="Saturday"/>
    <s v="May"/>
    <s v="NN406"/>
    <s v="Name 406"/>
    <x v="1"/>
    <s v="HDD 256 GB"/>
    <n v="1500"/>
    <n v="3"/>
    <n v="4500"/>
    <s v="Cash"/>
    <n v="2094880"/>
    <n v="4089320"/>
    <n v="8929710"/>
    <n v="12529390"/>
    <b v="0"/>
  </r>
  <r>
    <s v="A407"/>
    <d v="2022-05-29T00:00:00"/>
    <s v="29"/>
    <s v="Sunday"/>
    <s v="May"/>
    <s v="NN407"/>
    <s v="Name 407"/>
    <x v="2"/>
    <s v="Mouse"/>
    <n v="210"/>
    <n v="4"/>
    <n v="840"/>
    <s v="Online"/>
    <n v="2144870"/>
    <n v="4189120"/>
    <n v="8929710"/>
    <n v="12529390"/>
    <b v="0"/>
  </r>
  <r>
    <s v="A408"/>
    <d v="2022-05-29T00:00:00"/>
    <s v="29"/>
    <s v="Sunday"/>
    <s v="May"/>
    <s v="NN408"/>
    <s v="Name 408"/>
    <x v="3"/>
    <s v="Monitor"/>
    <n v="4000"/>
    <n v="5"/>
    <n v="20000"/>
    <s v="Cash"/>
    <n v="2144870"/>
    <n v="4189120"/>
    <n v="8929710"/>
    <n v="12529390"/>
    <b v="0"/>
  </r>
  <r>
    <s v="A409"/>
    <d v="2022-05-29T00:00:00"/>
    <s v="29"/>
    <s v="Sunday"/>
    <s v="May"/>
    <s v="NN409"/>
    <s v="Name 409"/>
    <x v="0"/>
    <s v="Printer"/>
    <n v="3200"/>
    <n v="6"/>
    <n v="19200"/>
    <s v="Online"/>
    <n v="2144870"/>
    <n v="4189120"/>
    <n v="8929710"/>
    <n v="12529390"/>
    <b v="0"/>
  </r>
  <r>
    <s v="A410"/>
    <d v="2022-05-29T00:00:00"/>
    <s v="29"/>
    <s v="Sunday"/>
    <s v="May"/>
    <s v="NN410"/>
    <s v="Name 410"/>
    <x v="1"/>
    <s v="Scanner"/>
    <n v="2900"/>
    <n v="5"/>
    <n v="14500"/>
    <s v="Cash"/>
    <n v="2144870"/>
    <n v="4189120"/>
    <n v="8929710"/>
    <n v="12529390"/>
    <b v="0"/>
  </r>
  <r>
    <s v="A411"/>
    <d v="2022-05-29T00:00:00"/>
    <s v="29"/>
    <s v="Sunday"/>
    <s v="May"/>
    <s v="NN411"/>
    <s v="Name 411"/>
    <x v="2"/>
    <s v="Keyboard"/>
    <n v="190"/>
    <n v="4"/>
    <n v="760"/>
    <s v="Online"/>
    <n v="2144870"/>
    <n v="4189120"/>
    <n v="8929710"/>
    <n v="12529390"/>
    <b v="0"/>
  </r>
  <r>
    <s v="A412"/>
    <d v="2022-05-29T00:00:00"/>
    <s v="29"/>
    <s v="Sunday"/>
    <s v="May"/>
    <s v="NN412"/>
    <s v="Name 412"/>
    <x v="3"/>
    <s v="SSD 256 GB"/>
    <n v="4000"/>
    <n v="10"/>
    <n v="40000"/>
    <s v="Cash"/>
    <n v="2144870"/>
    <n v="4189120"/>
    <n v="8929710"/>
    <n v="12529390"/>
    <b v="0"/>
  </r>
  <r>
    <s v="A413"/>
    <d v="2022-05-29T00:00:00"/>
    <s v="29"/>
    <s v="Sunday"/>
    <s v="May"/>
    <s v="NN413"/>
    <s v="Name 413"/>
    <x v="0"/>
    <s v="HDD 256 GB"/>
    <n v="1500"/>
    <n v="3"/>
    <n v="4500"/>
    <s v="Online"/>
    <n v="2144870"/>
    <n v="4189120"/>
    <n v="8929710"/>
    <n v="12529390"/>
    <b v="0"/>
  </r>
  <r>
    <s v="A414"/>
    <d v="2022-05-30T00:00:00"/>
    <s v="30"/>
    <s v="Monday"/>
    <s v="May"/>
    <s v="NN414"/>
    <s v="Name 414"/>
    <x v="1"/>
    <s v="Mouse"/>
    <n v="210"/>
    <n v="4"/>
    <n v="840"/>
    <s v="Cash"/>
    <n v="2178920"/>
    <n v="4273800"/>
    <n v="8929710"/>
    <n v="12529390"/>
    <b v="0"/>
  </r>
  <r>
    <s v="A415"/>
    <d v="2022-05-30T00:00:00"/>
    <s v="30"/>
    <s v="Monday"/>
    <s v="May"/>
    <s v="NN415"/>
    <s v="Name 415"/>
    <x v="2"/>
    <s v="Monitor"/>
    <n v="4000"/>
    <n v="5"/>
    <n v="20000"/>
    <s v="Online"/>
    <n v="2178920"/>
    <n v="4273800"/>
    <n v="8929710"/>
    <n v="12529390"/>
    <b v="0"/>
  </r>
  <r>
    <s v="A416"/>
    <d v="2022-05-30T00:00:00"/>
    <s v="30"/>
    <s v="Monday"/>
    <s v="May"/>
    <s v="NN416"/>
    <s v="Name 416"/>
    <x v="3"/>
    <s v="Printer"/>
    <n v="3200"/>
    <n v="6"/>
    <n v="19200"/>
    <s v="Cash"/>
    <n v="2178920"/>
    <n v="4273800"/>
    <n v="8929710"/>
    <n v="12529390"/>
    <b v="0"/>
  </r>
  <r>
    <s v="A417"/>
    <d v="2022-05-30T00:00:00"/>
    <s v="30"/>
    <s v="Monday"/>
    <s v="May"/>
    <s v="NN417"/>
    <s v="Name 417"/>
    <x v="0"/>
    <s v="Scanner"/>
    <n v="2900"/>
    <n v="5"/>
    <n v="14500"/>
    <s v="Online"/>
    <n v="2178920"/>
    <n v="4273800"/>
    <n v="8929710"/>
    <n v="12529390"/>
    <b v="0"/>
  </r>
  <r>
    <s v="A418"/>
    <d v="2022-05-30T00:00:00"/>
    <s v="30"/>
    <s v="Monday"/>
    <s v="May"/>
    <s v="NN418"/>
    <s v="Name 418"/>
    <x v="1"/>
    <s v="Keyboard"/>
    <n v="190"/>
    <n v="6"/>
    <n v="1140"/>
    <s v="Cash"/>
    <n v="2178920"/>
    <n v="4273800"/>
    <n v="8929710"/>
    <n v="12529390"/>
    <b v="0"/>
  </r>
  <r>
    <s v="A419"/>
    <d v="2022-05-30T00:00:00"/>
    <s v="30"/>
    <s v="Monday"/>
    <s v="May"/>
    <s v="NN419"/>
    <s v="Name 419"/>
    <x v="2"/>
    <s v="SSD 256 GB"/>
    <n v="4000"/>
    <n v="5"/>
    <n v="20000"/>
    <s v="Online"/>
    <n v="2178920"/>
    <n v="4273800"/>
    <n v="8929710"/>
    <n v="12529390"/>
    <b v="0"/>
  </r>
  <r>
    <s v="A420"/>
    <d v="2022-05-30T00:00:00"/>
    <s v="30"/>
    <s v="Monday"/>
    <s v="May"/>
    <s v="NN420"/>
    <s v="Name 420"/>
    <x v="3"/>
    <s v="HDD 256 GB"/>
    <n v="1500"/>
    <n v="6"/>
    <n v="9000"/>
    <s v="Cash"/>
    <n v="2178920"/>
    <n v="4273800"/>
    <n v="8929710"/>
    <n v="12529390"/>
    <b v="0"/>
  </r>
  <r>
    <s v="A421"/>
    <d v="2022-05-31T00:00:00"/>
    <s v="31"/>
    <s v="Tuesday"/>
    <s v="May"/>
    <s v="NN421"/>
    <s v="Name 421"/>
    <x v="0"/>
    <s v="Mouse"/>
    <n v="210"/>
    <n v="2"/>
    <n v="420"/>
    <s v="Online"/>
    <n v="2128930"/>
    <n v="4323610"/>
    <n v="8929710"/>
    <n v="12529390"/>
    <b v="0"/>
  </r>
  <r>
    <s v="A422"/>
    <d v="2022-05-31T00:00:00"/>
    <s v="31"/>
    <s v="Tuesday"/>
    <s v="May"/>
    <s v="NN422"/>
    <s v="Name 422"/>
    <x v="1"/>
    <s v="Monitor"/>
    <n v="4000"/>
    <n v="3"/>
    <n v="12000"/>
    <s v="Cash"/>
    <n v="2128930"/>
    <n v="4323610"/>
    <n v="8929710"/>
    <n v="12529390"/>
    <b v="0"/>
  </r>
  <r>
    <s v="A423"/>
    <d v="2022-05-31T00:00:00"/>
    <s v="31"/>
    <s v="Tuesday"/>
    <s v="May"/>
    <s v="NN423"/>
    <s v="Name 423"/>
    <x v="2"/>
    <s v="Printer"/>
    <n v="3200"/>
    <n v="5"/>
    <n v="16000"/>
    <s v="Online"/>
    <n v="2128930"/>
    <n v="4323610"/>
    <n v="8929710"/>
    <n v="12529390"/>
    <b v="0"/>
  </r>
  <r>
    <s v="A424"/>
    <d v="2022-05-31T00:00:00"/>
    <s v="31"/>
    <s v="Tuesday"/>
    <s v="May"/>
    <s v="NN424"/>
    <s v="Name 424"/>
    <x v="3"/>
    <s v="Scanner"/>
    <n v="2900"/>
    <n v="3"/>
    <n v="8700"/>
    <s v="Cash"/>
    <n v="2128930"/>
    <n v="4323610"/>
    <n v="8929710"/>
    <n v="12529390"/>
    <b v="0"/>
  </r>
  <r>
    <s v="A425"/>
    <d v="2022-05-31T00:00:00"/>
    <s v="31"/>
    <s v="Tuesday"/>
    <s v="May"/>
    <s v="NN425"/>
    <s v="Name 425"/>
    <x v="0"/>
    <s v="Keyboard"/>
    <n v="190"/>
    <n v="1"/>
    <n v="190"/>
    <s v="Online"/>
    <n v="2128930"/>
    <n v="4323610"/>
    <n v="8929710"/>
    <n v="12529390"/>
    <b v="0"/>
  </r>
  <r>
    <s v="A426"/>
    <d v="2022-05-31T00:00:00"/>
    <s v="31"/>
    <s v="Tuesday"/>
    <s v="May"/>
    <s v="NN426"/>
    <s v="Name 426"/>
    <x v="1"/>
    <s v="SSD 256 GB"/>
    <n v="4000"/>
    <n v="2"/>
    <n v="8000"/>
    <s v="Cash"/>
    <n v="2128930"/>
    <n v="4323610"/>
    <n v="8929710"/>
    <n v="12529390"/>
    <b v="0"/>
  </r>
  <r>
    <s v="A427"/>
    <d v="2022-05-31T00:00:00"/>
    <s v="31"/>
    <s v="Tuesday"/>
    <s v="May"/>
    <s v="NN427"/>
    <s v="Name 427"/>
    <x v="2"/>
    <s v="HDD 256 GB"/>
    <n v="1500"/>
    <n v="3"/>
    <n v="4500"/>
    <s v="Online"/>
    <n v="2128930"/>
    <n v="4323610"/>
    <n v="8929710"/>
    <n v="12529390"/>
    <b v="0"/>
  </r>
  <r>
    <s v="A428"/>
    <d v="2022-06-01T00:00:00"/>
    <s v="1"/>
    <s v="Wednesday"/>
    <s v="June"/>
    <s v="NN428"/>
    <s v="Name 428"/>
    <x v="3"/>
    <s v="Mouse"/>
    <n v="210"/>
    <n v="7"/>
    <n v="1470"/>
    <s v="Cash"/>
    <n v="2094880"/>
    <n v="4374240"/>
    <n v="8929710"/>
    <n v="12529390"/>
    <b v="0"/>
  </r>
  <r>
    <s v="A429"/>
    <d v="2022-06-01T00:00:00"/>
    <s v="1"/>
    <s v="Wednesday"/>
    <s v="June"/>
    <s v="NN429"/>
    <s v="Name 429"/>
    <x v="0"/>
    <s v="Monitor"/>
    <n v="4000"/>
    <n v="6"/>
    <n v="24000"/>
    <s v="Online"/>
    <n v="2094880"/>
    <n v="4374240"/>
    <n v="8929710"/>
    <n v="12529390"/>
    <b v="0"/>
  </r>
  <r>
    <s v="A430"/>
    <d v="2022-06-01T00:00:00"/>
    <s v="1"/>
    <s v="Wednesday"/>
    <s v="June"/>
    <s v="NN430"/>
    <s v="Name 430"/>
    <x v="1"/>
    <s v="Printer"/>
    <n v="3200"/>
    <n v="1"/>
    <n v="3200"/>
    <s v="Cash"/>
    <n v="2094880"/>
    <n v="4374240"/>
    <n v="8929710"/>
    <n v="12529390"/>
    <b v="0"/>
  </r>
  <r>
    <s v="A431"/>
    <d v="2022-06-01T00:00:00"/>
    <s v="1"/>
    <s v="Wednesday"/>
    <s v="June"/>
    <s v="NN431"/>
    <s v="Name 431"/>
    <x v="2"/>
    <s v="Scanner"/>
    <n v="2900"/>
    <n v="3"/>
    <n v="8700"/>
    <s v="Online"/>
    <n v="2094880"/>
    <n v="4374240"/>
    <n v="8929710"/>
    <n v="12529390"/>
    <b v="0"/>
  </r>
  <r>
    <s v="A432"/>
    <d v="2022-06-01T00:00:00"/>
    <s v="1"/>
    <s v="Wednesday"/>
    <s v="June"/>
    <s v="NN432"/>
    <s v="Name 432"/>
    <x v="3"/>
    <s v="Keyboard"/>
    <n v="190"/>
    <n v="4"/>
    <n v="760"/>
    <s v="Cash"/>
    <n v="2094880"/>
    <n v="4374240"/>
    <n v="8929710"/>
    <n v="12529390"/>
    <b v="0"/>
  </r>
  <r>
    <s v="A433"/>
    <d v="2022-06-01T00:00:00"/>
    <s v="1"/>
    <s v="Wednesday"/>
    <s v="June"/>
    <s v="NN433"/>
    <s v="Name 433"/>
    <x v="0"/>
    <s v="SSD 256 GB"/>
    <n v="4000"/>
    <n v="2"/>
    <n v="8000"/>
    <s v="Online"/>
    <n v="2094880"/>
    <n v="4374240"/>
    <n v="8929710"/>
    <n v="12529390"/>
    <b v="0"/>
  </r>
  <r>
    <s v="A434"/>
    <d v="2022-06-01T00:00:00"/>
    <s v="1"/>
    <s v="Wednesday"/>
    <s v="June"/>
    <s v="NN434"/>
    <s v="Name 434"/>
    <x v="1"/>
    <s v="HDD 256 GB"/>
    <n v="1500"/>
    <n v="3"/>
    <n v="4500"/>
    <s v="Cash"/>
    <n v="2094880"/>
    <n v="4374240"/>
    <n v="8929710"/>
    <n v="12529390"/>
    <b v="0"/>
  </r>
  <r>
    <s v="A435"/>
    <d v="2022-06-02T00:00:00"/>
    <s v="2"/>
    <s v="Thursday"/>
    <s v="June"/>
    <s v="NN435"/>
    <s v="Name 435"/>
    <x v="2"/>
    <s v="Mouse"/>
    <n v="210"/>
    <n v="4"/>
    <n v="840"/>
    <s v="Online"/>
    <n v="2144870"/>
    <n v="4474040"/>
    <n v="8929710"/>
    <n v="12529390"/>
    <b v="0"/>
  </r>
  <r>
    <s v="A436"/>
    <d v="2022-06-02T00:00:00"/>
    <s v="2"/>
    <s v="Thursday"/>
    <s v="June"/>
    <s v="NN436"/>
    <s v="Name 436"/>
    <x v="3"/>
    <s v="Monitor"/>
    <n v="4000"/>
    <n v="5"/>
    <n v="20000"/>
    <s v="Cash"/>
    <n v="2144870"/>
    <n v="4474040"/>
    <n v="8929710"/>
    <n v="12529390"/>
    <b v="0"/>
  </r>
  <r>
    <s v="A437"/>
    <d v="2022-06-02T00:00:00"/>
    <s v="2"/>
    <s v="Thursday"/>
    <s v="June"/>
    <s v="NN437"/>
    <s v="Name 437"/>
    <x v="0"/>
    <s v="Printer"/>
    <n v="3200"/>
    <n v="6"/>
    <n v="19200"/>
    <s v="Online"/>
    <n v="2144870"/>
    <n v="4474040"/>
    <n v="8929710"/>
    <n v="12529390"/>
    <b v="0"/>
  </r>
  <r>
    <s v="A438"/>
    <d v="2022-06-02T00:00:00"/>
    <s v="2"/>
    <s v="Thursday"/>
    <s v="June"/>
    <s v="NN438"/>
    <s v="Name 438"/>
    <x v="1"/>
    <s v="Scanner"/>
    <n v="2900"/>
    <n v="5"/>
    <n v="14500"/>
    <s v="Cash"/>
    <n v="2144870"/>
    <n v="4474040"/>
    <n v="8929710"/>
    <n v="12529390"/>
    <b v="0"/>
  </r>
  <r>
    <s v="A439"/>
    <d v="2022-06-02T00:00:00"/>
    <s v="2"/>
    <s v="Thursday"/>
    <s v="June"/>
    <s v="NN439"/>
    <s v="Name 439"/>
    <x v="2"/>
    <s v="Keyboard"/>
    <n v="190"/>
    <n v="4"/>
    <n v="760"/>
    <s v="Online"/>
    <n v="2144870"/>
    <n v="4474040"/>
    <n v="8929710"/>
    <n v="12529390"/>
    <b v="0"/>
  </r>
  <r>
    <s v="A440"/>
    <d v="2022-06-02T00:00:00"/>
    <s v="2"/>
    <s v="Thursday"/>
    <s v="June"/>
    <s v="NN440"/>
    <s v="Name 440"/>
    <x v="3"/>
    <s v="SSD 256 GB"/>
    <n v="4000"/>
    <n v="10"/>
    <n v="40000"/>
    <s v="Cash"/>
    <n v="2144870"/>
    <n v="4474040"/>
    <n v="8929710"/>
    <n v="12529390"/>
    <b v="0"/>
  </r>
  <r>
    <s v="A441"/>
    <d v="2022-06-02T00:00:00"/>
    <s v="2"/>
    <s v="Thursday"/>
    <s v="June"/>
    <s v="NN441"/>
    <s v="Name 441"/>
    <x v="0"/>
    <s v="HDD 256 GB"/>
    <n v="1500"/>
    <n v="3"/>
    <n v="4500"/>
    <s v="Online"/>
    <n v="2144870"/>
    <n v="4474040"/>
    <n v="8929710"/>
    <n v="12529390"/>
    <b v="0"/>
  </r>
  <r>
    <s v="A442"/>
    <d v="2022-06-03T00:00:00"/>
    <s v="3"/>
    <s v="Friday"/>
    <s v="June"/>
    <s v="NN442"/>
    <s v="Name 442"/>
    <x v="1"/>
    <s v="Mouse"/>
    <n v="210"/>
    <n v="4"/>
    <n v="840"/>
    <s v="Cash"/>
    <n v="2178920"/>
    <n v="4558720"/>
    <n v="8929710"/>
    <n v="12529390"/>
    <b v="0"/>
  </r>
  <r>
    <s v="A443"/>
    <d v="2022-06-03T00:00:00"/>
    <s v="3"/>
    <s v="Friday"/>
    <s v="June"/>
    <s v="NN443"/>
    <s v="Name 443"/>
    <x v="2"/>
    <s v="Monitor"/>
    <n v="4000"/>
    <n v="5"/>
    <n v="20000"/>
    <s v="Online"/>
    <n v="2178920"/>
    <n v="4558720"/>
    <n v="8929710"/>
    <n v="12529390"/>
    <b v="0"/>
  </r>
  <r>
    <s v="A444"/>
    <d v="2022-06-03T00:00:00"/>
    <s v="3"/>
    <s v="Friday"/>
    <s v="June"/>
    <s v="NN444"/>
    <s v="Name 444"/>
    <x v="3"/>
    <s v="Printer"/>
    <n v="3200"/>
    <n v="6"/>
    <n v="19200"/>
    <s v="Cash"/>
    <n v="2178920"/>
    <n v="4558720"/>
    <n v="8929710"/>
    <n v="12529390"/>
    <b v="0"/>
  </r>
  <r>
    <s v="A445"/>
    <d v="2022-06-03T00:00:00"/>
    <s v="3"/>
    <s v="Friday"/>
    <s v="June"/>
    <s v="NN445"/>
    <s v="Name 445"/>
    <x v="0"/>
    <s v="Scanner"/>
    <n v="2900"/>
    <n v="5"/>
    <n v="14500"/>
    <s v="Online"/>
    <n v="2178920"/>
    <n v="4558720"/>
    <n v="8929710"/>
    <n v="12529390"/>
    <b v="0"/>
  </r>
  <r>
    <s v="A446"/>
    <d v="2022-06-03T00:00:00"/>
    <s v="3"/>
    <s v="Friday"/>
    <s v="June"/>
    <s v="NN446"/>
    <s v="Name 446"/>
    <x v="1"/>
    <s v="Keyboard"/>
    <n v="190"/>
    <n v="6"/>
    <n v="1140"/>
    <s v="Cash"/>
    <n v="2178920"/>
    <n v="4558720"/>
    <n v="8929710"/>
    <n v="12529390"/>
    <b v="0"/>
  </r>
  <r>
    <s v="A447"/>
    <d v="2022-06-03T00:00:00"/>
    <s v="3"/>
    <s v="Friday"/>
    <s v="June"/>
    <s v="NN447"/>
    <s v="Name 447"/>
    <x v="2"/>
    <s v="SSD 256 GB"/>
    <n v="4000"/>
    <n v="5"/>
    <n v="20000"/>
    <s v="Online"/>
    <n v="2178920"/>
    <n v="4558720"/>
    <n v="8929710"/>
    <n v="12529390"/>
    <b v="0"/>
  </r>
  <r>
    <s v="A448"/>
    <d v="2022-06-03T00:00:00"/>
    <s v="3"/>
    <s v="Friday"/>
    <s v="June"/>
    <s v="NN448"/>
    <s v="Name 448"/>
    <x v="3"/>
    <s v="HDD 256 GB"/>
    <n v="1500"/>
    <n v="6"/>
    <n v="9000"/>
    <s v="Cash"/>
    <n v="2178920"/>
    <n v="4558720"/>
    <n v="8929710"/>
    <n v="12529390"/>
    <b v="0"/>
  </r>
  <r>
    <s v="A449"/>
    <d v="2022-06-04T00:00:00"/>
    <s v="4"/>
    <s v="Saturday"/>
    <s v="June"/>
    <s v="NN449"/>
    <s v="Name 449"/>
    <x v="0"/>
    <s v="Mouse"/>
    <n v="210"/>
    <n v="2"/>
    <n v="420"/>
    <s v="Online"/>
    <n v="2128930"/>
    <n v="4608530"/>
    <n v="8929710"/>
    <n v="12529390"/>
    <b v="0"/>
  </r>
  <r>
    <s v="A450"/>
    <d v="2022-06-04T00:00:00"/>
    <s v="4"/>
    <s v="Saturday"/>
    <s v="June"/>
    <s v="NN450"/>
    <s v="Name 450"/>
    <x v="1"/>
    <s v="Monitor"/>
    <n v="4000"/>
    <n v="3"/>
    <n v="12000"/>
    <s v="Cash"/>
    <n v="2128930"/>
    <n v="4608530"/>
    <n v="8929710"/>
    <n v="12529390"/>
    <b v="0"/>
  </r>
  <r>
    <s v="A451"/>
    <d v="2022-06-04T00:00:00"/>
    <s v="4"/>
    <s v="Saturday"/>
    <s v="June"/>
    <s v="NN451"/>
    <s v="Name 451"/>
    <x v="2"/>
    <s v="Printer"/>
    <n v="3200"/>
    <n v="5"/>
    <n v="16000"/>
    <s v="Online"/>
    <n v="2128930"/>
    <n v="4608530"/>
    <n v="8929710"/>
    <n v="12529390"/>
    <b v="0"/>
  </r>
  <r>
    <s v="A452"/>
    <d v="2022-06-04T00:00:00"/>
    <s v="4"/>
    <s v="Saturday"/>
    <s v="June"/>
    <s v="NN452"/>
    <s v="Name 452"/>
    <x v="3"/>
    <s v="Scanner"/>
    <n v="2900"/>
    <n v="3"/>
    <n v="8700"/>
    <s v="Cash"/>
    <n v="2128930"/>
    <n v="4608530"/>
    <n v="8929710"/>
    <n v="12529390"/>
    <b v="0"/>
  </r>
  <r>
    <s v="A453"/>
    <d v="2022-06-04T00:00:00"/>
    <s v="4"/>
    <s v="Saturday"/>
    <s v="June"/>
    <s v="NN453"/>
    <s v="Name 453"/>
    <x v="0"/>
    <s v="Keyboard"/>
    <n v="190"/>
    <n v="1"/>
    <n v="190"/>
    <s v="Online"/>
    <n v="2128930"/>
    <n v="4608530"/>
    <n v="8929710"/>
    <n v="12529390"/>
    <b v="0"/>
  </r>
  <r>
    <s v="A454"/>
    <d v="2022-06-04T00:00:00"/>
    <s v="4"/>
    <s v="Saturday"/>
    <s v="June"/>
    <s v="NN454"/>
    <s v="Name 454"/>
    <x v="1"/>
    <s v="SSD 256 GB"/>
    <n v="4000"/>
    <n v="2"/>
    <n v="8000"/>
    <s v="Cash"/>
    <n v="2128930"/>
    <n v="4608530"/>
    <n v="8929710"/>
    <n v="12529390"/>
    <b v="0"/>
  </r>
  <r>
    <s v="A455"/>
    <d v="2022-06-04T00:00:00"/>
    <s v="4"/>
    <s v="Saturday"/>
    <s v="June"/>
    <s v="NN455"/>
    <s v="Name 455"/>
    <x v="2"/>
    <s v="HDD 256 GB"/>
    <n v="1500"/>
    <n v="3"/>
    <n v="4500"/>
    <s v="Online"/>
    <n v="2128930"/>
    <n v="4608530"/>
    <n v="8929710"/>
    <n v="12529390"/>
    <b v="0"/>
  </r>
  <r>
    <s v="A456"/>
    <d v="2022-06-05T00:00:00"/>
    <s v="5"/>
    <s v="Sunday"/>
    <s v="June"/>
    <s v="NN456"/>
    <s v="Name 456"/>
    <x v="3"/>
    <s v="Mouse"/>
    <n v="210"/>
    <n v="7"/>
    <n v="1470"/>
    <s v="Cash"/>
    <n v="2094880"/>
    <n v="4659160"/>
    <n v="8929710"/>
    <n v="12529390"/>
    <b v="0"/>
  </r>
  <r>
    <s v="A457"/>
    <d v="2022-06-05T00:00:00"/>
    <s v="5"/>
    <s v="Sunday"/>
    <s v="June"/>
    <s v="NN457"/>
    <s v="Name 457"/>
    <x v="0"/>
    <s v="Monitor"/>
    <n v="4000"/>
    <n v="6"/>
    <n v="24000"/>
    <s v="Online"/>
    <n v="2094880"/>
    <n v="4659160"/>
    <n v="8929710"/>
    <n v="12529390"/>
    <b v="0"/>
  </r>
  <r>
    <s v="A458"/>
    <d v="2022-06-05T00:00:00"/>
    <s v="5"/>
    <s v="Sunday"/>
    <s v="June"/>
    <s v="NN458"/>
    <s v="Name 458"/>
    <x v="1"/>
    <s v="Printer"/>
    <n v="3200"/>
    <n v="1"/>
    <n v="3200"/>
    <s v="Cash"/>
    <n v="2094880"/>
    <n v="4659160"/>
    <n v="8929710"/>
    <n v="12529390"/>
    <b v="0"/>
  </r>
  <r>
    <s v="A459"/>
    <d v="2022-06-05T00:00:00"/>
    <s v="5"/>
    <s v="Sunday"/>
    <s v="June"/>
    <s v="NN459"/>
    <s v="Name 459"/>
    <x v="2"/>
    <s v="Scanner"/>
    <n v="2900"/>
    <n v="3"/>
    <n v="8700"/>
    <s v="Online"/>
    <n v="2094880"/>
    <n v="4659160"/>
    <n v="8929710"/>
    <n v="12529390"/>
    <b v="0"/>
  </r>
  <r>
    <s v="A460"/>
    <d v="2022-06-05T00:00:00"/>
    <s v="5"/>
    <s v="Sunday"/>
    <s v="June"/>
    <s v="NN460"/>
    <s v="Name 460"/>
    <x v="3"/>
    <s v="Keyboard"/>
    <n v="190"/>
    <n v="4"/>
    <n v="760"/>
    <s v="Cash"/>
    <n v="2094880"/>
    <n v="4659160"/>
    <n v="8929710"/>
    <n v="12529390"/>
    <b v="0"/>
  </r>
  <r>
    <s v="A461"/>
    <d v="2022-06-05T00:00:00"/>
    <s v="5"/>
    <s v="Sunday"/>
    <s v="June"/>
    <s v="NN461"/>
    <s v="Name 461"/>
    <x v="0"/>
    <s v="SSD 256 GB"/>
    <n v="4000"/>
    <n v="2"/>
    <n v="8000"/>
    <s v="Online"/>
    <n v="2094880"/>
    <n v="4659160"/>
    <n v="8929710"/>
    <n v="12529390"/>
    <b v="0"/>
  </r>
  <r>
    <s v="A462"/>
    <d v="2022-06-05T00:00:00"/>
    <s v="5"/>
    <s v="Sunday"/>
    <s v="June"/>
    <s v="NN462"/>
    <s v="Name 462"/>
    <x v="1"/>
    <s v="HDD 256 GB"/>
    <n v="1500"/>
    <n v="3"/>
    <n v="4500"/>
    <s v="Cash"/>
    <n v="2094880"/>
    <n v="4659160"/>
    <n v="8929710"/>
    <n v="12529390"/>
    <b v="0"/>
  </r>
  <r>
    <s v="A463"/>
    <d v="2022-06-06T00:00:00"/>
    <s v="6"/>
    <s v="Monday"/>
    <s v="June"/>
    <s v="NN463"/>
    <s v="Name 463"/>
    <x v="2"/>
    <s v="Mouse"/>
    <n v="210"/>
    <n v="4"/>
    <n v="840"/>
    <s v="Online"/>
    <n v="2144870"/>
    <n v="4758960"/>
    <n v="8929710"/>
    <n v="12529390"/>
    <b v="0"/>
  </r>
  <r>
    <s v="A464"/>
    <d v="2022-06-06T00:00:00"/>
    <s v="6"/>
    <s v="Monday"/>
    <s v="June"/>
    <s v="NN464"/>
    <s v="Name 464"/>
    <x v="3"/>
    <s v="Monitor"/>
    <n v="4000"/>
    <n v="5"/>
    <n v="20000"/>
    <s v="Cash"/>
    <n v="2144870"/>
    <n v="4758960"/>
    <n v="8929710"/>
    <n v="12529390"/>
    <b v="0"/>
  </r>
  <r>
    <s v="A465"/>
    <d v="2022-06-06T00:00:00"/>
    <s v="6"/>
    <s v="Monday"/>
    <s v="June"/>
    <s v="NN465"/>
    <s v="Name 465"/>
    <x v="0"/>
    <s v="Printer"/>
    <n v="3200"/>
    <n v="6"/>
    <n v="19200"/>
    <s v="Online"/>
    <n v="2144870"/>
    <n v="4758960"/>
    <n v="8929710"/>
    <n v="12529390"/>
    <b v="0"/>
  </r>
  <r>
    <s v="A466"/>
    <d v="2022-06-06T00:00:00"/>
    <s v="6"/>
    <s v="Monday"/>
    <s v="June"/>
    <s v="NN466"/>
    <s v="Name 466"/>
    <x v="1"/>
    <s v="Scanner"/>
    <n v="2900"/>
    <n v="5"/>
    <n v="14500"/>
    <s v="Cash"/>
    <n v="2144870"/>
    <n v="4758960"/>
    <n v="8929710"/>
    <n v="12529390"/>
    <b v="0"/>
  </r>
  <r>
    <s v="A467"/>
    <d v="2022-06-06T00:00:00"/>
    <s v="6"/>
    <s v="Monday"/>
    <s v="June"/>
    <s v="NN467"/>
    <s v="Name 467"/>
    <x v="2"/>
    <s v="Keyboard"/>
    <n v="190"/>
    <n v="4"/>
    <n v="760"/>
    <s v="Online"/>
    <n v="2144870"/>
    <n v="4758960"/>
    <n v="8929710"/>
    <n v="12529390"/>
    <b v="0"/>
  </r>
  <r>
    <s v="A468"/>
    <d v="2022-06-06T00:00:00"/>
    <s v="6"/>
    <s v="Monday"/>
    <s v="June"/>
    <s v="NN468"/>
    <s v="Name 468"/>
    <x v="3"/>
    <s v="SSD 256 GB"/>
    <n v="4000"/>
    <n v="10"/>
    <n v="40000"/>
    <s v="Cash"/>
    <n v="2144870"/>
    <n v="4758960"/>
    <n v="8929710"/>
    <n v="12529390"/>
    <b v="0"/>
  </r>
  <r>
    <s v="A469"/>
    <d v="2022-06-06T00:00:00"/>
    <s v="6"/>
    <s v="Monday"/>
    <s v="June"/>
    <s v="NN469"/>
    <s v="Name 469"/>
    <x v="0"/>
    <s v="HDD 256 GB"/>
    <n v="1500"/>
    <n v="3"/>
    <n v="4500"/>
    <s v="Online"/>
    <n v="2144870"/>
    <n v="4758960"/>
    <n v="8929710"/>
    <n v="12529390"/>
    <b v="0"/>
  </r>
  <r>
    <s v="A470"/>
    <d v="2022-06-07T00:00:00"/>
    <s v="7"/>
    <s v="Tuesday"/>
    <s v="June"/>
    <s v="NN470"/>
    <s v="Name 470"/>
    <x v="1"/>
    <s v="Mouse"/>
    <n v="210"/>
    <n v="4"/>
    <n v="840"/>
    <s v="Cash"/>
    <n v="2178920"/>
    <n v="4843640"/>
    <n v="8929710"/>
    <n v="12529390"/>
    <b v="0"/>
  </r>
  <r>
    <s v="A471"/>
    <d v="2022-06-07T00:00:00"/>
    <s v="7"/>
    <s v="Tuesday"/>
    <s v="June"/>
    <s v="NN471"/>
    <s v="Name 471"/>
    <x v="2"/>
    <s v="Monitor"/>
    <n v="4000"/>
    <n v="5"/>
    <n v="20000"/>
    <s v="Online"/>
    <n v="2178920"/>
    <n v="4843640"/>
    <n v="8929710"/>
    <n v="12529390"/>
    <b v="0"/>
  </r>
  <r>
    <s v="A472"/>
    <d v="2022-06-07T00:00:00"/>
    <s v="7"/>
    <s v="Tuesday"/>
    <s v="June"/>
    <s v="NN472"/>
    <s v="Name 472"/>
    <x v="3"/>
    <s v="Printer"/>
    <n v="3200"/>
    <n v="6"/>
    <n v="19200"/>
    <s v="Cash"/>
    <n v="2178920"/>
    <n v="4843640"/>
    <n v="8929710"/>
    <n v="12529390"/>
    <b v="0"/>
  </r>
  <r>
    <s v="A473"/>
    <d v="2022-06-07T00:00:00"/>
    <s v="7"/>
    <s v="Tuesday"/>
    <s v="June"/>
    <s v="NN473"/>
    <s v="Name 473"/>
    <x v="0"/>
    <s v="Scanner"/>
    <n v="2900"/>
    <n v="5"/>
    <n v="14500"/>
    <s v="Online"/>
    <n v="2178920"/>
    <n v="4843640"/>
    <n v="8929710"/>
    <n v="12529390"/>
    <b v="0"/>
  </r>
  <r>
    <s v="A474"/>
    <d v="2022-06-07T00:00:00"/>
    <s v="7"/>
    <s v="Tuesday"/>
    <s v="June"/>
    <s v="NN474"/>
    <s v="Name 474"/>
    <x v="1"/>
    <s v="Keyboard"/>
    <n v="190"/>
    <n v="6"/>
    <n v="1140"/>
    <s v="Cash"/>
    <n v="2178920"/>
    <n v="4843640"/>
    <n v="8929710"/>
    <n v="12529390"/>
    <b v="0"/>
  </r>
  <r>
    <s v="A475"/>
    <d v="2022-06-07T00:00:00"/>
    <s v="7"/>
    <s v="Tuesday"/>
    <s v="June"/>
    <s v="NN475"/>
    <s v="Name 475"/>
    <x v="2"/>
    <s v="SSD 256 GB"/>
    <n v="4000"/>
    <n v="5"/>
    <n v="20000"/>
    <s v="Online"/>
    <n v="2178920"/>
    <n v="4843640"/>
    <n v="8929710"/>
    <n v="12529390"/>
    <b v="0"/>
  </r>
  <r>
    <s v="A476"/>
    <d v="2022-06-07T00:00:00"/>
    <s v="7"/>
    <s v="Tuesday"/>
    <s v="June"/>
    <s v="NN476"/>
    <s v="Name 476"/>
    <x v="3"/>
    <s v="HDD 256 GB"/>
    <n v="1500"/>
    <n v="6"/>
    <n v="9000"/>
    <s v="Cash"/>
    <n v="2178920"/>
    <n v="4843640"/>
    <n v="8929710"/>
    <n v="12529390"/>
    <b v="0"/>
  </r>
  <r>
    <s v="A477"/>
    <d v="2022-06-08T00:00:00"/>
    <s v="8"/>
    <s v="Wednesday"/>
    <s v="June"/>
    <s v="NN477"/>
    <s v="Name 477"/>
    <x v="0"/>
    <s v="Mouse"/>
    <n v="210"/>
    <n v="2"/>
    <n v="420"/>
    <s v="Online"/>
    <n v="2128930"/>
    <n v="4893450"/>
    <n v="8929710"/>
    <n v="12529390"/>
    <b v="0"/>
  </r>
  <r>
    <s v="A478"/>
    <d v="2022-06-08T00:00:00"/>
    <s v="8"/>
    <s v="Wednesday"/>
    <s v="June"/>
    <s v="NN478"/>
    <s v="Name 478"/>
    <x v="1"/>
    <s v="Monitor"/>
    <n v="4000"/>
    <n v="3"/>
    <n v="12000"/>
    <s v="Cash"/>
    <n v="2128930"/>
    <n v="4893450"/>
    <n v="8929710"/>
    <n v="12529390"/>
    <b v="0"/>
  </r>
  <r>
    <s v="A479"/>
    <d v="2022-06-08T00:00:00"/>
    <s v="8"/>
    <s v="Wednesday"/>
    <s v="June"/>
    <s v="NN479"/>
    <s v="Name 479"/>
    <x v="2"/>
    <s v="Printer"/>
    <n v="3200"/>
    <n v="5"/>
    <n v="16000"/>
    <s v="Online"/>
    <n v="2128930"/>
    <n v="4893450"/>
    <n v="8929710"/>
    <n v="12529390"/>
    <b v="0"/>
  </r>
  <r>
    <s v="A480"/>
    <d v="2022-06-08T00:00:00"/>
    <s v="8"/>
    <s v="Wednesday"/>
    <s v="June"/>
    <s v="NN480"/>
    <s v="Name 480"/>
    <x v="3"/>
    <s v="Scanner"/>
    <n v="2900"/>
    <n v="3"/>
    <n v="8700"/>
    <s v="Cash"/>
    <n v="2128930"/>
    <n v="4893450"/>
    <n v="8929710"/>
    <n v="12529390"/>
    <b v="0"/>
  </r>
  <r>
    <s v="A481"/>
    <d v="2022-06-08T00:00:00"/>
    <s v="8"/>
    <s v="Wednesday"/>
    <s v="June"/>
    <s v="NN481"/>
    <s v="Name 481"/>
    <x v="0"/>
    <s v="Keyboard"/>
    <n v="190"/>
    <n v="1"/>
    <n v="190"/>
    <s v="Online"/>
    <n v="2128930"/>
    <n v="4893450"/>
    <n v="8929710"/>
    <n v="12529390"/>
    <b v="0"/>
  </r>
  <r>
    <s v="A482"/>
    <d v="2022-06-08T00:00:00"/>
    <s v="8"/>
    <s v="Wednesday"/>
    <s v="June"/>
    <s v="NN482"/>
    <s v="Name 482"/>
    <x v="1"/>
    <s v="SSD 256 GB"/>
    <n v="4000"/>
    <n v="2"/>
    <n v="8000"/>
    <s v="Cash"/>
    <n v="2128930"/>
    <n v="4893450"/>
    <n v="8929710"/>
    <n v="12529390"/>
    <b v="0"/>
  </r>
  <r>
    <s v="A483"/>
    <d v="2022-06-08T00:00:00"/>
    <s v="8"/>
    <s v="Wednesday"/>
    <s v="June"/>
    <s v="NN483"/>
    <s v="Name 483"/>
    <x v="2"/>
    <s v="HDD 256 GB"/>
    <n v="1500"/>
    <n v="3"/>
    <n v="4500"/>
    <s v="Online"/>
    <n v="2128930"/>
    <n v="4893450"/>
    <n v="8929710"/>
    <n v="12529390"/>
    <b v="0"/>
  </r>
  <r>
    <s v="A484"/>
    <d v="2022-06-09T00:00:00"/>
    <s v="9"/>
    <s v="Thursday"/>
    <s v="June"/>
    <s v="NN484"/>
    <s v="Name 484"/>
    <x v="3"/>
    <s v="Mouse"/>
    <n v="210"/>
    <n v="7"/>
    <n v="1470"/>
    <s v="Cash"/>
    <n v="2094880"/>
    <n v="4944080"/>
    <n v="8929710"/>
    <n v="12529390"/>
    <b v="0"/>
  </r>
  <r>
    <s v="A485"/>
    <d v="2022-06-09T00:00:00"/>
    <s v="9"/>
    <s v="Thursday"/>
    <s v="June"/>
    <s v="NN485"/>
    <s v="Name 485"/>
    <x v="0"/>
    <s v="Monitor"/>
    <n v="4000"/>
    <n v="6"/>
    <n v="24000"/>
    <s v="Online"/>
    <n v="2094880"/>
    <n v="4944080"/>
    <n v="8929710"/>
    <n v="12529390"/>
    <b v="0"/>
  </r>
  <r>
    <s v="A486"/>
    <d v="2022-06-09T00:00:00"/>
    <s v="9"/>
    <s v="Thursday"/>
    <s v="June"/>
    <s v="NN486"/>
    <s v="Name 486"/>
    <x v="1"/>
    <s v="Printer"/>
    <n v="3200"/>
    <n v="1"/>
    <n v="3200"/>
    <s v="Cash"/>
    <n v="2094880"/>
    <n v="4944080"/>
    <n v="8929710"/>
    <n v="12529390"/>
    <b v="0"/>
  </r>
  <r>
    <s v="A487"/>
    <d v="2022-06-09T00:00:00"/>
    <s v="9"/>
    <s v="Thursday"/>
    <s v="June"/>
    <s v="NN487"/>
    <s v="Name 487"/>
    <x v="2"/>
    <s v="Scanner"/>
    <n v="2900"/>
    <n v="3"/>
    <n v="8700"/>
    <s v="Online"/>
    <n v="2094880"/>
    <n v="4944080"/>
    <n v="8929710"/>
    <n v="12529390"/>
    <b v="0"/>
  </r>
  <r>
    <s v="A488"/>
    <d v="2022-06-09T00:00:00"/>
    <s v="9"/>
    <s v="Thursday"/>
    <s v="June"/>
    <s v="NN488"/>
    <s v="Name 488"/>
    <x v="3"/>
    <s v="Keyboard"/>
    <n v="190"/>
    <n v="4"/>
    <n v="760"/>
    <s v="Cash"/>
    <n v="2094880"/>
    <n v="4944080"/>
    <n v="8929710"/>
    <n v="12529390"/>
    <b v="0"/>
  </r>
  <r>
    <s v="A489"/>
    <d v="2022-06-09T00:00:00"/>
    <s v="9"/>
    <s v="Thursday"/>
    <s v="June"/>
    <s v="NN489"/>
    <s v="Name 489"/>
    <x v="0"/>
    <s v="SSD 256 GB"/>
    <n v="4000"/>
    <n v="2"/>
    <n v="8000"/>
    <s v="Online"/>
    <n v="2094880"/>
    <n v="4944080"/>
    <n v="8929710"/>
    <n v="12529390"/>
    <b v="0"/>
  </r>
  <r>
    <s v="A490"/>
    <d v="2022-06-09T00:00:00"/>
    <s v="9"/>
    <s v="Thursday"/>
    <s v="June"/>
    <s v="NN490"/>
    <s v="Name 490"/>
    <x v="1"/>
    <s v="HDD 256 GB"/>
    <n v="1500"/>
    <n v="3"/>
    <n v="4500"/>
    <s v="Cash"/>
    <n v="2094880"/>
    <n v="4944080"/>
    <n v="8929710"/>
    <n v="12529390"/>
    <b v="0"/>
  </r>
  <r>
    <s v="A491"/>
    <d v="2022-06-10T00:00:00"/>
    <s v="10"/>
    <s v="Friday"/>
    <s v="June"/>
    <s v="NN491"/>
    <s v="Name 491"/>
    <x v="2"/>
    <s v="Mouse"/>
    <n v="210"/>
    <n v="4"/>
    <n v="840"/>
    <s v="Online"/>
    <n v="2144870"/>
    <n v="5043880"/>
    <n v="8929710"/>
    <n v="12529390"/>
    <b v="0"/>
  </r>
  <r>
    <s v="A492"/>
    <d v="2022-06-10T00:00:00"/>
    <s v="10"/>
    <s v="Friday"/>
    <s v="June"/>
    <s v="NN492"/>
    <s v="Name 492"/>
    <x v="3"/>
    <s v="Monitor"/>
    <n v="4000"/>
    <n v="5"/>
    <n v="20000"/>
    <s v="Cash"/>
    <n v="2144870"/>
    <n v="5043880"/>
    <n v="8929710"/>
    <n v="12529390"/>
    <b v="0"/>
  </r>
  <r>
    <s v="A493"/>
    <d v="2022-06-10T00:00:00"/>
    <s v="10"/>
    <s v="Friday"/>
    <s v="June"/>
    <s v="NN493"/>
    <s v="Name 493"/>
    <x v="0"/>
    <s v="Printer"/>
    <n v="3200"/>
    <n v="6"/>
    <n v="19200"/>
    <s v="Online"/>
    <n v="2144870"/>
    <n v="5043880"/>
    <n v="8929710"/>
    <n v="12529390"/>
    <b v="0"/>
  </r>
  <r>
    <s v="A494"/>
    <d v="2022-06-10T00:00:00"/>
    <s v="10"/>
    <s v="Friday"/>
    <s v="June"/>
    <s v="NN494"/>
    <s v="Name 494"/>
    <x v="1"/>
    <s v="Scanner"/>
    <n v="2900"/>
    <n v="5"/>
    <n v="14500"/>
    <s v="Cash"/>
    <n v="2144870"/>
    <n v="5043880"/>
    <n v="8929710"/>
    <n v="12529390"/>
    <b v="0"/>
  </r>
  <r>
    <s v="A495"/>
    <d v="2022-06-10T00:00:00"/>
    <s v="10"/>
    <s v="Friday"/>
    <s v="June"/>
    <s v="NN495"/>
    <s v="Name 495"/>
    <x v="2"/>
    <s v="Keyboard"/>
    <n v="190"/>
    <n v="4"/>
    <n v="760"/>
    <s v="Online"/>
    <n v="2144870"/>
    <n v="5043880"/>
    <n v="8929710"/>
    <n v="12529390"/>
    <b v="0"/>
  </r>
  <r>
    <s v="A496"/>
    <d v="2022-06-10T00:00:00"/>
    <s v="10"/>
    <s v="Friday"/>
    <s v="June"/>
    <s v="NN496"/>
    <s v="Name 496"/>
    <x v="3"/>
    <s v="SSD 256 GB"/>
    <n v="4000"/>
    <n v="10"/>
    <n v="40000"/>
    <s v="Cash"/>
    <n v="2144870"/>
    <n v="5043880"/>
    <n v="8929710"/>
    <n v="12529390"/>
    <b v="0"/>
  </r>
  <r>
    <s v="A497"/>
    <d v="2022-06-10T00:00:00"/>
    <s v="10"/>
    <s v="Friday"/>
    <s v="June"/>
    <s v="NN497"/>
    <s v="Name 497"/>
    <x v="0"/>
    <s v="HDD 256 GB"/>
    <n v="1500"/>
    <n v="3"/>
    <n v="4500"/>
    <s v="Online"/>
    <n v="2144870"/>
    <n v="5043880"/>
    <n v="8929710"/>
    <n v="12529390"/>
    <b v="0"/>
  </r>
  <r>
    <s v="A498"/>
    <d v="2022-06-11T00:00:00"/>
    <s v="11"/>
    <s v="Saturday"/>
    <s v="June"/>
    <s v="NN498"/>
    <s v="Name 498"/>
    <x v="1"/>
    <s v="Mouse"/>
    <n v="210"/>
    <n v="4"/>
    <n v="840"/>
    <s v="Cash"/>
    <n v="2178920"/>
    <n v="5128560"/>
    <n v="8929710"/>
    <n v="12529390"/>
    <b v="0"/>
  </r>
  <r>
    <s v="A499"/>
    <d v="2022-06-11T00:00:00"/>
    <s v="11"/>
    <s v="Saturday"/>
    <s v="June"/>
    <s v="NN499"/>
    <s v="Name 499"/>
    <x v="2"/>
    <s v="Monitor"/>
    <n v="4000"/>
    <n v="5"/>
    <n v="20000"/>
    <s v="Online"/>
    <n v="2178920"/>
    <n v="5128560"/>
    <n v="8929710"/>
    <n v="12529390"/>
    <b v="0"/>
  </r>
  <r>
    <s v="A500"/>
    <d v="2022-06-11T00:00:00"/>
    <s v="11"/>
    <s v="Saturday"/>
    <s v="June"/>
    <s v="NN500"/>
    <s v="Name 500"/>
    <x v="3"/>
    <s v="Printer"/>
    <n v="3200"/>
    <n v="6"/>
    <n v="19200"/>
    <s v="Cash"/>
    <n v="2178920"/>
    <n v="5128560"/>
    <n v="8929710"/>
    <n v="12529390"/>
    <b v="0"/>
  </r>
  <r>
    <s v="A501"/>
    <d v="2022-06-11T00:00:00"/>
    <s v="11"/>
    <s v="Saturday"/>
    <s v="June"/>
    <s v="NN501"/>
    <s v="Name 501"/>
    <x v="0"/>
    <s v="Scanner"/>
    <n v="2900"/>
    <n v="5"/>
    <n v="14500"/>
    <s v="Online"/>
    <n v="2178920"/>
    <n v="5128560"/>
    <n v="8929710"/>
    <n v="12529390"/>
    <b v="0"/>
  </r>
  <r>
    <s v="A502"/>
    <d v="2022-06-11T00:00:00"/>
    <s v="11"/>
    <s v="Saturday"/>
    <s v="June"/>
    <s v="NN502"/>
    <s v="Name 502"/>
    <x v="1"/>
    <s v="Keyboard"/>
    <n v="190"/>
    <n v="6"/>
    <n v="1140"/>
    <s v="Cash"/>
    <n v="2178920"/>
    <n v="5128560"/>
    <n v="8929710"/>
    <n v="12529390"/>
    <b v="0"/>
  </r>
  <r>
    <s v="A503"/>
    <d v="2022-06-11T00:00:00"/>
    <s v="11"/>
    <s v="Saturday"/>
    <s v="June"/>
    <s v="NN503"/>
    <s v="Name 503"/>
    <x v="2"/>
    <s v="SSD 256 GB"/>
    <n v="4000"/>
    <n v="5"/>
    <n v="20000"/>
    <s v="Online"/>
    <n v="2178920"/>
    <n v="5128560"/>
    <n v="8929710"/>
    <n v="12529390"/>
    <b v="0"/>
  </r>
  <r>
    <s v="A504"/>
    <d v="2022-06-11T00:00:00"/>
    <s v="11"/>
    <s v="Saturday"/>
    <s v="June"/>
    <s v="NN504"/>
    <s v="Name 504"/>
    <x v="3"/>
    <s v="HDD 256 GB"/>
    <n v="1500"/>
    <n v="6"/>
    <n v="9000"/>
    <s v="Cash"/>
    <n v="2178920"/>
    <n v="5128560"/>
    <n v="8929710"/>
    <n v="12529390"/>
    <b v="0"/>
  </r>
  <r>
    <s v="A505"/>
    <d v="2022-06-12T00:00:00"/>
    <s v="12"/>
    <s v="Sunday"/>
    <s v="June"/>
    <s v="NN505"/>
    <s v="Name 505"/>
    <x v="0"/>
    <s v="Mouse"/>
    <n v="210"/>
    <n v="2"/>
    <n v="420"/>
    <s v="Online"/>
    <n v="2128930"/>
    <n v="5178370"/>
    <n v="8929710"/>
    <n v="12529390"/>
    <b v="0"/>
  </r>
  <r>
    <s v="A506"/>
    <d v="2022-06-12T00:00:00"/>
    <s v="12"/>
    <s v="Sunday"/>
    <s v="June"/>
    <s v="NN506"/>
    <s v="Name 506"/>
    <x v="1"/>
    <s v="Monitor"/>
    <n v="4000"/>
    <n v="3"/>
    <n v="12000"/>
    <s v="Cash"/>
    <n v="2128930"/>
    <n v="5178370"/>
    <n v="8929710"/>
    <n v="12529390"/>
    <b v="0"/>
  </r>
  <r>
    <s v="A507"/>
    <d v="2022-06-12T00:00:00"/>
    <s v="12"/>
    <s v="Sunday"/>
    <s v="June"/>
    <s v="NN507"/>
    <s v="Name 507"/>
    <x v="2"/>
    <s v="Printer"/>
    <n v="3200"/>
    <n v="5"/>
    <n v="16000"/>
    <s v="Online"/>
    <n v="2128930"/>
    <n v="5178370"/>
    <n v="8929710"/>
    <n v="12529390"/>
    <b v="0"/>
  </r>
  <r>
    <s v="A508"/>
    <d v="2022-06-12T00:00:00"/>
    <s v="12"/>
    <s v="Sunday"/>
    <s v="June"/>
    <s v="NN508"/>
    <s v="Name 508"/>
    <x v="3"/>
    <s v="Scanner"/>
    <n v="2900"/>
    <n v="3"/>
    <n v="8700"/>
    <s v="Cash"/>
    <n v="2128930"/>
    <n v="5178370"/>
    <n v="8929710"/>
    <n v="12529390"/>
    <b v="0"/>
  </r>
  <r>
    <s v="A509"/>
    <d v="2022-06-12T00:00:00"/>
    <s v="12"/>
    <s v="Sunday"/>
    <s v="June"/>
    <s v="NN509"/>
    <s v="Name 509"/>
    <x v="0"/>
    <s v="Keyboard"/>
    <n v="190"/>
    <n v="1"/>
    <n v="190"/>
    <s v="Online"/>
    <n v="2128930"/>
    <n v="5178370"/>
    <n v="8929710"/>
    <n v="12529390"/>
    <b v="0"/>
  </r>
  <r>
    <s v="A510"/>
    <d v="2022-06-12T00:00:00"/>
    <s v="12"/>
    <s v="Sunday"/>
    <s v="June"/>
    <s v="NN510"/>
    <s v="Name 510"/>
    <x v="1"/>
    <s v="SSD 256 GB"/>
    <n v="4000"/>
    <n v="2"/>
    <n v="8000"/>
    <s v="Cash"/>
    <n v="2128930"/>
    <n v="5178370"/>
    <n v="8929710"/>
    <n v="12529390"/>
    <b v="0"/>
  </r>
  <r>
    <s v="A511"/>
    <d v="2022-06-12T00:00:00"/>
    <s v="12"/>
    <s v="Sunday"/>
    <s v="June"/>
    <s v="NN511"/>
    <s v="Name 511"/>
    <x v="2"/>
    <s v="HDD 256 GB"/>
    <n v="1500"/>
    <n v="3"/>
    <n v="4500"/>
    <s v="Online"/>
    <n v="2128930"/>
    <n v="5178370"/>
    <n v="8929710"/>
    <n v="12529390"/>
    <b v="0"/>
  </r>
  <r>
    <s v="A512"/>
    <d v="2022-06-13T00:00:00"/>
    <s v="13"/>
    <s v="Monday"/>
    <s v="June"/>
    <s v="NN512"/>
    <s v="Name 512"/>
    <x v="3"/>
    <s v="Mouse"/>
    <n v="210"/>
    <n v="7"/>
    <n v="1470"/>
    <s v="Cash"/>
    <n v="2094880"/>
    <n v="5229000"/>
    <n v="8929710"/>
    <n v="12529390"/>
    <b v="0"/>
  </r>
  <r>
    <s v="A513"/>
    <d v="2022-06-13T00:00:00"/>
    <s v="13"/>
    <s v="Monday"/>
    <s v="June"/>
    <s v="NN513"/>
    <s v="Name 513"/>
    <x v="0"/>
    <s v="Monitor"/>
    <n v="4000"/>
    <n v="6"/>
    <n v="24000"/>
    <s v="Online"/>
    <n v="2094880"/>
    <n v="5229000"/>
    <n v="8929710"/>
    <n v="12529390"/>
    <b v="0"/>
  </r>
  <r>
    <s v="A514"/>
    <d v="2022-06-13T00:00:00"/>
    <s v="13"/>
    <s v="Monday"/>
    <s v="June"/>
    <s v="NN514"/>
    <s v="Name 514"/>
    <x v="1"/>
    <s v="Printer"/>
    <n v="3200"/>
    <n v="1"/>
    <n v="3200"/>
    <s v="Cash"/>
    <n v="2094880"/>
    <n v="5229000"/>
    <n v="8929710"/>
    <n v="12529390"/>
    <b v="0"/>
  </r>
  <r>
    <s v="A515"/>
    <d v="2022-06-13T00:00:00"/>
    <s v="13"/>
    <s v="Monday"/>
    <s v="June"/>
    <s v="NN515"/>
    <s v="Name 515"/>
    <x v="2"/>
    <s v="Scanner"/>
    <n v="2900"/>
    <n v="3"/>
    <n v="8700"/>
    <s v="Online"/>
    <n v="2094880"/>
    <n v="5229000"/>
    <n v="8929710"/>
    <n v="12529390"/>
    <b v="0"/>
  </r>
  <r>
    <s v="A516"/>
    <d v="2022-06-13T00:00:00"/>
    <s v="13"/>
    <s v="Monday"/>
    <s v="June"/>
    <s v="NN516"/>
    <s v="Name 516"/>
    <x v="3"/>
    <s v="Keyboard"/>
    <n v="190"/>
    <n v="4"/>
    <n v="760"/>
    <s v="Cash"/>
    <n v="2094880"/>
    <n v="5229000"/>
    <n v="8929710"/>
    <n v="12529390"/>
    <b v="0"/>
  </r>
  <r>
    <s v="A517"/>
    <d v="2022-06-13T00:00:00"/>
    <s v="13"/>
    <s v="Monday"/>
    <s v="June"/>
    <s v="NN517"/>
    <s v="Name 517"/>
    <x v="0"/>
    <s v="SSD 256 GB"/>
    <n v="4000"/>
    <n v="2"/>
    <n v="8000"/>
    <s v="Online"/>
    <n v="2094880"/>
    <n v="5229000"/>
    <n v="8929710"/>
    <n v="12529390"/>
    <b v="0"/>
  </r>
  <r>
    <s v="A518"/>
    <d v="2022-06-13T00:00:00"/>
    <s v="13"/>
    <s v="Monday"/>
    <s v="June"/>
    <s v="NN518"/>
    <s v="Name 518"/>
    <x v="1"/>
    <s v="HDD 256 GB"/>
    <n v="1500"/>
    <n v="3"/>
    <n v="4500"/>
    <s v="Cash"/>
    <n v="2094880"/>
    <n v="5229000"/>
    <n v="8929710"/>
    <n v="12529390"/>
    <b v="0"/>
  </r>
  <r>
    <s v="A519"/>
    <d v="2022-06-14T00:00:00"/>
    <s v="14"/>
    <s v="Tuesday"/>
    <s v="June"/>
    <s v="NN519"/>
    <s v="Name 519"/>
    <x v="2"/>
    <s v="Mouse"/>
    <n v="210"/>
    <n v="4"/>
    <n v="840"/>
    <s v="Online"/>
    <n v="2144870"/>
    <n v="5328800"/>
    <n v="8929710"/>
    <n v="12529390"/>
    <b v="0"/>
  </r>
  <r>
    <s v="A520"/>
    <d v="2022-06-14T00:00:00"/>
    <s v="14"/>
    <s v="Tuesday"/>
    <s v="June"/>
    <s v="NN520"/>
    <s v="Name 520"/>
    <x v="3"/>
    <s v="Monitor"/>
    <n v="4000"/>
    <n v="5"/>
    <n v="20000"/>
    <s v="Cash"/>
    <n v="2144870"/>
    <n v="5328800"/>
    <n v="8929710"/>
    <n v="12529390"/>
    <b v="0"/>
  </r>
  <r>
    <s v="A521"/>
    <d v="2022-06-14T00:00:00"/>
    <s v="14"/>
    <s v="Tuesday"/>
    <s v="June"/>
    <s v="NN521"/>
    <s v="Name 521"/>
    <x v="0"/>
    <s v="Printer"/>
    <n v="3200"/>
    <n v="6"/>
    <n v="19200"/>
    <s v="Online"/>
    <n v="2144870"/>
    <n v="5328800"/>
    <n v="8929710"/>
    <n v="12529390"/>
    <b v="0"/>
  </r>
  <r>
    <s v="A522"/>
    <d v="2022-06-14T00:00:00"/>
    <s v="14"/>
    <s v="Tuesday"/>
    <s v="June"/>
    <s v="NN522"/>
    <s v="Name 522"/>
    <x v="1"/>
    <s v="Scanner"/>
    <n v="2900"/>
    <n v="5"/>
    <n v="14500"/>
    <s v="Cash"/>
    <n v="2144870"/>
    <n v="5328800"/>
    <n v="8929710"/>
    <n v="12529390"/>
    <b v="0"/>
  </r>
  <r>
    <s v="A523"/>
    <d v="2022-06-14T00:00:00"/>
    <s v="14"/>
    <s v="Tuesday"/>
    <s v="June"/>
    <s v="NN523"/>
    <s v="Name 523"/>
    <x v="2"/>
    <s v="Keyboard"/>
    <n v="190"/>
    <n v="4"/>
    <n v="760"/>
    <s v="Online"/>
    <n v="2144870"/>
    <n v="5328800"/>
    <n v="8929710"/>
    <n v="12529390"/>
    <b v="0"/>
  </r>
  <r>
    <s v="A524"/>
    <d v="2022-06-14T00:00:00"/>
    <s v="14"/>
    <s v="Tuesday"/>
    <s v="June"/>
    <s v="NN524"/>
    <s v="Name 524"/>
    <x v="3"/>
    <s v="SSD 256 GB"/>
    <n v="4000"/>
    <n v="10"/>
    <n v="40000"/>
    <s v="Cash"/>
    <n v="2144870"/>
    <n v="5328800"/>
    <n v="8929710"/>
    <n v="12529390"/>
    <b v="0"/>
  </r>
  <r>
    <s v="A525"/>
    <d v="2022-06-14T00:00:00"/>
    <s v="14"/>
    <s v="Tuesday"/>
    <s v="June"/>
    <s v="NN525"/>
    <s v="Name 525"/>
    <x v="0"/>
    <s v="HDD 256 GB"/>
    <n v="1500"/>
    <n v="3"/>
    <n v="4500"/>
    <s v="Online"/>
    <n v="2144870"/>
    <n v="5328800"/>
    <n v="8929710"/>
    <n v="12529390"/>
    <b v="0"/>
  </r>
  <r>
    <s v="A526"/>
    <d v="2022-06-15T00:00:00"/>
    <s v="15"/>
    <s v="Wednesday"/>
    <s v="June"/>
    <s v="NN526"/>
    <s v="Name 526"/>
    <x v="1"/>
    <s v="Mouse"/>
    <n v="210"/>
    <n v="4"/>
    <n v="840"/>
    <s v="Cash"/>
    <n v="2178920"/>
    <n v="5413480"/>
    <n v="8929710"/>
    <n v="12529390"/>
    <b v="0"/>
  </r>
  <r>
    <s v="A527"/>
    <d v="2022-06-15T00:00:00"/>
    <s v="15"/>
    <s v="Wednesday"/>
    <s v="June"/>
    <s v="NN527"/>
    <s v="Name 527"/>
    <x v="2"/>
    <s v="Monitor"/>
    <n v="4000"/>
    <n v="5"/>
    <n v="20000"/>
    <s v="Online"/>
    <n v="2178920"/>
    <n v="5413480"/>
    <n v="8929710"/>
    <n v="12529390"/>
    <b v="0"/>
  </r>
  <r>
    <s v="A528"/>
    <d v="2022-06-15T00:00:00"/>
    <s v="15"/>
    <s v="Wednesday"/>
    <s v="June"/>
    <s v="NN528"/>
    <s v="Name 528"/>
    <x v="3"/>
    <s v="Printer"/>
    <n v="3200"/>
    <n v="6"/>
    <n v="19200"/>
    <s v="Cash"/>
    <n v="2178920"/>
    <n v="5413480"/>
    <n v="8929710"/>
    <n v="12529390"/>
    <b v="0"/>
  </r>
  <r>
    <s v="A529"/>
    <d v="2022-06-15T00:00:00"/>
    <s v="15"/>
    <s v="Wednesday"/>
    <s v="June"/>
    <s v="NN529"/>
    <s v="Name 529"/>
    <x v="0"/>
    <s v="Scanner"/>
    <n v="2900"/>
    <n v="5"/>
    <n v="14500"/>
    <s v="Online"/>
    <n v="2178920"/>
    <n v="5413480"/>
    <n v="8929710"/>
    <n v="12529390"/>
    <b v="0"/>
  </r>
  <r>
    <s v="A530"/>
    <d v="2022-06-15T00:00:00"/>
    <s v="15"/>
    <s v="Wednesday"/>
    <s v="June"/>
    <s v="NN530"/>
    <s v="Name 530"/>
    <x v="1"/>
    <s v="Keyboard"/>
    <n v="190"/>
    <n v="6"/>
    <n v="1140"/>
    <s v="Cash"/>
    <n v="2178920"/>
    <n v="5413480"/>
    <n v="8929710"/>
    <n v="12529390"/>
    <b v="0"/>
  </r>
  <r>
    <s v="A531"/>
    <d v="2022-06-15T00:00:00"/>
    <s v="15"/>
    <s v="Wednesday"/>
    <s v="June"/>
    <s v="NN531"/>
    <s v="Name 531"/>
    <x v="2"/>
    <s v="SSD 256 GB"/>
    <n v="4000"/>
    <n v="5"/>
    <n v="20000"/>
    <s v="Online"/>
    <n v="2178920"/>
    <n v="5413480"/>
    <n v="8929710"/>
    <n v="12529390"/>
    <b v="0"/>
  </r>
  <r>
    <s v="A532"/>
    <d v="2022-06-15T00:00:00"/>
    <s v="15"/>
    <s v="Wednesday"/>
    <s v="June"/>
    <s v="NN532"/>
    <s v="Name 532"/>
    <x v="3"/>
    <s v="HDD 256 GB"/>
    <n v="1500"/>
    <n v="6"/>
    <n v="9000"/>
    <s v="Cash"/>
    <n v="2178920"/>
    <n v="5413480"/>
    <n v="8929710"/>
    <n v="12529390"/>
    <b v="0"/>
  </r>
  <r>
    <s v="A533"/>
    <d v="2022-06-16T00:00:00"/>
    <s v="16"/>
    <s v="Thursday"/>
    <s v="June"/>
    <s v="NN533"/>
    <s v="Name 533"/>
    <x v="0"/>
    <s v="Mouse"/>
    <n v="210"/>
    <n v="2"/>
    <n v="420"/>
    <s v="Online"/>
    <n v="2128930"/>
    <n v="5463290"/>
    <n v="8929710"/>
    <n v="12529390"/>
    <b v="0"/>
  </r>
  <r>
    <s v="A534"/>
    <d v="2022-06-16T00:00:00"/>
    <s v="16"/>
    <s v="Thursday"/>
    <s v="June"/>
    <s v="NN534"/>
    <s v="Name 534"/>
    <x v="1"/>
    <s v="Monitor"/>
    <n v="4000"/>
    <n v="3"/>
    <n v="12000"/>
    <s v="Cash"/>
    <n v="2128930"/>
    <n v="5463290"/>
    <n v="8929710"/>
    <n v="12529390"/>
    <b v="0"/>
  </r>
  <r>
    <s v="A535"/>
    <d v="2022-06-16T00:00:00"/>
    <s v="16"/>
    <s v="Thursday"/>
    <s v="June"/>
    <s v="NN535"/>
    <s v="Name 535"/>
    <x v="2"/>
    <s v="Printer"/>
    <n v="3200"/>
    <n v="5"/>
    <n v="16000"/>
    <s v="Online"/>
    <n v="2128930"/>
    <n v="5463290"/>
    <n v="8929710"/>
    <n v="12529390"/>
    <b v="0"/>
  </r>
  <r>
    <s v="A536"/>
    <d v="2022-06-16T00:00:00"/>
    <s v="16"/>
    <s v="Thursday"/>
    <s v="June"/>
    <s v="NN536"/>
    <s v="Name 536"/>
    <x v="3"/>
    <s v="Scanner"/>
    <n v="2900"/>
    <n v="3"/>
    <n v="8700"/>
    <s v="Cash"/>
    <n v="2128930"/>
    <n v="5463290"/>
    <n v="8929710"/>
    <n v="12529390"/>
    <b v="0"/>
  </r>
  <r>
    <s v="A537"/>
    <d v="2022-06-16T00:00:00"/>
    <s v="16"/>
    <s v="Thursday"/>
    <s v="June"/>
    <s v="NN537"/>
    <s v="Name 537"/>
    <x v="0"/>
    <s v="Keyboard"/>
    <n v="190"/>
    <n v="1"/>
    <n v="190"/>
    <s v="Online"/>
    <n v="2128930"/>
    <n v="5463290"/>
    <n v="8929710"/>
    <n v="12529390"/>
    <b v="0"/>
  </r>
  <r>
    <s v="A538"/>
    <d v="2022-06-16T00:00:00"/>
    <s v="16"/>
    <s v="Thursday"/>
    <s v="June"/>
    <s v="NN538"/>
    <s v="Name 538"/>
    <x v="1"/>
    <s v="SSD 256 GB"/>
    <n v="4000"/>
    <n v="2"/>
    <n v="8000"/>
    <s v="Cash"/>
    <n v="2128930"/>
    <n v="5463290"/>
    <n v="8929710"/>
    <n v="12529390"/>
    <b v="0"/>
  </r>
  <r>
    <s v="A539"/>
    <d v="2022-06-16T00:00:00"/>
    <s v="16"/>
    <s v="Thursday"/>
    <s v="June"/>
    <s v="NN539"/>
    <s v="Name 539"/>
    <x v="2"/>
    <s v="HDD 256 GB"/>
    <n v="1500"/>
    <n v="3"/>
    <n v="4500"/>
    <s v="Online"/>
    <n v="2128930"/>
    <n v="5463290"/>
    <n v="8929710"/>
    <n v="12529390"/>
    <b v="0"/>
  </r>
  <r>
    <s v="A540"/>
    <d v="2022-06-17T00:00:00"/>
    <s v="17"/>
    <s v="Friday"/>
    <s v="June"/>
    <s v="NN540"/>
    <s v="Name 540"/>
    <x v="3"/>
    <s v="Mouse"/>
    <n v="210"/>
    <n v="7"/>
    <n v="1470"/>
    <s v="Cash"/>
    <n v="2094880"/>
    <n v="5513920"/>
    <n v="8929710"/>
    <n v="12529390"/>
    <b v="0"/>
  </r>
  <r>
    <s v="A541"/>
    <d v="2022-06-17T00:00:00"/>
    <s v="17"/>
    <s v="Friday"/>
    <s v="June"/>
    <s v="NN541"/>
    <s v="Name 541"/>
    <x v="0"/>
    <s v="Monitor"/>
    <n v="4000"/>
    <n v="6"/>
    <n v="24000"/>
    <s v="Online"/>
    <n v="2094880"/>
    <n v="5513920"/>
    <n v="8929710"/>
    <n v="12529390"/>
    <b v="0"/>
  </r>
  <r>
    <s v="A542"/>
    <d v="2022-06-17T00:00:00"/>
    <s v="17"/>
    <s v="Friday"/>
    <s v="June"/>
    <s v="NN542"/>
    <s v="Name 542"/>
    <x v="1"/>
    <s v="Printer"/>
    <n v="3200"/>
    <n v="1"/>
    <n v="3200"/>
    <s v="Cash"/>
    <n v="2094880"/>
    <n v="5513920"/>
    <n v="8929710"/>
    <n v="12529390"/>
    <b v="0"/>
  </r>
  <r>
    <s v="A543"/>
    <d v="2022-06-17T00:00:00"/>
    <s v="17"/>
    <s v="Friday"/>
    <s v="June"/>
    <s v="NN543"/>
    <s v="Name 543"/>
    <x v="2"/>
    <s v="Scanner"/>
    <n v="2900"/>
    <n v="3"/>
    <n v="8700"/>
    <s v="Online"/>
    <n v="2094880"/>
    <n v="5513920"/>
    <n v="8929710"/>
    <n v="12529390"/>
    <b v="0"/>
  </r>
  <r>
    <s v="A544"/>
    <d v="2022-06-17T00:00:00"/>
    <s v="17"/>
    <s v="Friday"/>
    <s v="June"/>
    <s v="NN544"/>
    <s v="Name 544"/>
    <x v="3"/>
    <s v="Keyboard"/>
    <n v="190"/>
    <n v="4"/>
    <n v="760"/>
    <s v="Cash"/>
    <n v="2094880"/>
    <n v="5513920"/>
    <n v="8929710"/>
    <n v="12529390"/>
    <b v="0"/>
  </r>
  <r>
    <s v="A545"/>
    <d v="2022-06-17T00:00:00"/>
    <s v="17"/>
    <s v="Friday"/>
    <s v="June"/>
    <s v="NN545"/>
    <s v="Name 545"/>
    <x v="0"/>
    <s v="SSD 256 GB"/>
    <n v="4000"/>
    <n v="2"/>
    <n v="8000"/>
    <s v="Online"/>
    <n v="2094880"/>
    <n v="5513920"/>
    <n v="8929710"/>
    <n v="12529390"/>
    <b v="0"/>
  </r>
  <r>
    <s v="A546"/>
    <d v="2022-06-17T00:00:00"/>
    <s v="17"/>
    <s v="Friday"/>
    <s v="June"/>
    <s v="NN546"/>
    <s v="Name 546"/>
    <x v="1"/>
    <s v="HDD 256 GB"/>
    <n v="1500"/>
    <n v="3"/>
    <n v="4500"/>
    <s v="Cash"/>
    <n v="2094880"/>
    <n v="5513920"/>
    <n v="8929710"/>
    <n v="12529390"/>
    <b v="0"/>
  </r>
  <r>
    <s v="A547"/>
    <d v="2022-06-18T00:00:00"/>
    <s v="18"/>
    <s v="Saturday"/>
    <s v="June"/>
    <s v="NN547"/>
    <s v="Name 547"/>
    <x v="2"/>
    <s v="Mouse"/>
    <n v="210"/>
    <n v="4"/>
    <n v="840"/>
    <s v="Online"/>
    <n v="2144870"/>
    <n v="5613720"/>
    <n v="8929710"/>
    <n v="12529390"/>
    <b v="0"/>
  </r>
  <r>
    <s v="A548"/>
    <d v="2022-06-18T00:00:00"/>
    <s v="18"/>
    <s v="Saturday"/>
    <s v="June"/>
    <s v="NN548"/>
    <s v="Name 548"/>
    <x v="3"/>
    <s v="Monitor"/>
    <n v="4000"/>
    <n v="5"/>
    <n v="20000"/>
    <s v="Cash"/>
    <n v="2144870"/>
    <n v="5613720"/>
    <n v="8929710"/>
    <n v="12529390"/>
    <b v="0"/>
  </r>
  <r>
    <s v="A549"/>
    <d v="2022-06-18T00:00:00"/>
    <s v="18"/>
    <s v="Saturday"/>
    <s v="June"/>
    <s v="NN549"/>
    <s v="Name 549"/>
    <x v="0"/>
    <s v="Printer"/>
    <n v="3200"/>
    <n v="6"/>
    <n v="19200"/>
    <s v="Online"/>
    <n v="2144870"/>
    <n v="5613720"/>
    <n v="8929710"/>
    <n v="12529390"/>
    <b v="0"/>
  </r>
  <r>
    <s v="A550"/>
    <d v="2022-06-18T00:00:00"/>
    <s v="18"/>
    <s v="Saturday"/>
    <s v="June"/>
    <s v="NN550"/>
    <s v="Name 550"/>
    <x v="1"/>
    <s v="Scanner"/>
    <n v="2900"/>
    <n v="5"/>
    <n v="14500"/>
    <s v="Cash"/>
    <n v="2144870"/>
    <n v="5613720"/>
    <n v="8929710"/>
    <n v="12529390"/>
    <b v="0"/>
  </r>
  <r>
    <s v="A551"/>
    <d v="2022-06-18T00:00:00"/>
    <s v="18"/>
    <s v="Saturday"/>
    <s v="June"/>
    <s v="NN551"/>
    <s v="Name 551"/>
    <x v="2"/>
    <s v="Keyboard"/>
    <n v="190"/>
    <n v="4"/>
    <n v="760"/>
    <s v="Online"/>
    <n v="2144870"/>
    <n v="5613720"/>
    <n v="8929710"/>
    <n v="12529390"/>
    <b v="0"/>
  </r>
  <r>
    <s v="A552"/>
    <d v="2022-06-18T00:00:00"/>
    <s v="18"/>
    <s v="Saturday"/>
    <s v="June"/>
    <s v="NN552"/>
    <s v="Name 552"/>
    <x v="3"/>
    <s v="SSD 256 GB"/>
    <n v="4000"/>
    <n v="10"/>
    <n v="40000"/>
    <s v="Cash"/>
    <n v="2144870"/>
    <n v="5613720"/>
    <n v="8929710"/>
    <n v="12529390"/>
    <b v="0"/>
  </r>
  <r>
    <s v="A553"/>
    <d v="2022-06-18T00:00:00"/>
    <s v="18"/>
    <s v="Saturday"/>
    <s v="June"/>
    <s v="NN553"/>
    <s v="Name 553"/>
    <x v="0"/>
    <s v="HDD 256 GB"/>
    <n v="1500"/>
    <n v="3"/>
    <n v="4500"/>
    <s v="Online"/>
    <n v="2144870"/>
    <n v="5613720"/>
    <n v="8929710"/>
    <n v="12529390"/>
    <b v="0"/>
  </r>
  <r>
    <s v="A554"/>
    <d v="2022-06-19T00:00:00"/>
    <s v="19"/>
    <s v="Sunday"/>
    <s v="June"/>
    <s v="NN554"/>
    <s v="Name 554"/>
    <x v="1"/>
    <s v="Mouse"/>
    <n v="210"/>
    <n v="4"/>
    <n v="840"/>
    <s v="Cash"/>
    <n v="2178920"/>
    <n v="5698400"/>
    <n v="8929710"/>
    <n v="12529390"/>
    <b v="0"/>
  </r>
  <r>
    <s v="A555"/>
    <d v="2022-06-19T00:00:00"/>
    <s v="19"/>
    <s v="Sunday"/>
    <s v="June"/>
    <s v="NN555"/>
    <s v="Name 555"/>
    <x v="2"/>
    <s v="Monitor"/>
    <n v="4000"/>
    <n v="5"/>
    <n v="20000"/>
    <s v="Online"/>
    <n v="2178920"/>
    <n v="5698400"/>
    <n v="8929710"/>
    <n v="12529390"/>
    <b v="0"/>
  </r>
  <r>
    <s v="A556"/>
    <d v="2022-06-19T00:00:00"/>
    <s v="19"/>
    <s v="Sunday"/>
    <s v="June"/>
    <s v="NN556"/>
    <s v="Name 556"/>
    <x v="3"/>
    <s v="Printer"/>
    <n v="3200"/>
    <n v="6"/>
    <n v="19200"/>
    <s v="Cash"/>
    <n v="2178920"/>
    <n v="5698400"/>
    <n v="8929710"/>
    <n v="12529390"/>
    <b v="0"/>
  </r>
  <r>
    <s v="A557"/>
    <d v="2022-06-19T00:00:00"/>
    <s v="19"/>
    <s v="Sunday"/>
    <s v="June"/>
    <s v="NN557"/>
    <s v="Name 557"/>
    <x v="0"/>
    <s v="Scanner"/>
    <n v="2900"/>
    <n v="5"/>
    <n v="14500"/>
    <s v="Online"/>
    <n v="2178920"/>
    <n v="5698400"/>
    <n v="8929710"/>
    <n v="12529390"/>
    <b v="0"/>
  </r>
  <r>
    <s v="A558"/>
    <d v="2022-06-19T00:00:00"/>
    <s v="19"/>
    <s v="Sunday"/>
    <s v="June"/>
    <s v="NN558"/>
    <s v="Name 558"/>
    <x v="1"/>
    <s v="Keyboard"/>
    <n v="190"/>
    <n v="6"/>
    <n v="1140"/>
    <s v="Cash"/>
    <n v="2178920"/>
    <n v="5698400"/>
    <n v="8929710"/>
    <n v="12529390"/>
    <b v="0"/>
  </r>
  <r>
    <s v="A559"/>
    <d v="2022-06-19T00:00:00"/>
    <s v="19"/>
    <s v="Sunday"/>
    <s v="June"/>
    <s v="NN559"/>
    <s v="Name 559"/>
    <x v="2"/>
    <s v="SSD 256 GB"/>
    <n v="4000"/>
    <n v="5"/>
    <n v="20000"/>
    <s v="Online"/>
    <n v="2178920"/>
    <n v="5698400"/>
    <n v="8929710"/>
    <n v="12529390"/>
    <b v="0"/>
  </r>
  <r>
    <s v="A560"/>
    <d v="2022-06-19T00:00:00"/>
    <s v="19"/>
    <s v="Sunday"/>
    <s v="June"/>
    <s v="NN560"/>
    <s v="Name 560"/>
    <x v="3"/>
    <s v="HDD 256 GB"/>
    <n v="1500"/>
    <n v="6"/>
    <n v="9000"/>
    <s v="Cash"/>
    <n v="2178920"/>
    <n v="5698400"/>
    <n v="8929710"/>
    <n v="12529390"/>
    <b v="0"/>
  </r>
  <r>
    <s v="A561"/>
    <d v="2022-06-20T00:00:00"/>
    <s v="20"/>
    <s v="Monday"/>
    <s v="June"/>
    <s v="NN561"/>
    <s v="Name 561"/>
    <x v="0"/>
    <s v="Mouse"/>
    <n v="210"/>
    <n v="2"/>
    <n v="420"/>
    <s v="Online"/>
    <n v="2128930"/>
    <n v="5748210"/>
    <n v="8929710"/>
    <n v="12529390"/>
    <b v="0"/>
  </r>
  <r>
    <s v="A562"/>
    <d v="2022-06-20T00:00:00"/>
    <s v="20"/>
    <s v="Monday"/>
    <s v="June"/>
    <s v="NN562"/>
    <s v="Name 562"/>
    <x v="1"/>
    <s v="Monitor"/>
    <n v="4000"/>
    <n v="3"/>
    <n v="12000"/>
    <s v="Cash"/>
    <n v="2128930"/>
    <n v="5748210"/>
    <n v="8929710"/>
    <n v="12529390"/>
    <b v="0"/>
  </r>
  <r>
    <s v="A563"/>
    <d v="2022-06-20T00:00:00"/>
    <s v="20"/>
    <s v="Monday"/>
    <s v="June"/>
    <s v="NN563"/>
    <s v="Name 563"/>
    <x v="2"/>
    <s v="Printer"/>
    <n v="3200"/>
    <n v="5"/>
    <n v="16000"/>
    <s v="Online"/>
    <n v="2128930"/>
    <n v="5748210"/>
    <n v="8929710"/>
    <n v="12529390"/>
    <b v="0"/>
  </r>
  <r>
    <s v="A564"/>
    <d v="2022-06-20T00:00:00"/>
    <s v="20"/>
    <s v="Monday"/>
    <s v="June"/>
    <s v="NN564"/>
    <s v="Name 564"/>
    <x v="3"/>
    <s v="Scanner"/>
    <n v="2900"/>
    <n v="3"/>
    <n v="8700"/>
    <s v="Cash"/>
    <n v="2128930"/>
    <n v="5748210"/>
    <n v="8929710"/>
    <n v="12529390"/>
    <b v="0"/>
  </r>
  <r>
    <s v="A565"/>
    <d v="2022-06-20T00:00:00"/>
    <s v="20"/>
    <s v="Monday"/>
    <s v="June"/>
    <s v="NN565"/>
    <s v="Name 565"/>
    <x v="0"/>
    <s v="Keyboard"/>
    <n v="190"/>
    <n v="1"/>
    <n v="190"/>
    <s v="Online"/>
    <n v="2128930"/>
    <n v="5748210"/>
    <n v="8929710"/>
    <n v="12529390"/>
    <b v="0"/>
  </r>
  <r>
    <s v="A566"/>
    <d v="2022-06-20T00:00:00"/>
    <s v="20"/>
    <s v="Monday"/>
    <s v="June"/>
    <s v="NN566"/>
    <s v="Name 566"/>
    <x v="1"/>
    <s v="SSD 256 GB"/>
    <n v="4000"/>
    <n v="2"/>
    <n v="8000"/>
    <s v="Cash"/>
    <n v="2128930"/>
    <n v="5748210"/>
    <n v="8929710"/>
    <n v="12529390"/>
    <b v="0"/>
  </r>
  <r>
    <s v="A567"/>
    <d v="2022-06-20T00:00:00"/>
    <s v="20"/>
    <s v="Monday"/>
    <s v="June"/>
    <s v="NN567"/>
    <s v="Name 567"/>
    <x v="2"/>
    <s v="HDD 256 GB"/>
    <n v="1500"/>
    <n v="3"/>
    <n v="4500"/>
    <s v="Online"/>
    <n v="2128930"/>
    <n v="5748210"/>
    <n v="8929710"/>
    <n v="12529390"/>
    <b v="0"/>
  </r>
  <r>
    <s v="A568"/>
    <d v="2022-06-21T00:00:00"/>
    <s v="21"/>
    <s v="Tuesday"/>
    <s v="June"/>
    <s v="NN568"/>
    <s v="Name 568"/>
    <x v="3"/>
    <s v="Mouse"/>
    <n v="210"/>
    <n v="7"/>
    <n v="1470"/>
    <s v="Cash"/>
    <n v="2094880"/>
    <n v="5798840"/>
    <n v="8929710"/>
    <n v="12529390"/>
    <b v="0"/>
  </r>
  <r>
    <s v="A569"/>
    <d v="2022-06-21T00:00:00"/>
    <s v="21"/>
    <s v="Tuesday"/>
    <s v="June"/>
    <s v="NN569"/>
    <s v="Name 569"/>
    <x v="0"/>
    <s v="Monitor"/>
    <n v="4000"/>
    <n v="6"/>
    <n v="24000"/>
    <s v="Online"/>
    <n v="2094880"/>
    <n v="5798840"/>
    <n v="8929710"/>
    <n v="12529390"/>
    <b v="0"/>
  </r>
  <r>
    <s v="A570"/>
    <d v="2022-06-21T00:00:00"/>
    <s v="21"/>
    <s v="Tuesday"/>
    <s v="June"/>
    <s v="NN570"/>
    <s v="Name 570"/>
    <x v="1"/>
    <s v="Printer"/>
    <n v="3200"/>
    <n v="1"/>
    <n v="3200"/>
    <s v="Cash"/>
    <n v="2094880"/>
    <n v="5798840"/>
    <n v="8929710"/>
    <n v="12529390"/>
    <b v="0"/>
  </r>
  <r>
    <s v="A571"/>
    <d v="2022-06-21T00:00:00"/>
    <s v="21"/>
    <s v="Tuesday"/>
    <s v="June"/>
    <s v="NN571"/>
    <s v="Name 571"/>
    <x v="2"/>
    <s v="Scanner"/>
    <n v="2900"/>
    <n v="3"/>
    <n v="8700"/>
    <s v="Online"/>
    <n v="2094880"/>
    <n v="5798840"/>
    <n v="8929710"/>
    <n v="12529390"/>
    <b v="0"/>
  </r>
  <r>
    <s v="A572"/>
    <d v="2022-06-21T00:00:00"/>
    <s v="21"/>
    <s v="Tuesday"/>
    <s v="June"/>
    <s v="NN572"/>
    <s v="Name 572"/>
    <x v="3"/>
    <s v="Keyboard"/>
    <n v="190"/>
    <n v="4"/>
    <n v="760"/>
    <s v="Cash"/>
    <n v="2094880"/>
    <n v="5798840"/>
    <n v="8929710"/>
    <n v="12529390"/>
    <b v="0"/>
  </r>
  <r>
    <s v="A573"/>
    <d v="2022-06-21T00:00:00"/>
    <s v="21"/>
    <s v="Tuesday"/>
    <s v="June"/>
    <s v="NN573"/>
    <s v="Name 573"/>
    <x v="0"/>
    <s v="SSD 256 GB"/>
    <n v="4000"/>
    <n v="2"/>
    <n v="8000"/>
    <s v="Online"/>
    <n v="2094880"/>
    <n v="5798840"/>
    <n v="8929710"/>
    <n v="12529390"/>
    <b v="0"/>
  </r>
  <r>
    <s v="A574"/>
    <d v="2022-06-21T00:00:00"/>
    <s v="21"/>
    <s v="Tuesday"/>
    <s v="June"/>
    <s v="NN574"/>
    <s v="Name 574"/>
    <x v="1"/>
    <s v="HDD 256 GB"/>
    <n v="1500"/>
    <n v="3"/>
    <n v="4500"/>
    <s v="Cash"/>
    <n v="2094880"/>
    <n v="5798840"/>
    <n v="8929710"/>
    <n v="12529390"/>
    <b v="0"/>
  </r>
  <r>
    <s v="A575"/>
    <d v="2022-06-22T00:00:00"/>
    <s v="22"/>
    <s v="Wednesday"/>
    <s v="June"/>
    <s v="NN575"/>
    <s v="Name 575"/>
    <x v="2"/>
    <s v="Mouse"/>
    <n v="210"/>
    <n v="4"/>
    <n v="840"/>
    <s v="Online"/>
    <n v="2144870"/>
    <n v="5898640"/>
    <n v="8929710"/>
    <n v="12529390"/>
    <b v="0"/>
  </r>
  <r>
    <s v="A576"/>
    <d v="2022-06-22T00:00:00"/>
    <s v="22"/>
    <s v="Wednesday"/>
    <s v="June"/>
    <s v="NN576"/>
    <s v="Name 576"/>
    <x v="3"/>
    <s v="Monitor"/>
    <n v="4000"/>
    <n v="5"/>
    <n v="20000"/>
    <s v="Cash"/>
    <n v="2144870"/>
    <n v="5898640"/>
    <n v="8929710"/>
    <n v="12529390"/>
    <b v="0"/>
  </r>
  <r>
    <s v="A577"/>
    <d v="2022-06-22T00:00:00"/>
    <s v="22"/>
    <s v="Wednesday"/>
    <s v="June"/>
    <s v="NN577"/>
    <s v="Name 577"/>
    <x v="0"/>
    <s v="Printer"/>
    <n v="3200"/>
    <n v="6"/>
    <n v="19200"/>
    <s v="Online"/>
    <n v="2144870"/>
    <n v="5898640"/>
    <n v="8929710"/>
    <n v="12529390"/>
    <b v="0"/>
  </r>
  <r>
    <s v="A578"/>
    <d v="2022-06-22T00:00:00"/>
    <s v="22"/>
    <s v="Wednesday"/>
    <s v="June"/>
    <s v="NN578"/>
    <s v="Name 578"/>
    <x v="1"/>
    <s v="Scanner"/>
    <n v="2900"/>
    <n v="5"/>
    <n v="14500"/>
    <s v="Cash"/>
    <n v="2144870"/>
    <n v="5898640"/>
    <n v="8929710"/>
    <n v="12529390"/>
    <b v="0"/>
  </r>
  <r>
    <s v="A579"/>
    <d v="2022-06-22T00:00:00"/>
    <s v="22"/>
    <s v="Wednesday"/>
    <s v="June"/>
    <s v="NN579"/>
    <s v="Name 579"/>
    <x v="2"/>
    <s v="Keyboard"/>
    <n v="190"/>
    <n v="4"/>
    <n v="760"/>
    <s v="Online"/>
    <n v="2144870"/>
    <n v="5898640"/>
    <n v="8929710"/>
    <n v="12529390"/>
    <b v="0"/>
  </r>
  <r>
    <s v="A580"/>
    <d v="2022-06-22T00:00:00"/>
    <s v="22"/>
    <s v="Wednesday"/>
    <s v="June"/>
    <s v="NN580"/>
    <s v="Name 580"/>
    <x v="3"/>
    <s v="SSD 256 GB"/>
    <n v="4000"/>
    <n v="10"/>
    <n v="40000"/>
    <s v="Cash"/>
    <n v="2144870"/>
    <n v="5898640"/>
    <n v="8929710"/>
    <n v="12529390"/>
    <b v="0"/>
  </r>
  <r>
    <s v="A581"/>
    <d v="2022-06-22T00:00:00"/>
    <s v="22"/>
    <s v="Wednesday"/>
    <s v="June"/>
    <s v="NN581"/>
    <s v="Name 581"/>
    <x v="0"/>
    <s v="HDD 256 GB"/>
    <n v="1500"/>
    <n v="3"/>
    <n v="4500"/>
    <s v="Online"/>
    <n v="2144870"/>
    <n v="5898640"/>
    <n v="8929710"/>
    <n v="12529390"/>
    <b v="0"/>
  </r>
  <r>
    <s v="A582"/>
    <d v="2022-06-23T00:00:00"/>
    <s v="23"/>
    <s v="Thursday"/>
    <s v="June"/>
    <s v="NN582"/>
    <s v="Name 582"/>
    <x v="1"/>
    <s v="Mouse"/>
    <n v="210"/>
    <n v="4"/>
    <n v="840"/>
    <s v="Cash"/>
    <n v="2178920"/>
    <n v="5983320"/>
    <n v="8929710"/>
    <n v="12529390"/>
    <b v="0"/>
  </r>
  <r>
    <s v="A583"/>
    <d v="2022-06-23T00:00:00"/>
    <s v="23"/>
    <s v="Thursday"/>
    <s v="June"/>
    <s v="NN583"/>
    <s v="Name 583"/>
    <x v="2"/>
    <s v="Monitor"/>
    <n v="4000"/>
    <n v="5"/>
    <n v="20000"/>
    <s v="Online"/>
    <n v="2178920"/>
    <n v="5983320"/>
    <n v="8929710"/>
    <n v="12529390"/>
    <b v="0"/>
  </r>
  <r>
    <s v="A584"/>
    <d v="2022-06-23T00:00:00"/>
    <s v="23"/>
    <s v="Thursday"/>
    <s v="June"/>
    <s v="NN584"/>
    <s v="Name 584"/>
    <x v="3"/>
    <s v="Printer"/>
    <n v="3200"/>
    <n v="6"/>
    <n v="19200"/>
    <s v="Cash"/>
    <n v="2178920"/>
    <n v="5983320"/>
    <n v="8929710"/>
    <n v="12529390"/>
    <b v="0"/>
  </r>
  <r>
    <s v="A585"/>
    <d v="2022-06-23T00:00:00"/>
    <s v="23"/>
    <s v="Thursday"/>
    <s v="June"/>
    <s v="NN585"/>
    <s v="Name 585"/>
    <x v="0"/>
    <s v="Scanner"/>
    <n v="2900"/>
    <n v="5"/>
    <n v="14500"/>
    <s v="Online"/>
    <n v="2178920"/>
    <n v="5983320"/>
    <n v="8929710"/>
    <n v="12529390"/>
    <b v="0"/>
  </r>
  <r>
    <s v="A586"/>
    <d v="2022-06-23T00:00:00"/>
    <s v="23"/>
    <s v="Thursday"/>
    <s v="June"/>
    <s v="NN586"/>
    <s v="Name 586"/>
    <x v="1"/>
    <s v="Keyboard"/>
    <n v="190"/>
    <n v="6"/>
    <n v="1140"/>
    <s v="Cash"/>
    <n v="2178920"/>
    <n v="5983320"/>
    <n v="8929710"/>
    <n v="12529390"/>
    <b v="0"/>
  </r>
  <r>
    <s v="A587"/>
    <d v="2022-06-23T00:00:00"/>
    <s v="23"/>
    <s v="Thursday"/>
    <s v="June"/>
    <s v="NN587"/>
    <s v="Name 587"/>
    <x v="2"/>
    <s v="SSD 256 GB"/>
    <n v="4000"/>
    <n v="5"/>
    <n v="20000"/>
    <s v="Online"/>
    <n v="2178920"/>
    <n v="5983320"/>
    <n v="8929710"/>
    <n v="12529390"/>
    <b v="0"/>
  </r>
  <r>
    <s v="A588"/>
    <d v="2022-06-23T00:00:00"/>
    <s v="23"/>
    <s v="Thursday"/>
    <s v="June"/>
    <s v="NN588"/>
    <s v="Name 588"/>
    <x v="3"/>
    <s v="HDD 256 GB"/>
    <n v="1500"/>
    <n v="6"/>
    <n v="9000"/>
    <s v="Cash"/>
    <n v="2178920"/>
    <n v="5983320"/>
    <n v="8929710"/>
    <n v="12529390"/>
    <b v="0"/>
  </r>
  <r>
    <s v="A589"/>
    <d v="2022-06-24T00:00:00"/>
    <s v="24"/>
    <s v="Friday"/>
    <s v="June"/>
    <s v="NN589"/>
    <s v="Name 589"/>
    <x v="0"/>
    <s v="Mouse"/>
    <n v="210"/>
    <n v="2"/>
    <n v="420"/>
    <s v="Online"/>
    <n v="2128930"/>
    <n v="6033130"/>
    <n v="8929710"/>
    <n v="12529390"/>
    <b v="0"/>
  </r>
  <r>
    <s v="A590"/>
    <d v="2022-06-24T00:00:00"/>
    <s v="24"/>
    <s v="Friday"/>
    <s v="June"/>
    <s v="NN590"/>
    <s v="Name 590"/>
    <x v="1"/>
    <s v="Monitor"/>
    <n v="4000"/>
    <n v="3"/>
    <n v="12000"/>
    <s v="Cash"/>
    <n v="2128930"/>
    <n v="6033130"/>
    <n v="8929710"/>
    <n v="12529390"/>
    <b v="0"/>
  </r>
  <r>
    <s v="A591"/>
    <d v="2022-06-24T00:00:00"/>
    <s v="24"/>
    <s v="Friday"/>
    <s v="June"/>
    <s v="NN591"/>
    <s v="Name 591"/>
    <x v="2"/>
    <s v="Printer"/>
    <n v="3200"/>
    <n v="5"/>
    <n v="16000"/>
    <s v="Online"/>
    <n v="2128930"/>
    <n v="6033130"/>
    <n v="8929710"/>
    <n v="12529390"/>
    <b v="0"/>
  </r>
  <r>
    <s v="A592"/>
    <d v="2022-06-24T00:00:00"/>
    <s v="24"/>
    <s v="Friday"/>
    <s v="June"/>
    <s v="NN592"/>
    <s v="Name 592"/>
    <x v="3"/>
    <s v="Scanner"/>
    <n v="2900"/>
    <n v="3"/>
    <n v="8700"/>
    <s v="Cash"/>
    <n v="2128930"/>
    <n v="6033130"/>
    <n v="8929710"/>
    <n v="12529390"/>
    <b v="0"/>
  </r>
  <r>
    <s v="A593"/>
    <d v="2022-06-24T00:00:00"/>
    <s v="24"/>
    <s v="Friday"/>
    <s v="June"/>
    <s v="NN593"/>
    <s v="Name 593"/>
    <x v="0"/>
    <s v="Keyboard"/>
    <n v="190"/>
    <n v="1"/>
    <n v="190"/>
    <s v="Online"/>
    <n v="2128930"/>
    <n v="6033130"/>
    <n v="8929710"/>
    <n v="12529390"/>
    <b v="0"/>
  </r>
  <r>
    <s v="A594"/>
    <d v="2022-06-24T00:00:00"/>
    <s v="24"/>
    <s v="Friday"/>
    <s v="June"/>
    <s v="NN594"/>
    <s v="Name 594"/>
    <x v="1"/>
    <s v="SSD 256 GB"/>
    <n v="4000"/>
    <n v="2"/>
    <n v="8000"/>
    <s v="Cash"/>
    <n v="2128930"/>
    <n v="6033130"/>
    <n v="8929710"/>
    <n v="12529390"/>
    <b v="0"/>
  </r>
  <r>
    <s v="A595"/>
    <d v="2022-06-24T00:00:00"/>
    <s v="24"/>
    <s v="Friday"/>
    <s v="June"/>
    <s v="NN595"/>
    <s v="Name 595"/>
    <x v="2"/>
    <s v="HDD 256 GB"/>
    <n v="1500"/>
    <n v="3"/>
    <n v="4500"/>
    <s v="Online"/>
    <n v="2128930"/>
    <n v="6033130"/>
    <n v="8929710"/>
    <n v="12529390"/>
    <b v="0"/>
  </r>
  <r>
    <s v="A596"/>
    <d v="2022-06-25T00:00:00"/>
    <s v="25"/>
    <s v="Saturday"/>
    <s v="June"/>
    <s v="NN596"/>
    <s v="Name 596"/>
    <x v="3"/>
    <s v="Mouse"/>
    <n v="210"/>
    <n v="7"/>
    <n v="1470"/>
    <s v="Cash"/>
    <n v="2094880"/>
    <n v="6083760"/>
    <n v="8929710"/>
    <n v="12529390"/>
    <b v="0"/>
  </r>
  <r>
    <s v="A597"/>
    <d v="2022-06-25T00:00:00"/>
    <s v="25"/>
    <s v="Saturday"/>
    <s v="June"/>
    <s v="NN597"/>
    <s v="Name 597"/>
    <x v="0"/>
    <s v="Monitor"/>
    <n v="4000"/>
    <n v="6"/>
    <n v="24000"/>
    <s v="Online"/>
    <n v="2094880"/>
    <n v="6083760"/>
    <n v="8929710"/>
    <n v="12529390"/>
    <b v="0"/>
  </r>
  <r>
    <s v="A598"/>
    <d v="2022-06-25T00:00:00"/>
    <s v="25"/>
    <s v="Saturday"/>
    <s v="June"/>
    <s v="NN598"/>
    <s v="Name 598"/>
    <x v="1"/>
    <s v="Printer"/>
    <n v="3200"/>
    <n v="1"/>
    <n v="3200"/>
    <s v="Cash"/>
    <n v="2094880"/>
    <n v="6083760"/>
    <n v="8929710"/>
    <n v="12529390"/>
    <b v="0"/>
  </r>
  <r>
    <s v="A599"/>
    <d v="2022-06-25T00:00:00"/>
    <s v="25"/>
    <s v="Saturday"/>
    <s v="June"/>
    <s v="NN599"/>
    <s v="Name 599"/>
    <x v="2"/>
    <s v="Scanner"/>
    <n v="2900"/>
    <n v="3"/>
    <n v="8700"/>
    <s v="Online"/>
    <n v="2094880"/>
    <n v="6083760"/>
    <n v="8929710"/>
    <n v="12529390"/>
    <b v="0"/>
  </r>
  <r>
    <s v="A600"/>
    <d v="2022-06-25T00:00:00"/>
    <s v="25"/>
    <s v="Saturday"/>
    <s v="June"/>
    <s v="NN600"/>
    <s v="Name 600"/>
    <x v="3"/>
    <s v="Keyboard"/>
    <n v="190"/>
    <n v="4"/>
    <n v="760"/>
    <s v="Cash"/>
    <n v="2094880"/>
    <n v="6083760"/>
    <n v="8929710"/>
    <n v="12529390"/>
    <b v="0"/>
  </r>
  <r>
    <s v="A601"/>
    <d v="2022-06-25T00:00:00"/>
    <s v="25"/>
    <s v="Saturday"/>
    <s v="June"/>
    <s v="NN601"/>
    <s v="Name 601"/>
    <x v="0"/>
    <s v="SSD 256 GB"/>
    <n v="4000"/>
    <n v="2"/>
    <n v="8000"/>
    <s v="Online"/>
    <n v="2094880"/>
    <n v="6083760"/>
    <n v="8929710"/>
    <n v="12529390"/>
    <b v="0"/>
  </r>
  <r>
    <s v="A602"/>
    <d v="2022-06-25T00:00:00"/>
    <s v="25"/>
    <s v="Saturday"/>
    <s v="June"/>
    <s v="NN602"/>
    <s v="Name 602"/>
    <x v="1"/>
    <s v="HDD 256 GB"/>
    <n v="1500"/>
    <n v="3"/>
    <n v="4500"/>
    <s v="Cash"/>
    <n v="2094880"/>
    <n v="6083760"/>
    <n v="8929710"/>
    <n v="12529390"/>
    <b v="0"/>
  </r>
  <r>
    <s v="A603"/>
    <d v="2022-06-26T00:00:00"/>
    <s v="26"/>
    <s v="Sunday"/>
    <s v="June"/>
    <s v="NN603"/>
    <s v="Name 603"/>
    <x v="2"/>
    <s v="Mouse"/>
    <n v="210"/>
    <n v="4"/>
    <n v="840"/>
    <s v="Online"/>
    <n v="2144870"/>
    <n v="6183560"/>
    <n v="8929710"/>
    <n v="12529390"/>
    <b v="0"/>
  </r>
  <r>
    <s v="A604"/>
    <d v="2022-06-26T00:00:00"/>
    <s v="26"/>
    <s v="Sunday"/>
    <s v="June"/>
    <s v="NN604"/>
    <s v="Name 604"/>
    <x v="3"/>
    <s v="Monitor"/>
    <n v="4000"/>
    <n v="5"/>
    <n v="20000"/>
    <s v="Cash"/>
    <n v="2144870"/>
    <n v="6183560"/>
    <n v="8929710"/>
    <n v="12529390"/>
    <b v="0"/>
  </r>
  <r>
    <s v="A605"/>
    <d v="2022-06-26T00:00:00"/>
    <s v="26"/>
    <s v="Sunday"/>
    <s v="June"/>
    <s v="NN605"/>
    <s v="Name 605"/>
    <x v="0"/>
    <s v="Printer"/>
    <n v="3200"/>
    <n v="6"/>
    <n v="19200"/>
    <s v="Online"/>
    <n v="2144870"/>
    <n v="6183560"/>
    <n v="8929710"/>
    <n v="12529390"/>
    <b v="0"/>
  </r>
  <r>
    <s v="A606"/>
    <d v="2022-06-26T00:00:00"/>
    <s v="26"/>
    <s v="Sunday"/>
    <s v="June"/>
    <s v="NN606"/>
    <s v="Name 606"/>
    <x v="1"/>
    <s v="Scanner"/>
    <n v="2900"/>
    <n v="5"/>
    <n v="14500"/>
    <s v="Cash"/>
    <n v="2144870"/>
    <n v="6183560"/>
    <n v="8929710"/>
    <n v="12529390"/>
    <b v="0"/>
  </r>
  <r>
    <s v="A607"/>
    <d v="2022-06-26T00:00:00"/>
    <s v="26"/>
    <s v="Sunday"/>
    <s v="June"/>
    <s v="NN607"/>
    <s v="Name 607"/>
    <x v="2"/>
    <s v="Keyboard"/>
    <n v="190"/>
    <n v="4"/>
    <n v="760"/>
    <s v="Online"/>
    <n v="2144870"/>
    <n v="6183560"/>
    <n v="8929710"/>
    <n v="12529390"/>
    <b v="0"/>
  </r>
  <r>
    <s v="A608"/>
    <d v="2022-06-26T00:00:00"/>
    <s v="26"/>
    <s v="Sunday"/>
    <s v="June"/>
    <s v="NN608"/>
    <s v="Name 608"/>
    <x v="3"/>
    <s v="SSD 256 GB"/>
    <n v="4000"/>
    <n v="10"/>
    <n v="40000"/>
    <s v="Cash"/>
    <n v="2144870"/>
    <n v="6183560"/>
    <n v="8929710"/>
    <n v="12529390"/>
    <b v="0"/>
  </r>
  <r>
    <s v="A609"/>
    <d v="2022-06-26T00:00:00"/>
    <s v="26"/>
    <s v="Sunday"/>
    <s v="June"/>
    <s v="NN609"/>
    <s v="Name 609"/>
    <x v="0"/>
    <s v="HDD 256 GB"/>
    <n v="1500"/>
    <n v="3"/>
    <n v="4500"/>
    <s v="Online"/>
    <n v="2144870"/>
    <n v="6183560"/>
    <n v="8929710"/>
    <n v="12529390"/>
    <b v="0"/>
  </r>
  <r>
    <s v="A610"/>
    <d v="2022-06-27T00:00:00"/>
    <s v="27"/>
    <s v="Monday"/>
    <s v="June"/>
    <s v="NN610"/>
    <s v="Name 610"/>
    <x v="1"/>
    <s v="Mouse"/>
    <n v="210"/>
    <n v="4"/>
    <n v="840"/>
    <s v="Cash"/>
    <n v="2178920"/>
    <n v="6268240"/>
    <n v="8929710"/>
    <n v="12529390"/>
    <b v="0"/>
  </r>
  <r>
    <s v="A611"/>
    <d v="2022-06-27T00:00:00"/>
    <s v="27"/>
    <s v="Monday"/>
    <s v="June"/>
    <s v="NN611"/>
    <s v="Name 611"/>
    <x v="2"/>
    <s v="Monitor"/>
    <n v="4000"/>
    <n v="5"/>
    <n v="20000"/>
    <s v="Online"/>
    <n v="2178920"/>
    <n v="6268240"/>
    <n v="8929710"/>
    <n v="12529390"/>
    <b v="0"/>
  </r>
  <r>
    <s v="A612"/>
    <d v="2022-06-27T00:00:00"/>
    <s v="27"/>
    <s v="Monday"/>
    <s v="June"/>
    <s v="NN612"/>
    <s v="Name 612"/>
    <x v="3"/>
    <s v="Printer"/>
    <n v="3200"/>
    <n v="6"/>
    <n v="19200"/>
    <s v="Cash"/>
    <n v="2178920"/>
    <n v="6268240"/>
    <n v="8929710"/>
    <n v="12529390"/>
    <b v="0"/>
  </r>
  <r>
    <s v="A613"/>
    <d v="2022-06-27T00:00:00"/>
    <s v="27"/>
    <s v="Monday"/>
    <s v="June"/>
    <s v="NN613"/>
    <s v="Name 613"/>
    <x v="0"/>
    <s v="Scanner"/>
    <n v="2900"/>
    <n v="5"/>
    <n v="14500"/>
    <s v="Online"/>
    <n v="2178920"/>
    <n v="6268240"/>
    <n v="8929710"/>
    <n v="12529390"/>
    <b v="0"/>
  </r>
  <r>
    <s v="A614"/>
    <d v="2022-06-27T00:00:00"/>
    <s v="27"/>
    <s v="Monday"/>
    <s v="June"/>
    <s v="NN614"/>
    <s v="Name 614"/>
    <x v="1"/>
    <s v="Keyboard"/>
    <n v="190"/>
    <n v="6"/>
    <n v="1140"/>
    <s v="Cash"/>
    <n v="2178920"/>
    <n v="6268240"/>
    <n v="8929710"/>
    <n v="12529390"/>
    <b v="0"/>
  </r>
  <r>
    <s v="A615"/>
    <d v="2022-06-27T00:00:00"/>
    <s v="27"/>
    <s v="Monday"/>
    <s v="June"/>
    <s v="NN615"/>
    <s v="Name 615"/>
    <x v="2"/>
    <s v="SSD 256 GB"/>
    <n v="4000"/>
    <n v="5"/>
    <n v="20000"/>
    <s v="Online"/>
    <n v="2178920"/>
    <n v="6268240"/>
    <n v="8929710"/>
    <n v="12529390"/>
    <b v="0"/>
  </r>
  <r>
    <s v="A616"/>
    <d v="2022-06-27T00:00:00"/>
    <s v="27"/>
    <s v="Monday"/>
    <s v="June"/>
    <s v="NN616"/>
    <s v="Name 616"/>
    <x v="3"/>
    <s v="HDD 256 GB"/>
    <n v="1500"/>
    <n v="6"/>
    <n v="9000"/>
    <s v="Cash"/>
    <n v="2178920"/>
    <n v="6268240"/>
    <n v="8929710"/>
    <n v="12529390"/>
    <b v="0"/>
  </r>
  <r>
    <s v="A617"/>
    <d v="2022-06-28T00:00:00"/>
    <s v="28"/>
    <s v="Tuesday"/>
    <s v="June"/>
    <s v="NN617"/>
    <s v="Name 617"/>
    <x v="0"/>
    <s v="Mouse"/>
    <n v="210"/>
    <n v="2"/>
    <n v="420"/>
    <s v="Online"/>
    <n v="2128930"/>
    <n v="6318050"/>
    <n v="8929710"/>
    <n v="12529390"/>
    <b v="0"/>
  </r>
  <r>
    <s v="A618"/>
    <d v="2022-06-28T00:00:00"/>
    <s v="28"/>
    <s v="Tuesday"/>
    <s v="June"/>
    <s v="NN618"/>
    <s v="Name 618"/>
    <x v="1"/>
    <s v="Monitor"/>
    <n v="4000"/>
    <n v="3"/>
    <n v="12000"/>
    <s v="Cash"/>
    <n v="2128930"/>
    <n v="6318050"/>
    <n v="8929710"/>
    <n v="12529390"/>
    <b v="0"/>
  </r>
  <r>
    <s v="A619"/>
    <d v="2022-06-28T00:00:00"/>
    <s v="28"/>
    <s v="Tuesday"/>
    <s v="June"/>
    <s v="NN619"/>
    <s v="Name 619"/>
    <x v="2"/>
    <s v="Printer"/>
    <n v="3200"/>
    <n v="5"/>
    <n v="16000"/>
    <s v="Online"/>
    <n v="2128930"/>
    <n v="6318050"/>
    <n v="8929710"/>
    <n v="12529390"/>
    <b v="0"/>
  </r>
  <r>
    <s v="A620"/>
    <d v="2022-06-28T00:00:00"/>
    <s v="28"/>
    <s v="Tuesday"/>
    <s v="June"/>
    <s v="NN620"/>
    <s v="Name 620"/>
    <x v="3"/>
    <s v="Scanner"/>
    <n v="2900"/>
    <n v="3"/>
    <n v="8700"/>
    <s v="Cash"/>
    <n v="2128930"/>
    <n v="6318050"/>
    <n v="8929710"/>
    <n v="12529390"/>
    <b v="0"/>
  </r>
  <r>
    <s v="A621"/>
    <d v="2022-06-28T00:00:00"/>
    <s v="28"/>
    <s v="Tuesday"/>
    <s v="June"/>
    <s v="NN621"/>
    <s v="Name 621"/>
    <x v="0"/>
    <s v="Keyboard"/>
    <n v="190"/>
    <n v="1"/>
    <n v="190"/>
    <s v="Online"/>
    <n v="2128930"/>
    <n v="6318050"/>
    <n v="8929710"/>
    <n v="12529390"/>
    <b v="0"/>
  </r>
  <r>
    <s v="A622"/>
    <d v="2022-06-28T00:00:00"/>
    <s v="28"/>
    <s v="Tuesday"/>
    <s v="June"/>
    <s v="NN622"/>
    <s v="Name 622"/>
    <x v="1"/>
    <s v="SSD 256 GB"/>
    <n v="4000"/>
    <n v="2"/>
    <n v="8000"/>
    <s v="Cash"/>
    <n v="2128930"/>
    <n v="6318050"/>
    <n v="8929710"/>
    <n v="12529390"/>
    <b v="0"/>
  </r>
  <r>
    <s v="A623"/>
    <d v="2022-06-28T00:00:00"/>
    <s v="28"/>
    <s v="Tuesday"/>
    <s v="June"/>
    <s v="NN623"/>
    <s v="Name 623"/>
    <x v="2"/>
    <s v="HDD 256 GB"/>
    <n v="1500"/>
    <n v="3"/>
    <n v="4500"/>
    <s v="Online"/>
    <n v="2128930"/>
    <n v="6318050"/>
    <n v="8929710"/>
    <n v="12529390"/>
    <b v="0"/>
  </r>
  <r>
    <s v="A624"/>
    <d v="2022-06-29T00:00:00"/>
    <s v="29"/>
    <s v="Wednesday"/>
    <s v="June"/>
    <s v="NN624"/>
    <s v="Name 624"/>
    <x v="3"/>
    <s v="Mouse"/>
    <n v="210"/>
    <n v="7"/>
    <n v="1470"/>
    <s v="Cash"/>
    <n v="2094880"/>
    <n v="6368680"/>
    <n v="8929710"/>
    <n v="12529390"/>
    <b v="0"/>
  </r>
  <r>
    <s v="A625"/>
    <d v="2022-06-29T00:00:00"/>
    <s v="29"/>
    <s v="Wednesday"/>
    <s v="June"/>
    <s v="NN625"/>
    <s v="Name 625"/>
    <x v="0"/>
    <s v="Monitor"/>
    <n v="4000"/>
    <n v="6"/>
    <n v="24000"/>
    <s v="Online"/>
    <n v="2094880"/>
    <n v="6368680"/>
    <n v="8929710"/>
    <n v="12529390"/>
    <b v="0"/>
  </r>
  <r>
    <s v="A626"/>
    <d v="2022-06-29T00:00:00"/>
    <s v="29"/>
    <s v="Wednesday"/>
    <s v="June"/>
    <s v="NN626"/>
    <s v="Name 626"/>
    <x v="1"/>
    <s v="Printer"/>
    <n v="3200"/>
    <n v="1"/>
    <n v="3200"/>
    <s v="Cash"/>
    <n v="2094880"/>
    <n v="6368680"/>
    <n v="8929710"/>
    <n v="12529390"/>
    <b v="0"/>
  </r>
  <r>
    <s v="A627"/>
    <d v="2022-06-29T00:00:00"/>
    <s v="29"/>
    <s v="Wednesday"/>
    <s v="June"/>
    <s v="NN627"/>
    <s v="Name 627"/>
    <x v="2"/>
    <s v="Scanner"/>
    <n v="2900"/>
    <n v="3"/>
    <n v="8700"/>
    <s v="Online"/>
    <n v="2094880"/>
    <n v="6368680"/>
    <n v="8929710"/>
    <n v="12529390"/>
    <b v="0"/>
  </r>
  <r>
    <s v="A628"/>
    <d v="2022-06-29T00:00:00"/>
    <s v="29"/>
    <s v="Wednesday"/>
    <s v="June"/>
    <s v="NN628"/>
    <s v="Name 628"/>
    <x v="3"/>
    <s v="Keyboard"/>
    <n v="190"/>
    <n v="4"/>
    <n v="760"/>
    <s v="Cash"/>
    <n v="2094880"/>
    <n v="6368680"/>
    <n v="8929710"/>
    <n v="12529390"/>
    <b v="0"/>
  </r>
  <r>
    <s v="A629"/>
    <d v="2022-06-29T00:00:00"/>
    <s v="29"/>
    <s v="Wednesday"/>
    <s v="June"/>
    <s v="NN629"/>
    <s v="Name 629"/>
    <x v="0"/>
    <s v="SSD 256 GB"/>
    <n v="4000"/>
    <n v="2"/>
    <n v="8000"/>
    <s v="Online"/>
    <n v="2094880"/>
    <n v="6368680"/>
    <n v="8929710"/>
    <n v="12529390"/>
    <b v="0"/>
  </r>
  <r>
    <s v="A630"/>
    <d v="2022-06-29T00:00:00"/>
    <s v="29"/>
    <s v="Wednesday"/>
    <s v="June"/>
    <s v="NN630"/>
    <s v="Name 630"/>
    <x v="1"/>
    <s v="HDD 256 GB"/>
    <n v="1500"/>
    <n v="3"/>
    <n v="4500"/>
    <s v="Cash"/>
    <n v="2094880"/>
    <n v="6368680"/>
    <n v="8929710"/>
    <n v="12529390"/>
    <b v="0"/>
  </r>
  <r>
    <s v="A631"/>
    <d v="2022-06-30T00:00:00"/>
    <s v="30"/>
    <s v="Thursday"/>
    <s v="June"/>
    <s v="NN631"/>
    <s v="Name 631"/>
    <x v="2"/>
    <s v="Mouse"/>
    <n v="210"/>
    <n v="4"/>
    <n v="840"/>
    <s v="Online"/>
    <n v="2144870"/>
    <n v="6418670"/>
    <n v="8929710"/>
    <n v="12529390"/>
    <b v="0"/>
  </r>
  <r>
    <s v="A632"/>
    <d v="2022-06-30T00:00:00"/>
    <s v="30"/>
    <s v="Thursday"/>
    <s v="June"/>
    <s v="NN632"/>
    <s v="Name 632"/>
    <x v="3"/>
    <s v="Monitor"/>
    <n v="4000"/>
    <n v="5"/>
    <n v="20000"/>
    <s v="Cash"/>
    <n v="2144870"/>
    <n v="6418670"/>
    <n v="8929710"/>
    <n v="12529390"/>
    <b v="0"/>
  </r>
  <r>
    <s v="A633"/>
    <d v="2022-06-30T00:00:00"/>
    <s v="30"/>
    <s v="Thursday"/>
    <s v="June"/>
    <s v="NN633"/>
    <s v="Name 633"/>
    <x v="0"/>
    <s v="Printer"/>
    <n v="3200"/>
    <n v="6"/>
    <n v="19200"/>
    <s v="Online"/>
    <n v="2144870"/>
    <n v="6418670"/>
    <n v="8929710"/>
    <n v="12529390"/>
    <b v="0"/>
  </r>
  <r>
    <s v="A634"/>
    <d v="2022-06-30T00:00:00"/>
    <s v="30"/>
    <s v="Thursday"/>
    <s v="June"/>
    <s v="NN634"/>
    <s v="Name 634"/>
    <x v="1"/>
    <s v="Scanner"/>
    <n v="2900"/>
    <n v="5"/>
    <n v="14500"/>
    <s v="Cash"/>
    <n v="2144870"/>
    <n v="6418670"/>
    <n v="8929710"/>
    <n v="12529390"/>
    <b v="0"/>
  </r>
  <r>
    <s v="A635"/>
    <d v="2022-06-30T00:00:00"/>
    <s v="30"/>
    <s v="Thursday"/>
    <s v="June"/>
    <s v="NN635"/>
    <s v="Name 635"/>
    <x v="2"/>
    <s v="Keyboard"/>
    <n v="190"/>
    <n v="4"/>
    <n v="760"/>
    <s v="Online"/>
    <n v="2144870"/>
    <n v="6418670"/>
    <n v="8929710"/>
    <n v="12529390"/>
    <b v="0"/>
  </r>
  <r>
    <s v="A636"/>
    <d v="2022-06-30T00:00:00"/>
    <s v="30"/>
    <s v="Thursday"/>
    <s v="June"/>
    <s v="NN636"/>
    <s v="Name 636"/>
    <x v="3"/>
    <s v="SSD 256 GB"/>
    <n v="4000"/>
    <n v="10"/>
    <n v="40000"/>
    <s v="Cash"/>
    <n v="2144870"/>
    <n v="6418670"/>
    <n v="8929710"/>
    <n v="12529390"/>
    <b v="0"/>
  </r>
  <r>
    <s v="A637"/>
    <d v="2022-06-30T00:00:00"/>
    <s v="30"/>
    <s v="Thursday"/>
    <s v="June"/>
    <s v="NN637"/>
    <s v="Name 637"/>
    <x v="0"/>
    <s v="HDD 256 GB"/>
    <n v="1500"/>
    <n v="3"/>
    <n v="4500"/>
    <s v="Online"/>
    <n v="2144870"/>
    <n v="6418670"/>
    <n v="8929710"/>
    <n v="12529390"/>
    <b v="0"/>
  </r>
  <r>
    <s v="A638"/>
    <d v="2022-07-01T00:00:00"/>
    <s v="1"/>
    <s v="Friday"/>
    <s v="July"/>
    <s v="NN638"/>
    <s v="Name 638"/>
    <x v="1"/>
    <s v="Mouse"/>
    <n v="210"/>
    <n v="4"/>
    <n v="840"/>
    <s v="Cash"/>
    <n v="2178920"/>
    <n v="6452720"/>
    <n v="8929710"/>
    <n v="12529390"/>
    <b v="0"/>
  </r>
  <r>
    <s v="A639"/>
    <d v="2022-07-01T00:00:00"/>
    <s v="1"/>
    <s v="Friday"/>
    <s v="July"/>
    <s v="NN639"/>
    <s v="Name 639"/>
    <x v="2"/>
    <s v="Monitor"/>
    <n v="4000"/>
    <n v="5"/>
    <n v="20000"/>
    <s v="Online"/>
    <n v="2178920"/>
    <n v="6452720"/>
    <n v="8929710"/>
    <n v="12529390"/>
    <b v="0"/>
  </r>
  <r>
    <s v="A640"/>
    <d v="2022-07-01T00:00:00"/>
    <s v="1"/>
    <s v="Friday"/>
    <s v="July"/>
    <s v="NN640"/>
    <s v="Name 640"/>
    <x v="3"/>
    <s v="Printer"/>
    <n v="3200"/>
    <n v="6"/>
    <n v="19200"/>
    <s v="Cash"/>
    <n v="2178920"/>
    <n v="6452720"/>
    <n v="8929710"/>
    <n v="12529390"/>
    <b v="0"/>
  </r>
  <r>
    <s v="A641"/>
    <d v="2022-07-01T00:00:00"/>
    <s v="1"/>
    <s v="Friday"/>
    <s v="July"/>
    <s v="NN641"/>
    <s v="Name 641"/>
    <x v="0"/>
    <s v="Scanner"/>
    <n v="2900"/>
    <n v="5"/>
    <n v="14500"/>
    <s v="Online"/>
    <n v="2178920"/>
    <n v="6452720"/>
    <n v="8929710"/>
    <n v="12529390"/>
    <b v="0"/>
  </r>
  <r>
    <s v="A642"/>
    <d v="2022-07-01T00:00:00"/>
    <s v="1"/>
    <s v="Friday"/>
    <s v="July"/>
    <s v="NN642"/>
    <s v="Name 642"/>
    <x v="1"/>
    <s v="Keyboard"/>
    <n v="190"/>
    <n v="6"/>
    <n v="1140"/>
    <s v="Cash"/>
    <n v="2178920"/>
    <n v="6452720"/>
    <n v="8929710"/>
    <n v="12529390"/>
    <b v="0"/>
  </r>
  <r>
    <s v="A643"/>
    <d v="2022-07-01T00:00:00"/>
    <s v="1"/>
    <s v="Friday"/>
    <s v="July"/>
    <s v="NN643"/>
    <s v="Name 643"/>
    <x v="2"/>
    <s v="SSD 256 GB"/>
    <n v="4000"/>
    <n v="5"/>
    <n v="20000"/>
    <s v="Online"/>
    <n v="2178920"/>
    <n v="6452720"/>
    <n v="8929710"/>
    <n v="12529390"/>
    <b v="0"/>
  </r>
  <r>
    <s v="A644"/>
    <d v="2022-07-01T00:00:00"/>
    <s v="1"/>
    <s v="Friday"/>
    <s v="July"/>
    <s v="NN644"/>
    <s v="Name 644"/>
    <x v="3"/>
    <s v="HDD 256 GB"/>
    <n v="1500"/>
    <n v="6"/>
    <n v="9000"/>
    <s v="Cash"/>
    <n v="2178920"/>
    <n v="6452720"/>
    <n v="8929710"/>
    <n v="12529390"/>
    <b v="0"/>
  </r>
  <r>
    <s v="A645"/>
    <d v="2022-07-02T00:00:00"/>
    <s v="2"/>
    <s v="Saturday"/>
    <s v="July"/>
    <s v="NN645"/>
    <s v="Name 645"/>
    <x v="0"/>
    <s v="Mouse"/>
    <n v="210"/>
    <n v="2"/>
    <n v="420"/>
    <s v="Online"/>
    <n v="2128930"/>
    <n v="6402730"/>
    <n v="8929710"/>
    <n v="12529390"/>
    <b v="0"/>
  </r>
  <r>
    <s v="A646"/>
    <d v="2022-07-02T00:00:00"/>
    <s v="2"/>
    <s v="Saturday"/>
    <s v="July"/>
    <s v="NN646"/>
    <s v="Name 646"/>
    <x v="1"/>
    <s v="Monitor"/>
    <n v="4000"/>
    <n v="3"/>
    <n v="12000"/>
    <s v="Cash"/>
    <n v="2128930"/>
    <n v="6402730"/>
    <n v="8929710"/>
    <n v="12529390"/>
    <b v="0"/>
  </r>
  <r>
    <s v="A647"/>
    <d v="2022-07-02T00:00:00"/>
    <s v="2"/>
    <s v="Saturday"/>
    <s v="July"/>
    <s v="NN647"/>
    <s v="Name 647"/>
    <x v="2"/>
    <s v="Printer"/>
    <n v="3200"/>
    <n v="5"/>
    <n v="16000"/>
    <s v="Online"/>
    <n v="2128930"/>
    <n v="6402730"/>
    <n v="8929710"/>
    <n v="12529390"/>
    <b v="0"/>
  </r>
  <r>
    <s v="A648"/>
    <d v="2022-07-02T00:00:00"/>
    <s v="2"/>
    <s v="Saturday"/>
    <s v="July"/>
    <s v="NN648"/>
    <s v="Name 648"/>
    <x v="3"/>
    <s v="Scanner"/>
    <n v="2900"/>
    <n v="3"/>
    <n v="8700"/>
    <s v="Cash"/>
    <n v="2128930"/>
    <n v="6402730"/>
    <n v="8929710"/>
    <n v="12529390"/>
    <b v="0"/>
  </r>
  <r>
    <s v="A649"/>
    <d v="2022-07-02T00:00:00"/>
    <s v="2"/>
    <s v="Saturday"/>
    <s v="July"/>
    <s v="NN649"/>
    <s v="Name 649"/>
    <x v="0"/>
    <s v="Keyboard"/>
    <n v="190"/>
    <n v="1"/>
    <n v="190"/>
    <s v="Online"/>
    <n v="2128930"/>
    <n v="6402730"/>
    <n v="8929710"/>
    <n v="12529390"/>
    <b v="0"/>
  </r>
  <r>
    <s v="A650"/>
    <d v="2022-07-02T00:00:00"/>
    <s v="2"/>
    <s v="Saturday"/>
    <s v="July"/>
    <s v="NN650"/>
    <s v="Name 650"/>
    <x v="1"/>
    <s v="SSD 256 GB"/>
    <n v="4000"/>
    <n v="2"/>
    <n v="8000"/>
    <s v="Cash"/>
    <n v="2128930"/>
    <n v="6402730"/>
    <n v="8929710"/>
    <n v="12529390"/>
    <b v="0"/>
  </r>
  <r>
    <s v="A651"/>
    <d v="2022-07-02T00:00:00"/>
    <s v="2"/>
    <s v="Saturday"/>
    <s v="July"/>
    <s v="NN651"/>
    <s v="Name 651"/>
    <x v="2"/>
    <s v="HDD 256 GB"/>
    <n v="1500"/>
    <n v="3"/>
    <n v="4500"/>
    <s v="Online"/>
    <n v="2128930"/>
    <n v="6402730"/>
    <n v="8929710"/>
    <n v="12529390"/>
    <b v="0"/>
  </r>
  <r>
    <s v="A652"/>
    <d v="2022-07-03T00:00:00"/>
    <s v="3"/>
    <s v="Sunday"/>
    <s v="July"/>
    <s v="NN652"/>
    <s v="Name 652"/>
    <x v="3"/>
    <s v="Mouse"/>
    <n v="210"/>
    <n v="7"/>
    <n v="1470"/>
    <s v="Cash"/>
    <n v="2094880"/>
    <n v="6368680"/>
    <n v="8929710"/>
    <n v="12529390"/>
    <b v="0"/>
  </r>
  <r>
    <s v="A653"/>
    <d v="2022-07-03T00:00:00"/>
    <s v="3"/>
    <s v="Sunday"/>
    <s v="July"/>
    <s v="NN653"/>
    <s v="Name 653"/>
    <x v="0"/>
    <s v="Monitor"/>
    <n v="4000"/>
    <n v="6"/>
    <n v="24000"/>
    <s v="Online"/>
    <n v="2094880"/>
    <n v="6368680"/>
    <n v="8929710"/>
    <n v="12529390"/>
    <b v="0"/>
  </r>
  <r>
    <s v="A654"/>
    <d v="2022-07-03T00:00:00"/>
    <s v="3"/>
    <s v="Sunday"/>
    <s v="July"/>
    <s v="NN654"/>
    <s v="Name 654"/>
    <x v="1"/>
    <s v="Printer"/>
    <n v="3200"/>
    <n v="1"/>
    <n v="3200"/>
    <s v="Cash"/>
    <n v="2094880"/>
    <n v="6368680"/>
    <n v="8929710"/>
    <n v="12529390"/>
    <b v="0"/>
  </r>
  <r>
    <s v="A655"/>
    <d v="2022-07-03T00:00:00"/>
    <s v="3"/>
    <s v="Sunday"/>
    <s v="July"/>
    <s v="NN655"/>
    <s v="Name 655"/>
    <x v="2"/>
    <s v="Scanner"/>
    <n v="2900"/>
    <n v="3"/>
    <n v="8700"/>
    <s v="Online"/>
    <n v="2094880"/>
    <n v="6368680"/>
    <n v="8929710"/>
    <n v="12529390"/>
    <b v="0"/>
  </r>
  <r>
    <s v="A656"/>
    <d v="2022-07-03T00:00:00"/>
    <s v="3"/>
    <s v="Sunday"/>
    <s v="July"/>
    <s v="NN656"/>
    <s v="Name 656"/>
    <x v="3"/>
    <s v="Keyboard"/>
    <n v="190"/>
    <n v="4"/>
    <n v="760"/>
    <s v="Cash"/>
    <n v="2094880"/>
    <n v="6368680"/>
    <n v="8929710"/>
    <n v="12529390"/>
    <b v="0"/>
  </r>
  <r>
    <s v="A657"/>
    <d v="2022-07-03T00:00:00"/>
    <s v="3"/>
    <s v="Sunday"/>
    <s v="July"/>
    <s v="NN657"/>
    <s v="Name 657"/>
    <x v="0"/>
    <s v="SSD 256 GB"/>
    <n v="4000"/>
    <n v="2"/>
    <n v="8000"/>
    <s v="Online"/>
    <n v="2094880"/>
    <n v="6368680"/>
    <n v="8929710"/>
    <n v="12529390"/>
    <b v="0"/>
  </r>
  <r>
    <s v="A658"/>
    <d v="2022-07-03T00:00:00"/>
    <s v="3"/>
    <s v="Sunday"/>
    <s v="July"/>
    <s v="NN658"/>
    <s v="Name 658"/>
    <x v="1"/>
    <s v="HDD 256 GB"/>
    <n v="1500"/>
    <n v="3"/>
    <n v="4500"/>
    <s v="Cash"/>
    <n v="2094880"/>
    <n v="6368680"/>
    <n v="8929710"/>
    <n v="12529390"/>
    <b v="0"/>
  </r>
  <r>
    <s v="A659"/>
    <d v="2022-07-04T00:00:00"/>
    <s v="4"/>
    <s v="Monday"/>
    <s v="July"/>
    <s v="NN659"/>
    <s v="Name 659"/>
    <x v="2"/>
    <s v="Mouse"/>
    <n v="210"/>
    <n v="4"/>
    <n v="840"/>
    <s v="Online"/>
    <n v="2144870"/>
    <n v="6418670"/>
    <n v="8929710"/>
    <n v="12529390"/>
    <b v="0"/>
  </r>
  <r>
    <s v="A660"/>
    <d v="2022-07-04T00:00:00"/>
    <s v="4"/>
    <s v="Monday"/>
    <s v="July"/>
    <s v="NN660"/>
    <s v="Name 660"/>
    <x v="3"/>
    <s v="Monitor"/>
    <n v="4000"/>
    <n v="5"/>
    <n v="20000"/>
    <s v="Cash"/>
    <n v="2144870"/>
    <n v="6418670"/>
    <n v="8929710"/>
    <n v="12529390"/>
    <b v="0"/>
  </r>
  <r>
    <s v="A661"/>
    <d v="2022-07-04T00:00:00"/>
    <s v="4"/>
    <s v="Monday"/>
    <s v="July"/>
    <s v="NN661"/>
    <s v="Name 661"/>
    <x v="0"/>
    <s v="Printer"/>
    <n v="3200"/>
    <n v="6"/>
    <n v="19200"/>
    <s v="Online"/>
    <n v="2144870"/>
    <n v="6418670"/>
    <n v="8929710"/>
    <n v="12529390"/>
    <b v="0"/>
  </r>
  <r>
    <s v="A662"/>
    <d v="2022-07-04T00:00:00"/>
    <s v="4"/>
    <s v="Monday"/>
    <s v="July"/>
    <s v="NN662"/>
    <s v="Name 662"/>
    <x v="1"/>
    <s v="Scanner"/>
    <n v="2900"/>
    <n v="5"/>
    <n v="14500"/>
    <s v="Cash"/>
    <n v="2144870"/>
    <n v="6418670"/>
    <n v="8929710"/>
    <n v="12529390"/>
    <b v="0"/>
  </r>
  <r>
    <s v="A663"/>
    <d v="2022-07-04T00:00:00"/>
    <s v="4"/>
    <s v="Monday"/>
    <s v="July"/>
    <s v="NN663"/>
    <s v="Name 663"/>
    <x v="2"/>
    <s v="Keyboard"/>
    <n v="190"/>
    <n v="4"/>
    <n v="760"/>
    <s v="Online"/>
    <n v="2144870"/>
    <n v="6418670"/>
    <n v="8929710"/>
    <n v="12529390"/>
    <b v="0"/>
  </r>
  <r>
    <s v="A664"/>
    <d v="2022-07-04T00:00:00"/>
    <s v="4"/>
    <s v="Monday"/>
    <s v="July"/>
    <s v="NN664"/>
    <s v="Name 664"/>
    <x v="3"/>
    <s v="SSD 256 GB"/>
    <n v="4000"/>
    <n v="10"/>
    <n v="40000"/>
    <s v="Cash"/>
    <n v="2144870"/>
    <n v="6418670"/>
    <n v="8929710"/>
    <n v="12529390"/>
    <b v="0"/>
  </r>
  <r>
    <s v="A665"/>
    <d v="2022-07-04T00:00:00"/>
    <s v="4"/>
    <s v="Monday"/>
    <s v="July"/>
    <s v="NN665"/>
    <s v="Name 665"/>
    <x v="0"/>
    <s v="HDD 256 GB"/>
    <n v="1500"/>
    <n v="3"/>
    <n v="4500"/>
    <s v="Online"/>
    <n v="2144870"/>
    <n v="6418670"/>
    <n v="8929710"/>
    <n v="12529390"/>
    <b v="0"/>
  </r>
  <r>
    <s v="A666"/>
    <d v="2022-07-05T00:00:00"/>
    <s v="5"/>
    <s v="Tuesday"/>
    <s v="July"/>
    <s v="NN666"/>
    <s v="Name 666"/>
    <x v="1"/>
    <s v="Mouse"/>
    <n v="210"/>
    <n v="4"/>
    <n v="840"/>
    <s v="Cash"/>
    <n v="2178920"/>
    <n v="6452720"/>
    <n v="8929710"/>
    <n v="12529390"/>
    <b v="0"/>
  </r>
  <r>
    <s v="A667"/>
    <d v="2022-07-05T00:00:00"/>
    <s v="5"/>
    <s v="Tuesday"/>
    <s v="July"/>
    <s v="NN667"/>
    <s v="Name 667"/>
    <x v="2"/>
    <s v="Monitor"/>
    <n v="4000"/>
    <n v="5"/>
    <n v="20000"/>
    <s v="Online"/>
    <n v="2178920"/>
    <n v="6452720"/>
    <n v="8929710"/>
    <n v="12529390"/>
    <b v="0"/>
  </r>
  <r>
    <s v="A668"/>
    <d v="2022-07-05T00:00:00"/>
    <s v="5"/>
    <s v="Tuesday"/>
    <s v="July"/>
    <s v="NN668"/>
    <s v="Name 668"/>
    <x v="3"/>
    <s v="Printer"/>
    <n v="3200"/>
    <n v="6"/>
    <n v="19200"/>
    <s v="Cash"/>
    <n v="2178920"/>
    <n v="6452720"/>
    <n v="8929710"/>
    <n v="12529390"/>
    <b v="0"/>
  </r>
  <r>
    <s v="A669"/>
    <d v="2022-07-05T00:00:00"/>
    <s v="5"/>
    <s v="Tuesday"/>
    <s v="July"/>
    <s v="NN669"/>
    <s v="Name 669"/>
    <x v="0"/>
    <s v="Scanner"/>
    <n v="2900"/>
    <n v="5"/>
    <n v="14500"/>
    <s v="Online"/>
    <n v="2178920"/>
    <n v="6452720"/>
    <n v="8929710"/>
    <n v="12529390"/>
    <b v="0"/>
  </r>
  <r>
    <s v="A670"/>
    <d v="2022-07-05T00:00:00"/>
    <s v="5"/>
    <s v="Tuesday"/>
    <s v="July"/>
    <s v="NN670"/>
    <s v="Name 670"/>
    <x v="1"/>
    <s v="Keyboard"/>
    <n v="190"/>
    <n v="6"/>
    <n v="1140"/>
    <s v="Cash"/>
    <n v="2178920"/>
    <n v="6452720"/>
    <n v="8929710"/>
    <n v="12529390"/>
    <b v="0"/>
  </r>
  <r>
    <s v="A671"/>
    <d v="2022-07-05T00:00:00"/>
    <s v="5"/>
    <s v="Tuesday"/>
    <s v="July"/>
    <s v="NN671"/>
    <s v="Name 671"/>
    <x v="2"/>
    <s v="SSD 256 GB"/>
    <n v="4000"/>
    <n v="5"/>
    <n v="20000"/>
    <s v="Online"/>
    <n v="2178920"/>
    <n v="6452720"/>
    <n v="8929710"/>
    <n v="12529390"/>
    <b v="0"/>
  </r>
  <r>
    <s v="A672"/>
    <d v="2022-07-05T00:00:00"/>
    <s v="5"/>
    <s v="Tuesday"/>
    <s v="July"/>
    <s v="NN672"/>
    <s v="Name 672"/>
    <x v="3"/>
    <s v="HDD 256 GB"/>
    <n v="1500"/>
    <n v="6"/>
    <n v="9000"/>
    <s v="Cash"/>
    <n v="2178920"/>
    <n v="6452720"/>
    <n v="8929710"/>
    <n v="12529390"/>
    <b v="0"/>
  </r>
  <r>
    <s v="A673"/>
    <d v="2022-07-06T00:00:00"/>
    <s v="6"/>
    <s v="Wednesday"/>
    <s v="July"/>
    <s v="NN673"/>
    <s v="Name 673"/>
    <x v="0"/>
    <s v="Mouse"/>
    <n v="210"/>
    <n v="2"/>
    <n v="420"/>
    <s v="Online"/>
    <n v="2128930"/>
    <n v="6402730"/>
    <n v="8929710"/>
    <n v="12529390"/>
    <b v="0"/>
  </r>
  <r>
    <s v="A674"/>
    <d v="2022-07-06T00:00:00"/>
    <s v="6"/>
    <s v="Wednesday"/>
    <s v="July"/>
    <s v="NN674"/>
    <s v="Name 674"/>
    <x v="1"/>
    <s v="Monitor"/>
    <n v="4000"/>
    <n v="3"/>
    <n v="12000"/>
    <s v="Cash"/>
    <n v="2128930"/>
    <n v="6402730"/>
    <n v="8929710"/>
    <n v="12529390"/>
    <b v="0"/>
  </r>
  <r>
    <s v="A675"/>
    <d v="2022-07-06T00:00:00"/>
    <s v="6"/>
    <s v="Wednesday"/>
    <s v="July"/>
    <s v="NN675"/>
    <s v="Name 675"/>
    <x v="2"/>
    <s v="Printer"/>
    <n v="3200"/>
    <n v="5"/>
    <n v="16000"/>
    <s v="Online"/>
    <n v="2128930"/>
    <n v="6402730"/>
    <n v="8929710"/>
    <n v="12529390"/>
    <b v="0"/>
  </r>
  <r>
    <s v="A676"/>
    <d v="2022-07-06T00:00:00"/>
    <s v="6"/>
    <s v="Wednesday"/>
    <s v="July"/>
    <s v="NN676"/>
    <s v="Name 676"/>
    <x v="3"/>
    <s v="Scanner"/>
    <n v="2900"/>
    <n v="3"/>
    <n v="8700"/>
    <s v="Cash"/>
    <n v="2128930"/>
    <n v="6402730"/>
    <n v="8929710"/>
    <n v="12529390"/>
    <b v="0"/>
  </r>
  <r>
    <s v="A677"/>
    <d v="2022-07-06T00:00:00"/>
    <s v="6"/>
    <s v="Wednesday"/>
    <s v="July"/>
    <s v="NN677"/>
    <s v="Name 677"/>
    <x v="0"/>
    <s v="Keyboard"/>
    <n v="190"/>
    <n v="1"/>
    <n v="190"/>
    <s v="Online"/>
    <n v="2128930"/>
    <n v="6402730"/>
    <n v="8929710"/>
    <n v="12529390"/>
    <b v="0"/>
  </r>
  <r>
    <s v="A678"/>
    <d v="2022-07-06T00:00:00"/>
    <s v="6"/>
    <s v="Wednesday"/>
    <s v="July"/>
    <s v="NN678"/>
    <s v="Name 678"/>
    <x v="1"/>
    <s v="SSD 256 GB"/>
    <n v="4000"/>
    <n v="2"/>
    <n v="8000"/>
    <s v="Cash"/>
    <n v="2128930"/>
    <n v="6402730"/>
    <n v="8929710"/>
    <n v="12529390"/>
    <b v="0"/>
  </r>
  <r>
    <s v="A679"/>
    <d v="2022-07-06T00:00:00"/>
    <s v="6"/>
    <s v="Wednesday"/>
    <s v="July"/>
    <s v="NN679"/>
    <s v="Name 679"/>
    <x v="2"/>
    <s v="HDD 256 GB"/>
    <n v="1500"/>
    <n v="3"/>
    <n v="4500"/>
    <s v="Online"/>
    <n v="2128930"/>
    <n v="6402730"/>
    <n v="8929710"/>
    <n v="12529390"/>
    <b v="0"/>
  </r>
  <r>
    <s v="A680"/>
    <d v="2022-07-07T00:00:00"/>
    <s v="7"/>
    <s v="Thursday"/>
    <s v="July"/>
    <s v="NN680"/>
    <s v="Name 680"/>
    <x v="3"/>
    <s v="Mouse"/>
    <n v="210"/>
    <n v="7"/>
    <n v="1470"/>
    <s v="Cash"/>
    <n v="2094880"/>
    <n v="6368680"/>
    <n v="8929710"/>
    <n v="12529390"/>
    <b v="0"/>
  </r>
  <r>
    <s v="A681"/>
    <d v="2022-07-07T00:00:00"/>
    <s v="7"/>
    <s v="Thursday"/>
    <s v="July"/>
    <s v="NN681"/>
    <s v="Name 681"/>
    <x v="0"/>
    <s v="Monitor"/>
    <n v="4000"/>
    <n v="6"/>
    <n v="24000"/>
    <s v="Online"/>
    <n v="2094880"/>
    <n v="6368680"/>
    <n v="8929710"/>
    <n v="12529390"/>
    <b v="0"/>
  </r>
  <r>
    <s v="A682"/>
    <d v="2022-07-07T00:00:00"/>
    <s v="7"/>
    <s v="Thursday"/>
    <s v="July"/>
    <s v="NN682"/>
    <s v="Name 682"/>
    <x v="1"/>
    <s v="Printer"/>
    <n v="3200"/>
    <n v="1"/>
    <n v="3200"/>
    <s v="Cash"/>
    <n v="2094880"/>
    <n v="6368680"/>
    <n v="8929710"/>
    <n v="12529390"/>
    <b v="0"/>
  </r>
  <r>
    <s v="A683"/>
    <d v="2022-07-07T00:00:00"/>
    <s v="7"/>
    <s v="Thursday"/>
    <s v="July"/>
    <s v="NN683"/>
    <s v="Name 683"/>
    <x v="2"/>
    <s v="Scanner"/>
    <n v="2900"/>
    <n v="3"/>
    <n v="8700"/>
    <s v="Online"/>
    <n v="2094880"/>
    <n v="6368680"/>
    <n v="8929710"/>
    <n v="12529390"/>
    <b v="0"/>
  </r>
  <r>
    <s v="A684"/>
    <d v="2022-07-07T00:00:00"/>
    <s v="7"/>
    <s v="Thursday"/>
    <s v="July"/>
    <s v="NN684"/>
    <s v="Name 684"/>
    <x v="3"/>
    <s v="Keyboard"/>
    <n v="190"/>
    <n v="4"/>
    <n v="760"/>
    <s v="Cash"/>
    <n v="2094880"/>
    <n v="6368680"/>
    <n v="8929710"/>
    <n v="12529390"/>
    <b v="0"/>
  </r>
  <r>
    <s v="A685"/>
    <d v="2022-07-07T00:00:00"/>
    <s v="7"/>
    <s v="Thursday"/>
    <s v="July"/>
    <s v="NN685"/>
    <s v="Name 685"/>
    <x v="0"/>
    <s v="SSD 256 GB"/>
    <n v="4000"/>
    <n v="2"/>
    <n v="8000"/>
    <s v="Online"/>
    <n v="2094880"/>
    <n v="6368680"/>
    <n v="8929710"/>
    <n v="12529390"/>
    <b v="0"/>
  </r>
  <r>
    <s v="A686"/>
    <d v="2022-07-07T00:00:00"/>
    <s v="7"/>
    <s v="Thursday"/>
    <s v="July"/>
    <s v="NN686"/>
    <s v="Name 686"/>
    <x v="1"/>
    <s v="HDD 256 GB"/>
    <n v="1500"/>
    <n v="3"/>
    <n v="4500"/>
    <s v="Cash"/>
    <n v="2094880"/>
    <n v="6368680"/>
    <n v="8929710"/>
    <n v="12529390"/>
    <b v="0"/>
  </r>
  <r>
    <s v="A687"/>
    <d v="2022-07-08T00:00:00"/>
    <s v="8"/>
    <s v="Friday"/>
    <s v="July"/>
    <s v="NN687"/>
    <s v="Name 687"/>
    <x v="2"/>
    <s v="Mouse"/>
    <n v="210"/>
    <n v="4"/>
    <n v="840"/>
    <s v="Online"/>
    <n v="2144870"/>
    <n v="6418670"/>
    <n v="8929710"/>
    <n v="12529390"/>
    <b v="0"/>
  </r>
  <r>
    <s v="A688"/>
    <d v="2022-07-08T00:00:00"/>
    <s v="8"/>
    <s v="Friday"/>
    <s v="July"/>
    <s v="NN688"/>
    <s v="Name 688"/>
    <x v="3"/>
    <s v="Monitor"/>
    <n v="4000"/>
    <n v="5"/>
    <n v="20000"/>
    <s v="Cash"/>
    <n v="2144870"/>
    <n v="6418670"/>
    <n v="8929710"/>
    <n v="12529390"/>
    <b v="0"/>
  </r>
  <r>
    <s v="A689"/>
    <d v="2022-07-08T00:00:00"/>
    <s v="8"/>
    <s v="Friday"/>
    <s v="July"/>
    <s v="NN689"/>
    <s v="Name 689"/>
    <x v="0"/>
    <s v="Printer"/>
    <n v="3200"/>
    <n v="6"/>
    <n v="19200"/>
    <s v="Online"/>
    <n v="2144870"/>
    <n v="6418670"/>
    <n v="8929710"/>
    <n v="12529390"/>
    <b v="0"/>
  </r>
  <r>
    <s v="A690"/>
    <d v="2022-07-08T00:00:00"/>
    <s v="8"/>
    <s v="Friday"/>
    <s v="July"/>
    <s v="NN690"/>
    <s v="Name 690"/>
    <x v="1"/>
    <s v="Scanner"/>
    <n v="2900"/>
    <n v="5"/>
    <n v="14500"/>
    <s v="Cash"/>
    <n v="2144870"/>
    <n v="6418670"/>
    <n v="8929710"/>
    <n v="12529390"/>
    <b v="0"/>
  </r>
  <r>
    <s v="A691"/>
    <d v="2022-07-08T00:00:00"/>
    <s v="8"/>
    <s v="Friday"/>
    <s v="July"/>
    <s v="NN691"/>
    <s v="Name 691"/>
    <x v="2"/>
    <s v="Keyboard"/>
    <n v="190"/>
    <n v="4"/>
    <n v="760"/>
    <s v="Online"/>
    <n v="2144870"/>
    <n v="6418670"/>
    <n v="8929710"/>
    <n v="12529390"/>
    <b v="0"/>
  </r>
  <r>
    <s v="A692"/>
    <d v="2022-07-08T00:00:00"/>
    <s v="8"/>
    <s v="Friday"/>
    <s v="July"/>
    <s v="NN692"/>
    <s v="Name 692"/>
    <x v="3"/>
    <s v="SSD 256 GB"/>
    <n v="4000"/>
    <n v="10"/>
    <n v="40000"/>
    <s v="Cash"/>
    <n v="2144870"/>
    <n v="6418670"/>
    <n v="8929710"/>
    <n v="12529390"/>
    <b v="0"/>
  </r>
  <r>
    <s v="A693"/>
    <d v="2022-07-08T00:00:00"/>
    <s v="8"/>
    <s v="Friday"/>
    <s v="July"/>
    <s v="NN693"/>
    <s v="Name 693"/>
    <x v="0"/>
    <s v="HDD 256 GB"/>
    <n v="1500"/>
    <n v="3"/>
    <n v="4500"/>
    <s v="Online"/>
    <n v="2144870"/>
    <n v="6418670"/>
    <n v="8929710"/>
    <n v="12529390"/>
    <b v="0"/>
  </r>
  <r>
    <s v="A694"/>
    <d v="2022-07-09T00:00:00"/>
    <s v="9"/>
    <s v="Saturday"/>
    <s v="July"/>
    <s v="NN694"/>
    <s v="Name 694"/>
    <x v="1"/>
    <s v="Mouse"/>
    <n v="210"/>
    <n v="4"/>
    <n v="840"/>
    <s v="Cash"/>
    <n v="2178920"/>
    <n v="6452720"/>
    <n v="8929710"/>
    <n v="12529390"/>
    <b v="0"/>
  </r>
  <r>
    <s v="A695"/>
    <d v="2022-07-09T00:00:00"/>
    <s v="9"/>
    <s v="Saturday"/>
    <s v="July"/>
    <s v="NN695"/>
    <s v="Name 695"/>
    <x v="2"/>
    <s v="Monitor"/>
    <n v="4000"/>
    <n v="5"/>
    <n v="20000"/>
    <s v="Online"/>
    <n v="2178920"/>
    <n v="6452720"/>
    <n v="8929710"/>
    <n v="12529390"/>
    <b v="0"/>
  </r>
  <r>
    <s v="A696"/>
    <d v="2022-07-09T00:00:00"/>
    <s v="9"/>
    <s v="Saturday"/>
    <s v="July"/>
    <s v="NN696"/>
    <s v="Name 696"/>
    <x v="3"/>
    <s v="Printer"/>
    <n v="3200"/>
    <n v="6"/>
    <n v="19200"/>
    <s v="Cash"/>
    <n v="2178920"/>
    <n v="6452720"/>
    <n v="8929710"/>
    <n v="12529390"/>
    <b v="0"/>
  </r>
  <r>
    <s v="A697"/>
    <d v="2022-07-09T00:00:00"/>
    <s v="9"/>
    <s v="Saturday"/>
    <s v="July"/>
    <s v="NN697"/>
    <s v="Name 697"/>
    <x v="0"/>
    <s v="Scanner"/>
    <n v="2900"/>
    <n v="5"/>
    <n v="14500"/>
    <s v="Online"/>
    <n v="2178920"/>
    <n v="6452720"/>
    <n v="8929710"/>
    <n v="12529390"/>
    <b v="0"/>
  </r>
  <r>
    <s v="A698"/>
    <d v="2022-07-09T00:00:00"/>
    <s v="9"/>
    <s v="Saturday"/>
    <s v="July"/>
    <s v="NN698"/>
    <s v="Name 698"/>
    <x v="1"/>
    <s v="Keyboard"/>
    <n v="190"/>
    <n v="6"/>
    <n v="1140"/>
    <s v="Cash"/>
    <n v="2178920"/>
    <n v="6452720"/>
    <n v="8929710"/>
    <n v="12529390"/>
    <b v="0"/>
  </r>
  <r>
    <s v="A699"/>
    <d v="2022-07-09T00:00:00"/>
    <s v="9"/>
    <s v="Saturday"/>
    <s v="July"/>
    <s v="NN699"/>
    <s v="Name 699"/>
    <x v="2"/>
    <s v="SSD 256 GB"/>
    <n v="4000"/>
    <n v="5"/>
    <n v="20000"/>
    <s v="Online"/>
    <n v="2178920"/>
    <n v="6452720"/>
    <n v="8929710"/>
    <n v="12529390"/>
    <b v="0"/>
  </r>
  <r>
    <s v="A700"/>
    <d v="2022-07-09T00:00:00"/>
    <s v="9"/>
    <s v="Saturday"/>
    <s v="July"/>
    <s v="NN700"/>
    <s v="Name 700"/>
    <x v="3"/>
    <s v="HDD 256 GB"/>
    <n v="1500"/>
    <n v="6"/>
    <n v="9000"/>
    <s v="Cash"/>
    <n v="2178920"/>
    <n v="6452720"/>
    <n v="8929710"/>
    <n v="12529390"/>
    <b v="0"/>
  </r>
  <r>
    <s v="A701"/>
    <d v="2022-07-10T00:00:00"/>
    <s v="10"/>
    <s v="Sunday"/>
    <s v="July"/>
    <s v="NN701"/>
    <s v="Name 701"/>
    <x v="0"/>
    <s v="Mouse"/>
    <n v="210"/>
    <n v="2"/>
    <n v="420"/>
    <s v="Online"/>
    <n v="2128930"/>
    <n v="6402730"/>
    <n v="8929710"/>
    <n v="12529390"/>
    <b v="0"/>
  </r>
  <r>
    <s v="A702"/>
    <d v="2022-07-10T00:00:00"/>
    <s v="10"/>
    <s v="Sunday"/>
    <s v="July"/>
    <s v="NN702"/>
    <s v="Name 702"/>
    <x v="1"/>
    <s v="Monitor"/>
    <n v="4000"/>
    <n v="3"/>
    <n v="12000"/>
    <s v="Cash"/>
    <n v="2128930"/>
    <n v="6402730"/>
    <n v="8929710"/>
    <n v="12529390"/>
    <b v="0"/>
  </r>
  <r>
    <s v="A703"/>
    <d v="2022-07-10T00:00:00"/>
    <s v="10"/>
    <s v="Sunday"/>
    <s v="July"/>
    <s v="NN703"/>
    <s v="Name 703"/>
    <x v="2"/>
    <s v="Printer"/>
    <n v="3200"/>
    <n v="5"/>
    <n v="16000"/>
    <s v="Online"/>
    <n v="2128930"/>
    <n v="6402730"/>
    <n v="8929710"/>
    <n v="12529390"/>
    <b v="0"/>
  </r>
  <r>
    <s v="A704"/>
    <d v="2022-07-10T00:00:00"/>
    <s v="10"/>
    <s v="Sunday"/>
    <s v="July"/>
    <s v="NN704"/>
    <s v="Name 704"/>
    <x v="3"/>
    <s v="Scanner"/>
    <n v="2900"/>
    <n v="3"/>
    <n v="8700"/>
    <s v="Cash"/>
    <n v="2128930"/>
    <n v="6402730"/>
    <n v="8929710"/>
    <n v="12529390"/>
    <b v="0"/>
  </r>
  <r>
    <s v="A705"/>
    <d v="2022-07-10T00:00:00"/>
    <s v="10"/>
    <s v="Sunday"/>
    <s v="July"/>
    <s v="NN705"/>
    <s v="Name 705"/>
    <x v="0"/>
    <s v="Keyboard"/>
    <n v="190"/>
    <n v="1"/>
    <n v="190"/>
    <s v="Online"/>
    <n v="2128930"/>
    <n v="6402730"/>
    <n v="8929710"/>
    <n v="12529390"/>
    <b v="0"/>
  </r>
  <r>
    <s v="A706"/>
    <d v="2022-07-10T00:00:00"/>
    <s v="10"/>
    <s v="Sunday"/>
    <s v="July"/>
    <s v="NN706"/>
    <s v="Name 706"/>
    <x v="1"/>
    <s v="SSD 256 GB"/>
    <n v="4000"/>
    <n v="2"/>
    <n v="8000"/>
    <s v="Cash"/>
    <n v="2128930"/>
    <n v="6402730"/>
    <n v="8929710"/>
    <n v="12529390"/>
    <b v="0"/>
  </r>
  <r>
    <s v="A707"/>
    <d v="2022-07-10T00:00:00"/>
    <s v="10"/>
    <s v="Sunday"/>
    <s v="July"/>
    <s v="NN707"/>
    <s v="Name 707"/>
    <x v="2"/>
    <s v="HDD 256 GB"/>
    <n v="1500"/>
    <n v="3"/>
    <n v="4500"/>
    <s v="Online"/>
    <n v="2128930"/>
    <n v="6402730"/>
    <n v="8929710"/>
    <n v="12529390"/>
    <b v="0"/>
  </r>
  <r>
    <s v="A708"/>
    <d v="2022-07-11T00:00:00"/>
    <s v="11"/>
    <s v="Monday"/>
    <s v="July"/>
    <s v="NN708"/>
    <s v="Name 708"/>
    <x v="3"/>
    <s v="Mouse"/>
    <n v="210"/>
    <n v="7"/>
    <n v="1470"/>
    <s v="Cash"/>
    <n v="2094880"/>
    <n v="6368680"/>
    <n v="8929710"/>
    <n v="12529390"/>
    <b v="0"/>
  </r>
  <r>
    <s v="A709"/>
    <d v="2022-07-11T00:00:00"/>
    <s v="11"/>
    <s v="Monday"/>
    <s v="July"/>
    <s v="NN709"/>
    <s v="Name 709"/>
    <x v="0"/>
    <s v="Monitor"/>
    <n v="4000"/>
    <n v="6"/>
    <n v="24000"/>
    <s v="Online"/>
    <n v="2094880"/>
    <n v="6368680"/>
    <n v="8929710"/>
    <n v="12529390"/>
    <b v="0"/>
  </r>
  <r>
    <s v="A710"/>
    <d v="2022-07-11T00:00:00"/>
    <s v="11"/>
    <s v="Monday"/>
    <s v="July"/>
    <s v="NN710"/>
    <s v="Name 710"/>
    <x v="1"/>
    <s v="Printer"/>
    <n v="3200"/>
    <n v="1"/>
    <n v="3200"/>
    <s v="Cash"/>
    <n v="2094880"/>
    <n v="6368680"/>
    <n v="8929710"/>
    <n v="12529390"/>
    <b v="0"/>
  </r>
  <r>
    <s v="A711"/>
    <d v="2022-07-11T00:00:00"/>
    <s v="11"/>
    <s v="Monday"/>
    <s v="July"/>
    <s v="NN711"/>
    <s v="Name 711"/>
    <x v="2"/>
    <s v="Scanner"/>
    <n v="2900"/>
    <n v="3"/>
    <n v="8700"/>
    <s v="Online"/>
    <n v="2094880"/>
    <n v="6368680"/>
    <n v="8929710"/>
    <n v="12529390"/>
    <b v="0"/>
  </r>
  <r>
    <s v="A712"/>
    <d v="2022-07-11T00:00:00"/>
    <s v="11"/>
    <s v="Monday"/>
    <s v="July"/>
    <s v="NN712"/>
    <s v="Name 712"/>
    <x v="3"/>
    <s v="Keyboard"/>
    <n v="190"/>
    <n v="4"/>
    <n v="760"/>
    <s v="Cash"/>
    <n v="2094880"/>
    <n v="6368680"/>
    <n v="8929710"/>
    <n v="12529390"/>
    <b v="0"/>
  </r>
  <r>
    <s v="A713"/>
    <d v="2022-07-11T00:00:00"/>
    <s v="11"/>
    <s v="Monday"/>
    <s v="July"/>
    <s v="NN713"/>
    <s v="Name 713"/>
    <x v="0"/>
    <s v="SSD 256 GB"/>
    <n v="4000"/>
    <n v="2"/>
    <n v="8000"/>
    <s v="Online"/>
    <n v="2094880"/>
    <n v="6368680"/>
    <n v="8929710"/>
    <n v="12529390"/>
    <b v="0"/>
  </r>
  <r>
    <s v="A714"/>
    <d v="2022-07-11T00:00:00"/>
    <s v="11"/>
    <s v="Monday"/>
    <s v="July"/>
    <s v="NN714"/>
    <s v="Name 714"/>
    <x v="1"/>
    <s v="HDD 256 GB"/>
    <n v="1500"/>
    <n v="3"/>
    <n v="4500"/>
    <s v="Cash"/>
    <n v="2094880"/>
    <n v="6368680"/>
    <n v="8929710"/>
    <n v="12529390"/>
    <b v="0"/>
  </r>
  <r>
    <s v="A715"/>
    <d v="2022-07-12T00:00:00"/>
    <s v="12"/>
    <s v="Tuesday"/>
    <s v="July"/>
    <s v="NN715"/>
    <s v="Name 715"/>
    <x v="2"/>
    <s v="Mouse"/>
    <n v="210"/>
    <n v="4"/>
    <n v="840"/>
    <s v="Online"/>
    <n v="2144870"/>
    <n v="6418670"/>
    <n v="8929710"/>
    <n v="12529390"/>
    <b v="0"/>
  </r>
  <r>
    <s v="A716"/>
    <d v="2022-07-12T00:00:00"/>
    <s v="12"/>
    <s v="Tuesday"/>
    <s v="July"/>
    <s v="NN716"/>
    <s v="Name 716"/>
    <x v="3"/>
    <s v="Monitor"/>
    <n v="4000"/>
    <n v="5"/>
    <n v="20000"/>
    <s v="Cash"/>
    <n v="2144870"/>
    <n v="6418670"/>
    <n v="8929710"/>
    <n v="12529390"/>
    <b v="0"/>
  </r>
  <r>
    <s v="A717"/>
    <d v="2022-07-12T00:00:00"/>
    <s v="12"/>
    <s v="Tuesday"/>
    <s v="July"/>
    <s v="NN717"/>
    <s v="Name 717"/>
    <x v="0"/>
    <s v="Printer"/>
    <n v="3200"/>
    <n v="6"/>
    <n v="19200"/>
    <s v="Online"/>
    <n v="2144870"/>
    <n v="6418670"/>
    <n v="8929710"/>
    <n v="12529390"/>
    <b v="0"/>
  </r>
  <r>
    <s v="A718"/>
    <d v="2022-07-12T00:00:00"/>
    <s v="12"/>
    <s v="Tuesday"/>
    <s v="July"/>
    <s v="NN718"/>
    <s v="Name 718"/>
    <x v="1"/>
    <s v="Scanner"/>
    <n v="2900"/>
    <n v="5"/>
    <n v="14500"/>
    <s v="Cash"/>
    <n v="2144870"/>
    <n v="6418670"/>
    <n v="8929710"/>
    <n v="12529390"/>
    <b v="0"/>
  </r>
  <r>
    <s v="A719"/>
    <d v="2022-07-12T00:00:00"/>
    <s v="12"/>
    <s v="Tuesday"/>
    <s v="July"/>
    <s v="NN719"/>
    <s v="Name 719"/>
    <x v="2"/>
    <s v="Keyboard"/>
    <n v="190"/>
    <n v="4"/>
    <n v="760"/>
    <s v="Online"/>
    <n v="2144870"/>
    <n v="6418670"/>
    <n v="8929710"/>
    <n v="12529390"/>
    <b v="0"/>
  </r>
  <r>
    <s v="A720"/>
    <d v="2022-07-12T00:00:00"/>
    <s v="12"/>
    <s v="Tuesday"/>
    <s v="July"/>
    <s v="NN720"/>
    <s v="Name 720"/>
    <x v="3"/>
    <s v="SSD 256 GB"/>
    <n v="4000"/>
    <n v="10"/>
    <n v="40000"/>
    <s v="Cash"/>
    <n v="2144870"/>
    <n v="6418670"/>
    <n v="8929710"/>
    <n v="12529390"/>
    <b v="0"/>
  </r>
  <r>
    <s v="A721"/>
    <d v="2022-07-12T00:00:00"/>
    <s v="12"/>
    <s v="Tuesday"/>
    <s v="July"/>
    <s v="NN721"/>
    <s v="Name 721"/>
    <x v="0"/>
    <s v="HDD 256 GB"/>
    <n v="1500"/>
    <n v="3"/>
    <n v="4500"/>
    <s v="Online"/>
    <n v="2144870"/>
    <n v="6418670"/>
    <n v="8929710"/>
    <n v="12529390"/>
    <b v="0"/>
  </r>
  <r>
    <s v="A722"/>
    <d v="2022-07-13T00:00:00"/>
    <s v="13"/>
    <s v="Wednesday"/>
    <s v="July"/>
    <s v="NN722"/>
    <s v="Name 722"/>
    <x v="1"/>
    <s v="Mouse"/>
    <n v="210"/>
    <n v="4"/>
    <n v="840"/>
    <s v="Cash"/>
    <n v="2178920"/>
    <n v="6452720"/>
    <n v="8929710"/>
    <n v="12529390"/>
    <b v="0"/>
  </r>
  <r>
    <s v="A723"/>
    <d v="2022-07-13T00:00:00"/>
    <s v="13"/>
    <s v="Wednesday"/>
    <s v="July"/>
    <s v="NN723"/>
    <s v="Name 723"/>
    <x v="2"/>
    <s v="Monitor"/>
    <n v="4000"/>
    <n v="5"/>
    <n v="20000"/>
    <s v="Online"/>
    <n v="2178920"/>
    <n v="6452720"/>
    <n v="8929710"/>
    <n v="12529390"/>
    <b v="0"/>
  </r>
  <r>
    <s v="A724"/>
    <d v="2022-07-13T00:00:00"/>
    <s v="13"/>
    <s v="Wednesday"/>
    <s v="July"/>
    <s v="NN724"/>
    <s v="Name 724"/>
    <x v="3"/>
    <s v="Printer"/>
    <n v="3200"/>
    <n v="6"/>
    <n v="19200"/>
    <s v="Cash"/>
    <n v="2178920"/>
    <n v="6452720"/>
    <n v="8929710"/>
    <n v="12529390"/>
    <b v="0"/>
  </r>
  <r>
    <s v="A725"/>
    <d v="2022-07-13T00:00:00"/>
    <s v="13"/>
    <s v="Wednesday"/>
    <s v="July"/>
    <s v="NN725"/>
    <s v="Name 725"/>
    <x v="0"/>
    <s v="Scanner"/>
    <n v="2900"/>
    <n v="5"/>
    <n v="14500"/>
    <s v="Online"/>
    <n v="2178920"/>
    <n v="6452720"/>
    <n v="8929710"/>
    <n v="12529390"/>
    <b v="0"/>
  </r>
  <r>
    <s v="A726"/>
    <d v="2022-07-13T00:00:00"/>
    <s v="13"/>
    <s v="Wednesday"/>
    <s v="July"/>
    <s v="NN726"/>
    <s v="Name 726"/>
    <x v="1"/>
    <s v="Keyboard"/>
    <n v="190"/>
    <n v="6"/>
    <n v="1140"/>
    <s v="Cash"/>
    <n v="2178920"/>
    <n v="6452720"/>
    <n v="8929710"/>
    <n v="12529390"/>
    <b v="0"/>
  </r>
  <r>
    <s v="A727"/>
    <d v="2022-07-13T00:00:00"/>
    <s v="13"/>
    <s v="Wednesday"/>
    <s v="July"/>
    <s v="NN727"/>
    <s v="Name 727"/>
    <x v="2"/>
    <s v="SSD 256 GB"/>
    <n v="4000"/>
    <n v="5"/>
    <n v="20000"/>
    <s v="Online"/>
    <n v="2178920"/>
    <n v="6452720"/>
    <n v="8929710"/>
    <n v="12529390"/>
    <b v="0"/>
  </r>
  <r>
    <s v="A728"/>
    <d v="2022-07-13T00:00:00"/>
    <s v="13"/>
    <s v="Wednesday"/>
    <s v="July"/>
    <s v="NN728"/>
    <s v="Name 728"/>
    <x v="3"/>
    <s v="HDD 256 GB"/>
    <n v="1500"/>
    <n v="6"/>
    <n v="9000"/>
    <s v="Cash"/>
    <n v="2178920"/>
    <n v="6452720"/>
    <n v="8929710"/>
    <n v="12529390"/>
    <b v="0"/>
  </r>
  <r>
    <s v="A729"/>
    <d v="2022-07-14T00:00:00"/>
    <s v="14"/>
    <s v="Thursday"/>
    <s v="July"/>
    <s v="NN729"/>
    <s v="Name 729"/>
    <x v="0"/>
    <s v="Mouse"/>
    <n v="210"/>
    <n v="2"/>
    <n v="420"/>
    <s v="Online"/>
    <n v="2128930"/>
    <n v="6402730"/>
    <n v="8929710"/>
    <n v="12529390"/>
    <b v="0"/>
  </r>
  <r>
    <s v="A730"/>
    <d v="2022-07-14T00:00:00"/>
    <s v="14"/>
    <s v="Thursday"/>
    <s v="July"/>
    <s v="NN730"/>
    <s v="Name 730"/>
    <x v="1"/>
    <s v="Monitor"/>
    <n v="4000"/>
    <n v="3"/>
    <n v="12000"/>
    <s v="Cash"/>
    <n v="2128930"/>
    <n v="6402730"/>
    <n v="8929710"/>
    <n v="12529390"/>
    <b v="0"/>
  </r>
  <r>
    <s v="A731"/>
    <d v="2022-07-14T00:00:00"/>
    <s v="14"/>
    <s v="Thursday"/>
    <s v="July"/>
    <s v="NN731"/>
    <s v="Name 731"/>
    <x v="2"/>
    <s v="Printer"/>
    <n v="3200"/>
    <n v="5"/>
    <n v="16000"/>
    <s v="Online"/>
    <n v="2128930"/>
    <n v="6402730"/>
    <n v="8929710"/>
    <n v="12529390"/>
    <b v="0"/>
  </r>
  <r>
    <s v="A732"/>
    <d v="2022-07-14T00:00:00"/>
    <s v="14"/>
    <s v="Thursday"/>
    <s v="July"/>
    <s v="NN732"/>
    <s v="Name 732"/>
    <x v="3"/>
    <s v="Scanner"/>
    <n v="2900"/>
    <n v="3"/>
    <n v="8700"/>
    <s v="Cash"/>
    <n v="2128930"/>
    <n v="6402730"/>
    <n v="8929710"/>
    <n v="12529390"/>
    <b v="0"/>
  </r>
  <r>
    <s v="A733"/>
    <d v="2022-07-14T00:00:00"/>
    <s v="14"/>
    <s v="Thursday"/>
    <s v="July"/>
    <s v="NN733"/>
    <s v="Name 733"/>
    <x v="0"/>
    <s v="Keyboard"/>
    <n v="190"/>
    <n v="1"/>
    <n v="190"/>
    <s v="Online"/>
    <n v="2128930"/>
    <n v="6402730"/>
    <n v="8929710"/>
    <n v="12529390"/>
    <b v="0"/>
  </r>
  <r>
    <s v="A734"/>
    <d v="2022-07-14T00:00:00"/>
    <s v="14"/>
    <s v="Thursday"/>
    <s v="July"/>
    <s v="NN734"/>
    <s v="Name 734"/>
    <x v="1"/>
    <s v="SSD 256 GB"/>
    <n v="4000"/>
    <n v="2"/>
    <n v="8000"/>
    <s v="Cash"/>
    <n v="2128930"/>
    <n v="6402730"/>
    <n v="8929710"/>
    <n v="12529390"/>
    <b v="0"/>
  </r>
  <r>
    <s v="A735"/>
    <d v="2022-07-14T00:00:00"/>
    <s v="14"/>
    <s v="Thursday"/>
    <s v="July"/>
    <s v="NN735"/>
    <s v="Name 735"/>
    <x v="2"/>
    <s v="HDD 256 GB"/>
    <n v="1500"/>
    <n v="3"/>
    <n v="4500"/>
    <s v="Online"/>
    <n v="2128930"/>
    <n v="6402730"/>
    <n v="8929710"/>
    <n v="12529390"/>
    <b v="0"/>
  </r>
  <r>
    <s v="A736"/>
    <d v="2022-07-15T00:00:00"/>
    <s v="15"/>
    <s v="Friday"/>
    <s v="July"/>
    <s v="NN736"/>
    <s v="Name 736"/>
    <x v="2"/>
    <s v="Keyboard"/>
    <n v="210"/>
    <n v="5"/>
    <n v="1050"/>
    <s v="Cash"/>
    <n v="2127650"/>
    <n v="6401450"/>
    <n v="8929710"/>
    <n v="12529390"/>
    <b v="0"/>
  </r>
  <r>
    <s v="A737"/>
    <d v="2022-07-15T00:00:00"/>
    <s v="15"/>
    <s v="Friday"/>
    <s v="July"/>
    <s v="NN737"/>
    <s v="Name 737"/>
    <x v="3"/>
    <s v="SSD 256 GB"/>
    <n v="4000"/>
    <n v="6"/>
    <n v="24000"/>
    <s v="Online"/>
    <n v="2127650"/>
    <n v="6401450"/>
    <n v="8929710"/>
    <n v="12529390"/>
    <b v="0"/>
  </r>
  <r>
    <s v="A738"/>
    <d v="2022-07-15T00:00:00"/>
    <s v="15"/>
    <s v="Friday"/>
    <s v="July"/>
    <s v="NN738"/>
    <s v="Name 738"/>
    <x v="0"/>
    <s v="HDD 256 GB"/>
    <n v="3200"/>
    <n v="5"/>
    <n v="16000"/>
    <s v="Cash"/>
    <n v="2127650"/>
    <n v="6401450"/>
    <n v="8929710"/>
    <n v="12529390"/>
    <b v="0"/>
  </r>
  <r>
    <s v="A739"/>
    <d v="2022-07-15T00:00:00"/>
    <s v="15"/>
    <s v="Friday"/>
    <s v="July"/>
    <s v="NN739"/>
    <s v="Name 739"/>
    <x v="2"/>
    <s v="Keyboard"/>
    <n v="2900"/>
    <n v="6"/>
    <n v="17400"/>
    <s v="Online"/>
    <n v="2127650"/>
    <n v="6401450"/>
    <n v="8929710"/>
    <n v="12529390"/>
    <b v="0"/>
  </r>
  <r>
    <s v="A740"/>
    <d v="2022-07-15T00:00:00"/>
    <s v="15"/>
    <s v="Friday"/>
    <s v="July"/>
    <s v="NN740"/>
    <s v="Name 740"/>
    <x v="3"/>
    <s v="SSD 256 GB"/>
    <n v="190"/>
    <n v="5"/>
    <n v="950"/>
    <s v="Cash"/>
    <n v="2127650"/>
    <n v="6401450"/>
    <n v="8929710"/>
    <n v="12529390"/>
    <b v="0"/>
  </r>
  <r>
    <s v="A741"/>
    <d v="2022-07-15T00:00:00"/>
    <s v="15"/>
    <s v="Friday"/>
    <s v="July"/>
    <s v="NN741"/>
    <s v="Name 741"/>
    <x v="0"/>
    <s v="HDD 256 GB"/>
    <n v="4000"/>
    <n v="6"/>
    <n v="24000"/>
    <s v="Online"/>
    <n v="2127650"/>
    <n v="6401450"/>
    <n v="8929710"/>
    <n v="12529390"/>
    <b v="0"/>
  </r>
  <r>
    <s v="A742"/>
    <d v="2022-07-16T00:00:00"/>
    <s v="16"/>
    <s v="Saturday"/>
    <s v="July"/>
    <s v="NN719"/>
    <s v="Name 719"/>
    <x v="2"/>
    <s v="Keyboard"/>
    <n v="1500"/>
    <n v="2"/>
    <n v="3000"/>
    <s v="Cash"/>
    <n v="2120770"/>
    <n v="6394570"/>
    <n v="8929710"/>
    <n v="12529390"/>
    <b v="0"/>
  </r>
  <r>
    <s v="A743"/>
    <d v="2022-07-16T00:00:00"/>
    <s v="16"/>
    <s v="Saturday"/>
    <s v="July"/>
    <s v="NN720"/>
    <s v="Name 720"/>
    <x v="3"/>
    <s v="SSD 256 GB"/>
    <n v="210"/>
    <n v="3"/>
    <n v="630"/>
    <s v="Online"/>
    <n v="2120770"/>
    <n v="6394570"/>
    <n v="8929710"/>
    <n v="12529390"/>
    <b v="0"/>
  </r>
  <r>
    <s v="A744"/>
    <d v="2022-07-16T00:00:00"/>
    <s v="16"/>
    <s v="Saturday"/>
    <s v="July"/>
    <s v="NN721"/>
    <s v="Name 721"/>
    <x v="0"/>
    <s v="HDD 256 GB"/>
    <n v="4000"/>
    <n v="3"/>
    <n v="12000"/>
    <s v="Cash"/>
    <n v="2120770"/>
    <n v="6394570"/>
    <n v="8929710"/>
    <n v="12529390"/>
    <b v="0"/>
  </r>
  <r>
    <s v="A745"/>
    <d v="2022-07-16T00:00:00"/>
    <s v="16"/>
    <s v="Saturday"/>
    <s v="July"/>
    <s v="NN722"/>
    <s v="Name 722"/>
    <x v="1"/>
    <s v="Mouse"/>
    <n v="3200"/>
    <n v="4"/>
    <n v="12800"/>
    <s v="Online"/>
    <n v="2120770"/>
    <n v="6394570"/>
    <n v="8929710"/>
    <n v="12529390"/>
    <b v="0"/>
  </r>
  <r>
    <s v="A746"/>
    <d v="2022-07-16T00:00:00"/>
    <s v="16"/>
    <s v="Saturday"/>
    <s v="July"/>
    <s v="NN723"/>
    <s v="Name 723"/>
    <x v="2"/>
    <s v="Monitor"/>
    <n v="2900"/>
    <n v="5"/>
    <n v="14500"/>
    <s v="Cash"/>
    <n v="2120770"/>
    <n v="6394570"/>
    <n v="8929710"/>
    <n v="12529390"/>
    <b v="0"/>
  </r>
  <r>
    <s v="A747"/>
    <d v="2022-07-17T00:00:00"/>
    <s v="17"/>
    <s v="Sunday"/>
    <s v="July"/>
    <s v="NN724"/>
    <s v="Name 724"/>
    <x v="3"/>
    <s v="Printer"/>
    <n v="190"/>
    <n v="6"/>
    <n v="1140"/>
    <s v="Online"/>
    <n v="2125330"/>
    <n v="6399130"/>
    <n v="8929710"/>
    <n v="12529390"/>
    <b v="0"/>
  </r>
  <r>
    <s v="A748"/>
    <d v="2022-07-17T00:00:00"/>
    <s v="17"/>
    <s v="Sunday"/>
    <s v="July"/>
    <s v="NN725"/>
    <s v="Name 725"/>
    <x v="0"/>
    <s v="Scanner"/>
    <n v="4000"/>
    <n v="5"/>
    <n v="20000"/>
    <s v="Cash"/>
    <n v="2125330"/>
    <n v="6399130"/>
    <n v="8929710"/>
    <n v="12529390"/>
    <b v="0"/>
  </r>
  <r>
    <s v="A749"/>
    <d v="2022-07-17T00:00:00"/>
    <s v="17"/>
    <s v="Sunday"/>
    <s v="July"/>
    <s v="NN726"/>
    <s v="Name 726"/>
    <x v="1"/>
    <s v="Keyboard"/>
    <n v="1500"/>
    <n v="6"/>
    <n v="9000"/>
    <s v="Online"/>
    <n v="2125330"/>
    <n v="6399130"/>
    <n v="8929710"/>
    <n v="12529390"/>
    <b v="0"/>
  </r>
  <r>
    <s v="A750"/>
    <d v="2022-07-17T00:00:00"/>
    <s v="17"/>
    <s v="Sunday"/>
    <s v="July"/>
    <s v="NN727"/>
    <s v="Name 727"/>
    <x v="2"/>
    <s v="SSD 256 GB"/>
    <n v="210"/>
    <n v="5"/>
    <n v="1050"/>
    <s v="Cash"/>
    <n v="2125330"/>
    <n v="6399130"/>
    <n v="8929710"/>
    <n v="12529390"/>
    <b v="0"/>
  </r>
  <r>
    <s v="A751"/>
    <d v="2022-07-17T00:00:00"/>
    <s v="17"/>
    <s v="Sunday"/>
    <s v="July"/>
    <s v="NN728"/>
    <s v="Name 728"/>
    <x v="3"/>
    <s v="HDD 256 GB"/>
    <n v="4000"/>
    <n v="6"/>
    <n v="24000"/>
    <s v="Online"/>
    <n v="2125330"/>
    <n v="6399130"/>
    <n v="8929710"/>
    <n v="12529390"/>
    <b v="0"/>
  </r>
  <r>
    <s v="A752"/>
    <d v="2022-07-18T00:00:00"/>
    <s v="18"/>
    <s v="Monday"/>
    <s v="July"/>
    <s v="NN729"/>
    <s v="Name 729"/>
    <x v="0"/>
    <s v="Mouse"/>
    <n v="3200"/>
    <n v="2"/>
    <n v="6400"/>
    <s v="Cash"/>
    <n v="2055080"/>
    <n v="6328880"/>
    <n v="8929710"/>
    <n v="12529390"/>
    <b v="0"/>
  </r>
  <r>
    <s v="A753"/>
    <d v="2022-07-18T00:00:00"/>
    <s v="18"/>
    <s v="Monday"/>
    <s v="July"/>
    <s v="NN730"/>
    <s v="Name 730"/>
    <x v="1"/>
    <s v="Monitor"/>
    <n v="2900"/>
    <n v="3"/>
    <n v="8700"/>
    <s v="Online"/>
    <n v="2055080"/>
    <n v="6328880"/>
    <n v="8929710"/>
    <n v="12529390"/>
    <b v="0"/>
  </r>
  <r>
    <s v="A754"/>
    <d v="2022-07-18T00:00:00"/>
    <s v="18"/>
    <s v="Monday"/>
    <s v="July"/>
    <s v="NN731"/>
    <s v="Name 731"/>
    <x v="2"/>
    <s v="Printer"/>
    <n v="190"/>
    <n v="5"/>
    <n v="950"/>
    <s v="Cash"/>
    <n v="2055080"/>
    <n v="6328880"/>
    <n v="8929710"/>
    <n v="12529390"/>
    <b v="0"/>
  </r>
  <r>
    <s v="A755"/>
    <d v="2022-07-18T00:00:00"/>
    <s v="18"/>
    <s v="Monday"/>
    <s v="July"/>
    <s v="NN732"/>
    <s v="Name 732"/>
    <x v="3"/>
    <s v="Scanner"/>
    <n v="4000"/>
    <n v="3"/>
    <n v="12000"/>
    <s v="Online"/>
    <n v="2055080"/>
    <n v="6328880"/>
    <n v="8929710"/>
    <n v="12529390"/>
    <b v="0"/>
  </r>
  <r>
    <s v="A756"/>
    <d v="2022-07-18T00:00:00"/>
    <s v="18"/>
    <s v="Monday"/>
    <s v="July"/>
    <s v="NN733"/>
    <s v="Name 733"/>
    <x v="0"/>
    <s v="Keyboard"/>
    <n v="1500"/>
    <n v="1"/>
    <n v="1500"/>
    <s v="Cash"/>
    <n v="2055080"/>
    <n v="6328880"/>
    <n v="8929710"/>
    <n v="12529390"/>
    <b v="0"/>
  </r>
  <r>
    <s v="A757"/>
    <d v="2022-07-19T00:00:00"/>
    <s v="19"/>
    <s v="Tuesday"/>
    <s v="July"/>
    <s v="NN734"/>
    <s v="Name 734"/>
    <x v="1"/>
    <s v="SSD 256 GB"/>
    <n v="210"/>
    <n v="2"/>
    <n v="420"/>
    <s v="Online"/>
    <n v="2016390"/>
    <n v="6290190"/>
    <n v="8929710"/>
    <n v="12529390"/>
    <b v="0"/>
  </r>
  <r>
    <s v="A758"/>
    <d v="2022-07-19T00:00:00"/>
    <s v="19"/>
    <s v="Tuesday"/>
    <s v="July"/>
    <s v="NN735"/>
    <s v="Name 735"/>
    <x v="2"/>
    <s v="HDD 256 GB"/>
    <n v="4000"/>
    <n v="5"/>
    <n v="20000"/>
    <s v="Cash"/>
    <n v="2016390"/>
    <n v="6290190"/>
    <n v="8929710"/>
    <n v="12529390"/>
    <b v="0"/>
  </r>
  <r>
    <s v="A759"/>
    <d v="2022-07-19T00:00:00"/>
    <s v="19"/>
    <s v="Tuesday"/>
    <s v="July"/>
    <s v="NN736"/>
    <s v="Name 736"/>
    <x v="2"/>
    <s v="Keyboard"/>
    <n v="3200"/>
    <n v="6"/>
    <n v="19200"/>
    <s v="Online"/>
    <n v="2016390"/>
    <n v="6290190"/>
    <n v="8929710"/>
    <n v="12529390"/>
    <b v="0"/>
  </r>
  <r>
    <s v="A760"/>
    <d v="2022-07-19T00:00:00"/>
    <s v="19"/>
    <s v="Tuesday"/>
    <s v="July"/>
    <s v="NN737"/>
    <s v="Name 737"/>
    <x v="3"/>
    <s v="SSD 256 GB"/>
    <n v="2900"/>
    <n v="2"/>
    <n v="5800"/>
    <s v="Cash"/>
    <n v="2016390"/>
    <n v="6290190"/>
    <n v="8929710"/>
    <n v="12529390"/>
    <b v="0"/>
  </r>
  <r>
    <s v="A761"/>
    <d v="2022-07-19T00:00:00"/>
    <s v="19"/>
    <s v="Tuesday"/>
    <s v="July"/>
    <s v="NN738"/>
    <s v="Name 738"/>
    <x v="0"/>
    <s v="HDD 256 GB"/>
    <n v="190"/>
    <n v="3"/>
    <n v="570"/>
    <s v="Online"/>
    <n v="2016390"/>
    <n v="6290190"/>
    <n v="8929710"/>
    <n v="12529390"/>
    <b v="0"/>
  </r>
  <r>
    <s v="A762"/>
    <d v="2022-07-20T00:00:00"/>
    <s v="20"/>
    <s v="Wednesday"/>
    <s v="July"/>
    <s v="NN739"/>
    <s v="Name 739"/>
    <x v="2"/>
    <s v="Keyboard"/>
    <n v="4000"/>
    <n v="5"/>
    <n v="20000"/>
    <s v="Cash"/>
    <n v="2039290"/>
    <n v="6313090"/>
    <n v="8929710"/>
    <n v="12529390"/>
    <b v="0"/>
  </r>
  <r>
    <s v="A763"/>
    <d v="2022-07-20T00:00:00"/>
    <s v="20"/>
    <s v="Wednesday"/>
    <s v="July"/>
    <s v="NN740"/>
    <s v="Name 740"/>
    <x v="3"/>
    <s v="SSD 256 GB"/>
    <n v="1500"/>
    <n v="3"/>
    <n v="4500"/>
    <s v="Online"/>
    <n v="2039290"/>
    <n v="6313090"/>
    <n v="8929710"/>
    <n v="12529390"/>
    <b v="0"/>
  </r>
  <r>
    <s v="A764"/>
    <d v="2022-07-20T00:00:00"/>
    <s v="20"/>
    <s v="Wednesday"/>
    <s v="July"/>
    <s v="NN741"/>
    <s v="Name 741"/>
    <x v="0"/>
    <s v="HDD 256 GB"/>
    <n v="210"/>
    <n v="1"/>
    <n v="210"/>
    <s v="Cash"/>
    <n v="2039290"/>
    <n v="6313090"/>
    <n v="8929710"/>
    <n v="12529390"/>
    <b v="0"/>
  </r>
  <r>
    <s v="A765"/>
    <d v="2022-07-20T00:00:00"/>
    <s v="20"/>
    <s v="Wednesday"/>
    <s v="July"/>
    <s v="NN719"/>
    <s v="Name 719"/>
    <x v="2"/>
    <s v="Keyboard"/>
    <n v="4000"/>
    <n v="4"/>
    <n v="16000"/>
    <s v="Online"/>
    <n v="2039290"/>
    <n v="6313090"/>
    <n v="8929710"/>
    <n v="12529390"/>
    <b v="0"/>
  </r>
  <r>
    <s v="A766"/>
    <d v="2022-07-20T00:00:00"/>
    <s v="20"/>
    <s v="Wednesday"/>
    <s v="July"/>
    <s v="NN720"/>
    <s v="Name 720"/>
    <x v="3"/>
    <s v="SSD 256 GB"/>
    <n v="3200"/>
    <n v="10"/>
    <n v="32000"/>
    <s v="Cash"/>
    <n v="2039290"/>
    <n v="6313090"/>
    <n v="8929710"/>
    <n v="12529390"/>
    <b v="0"/>
  </r>
  <r>
    <s v="A767"/>
    <d v="2022-07-21T00:00:00"/>
    <s v="21"/>
    <s v="Thursday"/>
    <s v="July"/>
    <s v="NN721"/>
    <s v="Name 721"/>
    <x v="0"/>
    <s v="HDD 256 GB"/>
    <n v="2900"/>
    <n v="3"/>
    <n v="8700"/>
    <s v="Online"/>
    <n v="2028170"/>
    <n v="6301970"/>
    <n v="8929710"/>
    <n v="12529390"/>
    <b v="0"/>
  </r>
  <r>
    <s v="A768"/>
    <d v="2022-07-21T00:00:00"/>
    <s v="21"/>
    <s v="Thursday"/>
    <s v="July"/>
    <s v="NN722"/>
    <s v="Name 722"/>
    <x v="1"/>
    <s v="Mouse"/>
    <n v="190"/>
    <n v="4"/>
    <n v="760"/>
    <s v="Cash"/>
    <n v="2028170"/>
    <n v="6301970"/>
    <n v="8929710"/>
    <n v="12529390"/>
    <b v="0"/>
  </r>
  <r>
    <s v="A769"/>
    <d v="2022-07-21T00:00:00"/>
    <s v="21"/>
    <s v="Thursday"/>
    <s v="July"/>
    <s v="NN723"/>
    <s v="Name 723"/>
    <x v="2"/>
    <s v="Monitor"/>
    <n v="4000"/>
    <n v="5"/>
    <n v="20000"/>
    <s v="Online"/>
    <n v="2028170"/>
    <n v="6301970"/>
    <n v="8929710"/>
    <n v="12529390"/>
    <b v="0"/>
  </r>
  <r>
    <s v="A770"/>
    <d v="2022-07-21T00:00:00"/>
    <s v="21"/>
    <s v="Thursday"/>
    <s v="July"/>
    <s v="NN724"/>
    <s v="Name 724"/>
    <x v="3"/>
    <s v="Printer"/>
    <n v="1500"/>
    <n v="6"/>
    <n v="9000"/>
    <s v="Cash"/>
    <n v="2028170"/>
    <n v="6301970"/>
    <n v="8929710"/>
    <n v="12529390"/>
    <b v="0"/>
  </r>
  <r>
    <s v="A771"/>
    <d v="2022-07-21T00:00:00"/>
    <s v="21"/>
    <s v="Thursday"/>
    <s v="July"/>
    <s v="NN725"/>
    <s v="Name 725"/>
    <x v="0"/>
    <s v="Scanner"/>
    <n v="210"/>
    <n v="5"/>
    <n v="1050"/>
    <s v="Online"/>
    <n v="2028170"/>
    <n v="6301970"/>
    <n v="8929710"/>
    <n v="12529390"/>
    <b v="0"/>
  </r>
  <r>
    <s v="A772"/>
    <d v="2022-07-22T00:00:00"/>
    <s v="22"/>
    <s v="Friday"/>
    <s v="July"/>
    <s v="NN726"/>
    <s v="Name 726"/>
    <x v="1"/>
    <s v="Keyboard"/>
    <n v="4000"/>
    <n v="6"/>
    <n v="24000"/>
    <s v="Cash"/>
    <n v="1998150"/>
    <n v="6271950"/>
    <n v="8929710"/>
    <n v="12529390"/>
    <b v="0"/>
  </r>
  <r>
    <s v="A773"/>
    <d v="2022-07-22T00:00:00"/>
    <s v="22"/>
    <s v="Friday"/>
    <s v="July"/>
    <s v="NN727"/>
    <s v="Name 727"/>
    <x v="2"/>
    <s v="SSD 256 GB"/>
    <n v="3200"/>
    <n v="5"/>
    <n v="16000"/>
    <s v="Online"/>
    <n v="1998150"/>
    <n v="6271950"/>
    <n v="8929710"/>
    <n v="12529390"/>
    <b v="0"/>
  </r>
  <r>
    <s v="A774"/>
    <d v="2022-07-22T00:00:00"/>
    <s v="22"/>
    <s v="Friday"/>
    <s v="July"/>
    <s v="NN728"/>
    <s v="Name 728"/>
    <x v="3"/>
    <s v="HDD 256 GB"/>
    <n v="2900"/>
    <n v="6"/>
    <n v="17400"/>
    <s v="Cash"/>
    <n v="1998150"/>
    <n v="6271950"/>
    <n v="8929710"/>
    <n v="12529390"/>
    <b v="0"/>
  </r>
  <r>
    <s v="A775"/>
    <d v="2022-07-22T00:00:00"/>
    <s v="22"/>
    <s v="Friday"/>
    <s v="July"/>
    <s v="NN729"/>
    <s v="Name 729"/>
    <x v="0"/>
    <s v="Mouse"/>
    <n v="190"/>
    <n v="2"/>
    <n v="380"/>
    <s v="Online"/>
    <n v="1998150"/>
    <n v="6271950"/>
    <n v="8929710"/>
    <n v="12529390"/>
    <b v="0"/>
  </r>
  <r>
    <s v="A776"/>
    <d v="2022-07-22T00:00:00"/>
    <s v="22"/>
    <s v="Friday"/>
    <s v="July"/>
    <s v="NN730"/>
    <s v="Name 730"/>
    <x v="1"/>
    <s v="Monitor"/>
    <n v="4000"/>
    <n v="3"/>
    <n v="12000"/>
    <s v="Cash"/>
    <n v="1998150"/>
    <n v="6271950"/>
    <n v="8929710"/>
    <n v="12529390"/>
    <b v="0"/>
  </r>
  <r>
    <s v="A777"/>
    <d v="2022-07-23T00:00:00"/>
    <s v="23"/>
    <s v="Saturday"/>
    <s v="July"/>
    <s v="NN731"/>
    <s v="Name 731"/>
    <x v="2"/>
    <s v="Printer"/>
    <n v="1500"/>
    <n v="5"/>
    <n v="7500"/>
    <s v="Online"/>
    <n v="1940700"/>
    <n v="6214500"/>
    <n v="8929710"/>
    <n v="12529390"/>
    <b v="0"/>
  </r>
  <r>
    <s v="A778"/>
    <d v="2022-07-23T00:00:00"/>
    <s v="23"/>
    <s v="Saturday"/>
    <s v="July"/>
    <s v="NN732"/>
    <s v="Name 732"/>
    <x v="3"/>
    <s v="Scanner"/>
    <n v="210"/>
    <n v="3"/>
    <n v="630"/>
    <s v="Cash"/>
    <n v="1940700"/>
    <n v="6214500"/>
    <n v="8929710"/>
    <n v="12529390"/>
    <b v="0"/>
  </r>
  <r>
    <s v="A779"/>
    <d v="2022-07-23T00:00:00"/>
    <s v="23"/>
    <s v="Saturday"/>
    <s v="July"/>
    <s v="NN733"/>
    <s v="Name 733"/>
    <x v="0"/>
    <s v="Keyboard"/>
    <n v="4000"/>
    <n v="1"/>
    <n v="4000"/>
    <s v="Online"/>
    <n v="1940700"/>
    <n v="6214500"/>
    <n v="8929710"/>
    <n v="12529390"/>
    <b v="0"/>
  </r>
  <r>
    <s v="A780"/>
    <d v="2022-07-23T00:00:00"/>
    <s v="23"/>
    <s v="Saturday"/>
    <s v="July"/>
    <s v="NN734"/>
    <s v="Name 734"/>
    <x v="1"/>
    <s v="SSD 256 GB"/>
    <n v="3200"/>
    <n v="2"/>
    <n v="6400"/>
    <s v="Cash"/>
    <n v="1940700"/>
    <n v="6214500"/>
    <n v="8929710"/>
    <n v="12529390"/>
    <b v="0"/>
  </r>
  <r>
    <s v="A781"/>
    <d v="2022-07-23T00:00:00"/>
    <s v="23"/>
    <s v="Saturday"/>
    <s v="July"/>
    <s v="NN735"/>
    <s v="Name 735"/>
    <x v="2"/>
    <s v="HDD 256 GB"/>
    <n v="2900"/>
    <n v="3"/>
    <n v="8700"/>
    <s v="Online"/>
    <n v="1940700"/>
    <n v="6214500"/>
    <n v="8929710"/>
    <n v="12529390"/>
    <b v="0"/>
  </r>
  <r>
    <s v="A782"/>
    <d v="2022-07-24T00:00:00"/>
    <s v="24"/>
    <s v="Sunday"/>
    <s v="July"/>
    <s v="NN736"/>
    <s v="Name 736"/>
    <x v="2"/>
    <s v="Keyboard"/>
    <n v="190"/>
    <n v="5"/>
    <n v="950"/>
    <s v="Cash"/>
    <n v="1939470"/>
    <n v="6213270"/>
    <n v="8929710"/>
    <n v="12529390"/>
    <b v="0"/>
  </r>
  <r>
    <s v="A783"/>
    <d v="2022-07-24T00:00:00"/>
    <s v="24"/>
    <s v="Sunday"/>
    <s v="July"/>
    <s v="NN737"/>
    <s v="Name 737"/>
    <x v="3"/>
    <s v="SSD 256 GB"/>
    <n v="4000"/>
    <n v="6"/>
    <n v="24000"/>
    <s v="Online"/>
    <n v="1939470"/>
    <n v="6213270"/>
    <n v="8929710"/>
    <n v="12529390"/>
    <b v="0"/>
  </r>
  <r>
    <s v="A784"/>
    <d v="2022-07-24T00:00:00"/>
    <s v="24"/>
    <s v="Sunday"/>
    <s v="July"/>
    <s v="NN738"/>
    <s v="Name 738"/>
    <x v="0"/>
    <s v="HDD 256 GB"/>
    <n v="1500"/>
    <n v="2"/>
    <n v="3000"/>
    <s v="Cash"/>
    <n v="1939470"/>
    <n v="6213270"/>
    <n v="8929710"/>
    <n v="12529390"/>
    <b v="0"/>
  </r>
  <r>
    <s v="A785"/>
    <d v="2022-07-24T00:00:00"/>
    <s v="24"/>
    <s v="Sunday"/>
    <s v="July"/>
    <s v="NN739"/>
    <s v="Name 739"/>
    <x v="2"/>
    <s v="Keyboard"/>
    <n v="210"/>
    <n v="3"/>
    <n v="630"/>
    <s v="Online"/>
    <n v="1939470"/>
    <n v="6213270"/>
    <n v="8929710"/>
    <n v="12529390"/>
    <b v="0"/>
  </r>
  <r>
    <s v="A786"/>
    <d v="2022-07-24T00:00:00"/>
    <s v="24"/>
    <s v="Sunday"/>
    <s v="July"/>
    <s v="NN740"/>
    <s v="Name 740"/>
    <x v="3"/>
    <s v="SSD 256 GB"/>
    <n v="4000"/>
    <n v="5"/>
    <n v="20000"/>
    <s v="Cash"/>
    <n v="1939470"/>
    <n v="6213270"/>
    <n v="8929710"/>
    <n v="12529390"/>
    <b v="0"/>
  </r>
  <r>
    <s v="A787"/>
    <d v="2022-07-25T00:00:00"/>
    <s v="25"/>
    <s v="Monday"/>
    <s v="July"/>
    <s v="NN741"/>
    <s v="Name 741"/>
    <x v="0"/>
    <s v="HDD 256 GB"/>
    <n v="3200"/>
    <n v="3"/>
    <n v="9600"/>
    <s v="Online"/>
    <n v="1921240"/>
    <n v="6195040"/>
    <n v="8929710"/>
    <n v="12529390"/>
    <b v="0"/>
  </r>
  <r>
    <s v="A788"/>
    <d v="2022-07-25T00:00:00"/>
    <s v="25"/>
    <s v="Monday"/>
    <s v="July"/>
    <s v="NN719"/>
    <s v="Name 719"/>
    <x v="2"/>
    <s v="Keyboard"/>
    <n v="2900"/>
    <n v="1"/>
    <n v="2900"/>
    <s v="Cash"/>
    <n v="1921240"/>
    <n v="6195040"/>
    <n v="8929710"/>
    <n v="12529390"/>
    <b v="0"/>
  </r>
  <r>
    <s v="A789"/>
    <d v="2022-07-25T00:00:00"/>
    <s v="25"/>
    <s v="Monday"/>
    <s v="July"/>
    <s v="NN720"/>
    <s v="Name 720"/>
    <x v="3"/>
    <s v="SSD 256 GB"/>
    <n v="190"/>
    <n v="10"/>
    <n v="1900"/>
    <s v="Online"/>
    <n v="1921240"/>
    <n v="6195040"/>
    <n v="8929710"/>
    <n v="12529390"/>
    <b v="0"/>
  </r>
  <r>
    <s v="A790"/>
    <d v="2022-07-25T00:00:00"/>
    <s v="25"/>
    <s v="Monday"/>
    <s v="July"/>
    <s v="NN721"/>
    <s v="Name 721"/>
    <x v="0"/>
    <s v="HDD 256 GB"/>
    <n v="4000"/>
    <n v="3"/>
    <n v="12000"/>
    <s v="Cash"/>
    <n v="1921240"/>
    <n v="6195040"/>
    <n v="8929710"/>
    <n v="12529390"/>
    <b v="0"/>
  </r>
  <r>
    <s v="A791"/>
    <d v="2022-07-25T00:00:00"/>
    <s v="25"/>
    <s v="Monday"/>
    <s v="July"/>
    <s v="NN722"/>
    <s v="Name 722"/>
    <x v="1"/>
    <s v="Mouse"/>
    <n v="1500"/>
    <n v="4"/>
    <n v="6000"/>
    <s v="Online"/>
    <n v="1921240"/>
    <n v="6195040"/>
    <n v="8929710"/>
    <n v="12529390"/>
    <b v="0"/>
  </r>
  <r>
    <s v="A792"/>
    <d v="2022-07-26T00:00:00"/>
    <s v="26"/>
    <s v="Tuesday"/>
    <s v="July"/>
    <s v="NN723"/>
    <s v="Name 723"/>
    <x v="2"/>
    <s v="Monitor"/>
    <n v="210"/>
    <n v="5"/>
    <n v="1050"/>
    <s v="Cash"/>
    <n v="1880840"/>
    <n v="6154640"/>
    <n v="8929710"/>
    <n v="12529390"/>
    <b v="0"/>
  </r>
  <r>
    <s v="A793"/>
    <d v="2022-07-26T00:00:00"/>
    <s v="26"/>
    <s v="Tuesday"/>
    <s v="July"/>
    <s v="NN724"/>
    <s v="Name 724"/>
    <x v="3"/>
    <s v="Printer"/>
    <n v="4000"/>
    <n v="6"/>
    <n v="24000"/>
    <s v="Online"/>
    <n v="1880840"/>
    <n v="6154640"/>
    <n v="8929710"/>
    <n v="12529390"/>
    <b v="0"/>
  </r>
  <r>
    <s v="A794"/>
    <d v="2022-07-26T00:00:00"/>
    <s v="26"/>
    <s v="Tuesday"/>
    <s v="July"/>
    <s v="NN725"/>
    <s v="Name 725"/>
    <x v="0"/>
    <s v="Scanner"/>
    <n v="3200"/>
    <n v="5"/>
    <n v="16000"/>
    <s v="Cash"/>
    <n v="1880840"/>
    <n v="6154640"/>
    <n v="8929710"/>
    <n v="12529390"/>
    <b v="0"/>
  </r>
  <r>
    <s v="A795"/>
    <d v="2022-07-26T00:00:00"/>
    <s v="26"/>
    <s v="Tuesday"/>
    <s v="July"/>
    <s v="NN726"/>
    <s v="Name 726"/>
    <x v="1"/>
    <s v="Keyboard"/>
    <n v="2900"/>
    <n v="6"/>
    <n v="17400"/>
    <s v="Online"/>
    <n v="1880840"/>
    <n v="6154640"/>
    <n v="8929710"/>
    <n v="12529390"/>
    <b v="0"/>
  </r>
  <r>
    <s v="A796"/>
    <d v="2022-07-26T00:00:00"/>
    <s v="26"/>
    <s v="Tuesday"/>
    <s v="July"/>
    <s v="NN727"/>
    <s v="Name 727"/>
    <x v="2"/>
    <s v="SSD 256 GB"/>
    <n v="190"/>
    <n v="5"/>
    <n v="950"/>
    <s v="Cash"/>
    <n v="1880840"/>
    <n v="6154640"/>
    <n v="8929710"/>
    <n v="12529390"/>
    <b v="0"/>
  </r>
  <r>
    <s v="A797"/>
    <d v="2022-07-27T00:00:00"/>
    <s v="27"/>
    <s v="Wednesday"/>
    <s v="July"/>
    <s v="NN728"/>
    <s v="Name 728"/>
    <x v="3"/>
    <s v="HDD 256 GB"/>
    <n v="4000"/>
    <n v="6"/>
    <n v="24000"/>
    <s v="Online"/>
    <n v="1853390"/>
    <n v="6127190"/>
    <n v="8929710"/>
    <n v="12529390"/>
    <b v="0"/>
  </r>
  <r>
    <s v="A798"/>
    <d v="2022-07-27T00:00:00"/>
    <s v="27"/>
    <s v="Wednesday"/>
    <s v="July"/>
    <s v="NN729"/>
    <s v="Name 729"/>
    <x v="0"/>
    <s v="Mouse"/>
    <n v="1500"/>
    <n v="2"/>
    <n v="3000"/>
    <s v="Cash"/>
    <n v="1853390"/>
    <n v="6127190"/>
    <n v="8929710"/>
    <n v="12529390"/>
    <b v="0"/>
  </r>
  <r>
    <s v="A799"/>
    <d v="2022-07-27T00:00:00"/>
    <s v="27"/>
    <s v="Wednesday"/>
    <s v="July"/>
    <s v="NN730"/>
    <s v="Name 730"/>
    <x v="1"/>
    <s v="Monitor"/>
    <n v="210"/>
    <n v="3"/>
    <n v="630"/>
    <s v="Online"/>
    <n v="1853390"/>
    <n v="6127190"/>
    <n v="8929710"/>
    <n v="12529390"/>
    <b v="0"/>
  </r>
  <r>
    <s v="A800"/>
    <d v="2022-07-27T00:00:00"/>
    <s v="27"/>
    <s v="Wednesday"/>
    <s v="July"/>
    <s v="NN731"/>
    <s v="Name 731"/>
    <x v="2"/>
    <s v="Printer"/>
    <n v="4000"/>
    <n v="5"/>
    <n v="20000"/>
    <s v="Cash"/>
    <n v="1853390"/>
    <n v="6127190"/>
    <n v="8929710"/>
    <n v="12529390"/>
    <b v="0"/>
  </r>
  <r>
    <s v="A801"/>
    <d v="2022-07-27T00:00:00"/>
    <s v="27"/>
    <s v="Wednesday"/>
    <s v="July"/>
    <s v="NN732"/>
    <s v="Name 732"/>
    <x v="3"/>
    <s v="Scanner"/>
    <n v="3200"/>
    <n v="3"/>
    <n v="9600"/>
    <s v="Online"/>
    <n v="1853390"/>
    <n v="6127190"/>
    <n v="8929710"/>
    <n v="12529390"/>
    <b v="0"/>
  </r>
  <r>
    <s v="A802"/>
    <d v="2022-07-28T00:00:00"/>
    <s v="28"/>
    <s v="Thursday"/>
    <s v="July"/>
    <s v="NN733"/>
    <s v="Name 733"/>
    <x v="0"/>
    <s v="Keyboard"/>
    <n v="2900"/>
    <n v="1"/>
    <n v="2900"/>
    <s v="Cash"/>
    <n v="1827620"/>
    <n v="6101420"/>
    <n v="8929710"/>
    <n v="12529390"/>
    <b v="0"/>
  </r>
  <r>
    <s v="A803"/>
    <d v="2022-07-28T00:00:00"/>
    <s v="28"/>
    <s v="Thursday"/>
    <s v="July"/>
    <s v="NN734"/>
    <s v="Name 734"/>
    <x v="1"/>
    <s v="SSD 256 GB"/>
    <n v="190"/>
    <n v="2"/>
    <n v="380"/>
    <s v="Online"/>
    <n v="1827620"/>
    <n v="6101420"/>
    <n v="8929710"/>
    <n v="12529390"/>
    <b v="0"/>
  </r>
  <r>
    <s v="A804"/>
    <d v="2022-07-28T00:00:00"/>
    <s v="28"/>
    <s v="Thursday"/>
    <s v="July"/>
    <s v="NN735"/>
    <s v="Name 735"/>
    <x v="2"/>
    <s v="HDD 256 GB"/>
    <n v="4000"/>
    <n v="3"/>
    <n v="12000"/>
    <s v="Cash"/>
    <n v="1827620"/>
    <n v="6101420"/>
    <n v="8929710"/>
    <n v="12529390"/>
    <b v="0"/>
  </r>
  <r>
    <s v="A805"/>
    <d v="2022-07-28T00:00:00"/>
    <s v="28"/>
    <s v="Thursday"/>
    <s v="July"/>
    <s v="NN736"/>
    <s v="Name 736"/>
    <x v="2"/>
    <s v="Keyboard"/>
    <n v="1500"/>
    <n v="5"/>
    <n v="7500"/>
    <s v="Online"/>
    <n v="1827620"/>
    <n v="6101420"/>
    <n v="8929710"/>
    <n v="12529390"/>
    <b v="0"/>
  </r>
  <r>
    <s v="A806"/>
    <d v="2022-07-28T00:00:00"/>
    <s v="28"/>
    <s v="Thursday"/>
    <s v="July"/>
    <s v="NN737"/>
    <s v="Name 737"/>
    <x v="3"/>
    <s v="SSD 256 GB"/>
    <n v="210"/>
    <n v="6"/>
    <n v="1260"/>
    <s v="Cash"/>
    <n v="1827620"/>
    <n v="6101420"/>
    <n v="8929710"/>
    <n v="12529390"/>
    <b v="0"/>
  </r>
  <r>
    <s v="A807"/>
    <d v="2022-07-29T00:00:00"/>
    <s v="29"/>
    <s v="Friday"/>
    <s v="July"/>
    <s v="NN738"/>
    <s v="Name 738"/>
    <x v="0"/>
    <s v="HDD 256 GB"/>
    <n v="4000"/>
    <n v="2"/>
    <n v="8000"/>
    <s v="Online"/>
    <n v="1813660"/>
    <n v="6087460"/>
    <n v="8929710"/>
    <n v="12529390"/>
    <b v="0"/>
  </r>
  <r>
    <s v="A808"/>
    <d v="2022-07-29T00:00:00"/>
    <s v="29"/>
    <s v="Friday"/>
    <s v="July"/>
    <s v="NN739"/>
    <s v="Name 739"/>
    <x v="2"/>
    <s v="Keyboard"/>
    <n v="3200"/>
    <n v="3"/>
    <n v="9600"/>
    <s v="Cash"/>
    <n v="1813660"/>
    <n v="6087460"/>
    <n v="8929710"/>
    <n v="12529390"/>
    <b v="0"/>
  </r>
  <r>
    <s v="A809"/>
    <d v="2022-07-29T00:00:00"/>
    <s v="29"/>
    <s v="Friday"/>
    <s v="July"/>
    <s v="NN740"/>
    <s v="Name 740"/>
    <x v="3"/>
    <s v="SSD 256 GB"/>
    <n v="2900"/>
    <n v="5"/>
    <n v="14500"/>
    <s v="Online"/>
    <n v="1813660"/>
    <n v="6087460"/>
    <n v="8929710"/>
    <n v="12529390"/>
    <b v="0"/>
  </r>
  <r>
    <s v="A810"/>
    <d v="2022-07-29T00:00:00"/>
    <s v="29"/>
    <s v="Friday"/>
    <s v="July"/>
    <s v="NN741"/>
    <s v="Name 741"/>
    <x v="0"/>
    <s v="HDD 256 GB"/>
    <n v="190"/>
    <n v="3"/>
    <n v="570"/>
    <s v="Cash"/>
    <n v="1813660"/>
    <n v="6087460"/>
    <n v="8929710"/>
    <n v="12529390"/>
    <b v="0"/>
  </r>
  <r>
    <s v="A811"/>
    <d v="2022-07-29T00:00:00"/>
    <s v="29"/>
    <s v="Friday"/>
    <s v="July"/>
    <s v="NN719"/>
    <s v="Name 719"/>
    <x v="2"/>
    <s v="Keyboard"/>
    <n v="4000"/>
    <n v="1"/>
    <n v="4000"/>
    <s v="Online"/>
    <n v="1813660"/>
    <n v="6087460"/>
    <n v="8929710"/>
    <n v="12529390"/>
    <b v="0"/>
  </r>
  <r>
    <s v="A812"/>
    <d v="2022-07-30T00:00:00"/>
    <s v="30"/>
    <s v="Saturday"/>
    <s v="July"/>
    <s v="NN720"/>
    <s v="Name 720"/>
    <x v="3"/>
    <s v="SSD 256 GB"/>
    <n v="1500"/>
    <n v="10"/>
    <n v="15000"/>
    <s v="Cash"/>
    <n v="1778890"/>
    <n v="6052690"/>
    <n v="8929710"/>
    <n v="12529390"/>
    <b v="0"/>
  </r>
  <r>
    <s v="A813"/>
    <d v="2022-07-30T00:00:00"/>
    <s v="30"/>
    <s v="Saturday"/>
    <s v="July"/>
    <s v="NN721"/>
    <s v="Name 721"/>
    <x v="0"/>
    <s v="HDD 256 GB"/>
    <n v="210"/>
    <n v="3"/>
    <n v="630"/>
    <s v="Online"/>
    <n v="1778890"/>
    <n v="6052690"/>
    <n v="8929710"/>
    <n v="12529390"/>
    <b v="0"/>
  </r>
  <r>
    <s v="A814"/>
    <d v="2022-07-30T00:00:00"/>
    <s v="30"/>
    <s v="Saturday"/>
    <s v="July"/>
    <s v="NN722"/>
    <s v="Name 722"/>
    <x v="1"/>
    <s v="Mouse"/>
    <n v="4000"/>
    <n v="4"/>
    <n v="16000"/>
    <s v="Cash"/>
    <n v="1778890"/>
    <n v="6052690"/>
    <n v="8929710"/>
    <n v="12529390"/>
    <b v="0"/>
  </r>
  <r>
    <s v="A815"/>
    <d v="2022-07-30T00:00:00"/>
    <s v="30"/>
    <s v="Saturday"/>
    <s v="July"/>
    <s v="NN723"/>
    <s v="Name 723"/>
    <x v="2"/>
    <s v="Monitor"/>
    <n v="3200"/>
    <n v="5"/>
    <n v="16000"/>
    <s v="Online"/>
    <n v="1778890"/>
    <n v="6052690"/>
    <n v="8929710"/>
    <n v="12529390"/>
    <b v="0"/>
  </r>
  <r>
    <s v="A816"/>
    <d v="2022-07-30T00:00:00"/>
    <s v="30"/>
    <s v="Saturday"/>
    <s v="July"/>
    <s v="NN724"/>
    <s v="Name 724"/>
    <x v="3"/>
    <s v="Printer"/>
    <n v="2900"/>
    <n v="6"/>
    <n v="17400"/>
    <s v="Cash"/>
    <n v="1778890"/>
    <n v="6052690"/>
    <n v="8929710"/>
    <n v="12529390"/>
    <b v="0"/>
  </r>
  <r>
    <s v="A817"/>
    <d v="2022-07-31T00:00:00"/>
    <s v="31"/>
    <s v="Sunday"/>
    <s v="July"/>
    <s v="NN725"/>
    <s v="Name 725"/>
    <x v="0"/>
    <s v="Scanner"/>
    <n v="190"/>
    <n v="5"/>
    <n v="950"/>
    <s v="Online"/>
    <n v="1735920"/>
    <n v="6009720"/>
    <n v="8929710"/>
    <n v="12529390"/>
    <b v="0"/>
  </r>
  <r>
    <s v="A818"/>
    <d v="2022-07-31T00:00:00"/>
    <s v="31"/>
    <s v="Sunday"/>
    <s v="July"/>
    <s v="NN726"/>
    <s v="Name 726"/>
    <x v="1"/>
    <s v="Keyboard"/>
    <n v="4000"/>
    <n v="6"/>
    <n v="24000"/>
    <s v="Cash"/>
    <n v="1735920"/>
    <n v="6009720"/>
    <n v="8929710"/>
    <n v="12529390"/>
    <b v="0"/>
  </r>
  <r>
    <s v="A819"/>
    <d v="2022-07-31T00:00:00"/>
    <s v="31"/>
    <s v="Sunday"/>
    <s v="July"/>
    <s v="NN727"/>
    <s v="Name 727"/>
    <x v="2"/>
    <s v="SSD 256 GB"/>
    <n v="1500"/>
    <n v="5"/>
    <n v="7500"/>
    <s v="Online"/>
    <n v="1735920"/>
    <n v="6009720"/>
    <n v="8929710"/>
    <n v="12529390"/>
    <b v="0"/>
  </r>
  <r>
    <s v="A820"/>
    <d v="2022-07-31T00:00:00"/>
    <s v="31"/>
    <s v="Sunday"/>
    <s v="July"/>
    <s v="NN728"/>
    <s v="Name 728"/>
    <x v="3"/>
    <s v="HDD 256 GB"/>
    <n v="210"/>
    <n v="6"/>
    <n v="1260"/>
    <s v="Cash"/>
    <n v="1735920"/>
    <n v="6009720"/>
    <n v="8929710"/>
    <n v="12529390"/>
    <b v="0"/>
  </r>
  <r>
    <s v="A821"/>
    <d v="2022-07-31T00:00:00"/>
    <s v="31"/>
    <s v="Sunday"/>
    <s v="July"/>
    <s v="NN729"/>
    <s v="Name 729"/>
    <x v="0"/>
    <s v="Mouse"/>
    <n v="4000"/>
    <n v="2"/>
    <n v="8000"/>
    <s v="Online"/>
    <n v="1735920"/>
    <n v="6009720"/>
    <n v="8929710"/>
    <n v="12529390"/>
    <b v="0"/>
  </r>
  <r>
    <s v="A822"/>
    <d v="2022-08-01T00:00:00"/>
    <s v="1"/>
    <s v="Monday"/>
    <s v="August"/>
    <s v="NN730"/>
    <s v="Name 730"/>
    <x v="1"/>
    <s v="Monitor"/>
    <n v="3200"/>
    <n v="3"/>
    <n v="9600"/>
    <s v="Cash"/>
    <n v="1717780"/>
    <n v="5991580"/>
    <n v="8929710"/>
    <n v="12529390"/>
    <b v="0"/>
  </r>
  <r>
    <s v="A823"/>
    <d v="2022-08-01T00:00:00"/>
    <s v="1"/>
    <s v="Monday"/>
    <s v="August"/>
    <s v="NN731"/>
    <s v="Name 731"/>
    <x v="2"/>
    <s v="Printer"/>
    <n v="2900"/>
    <n v="5"/>
    <n v="14500"/>
    <s v="Online"/>
    <n v="1717780"/>
    <n v="5991580"/>
    <n v="8929710"/>
    <n v="12529390"/>
    <b v="0"/>
  </r>
  <r>
    <s v="A824"/>
    <d v="2022-08-01T00:00:00"/>
    <s v="1"/>
    <s v="Monday"/>
    <s v="August"/>
    <s v="NN732"/>
    <s v="Name 732"/>
    <x v="3"/>
    <s v="Scanner"/>
    <n v="190"/>
    <n v="3"/>
    <n v="570"/>
    <s v="Cash"/>
    <n v="1717780"/>
    <n v="5991580"/>
    <n v="8929710"/>
    <n v="12529390"/>
    <b v="0"/>
  </r>
  <r>
    <s v="A825"/>
    <d v="2022-08-01T00:00:00"/>
    <s v="1"/>
    <s v="Monday"/>
    <s v="August"/>
    <s v="NN733"/>
    <s v="Name 733"/>
    <x v="0"/>
    <s v="Keyboard"/>
    <n v="4000"/>
    <n v="1"/>
    <n v="4000"/>
    <s v="Online"/>
    <n v="1717780"/>
    <n v="5991580"/>
    <n v="8929710"/>
    <n v="12529390"/>
    <b v="0"/>
  </r>
  <r>
    <s v="A826"/>
    <d v="2022-08-01T00:00:00"/>
    <s v="1"/>
    <s v="Monday"/>
    <s v="August"/>
    <s v="NN734"/>
    <s v="Name 734"/>
    <x v="1"/>
    <s v="SSD 256 GB"/>
    <n v="1500"/>
    <n v="2"/>
    <n v="3000"/>
    <s v="Cash"/>
    <n v="1717780"/>
    <n v="5991580"/>
    <n v="8929710"/>
    <n v="12529390"/>
    <b v="0"/>
  </r>
  <r>
    <s v="A827"/>
    <d v="2022-08-02T00:00:00"/>
    <s v="2"/>
    <s v="Tuesday"/>
    <s v="August"/>
    <s v="NN735"/>
    <s v="Name 735"/>
    <x v="2"/>
    <s v="HDD 256 GB"/>
    <n v="210"/>
    <n v="3"/>
    <n v="630"/>
    <s v="Online"/>
    <n v="1713350"/>
    <n v="5987150"/>
    <n v="8929710"/>
    <n v="12529390"/>
    <b v="0"/>
  </r>
  <r>
    <s v="A828"/>
    <d v="2022-08-02T00:00:00"/>
    <s v="2"/>
    <s v="Tuesday"/>
    <s v="August"/>
    <s v="NN736"/>
    <s v="Name 736"/>
    <x v="2"/>
    <s v="Keyboard"/>
    <n v="4000"/>
    <n v="5"/>
    <n v="20000"/>
    <s v="Cash"/>
    <n v="1713350"/>
    <n v="5987150"/>
    <n v="8929710"/>
    <n v="12529390"/>
    <b v="0"/>
  </r>
  <r>
    <s v="A829"/>
    <d v="2022-08-02T00:00:00"/>
    <s v="2"/>
    <s v="Tuesday"/>
    <s v="August"/>
    <s v="NN737"/>
    <s v="Name 737"/>
    <x v="3"/>
    <s v="SSD 256 GB"/>
    <n v="3200"/>
    <n v="6"/>
    <n v="19200"/>
    <s v="Online"/>
    <n v="1713350"/>
    <n v="5987150"/>
    <n v="8929710"/>
    <n v="12529390"/>
    <b v="0"/>
  </r>
  <r>
    <s v="A830"/>
    <d v="2022-08-02T00:00:00"/>
    <s v="2"/>
    <s v="Tuesday"/>
    <s v="August"/>
    <s v="NN738"/>
    <s v="Name 738"/>
    <x v="0"/>
    <s v="HDD 256 GB"/>
    <n v="2900"/>
    <n v="2"/>
    <n v="5800"/>
    <s v="Cash"/>
    <n v="1713350"/>
    <n v="5987150"/>
    <n v="8929710"/>
    <n v="12529390"/>
    <b v="0"/>
  </r>
  <r>
    <s v="A831"/>
    <d v="2022-08-02T00:00:00"/>
    <s v="2"/>
    <s v="Tuesday"/>
    <s v="August"/>
    <s v="NN739"/>
    <s v="Name 739"/>
    <x v="2"/>
    <s v="Keyboard"/>
    <n v="190"/>
    <n v="3"/>
    <n v="570"/>
    <s v="Online"/>
    <n v="1713350"/>
    <n v="5987150"/>
    <n v="8929710"/>
    <n v="12529390"/>
    <b v="0"/>
  </r>
  <r>
    <s v="A832"/>
    <d v="2022-08-03T00:00:00"/>
    <s v="3"/>
    <s v="Wednesday"/>
    <s v="August"/>
    <s v="NN740"/>
    <s v="Name 740"/>
    <x v="3"/>
    <s v="SSD 256 GB"/>
    <n v="4000"/>
    <n v="5"/>
    <n v="20000"/>
    <s v="Cash"/>
    <n v="1687860"/>
    <n v="5961660"/>
    <n v="8929710"/>
    <n v="12529390"/>
    <b v="0"/>
  </r>
  <r>
    <s v="A833"/>
    <d v="2022-08-03T00:00:00"/>
    <s v="3"/>
    <s v="Wednesday"/>
    <s v="August"/>
    <s v="NN741"/>
    <s v="Name 741"/>
    <x v="0"/>
    <s v="HDD 256 GB"/>
    <n v="1500"/>
    <n v="3"/>
    <n v="4500"/>
    <s v="Online"/>
    <n v="1687860"/>
    <n v="5961660"/>
    <n v="8929710"/>
    <n v="12529390"/>
    <b v="0"/>
  </r>
  <r>
    <s v="A834"/>
    <d v="2022-08-03T00:00:00"/>
    <s v="3"/>
    <s v="Wednesday"/>
    <s v="August"/>
    <s v="NN719"/>
    <s v="Name 719"/>
    <x v="2"/>
    <s v="Keyboard"/>
    <n v="210"/>
    <n v="1"/>
    <n v="210"/>
    <s v="Cash"/>
    <n v="1687860"/>
    <n v="5961660"/>
    <n v="8929710"/>
    <n v="12529390"/>
    <b v="0"/>
  </r>
  <r>
    <s v="A835"/>
    <d v="2022-08-03T00:00:00"/>
    <s v="3"/>
    <s v="Wednesday"/>
    <s v="August"/>
    <s v="NN720"/>
    <s v="Name 720"/>
    <x v="3"/>
    <s v="SSD 256 GB"/>
    <n v="4000"/>
    <n v="10"/>
    <n v="40000"/>
    <s v="Online"/>
    <n v="1687860"/>
    <n v="5961660"/>
    <n v="8929710"/>
    <n v="12529390"/>
    <b v="0"/>
  </r>
  <r>
    <s v="A836"/>
    <d v="2022-08-03T00:00:00"/>
    <s v="3"/>
    <s v="Wednesday"/>
    <s v="August"/>
    <s v="NN721"/>
    <s v="Name 721"/>
    <x v="0"/>
    <s v="HDD 256 GB"/>
    <n v="3200"/>
    <n v="3"/>
    <n v="9600"/>
    <s v="Cash"/>
    <n v="1687860"/>
    <n v="5961660"/>
    <n v="8929710"/>
    <n v="12529390"/>
    <b v="0"/>
  </r>
  <r>
    <s v="A837"/>
    <d v="2022-08-04T00:00:00"/>
    <s v="4"/>
    <s v="Thursday"/>
    <s v="August"/>
    <s v="NN722"/>
    <s v="Name 722"/>
    <x v="1"/>
    <s v="Mouse"/>
    <n v="2900"/>
    <n v="4"/>
    <n v="11600"/>
    <s v="Online"/>
    <n v="1648490"/>
    <n v="5922290"/>
    <n v="8929710"/>
    <n v="12529390"/>
    <b v="0"/>
  </r>
  <r>
    <s v="A838"/>
    <d v="2022-08-04T00:00:00"/>
    <s v="4"/>
    <s v="Thursday"/>
    <s v="August"/>
    <s v="NN723"/>
    <s v="Name 723"/>
    <x v="2"/>
    <s v="Monitor"/>
    <n v="190"/>
    <n v="5"/>
    <n v="950"/>
    <s v="Cash"/>
    <n v="1648490"/>
    <n v="5922290"/>
    <n v="8929710"/>
    <n v="12529390"/>
    <b v="0"/>
  </r>
  <r>
    <s v="A839"/>
    <d v="2022-08-04T00:00:00"/>
    <s v="4"/>
    <s v="Thursday"/>
    <s v="August"/>
    <s v="NN724"/>
    <s v="Name 724"/>
    <x v="3"/>
    <s v="Printer"/>
    <n v="4000"/>
    <n v="6"/>
    <n v="24000"/>
    <s v="Online"/>
    <n v="1648490"/>
    <n v="5922290"/>
    <n v="8929710"/>
    <n v="12529390"/>
    <b v="0"/>
  </r>
  <r>
    <s v="A840"/>
    <d v="2022-08-04T00:00:00"/>
    <s v="4"/>
    <s v="Thursday"/>
    <s v="August"/>
    <s v="NN725"/>
    <s v="Name 725"/>
    <x v="0"/>
    <s v="Scanner"/>
    <n v="1500"/>
    <n v="5"/>
    <n v="7500"/>
    <s v="Cash"/>
    <n v="1648490"/>
    <n v="5922290"/>
    <n v="8929710"/>
    <n v="12529390"/>
    <b v="0"/>
  </r>
  <r>
    <s v="A841"/>
    <d v="2022-08-04T00:00:00"/>
    <s v="4"/>
    <s v="Thursday"/>
    <s v="August"/>
    <s v="NN726"/>
    <s v="Name 726"/>
    <x v="1"/>
    <s v="Keyboard"/>
    <n v="210"/>
    <n v="6"/>
    <n v="1260"/>
    <s v="Online"/>
    <n v="1648490"/>
    <n v="5922290"/>
    <n v="8929710"/>
    <n v="12529390"/>
    <b v="0"/>
  </r>
  <r>
    <s v="A842"/>
    <d v="2022-08-05T00:00:00"/>
    <s v="5"/>
    <s v="Friday"/>
    <s v="August"/>
    <s v="NN727"/>
    <s v="Name 727"/>
    <x v="2"/>
    <s v="SSD 256 GB"/>
    <n v="4000"/>
    <n v="5"/>
    <n v="20000"/>
    <s v="Cash"/>
    <n v="1664250"/>
    <n v="5938050"/>
    <n v="8929710"/>
    <n v="12529390"/>
    <b v="0"/>
  </r>
  <r>
    <s v="A843"/>
    <d v="2022-08-05T00:00:00"/>
    <s v="5"/>
    <s v="Friday"/>
    <s v="August"/>
    <s v="NN728"/>
    <s v="Name 728"/>
    <x v="3"/>
    <s v="HDD 256 GB"/>
    <n v="3200"/>
    <n v="6"/>
    <n v="19200"/>
    <s v="Online"/>
    <n v="1664250"/>
    <n v="5938050"/>
    <n v="8929710"/>
    <n v="12529390"/>
    <b v="0"/>
  </r>
  <r>
    <s v="A844"/>
    <d v="2022-08-05T00:00:00"/>
    <s v="5"/>
    <s v="Friday"/>
    <s v="August"/>
    <s v="NN729"/>
    <s v="Name 729"/>
    <x v="0"/>
    <s v="Mouse"/>
    <n v="2900"/>
    <n v="2"/>
    <n v="5800"/>
    <s v="Cash"/>
    <n v="1664250"/>
    <n v="5938050"/>
    <n v="8929710"/>
    <n v="12529390"/>
    <b v="0"/>
  </r>
  <r>
    <s v="A845"/>
    <d v="2022-08-05T00:00:00"/>
    <s v="5"/>
    <s v="Friday"/>
    <s v="August"/>
    <s v="NN730"/>
    <s v="Name 730"/>
    <x v="1"/>
    <s v="Monitor"/>
    <n v="190"/>
    <n v="3"/>
    <n v="570"/>
    <s v="Online"/>
    <n v="1664250"/>
    <n v="5938050"/>
    <n v="8929710"/>
    <n v="12529390"/>
    <b v="0"/>
  </r>
  <r>
    <s v="A846"/>
    <d v="2022-08-05T00:00:00"/>
    <s v="5"/>
    <s v="Friday"/>
    <s v="August"/>
    <s v="NN731"/>
    <s v="Name 731"/>
    <x v="2"/>
    <s v="Printer"/>
    <n v="4000"/>
    <n v="5"/>
    <n v="20000"/>
    <s v="Cash"/>
    <n v="1664250"/>
    <n v="5938050"/>
    <n v="8929710"/>
    <n v="12529390"/>
    <b v="0"/>
  </r>
  <r>
    <s v="A847"/>
    <d v="2022-08-06T00:00:00"/>
    <s v="6"/>
    <s v="Saturday"/>
    <s v="August"/>
    <s v="NN732"/>
    <s v="Name 732"/>
    <x v="3"/>
    <s v="Scanner"/>
    <n v="1500"/>
    <n v="3"/>
    <n v="4500"/>
    <s v="Online"/>
    <n v="1650430"/>
    <n v="5924230"/>
    <n v="8929710"/>
    <n v="12529390"/>
    <b v="0"/>
  </r>
  <r>
    <s v="A848"/>
    <d v="2022-08-06T00:00:00"/>
    <s v="6"/>
    <s v="Saturday"/>
    <s v="August"/>
    <s v="NN733"/>
    <s v="Name 733"/>
    <x v="0"/>
    <s v="Keyboard"/>
    <n v="210"/>
    <n v="1"/>
    <n v="210"/>
    <s v="Cash"/>
    <n v="1650430"/>
    <n v="5924230"/>
    <n v="8929710"/>
    <n v="12529390"/>
    <b v="0"/>
  </r>
  <r>
    <s v="A849"/>
    <d v="2022-08-06T00:00:00"/>
    <s v="6"/>
    <s v="Saturday"/>
    <s v="August"/>
    <s v="NN734"/>
    <s v="Name 734"/>
    <x v="1"/>
    <s v="SSD 256 GB"/>
    <n v="4000"/>
    <n v="2"/>
    <n v="8000"/>
    <s v="Online"/>
    <n v="1650430"/>
    <n v="5924230"/>
    <n v="8929710"/>
    <n v="12529390"/>
    <b v="0"/>
  </r>
  <r>
    <s v="A850"/>
    <d v="2022-08-06T00:00:00"/>
    <s v="6"/>
    <s v="Saturday"/>
    <s v="August"/>
    <s v="NN735"/>
    <s v="Name 735"/>
    <x v="2"/>
    <s v="HDD 256 GB"/>
    <n v="3200"/>
    <n v="3"/>
    <n v="9600"/>
    <s v="Cash"/>
    <n v="1650430"/>
    <n v="5924230"/>
    <n v="8929710"/>
    <n v="12529390"/>
    <b v="0"/>
  </r>
  <r>
    <s v="A851"/>
    <d v="2022-08-06T00:00:00"/>
    <s v="6"/>
    <s v="Saturday"/>
    <s v="August"/>
    <s v="NN736"/>
    <s v="Name 736"/>
    <x v="2"/>
    <s v="Keyboard"/>
    <n v="2900"/>
    <n v="5"/>
    <n v="14500"/>
    <s v="Online"/>
    <n v="1650430"/>
    <n v="5924230"/>
    <n v="8929710"/>
    <n v="12529390"/>
    <b v="0"/>
  </r>
  <r>
    <s v="A852"/>
    <d v="2022-08-07T00:00:00"/>
    <s v="7"/>
    <s v="Sunday"/>
    <s v="August"/>
    <s v="NN737"/>
    <s v="Name 737"/>
    <x v="3"/>
    <s v="SSD 256 GB"/>
    <n v="190"/>
    <n v="6"/>
    <n v="1140"/>
    <s v="Cash"/>
    <n v="1577320"/>
    <n v="5851120"/>
    <n v="8929710"/>
    <n v="12529390"/>
    <b v="0"/>
  </r>
  <r>
    <s v="A853"/>
    <d v="2022-08-07T00:00:00"/>
    <s v="7"/>
    <s v="Sunday"/>
    <s v="August"/>
    <s v="NN738"/>
    <s v="Name 738"/>
    <x v="0"/>
    <s v="HDD 256 GB"/>
    <n v="4000"/>
    <n v="2"/>
    <n v="8000"/>
    <s v="Online"/>
    <n v="1577320"/>
    <n v="5851120"/>
    <n v="8929710"/>
    <n v="12529390"/>
    <b v="0"/>
  </r>
  <r>
    <s v="A854"/>
    <d v="2022-08-07T00:00:00"/>
    <s v="7"/>
    <s v="Sunday"/>
    <s v="August"/>
    <s v="NN739"/>
    <s v="Name 739"/>
    <x v="2"/>
    <s v="Keyboard"/>
    <n v="1500"/>
    <n v="3"/>
    <n v="4500"/>
    <s v="Cash"/>
    <n v="1577320"/>
    <n v="5851120"/>
    <n v="8929710"/>
    <n v="12529390"/>
    <b v="0"/>
  </r>
  <r>
    <s v="A855"/>
    <d v="2022-08-07T00:00:00"/>
    <s v="7"/>
    <s v="Sunday"/>
    <s v="August"/>
    <s v="NN740"/>
    <s v="Name 740"/>
    <x v="3"/>
    <s v="SSD 256 GB"/>
    <n v="210"/>
    <n v="5"/>
    <n v="1050"/>
    <s v="Online"/>
    <n v="1577320"/>
    <n v="5851120"/>
    <n v="8929710"/>
    <n v="12529390"/>
    <b v="0"/>
  </r>
  <r>
    <s v="A856"/>
    <d v="2022-08-07T00:00:00"/>
    <s v="7"/>
    <s v="Sunday"/>
    <s v="August"/>
    <s v="NN741"/>
    <s v="Name 741"/>
    <x v="0"/>
    <s v="HDD 256 GB"/>
    <n v="4000"/>
    <n v="3"/>
    <n v="12000"/>
    <s v="Cash"/>
    <n v="1577320"/>
    <n v="5851120"/>
    <n v="8929710"/>
    <n v="12529390"/>
    <b v="0"/>
  </r>
  <r>
    <s v="A857"/>
    <d v="2022-08-08T00:00:00"/>
    <s v="8"/>
    <s v="Monday"/>
    <s v="August"/>
    <s v="NN719"/>
    <s v="Name 719"/>
    <x v="2"/>
    <s v="Keyboard"/>
    <n v="3200"/>
    <n v="1"/>
    <n v="3200"/>
    <s v="Online"/>
    <n v="1548910"/>
    <n v="5822710"/>
    <n v="8929710"/>
    <n v="12529390"/>
    <b v="0"/>
  </r>
  <r>
    <s v="A858"/>
    <d v="2022-08-08T00:00:00"/>
    <s v="8"/>
    <s v="Monday"/>
    <s v="August"/>
    <s v="NN720"/>
    <s v="Name 720"/>
    <x v="3"/>
    <s v="SSD 256 GB"/>
    <n v="2900"/>
    <n v="10"/>
    <n v="29000"/>
    <s v="Cash"/>
    <n v="1548910"/>
    <n v="5822710"/>
    <n v="8929710"/>
    <n v="12529390"/>
    <b v="0"/>
  </r>
  <r>
    <s v="A859"/>
    <d v="2022-08-08T00:00:00"/>
    <s v="8"/>
    <s v="Monday"/>
    <s v="August"/>
    <s v="NN721"/>
    <s v="Name 721"/>
    <x v="0"/>
    <s v="HDD 256 GB"/>
    <n v="190"/>
    <n v="3"/>
    <n v="570"/>
    <s v="Online"/>
    <n v="1548910"/>
    <n v="5822710"/>
    <n v="8929710"/>
    <n v="12529390"/>
    <b v="0"/>
  </r>
  <r>
    <s v="A860"/>
    <d v="2022-08-08T00:00:00"/>
    <s v="8"/>
    <s v="Monday"/>
    <s v="August"/>
    <s v="NN722"/>
    <s v="Name 722"/>
    <x v="1"/>
    <s v="Mouse"/>
    <n v="4000"/>
    <n v="4"/>
    <n v="16000"/>
    <s v="Cash"/>
    <n v="1548910"/>
    <n v="5822710"/>
    <n v="8929710"/>
    <n v="12529390"/>
    <b v="0"/>
  </r>
  <r>
    <s v="A861"/>
    <d v="2022-08-08T00:00:00"/>
    <s v="8"/>
    <s v="Monday"/>
    <s v="August"/>
    <s v="NN723"/>
    <s v="Name 723"/>
    <x v="2"/>
    <s v="Monitor"/>
    <n v="1500"/>
    <n v="5"/>
    <n v="7500"/>
    <s v="Online"/>
    <n v="1548910"/>
    <n v="5822710"/>
    <n v="8929710"/>
    <n v="12529390"/>
    <b v="0"/>
  </r>
  <r>
    <s v="A862"/>
    <d v="2022-08-09T00:00:00"/>
    <s v="9"/>
    <s v="Tuesday"/>
    <s v="August"/>
    <s v="NN724"/>
    <s v="Name 724"/>
    <x v="3"/>
    <s v="Printer"/>
    <n v="210"/>
    <n v="6"/>
    <n v="1260"/>
    <s v="Cash"/>
    <n v="1555200"/>
    <n v="5829000"/>
    <n v="8929710"/>
    <n v="12529390"/>
    <b v="0"/>
  </r>
  <r>
    <s v="A863"/>
    <d v="2022-08-09T00:00:00"/>
    <s v="9"/>
    <s v="Tuesday"/>
    <s v="August"/>
    <s v="NN725"/>
    <s v="Name 725"/>
    <x v="0"/>
    <s v="Scanner"/>
    <n v="4000"/>
    <n v="5"/>
    <n v="20000"/>
    <s v="Online"/>
    <n v="1555200"/>
    <n v="5829000"/>
    <n v="8929710"/>
    <n v="12529390"/>
    <b v="0"/>
  </r>
  <r>
    <s v="A864"/>
    <d v="2022-08-09T00:00:00"/>
    <s v="9"/>
    <s v="Tuesday"/>
    <s v="August"/>
    <s v="NN726"/>
    <s v="Name 726"/>
    <x v="1"/>
    <s v="Keyboard"/>
    <n v="3200"/>
    <n v="6"/>
    <n v="19200"/>
    <s v="Cash"/>
    <n v="1555200"/>
    <n v="5829000"/>
    <n v="8929710"/>
    <n v="12529390"/>
    <b v="0"/>
  </r>
  <r>
    <s v="A865"/>
    <d v="2022-08-09T00:00:00"/>
    <s v="9"/>
    <s v="Tuesday"/>
    <s v="August"/>
    <s v="NN727"/>
    <s v="Name 727"/>
    <x v="2"/>
    <s v="SSD 256 GB"/>
    <n v="2900"/>
    <n v="5"/>
    <n v="14500"/>
    <s v="Online"/>
    <n v="1555200"/>
    <n v="5829000"/>
    <n v="8929710"/>
    <n v="12529390"/>
    <b v="0"/>
  </r>
  <r>
    <s v="A866"/>
    <d v="2022-08-09T00:00:00"/>
    <s v="9"/>
    <s v="Tuesday"/>
    <s v="August"/>
    <s v="NN728"/>
    <s v="Name 728"/>
    <x v="3"/>
    <s v="HDD 256 GB"/>
    <n v="190"/>
    <n v="6"/>
    <n v="1140"/>
    <s v="Cash"/>
    <n v="1555200"/>
    <n v="5829000"/>
    <n v="8929710"/>
    <n v="12529390"/>
    <b v="0"/>
  </r>
  <r>
    <s v="A867"/>
    <d v="2022-08-10T00:00:00"/>
    <s v="10"/>
    <s v="Wednesday"/>
    <s v="August"/>
    <s v="NN729"/>
    <s v="Name 729"/>
    <x v="0"/>
    <s v="Mouse"/>
    <n v="4000"/>
    <n v="2"/>
    <n v="8000"/>
    <s v="Online"/>
    <n v="1533320"/>
    <n v="5807120"/>
    <n v="8929710"/>
    <n v="12529390"/>
    <b v="0"/>
  </r>
  <r>
    <s v="A868"/>
    <d v="2022-08-10T00:00:00"/>
    <s v="10"/>
    <s v="Wednesday"/>
    <s v="August"/>
    <s v="NN730"/>
    <s v="Name 730"/>
    <x v="1"/>
    <s v="Monitor"/>
    <n v="1500"/>
    <n v="3"/>
    <n v="4500"/>
    <s v="Cash"/>
    <n v="1533320"/>
    <n v="5807120"/>
    <n v="8929710"/>
    <n v="12529390"/>
    <b v="0"/>
  </r>
  <r>
    <s v="A869"/>
    <d v="2022-08-10T00:00:00"/>
    <s v="10"/>
    <s v="Wednesday"/>
    <s v="August"/>
    <s v="NN731"/>
    <s v="Name 731"/>
    <x v="2"/>
    <s v="Printer"/>
    <n v="210"/>
    <n v="5"/>
    <n v="1050"/>
    <s v="Online"/>
    <n v="1533320"/>
    <n v="5807120"/>
    <n v="8929710"/>
    <n v="12529390"/>
    <b v="0"/>
  </r>
  <r>
    <s v="A870"/>
    <d v="2022-08-10T00:00:00"/>
    <s v="10"/>
    <s v="Wednesday"/>
    <s v="August"/>
    <s v="NN732"/>
    <s v="Name 732"/>
    <x v="3"/>
    <s v="Scanner"/>
    <n v="4000"/>
    <n v="3"/>
    <n v="12000"/>
    <s v="Cash"/>
    <n v="1533320"/>
    <n v="5807120"/>
    <n v="8929710"/>
    <n v="12529390"/>
    <b v="0"/>
  </r>
  <r>
    <s v="A871"/>
    <d v="2022-08-10T00:00:00"/>
    <s v="10"/>
    <s v="Wednesday"/>
    <s v="August"/>
    <s v="NN733"/>
    <s v="Name 733"/>
    <x v="0"/>
    <s v="Keyboard"/>
    <n v="3200"/>
    <n v="1"/>
    <n v="3200"/>
    <s v="Online"/>
    <n v="1533320"/>
    <n v="5807120"/>
    <n v="8929710"/>
    <n v="12529390"/>
    <b v="0"/>
  </r>
  <r>
    <s v="A872"/>
    <d v="2022-08-11T00:00:00"/>
    <s v="11"/>
    <s v="Thursday"/>
    <s v="August"/>
    <s v="NN734"/>
    <s v="Name 734"/>
    <x v="1"/>
    <s v="SSD 256 GB"/>
    <n v="2900"/>
    <n v="2"/>
    <n v="5800"/>
    <s v="Cash"/>
    <n v="1469310"/>
    <n v="5743110"/>
    <n v="8929710"/>
    <n v="12529390"/>
    <b v="0"/>
  </r>
  <r>
    <s v="A873"/>
    <d v="2022-08-11T00:00:00"/>
    <s v="11"/>
    <s v="Thursday"/>
    <s v="August"/>
    <s v="NN735"/>
    <s v="Name 735"/>
    <x v="2"/>
    <s v="HDD 256 GB"/>
    <n v="190"/>
    <n v="3"/>
    <n v="570"/>
    <s v="Online"/>
    <n v="1469310"/>
    <n v="5743110"/>
    <n v="8929710"/>
    <n v="12529390"/>
    <b v="0"/>
  </r>
  <r>
    <s v="A874"/>
    <d v="2022-08-11T00:00:00"/>
    <s v="11"/>
    <s v="Thursday"/>
    <s v="August"/>
    <s v="NN736"/>
    <s v="Name 736"/>
    <x v="2"/>
    <s v="Keyboard"/>
    <n v="4000"/>
    <n v="5"/>
    <n v="20000"/>
    <s v="Cash"/>
    <n v="1469310"/>
    <n v="5743110"/>
    <n v="8929710"/>
    <n v="12529390"/>
    <b v="0"/>
  </r>
  <r>
    <s v="A875"/>
    <d v="2022-08-11T00:00:00"/>
    <s v="11"/>
    <s v="Thursday"/>
    <s v="August"/>
    <s v="NN737"/>
    <s v="Name 737"/>
    <x v="3"/>
    <s v="SSD 256 GB"/>
    <n v="1500"/>
    <n v="6"/>
    <n v="9000"/>
    <s v="Online"/>
    <n v="1469310"/>
    <n v="5743110"/>
    <n v="8929710"/>
    <n v="12529390"/>
    <b v="0"/>
  </r>
  <r>
    <s v="A876"/>
    <d v="2022-08-11T00:00:00"/>
    <s v="11"/>
    <s v="Thursday"/>
    <s v="August"/>
    <s v="NN738"/>
    <s v="Name 738"/>
    <x v="0"/>
    <s v="HDD 256 GB"/>
    <n v="210"/>
    <n v="2"/>
    <n v="420"/>
    <s v="Cash"/>
    <n v="1469310"/>
    <n v="5743110"/>
    <n v="8929710"/>
    <n v="12529390"/>
    <b v="0"/>
  </r>
  <r>
    <s v="A877"/>
    <d v="2022-08-12T00:00:00"/>
    <s v="12"/>
    <s v="Friday"/>
    <s v="August"/>
    <s v="NN739"/>
    <s v="Name 739"/>
    <x v="2"/>
    <s v="Keyboard"/>
    <n v="4000"/>
    <n v="3"/>
    <n v="12000"/>
    <s v="Online"/>
    <n v="1461520"/>
    <n v="5735320"/>
    <n v="8929710"/>
    <n v="12529390"/>
    <b v="0"/>
  </r>
  <r>
    <s v="A878"/>
    <d v="2022-08-12T00:00:00"/>
    <s v="12"/>
    <s v="Friday"/>
    <s v="August"/>
    <s v="NN740"/>
    <s v="Name 740"/>
    <x v="3"/>
    <s v="SSD 256 GB"/>
    <n v="3200"/>
    <n v="5"/>
    <n v="16000"/>
    <s v="Cash"/>
    <n v="1461520"/>
    <n v="5735320"/>
    <n v="8929710"/>
    <n v="12529390"/>
    <b v="0"/>
  </r>
  <r>
    <s v="A879"/>
    <d v="2022-08-12T00:00:00"/>
    <s v="12"/>
    <s v="Friday"/>
    <s v="August"/>
    <s v="NN741"/>
    <s v="Name 741"/>
    <x v="0"/>
    <s v="HDD 256 GB"/>
    <n v="2900"/>
    <n v="3"/>
    <n v="8700"/>
    <s v="Online"/>
    <n v="1461520"/>
    <n v="5735320"/>
    <n v="8929710"/>
    <n v="12529390"/>
    <b v="0"/>
  </r>
  <r>
    <s v="A880"/>
    <d v="2022-08-12T00:00:00"/>
    <s v="12"/>
    <s v="Friday"/>
    <s v="August"/>
    <s v="NN719"/>
    <s v="Name 719"/>
    <x v="2"/>
    <s v="Keyboard"/>
    <n v="190"/>
    <n v="1"/>
    <n v="190"/>
    <s v="Cash"/>
    <n v="1461520"/>
    <n v="5735320"/>
    <n v="8929710"/>
    <n v="12529390"/>
    <b v="0"/>
  </r>
  <r>
    <s v="A881"/>
    <d v="2022-08-12T00:00:00"/>
    <s v="12"/>
    <s v="Friday"/>
    <s v="August"/>
    <s v="NN720"/>
    <s v="Name 720"/>
    <x v="3"/>
    <s v="SSD 256 GB"/>
    <n v="4000"/>
    <n v="10"/>
    <n v="40000"/>
    <s v="Online"/>
    <n v="1461520"/>
    <n v="5735320"/>
    <n v="8929710"/>
    <n v="12529390"/>
    <b v="0"/>
  </r>
  <r>
    <s v="A882"/>
    <d v="2022-08-13T00:00:00"/>
    <s v="13"/>
    <s v="Saturday"/>
    <s v="August"/>
    <s v="NN721"/>
    <s v="Name 721"/>
    <x v="0"/>
    <s v="HDD 256 GB"/>
    <n v="1500"/>
    <n v="3"/>
    <n v="4500"/>
    <s v="Cash"/>
    <n v="1470750"/>
    <n v="5744550"/>
    <n v="8929710"/>
    <n v="12529390"/>
    <b v="1"/>
  </r>
  <r>
    <s v="A883"/>
    <d v="2022-08-13T00:00:00"/>
    <s v="13"/>
    <s v="Saturday"/>
    <s v="August"/>
    <s v="NN722"/>
    <s v="Name 722"/>
    <x v="1"/>
    <s v="Mouse"/>
    <n v="210"/>
    <n v="4"/>
    <n v="840"/>
    <s v="Online"/>
    <n v="1470750"/>
    <n v="5744550"/>
    <n v="8929710"/>
    <n v="12529390"/>
    <b v="1"/>
  </r>
  <r>
    <s v="A884"/>
    <d v="2022-08-13T00:00:00"/>
    <s v="13"/>
    <s v="Saturday"/>
    <s v="August"/>
    <s v="NN723"/>
    <s v="Name 723"/>
    <x v="2"/>
    <s v="Monitor"/>
    <n v="4000"/>
    <n v="5"/>
    <n v="20000"/>
    <s v="Cash"/>
    <n v="1470750"/>
    <n v="5744550"/>
    <n v="8929710"/>
    <n v="12529390"/>
    <b v="1"/>
  </r>
  <r>
    <s v="A885"/>
    <d v="2022-08-13T00:00:00"/>
    <s v="13"/>
    <s v="Saturday"/>
    <s v="August"/>
    <s v="NN724"/>
    <s v="Name 724"/>
    <x v="3"/>
    <s v="Printer"/>
    <n v="3200"/>
    <n v="6"/>
    <n v="19200"/>
    <s v="Online"/>
    <n v="1470750"/>
    <n v="5744550"/>
    <n v="8929710"/>
    <n v="12529390"/>
    <b v="1"/>
  </r>
  <r>
    <s v="A886"/>
    <d v="2022-08-13T00:00:00"/>
    <s v="13"/>
    <s v="Saturday"/>
    <s v="August"/>
    <s v="NN725"/>
    <s v="Name 725"/>
    <x v="0"/>
    <s v="Scanner"/>
    <n v="2900"/>
    <n v="5"/>
    <n v="14500"/>
    <s v="Cash"/>
    <n v="1470750"/>
    <n v="5744550"/>
    <n v="8929710"/>
    <n v="12529390"/>
    <b v="1"/>
  </r>
  <r>
    <s v="A887"/>
    <d v="2022-08-14T00:00:00"/>
    <s v="14"/>
    <s v="Sunday"/>
    <s v="August"/>
    <s v="NN726"/>
    <s v="Name 726"/>
    <x v="1"/>
    <s v="Keyboard"/>
    <n v="190"/>
    <n v="6"/>
    <n v="1140"/>
    <s v="Online"/>
    <n v="1429910"/>
    <n v="5736480"/>
    <n v="8929710"/>
    <n v="12529390"/>
    <b v="1"/>
  </r>
  <r>
    <s v="A888"/>
    <d v="2022-08-14T00:00:00"/>
    <s v="14"/>
    <s v="Sunday"/>
    <s v="August"/>
    <s v="NN727"/>
    <s v="Name 727"/>
    <x v="2"/>
    <s v="SSD 256 GB"/>
    <n v="4000"/>
    <n v="5"/>
    <n v="20000"/>
    <s v="Cash"/>
    <n v="1429910"/>
    <n v="5736480"/>
    <n v="8929710"/>
    <n v="12529390"/>
    <b v="1"/>
  </r>
  <r>
    <s v="A889"/>
    <d v="2022-08-14T00:00:00"/>
    <s v="14"/>
    <s v="Sunday"/>
    <s v="August"/>
    <s v="NN728"/>
    <s v="Name 728"/>
    <x v="3"/>
    <s v="HDD 256 GB"/>
    <n v="1500"/>
    <n v="6"/>
    <n v="9000"/>
    <s v="Online"/>
    <n v="1429910"/>
    <n v="5736480"/>
    <n v="8929710"/>
    <n v="12529390"/>
    <b v="1"/>
  </r>
  <r>
    <s v="A890"/>
    <d v="2022-08-14T00:00:00"/>
    <s v="14"/>
    <s v="Sunday"/>
    <s v="August"/>
    <s v="NN729"/>
    <s v="Name 729"/>
    <x v="0"/>
    <s v="Mouse"/>
    <n v="210"/>
    <n v="2"/>
    <n v="420"/>
    <s v="Cash"/>
    <n v="1429910"/>
    <n v="5736480"/>
    <n v="8929710"/>
    <n v="12529390"/>
    <b v="1"/>
  </r>
  <r>
    <s v="A891"/>
    <d v="2022-08-14T00:00:00"/>
    <s v="14"/>
    <s v="Sunday"/>
    <s v="August"/>
    <s v="NN730"/>
    <s v="Name 730"/>
    <x v="1"/>
    <s v="Monitor"/>
    <n v="4000"/>
    <n v="3"/>
    <n v="12000"/>
    <s v="Online"/>
    <n v="1429910"/>
    <n v="5736480"/>
    <n v="8929710"/>
    <n v="12529390"/>
    <b v="1"/>
  </r>
  <r>
    <s v="A892"/>
    <d v="2022-08-15T00:00:00"/>
    <s v="15"/>
    <s v="Monday"/>
    <s v="August"/>
    <s v="NN731"/>
    <s v="Name 731"/>
    <x v="2"/>
    <s v="Printer"/>
    <n v="3200"/>
    <n v="6"/>
    <n v="19200"/>
    <s v="Cash"/>
    <n v="1457720"/>
    <n v="5707420"/>
    <n v="8929710"/>
    <n v="12529390"/>
    <b v="1"/>
  </r>
  <r>
    <s v="A893"/>
    <d v="2022-08-15T00:00:00"/>
    <s v="15"/>
    <s v="Monday"/>
    <s v="August"/>
    <s v="NN732"/>
    <s v="Name 732"/>
    <x v="3"/>
    <s v="Scanner"/>
    <n v="2900"/>
    <n v="6"/>
    <n v="17400"/>
    <s v="Online"/>
    <n v="1457720"/>
    <n v="5707420"/>
    <n v="8929710"/>
    <n v="12529390"/>
    <b v="1"/>
  </r>
  <r>
    <s v="A894"/>
    <d v="2022-08-15T00:00:00"/>
    <s v="15"/>
    <s v="Monday"/>
    <s v="August"/>
    <s v="NN733"/>
    <s v="Name 733"/>
    <x v="0"/>
    <s v="Keyboard"/>
    <n v="190"/>
    <n v="6"/>
    <n v="1140"/>
    <s v="Cash"/>
    <n v="1457720"/>
    <n v="5707420"/>
    <n v="8929710"/>
    <n v="12529390"/>
    <b v="1"/>
  </r>
  <r>
    <s v="A895"/>
    <d v="2022-08-15T00:00:00"/>
    <s v="15"/>
    <s v="Monday"/>
    <s v="August"/>
    <s v="NN734"/>
    <s v="Name 734"/>
    <x v="1"/>
    <s v="SSD 256 GB"/>
    <n v="4000"/>
    <n v="6"/>
    <n v="24000"/>
    <s v="Online"/>
    <n v="1457720"/>
    <n v="5707420"/>
    <n v="8929710"/>
    <n v="12529390"/>
    <b v="1"/>
  </r>
  <r>
    <s v="A896"/>
    <d v="2022-08-15T00:00:00"/>
    <s v="15"/>
    <s v="Monday"/>
    <s v="August"/>
    <s v="NN735"/>
    <s v="Name 735"/>
    <x v="2"/>
    <s v="HDD 256 GB"/>
    <n v="1500"/>
    <n v="6"/>
    <n v="9000"/>
    <s v="Cash"/>
    <n v="1457720"/>
    <n v="5707420"/>
    <n v="8929710"/>
    <n v="12529390"/>
    <b v="1"/>
  </r>
  <r>
    <s v="A897"/>
    <d v="2022-08-16T00:00:00"/>
    <s v="16"/>
    <s v="Tuesday"/>
    <s v="August"/>
    <s v="NN736"/>
    <s v="Name 736"/>
    <x v="2"/>
    <s v="Keyboard"/>
    <n v="210"/>
    <n v="7"/>
    <n v="1470"/>
    <s v="Online"/>
    <n v="1470040"/>
    <n v="5690250"/>
    <n v="8929710"/>
    <n v="12529390"/>
    <b v="1"/>
  </r>
  <r>
    <s v="A898"/>
    <d v="2022-08-16T00:00:00"/>
    <s v="16"/>
    <s v="Tuesday"/>
    <s v="August"/>
    <s v="NN737"/>
    <s v="Name 737"/>
    <x v="3"/>
    <s v="SSD 256 GB"/>
    <n v="4000"/>
    <n v="7"/>
    <n v="28000"/>
    <s v="Cash"/>
    <n v="1470040"/>
    <n v="5690250"/>
    <n v="8929710"/>
    <n v="12529390"/>
    <b v="1"/>
  </r>
  <r>
    <s v="A899"/>
    <d v="2022-08-16T00:00:00"/>
    <s v="16"/>
    <s v="Tuesday"/>
    <s v="August"/>
    <s v="NN738"/>
    <s v="Name 738"/>
    <x v="0"/>
    <s v="HDD 256 GB"/>
    <n v="3200"/>
    <n v="7"/>
    <n v="22400"/>
    <s v="Online"/>
    <n v="1470040"/>
    <n v="5690250"/>
    <n v="8929710"/>
    <n v="12529390"/>
    <b v="1"/>
  </r>
  <r>
    <s v="A900"/>
    <d v="2022-08-16T00:00:00"/>
    <s v="16"/>
    <s v="Tuesday"/>
    <s v="August"/>
    <s v="NN739"/>
    <s v="Name 739"/>
    <x v="2"/>
    <s v="Keyboard"/>
    <n v="2900"/>
    <n v="5"/>
    <n v="14500"/>
    <s v="Cash"/>
    <n v="1470040"/>
    <n v="5690250"/>
    <n v="8929710"/>
    <n v="12529390"/>
    <b v="1"/>
  </r>
  <r>
    <s v="A901"/>
    <d v="2022-08-16T00:00:00"/>
    <s v="16"/>
    <s v="Tuesday"/>
    <s v="August"/>
    <s v="NN740"/>
    <s v="Name 740"/>
    <x v="3"/>
    <s v="SSD 256 GB"/>
    <n v="190"/>
    <n v="6"/>
    <n v="1140"/>
    <s v="Online"/>
    <n v="1470040"/>
    <n v="5690250"/>
    <n v="8929710"/>
    <n v="12529390"/>
    <b v="1"/>
  </r>
  <r>
    <s v="A902"/>
    <d v="2022-08-17T00:00:00"/>
    <s v="17"/>
    <s v="Wednesday"/>
    <s v="August"/>
    <s v="NN741"/>
    <s v="Name 741"/>
    <x v="0"/>
    <s v="HDD 256 GB"/>
    <n v="4000"/>
    <n v="2"/>
    <n v="8000"/>
    <s v="Cash"/>
    <n v="1469240"/>
    <n v="5669190"/>
    <n v="8929710"/>
    <n v="12529390"/>
    <b v="1"/>
  </r>
  <r>
    <s v="A903"/>
    <d v="2022-08-17T00:00:00"/>
    <s v="17"/>
    <s v="Wednesday"/>
    <s v="August"/>
    <s v="NN719"/>
    <s v="Name 719"/>
    <x v="2"/>
    <s v="Keyboard"/>
    <n v="1500"/>
    <n v="3"/>
    <n v="4500"/>
    <s v="Online"/>
    <n v="1469240"/>
    <n v="5669190"/>
    <n v="8929710"/>
    <n v="12529390"/>
    <b v="1"/>
  </r>
  <r>
    <s v="A904"/>
    <d v="2022-08-17T00:00:00"/>
    <s v="17"/>
    <s v="Wednesday"/>
    <s v="August"/>
    <s v="NN720"/>
    <s v="Name 720"/>
    <x v="3"/>
    <s v="SSD 256 GB"/>
    <n v="210"/>
    <n v="5"/>
    <n v="1050"/>
    <s v="Cash"/>
    <n v="1469240"/>
    <n v="5669190"/>
    <n v="8929710"/>
    <n v="12529390"/>
    <b v="1"/>
  </r>
  <r>
    <s v="A905"/>
    <d v="2022-08-17T00:00:00"/>
    <s v="17"/>
    <s v="Wednesday"/>
    <s v="August"/>
    <s v="NN721"/>
    <s v="Name 721"/>
    <x v="0"/>
    <s v="HDD 256 GB"/>
    <n v="4000"/>
    <n v="3"/>
    <n v="12000"/>
    <s v="Online"/>
    <n v="1469240"/>
    <n v="5669190"/>
    <n v="8929710"/>
    <n v="12529390"/>
    <b v="1"/>
  </r>
  <r>
    <s v="A906"/>
    <d v="2022-08-17T00:00:00"/>
    <s v="17"/>
    <s v="Wednesday"/>
    <s v="August"/>
    <s v="NN722"/>
    <s v="Name 722"/>
    <x v="1"/>
    <s v="Mouse"/>
    <n v="3200"/>
    <n v="1"/>
    <n v="3200"/>
    <s v="Cash"/>
    <n v="1469240"/>
    <n v="5669190"/>
    <n v="8929710"/>
    <n v="12529390"/>
    <b v="1"/>
  </r>
  <r>
    <s v="A907"/>
    <d v="2022-08-18T00:00:00"/>
    <s v="18"/>
    <s v="Thursday"/>
    <s v="August"/>
    <s v="NN723"/>
    <s v="Name 723"/>
    <x v="2"/>
    <s v="Monitor"/>
    <n v="2900"/>
    <n v="9"/>
    <n v="26100"/>
    <s v="Online"/>
    <n v="1486450"/>
    <n v="5681760"/>
    <n v="8929710"/>
    <n v="12529390"/>
    <b v="1"/>
  </r>
  <r>
    <s v="A908"/>
    <d v="2022-08-18T00:00:00"/>
    <s v="18"/>
    <s v="Thursday"/>
    <s v="August"/>
    <s v="NN724"/>
    <s v="Name 724"/>
    <x v="3"/>
    <s v="Printer"/>
    <n v="190"/>
    <n v="9"/>
    <n v="1710"/>
    <s v="Cash"/>
    <n v="1486450"/>
    <n v="5681760"/>
    <n v="8929710"/>
    <n v="12529390"/>
    <b v="1"/>
  </r>
  <r>
    <s v="A909"/>
    <d v="2022-08-18T00:00:00"/>
    <s v="18"/>
    <s v="Thursday"/>
    <s v="August"/>
    <s v="NN725"/>
    <s v="Name 725"/>
    <x v="0"/>
    <s v="Scanner"/>
    <n v="4000"/>
    <n v="5"/>
    <n v="20000"/>
    <s v="Online"/>
    <n v="1486450"/>
    <n v="5681760"/>
    <n v="8929710"/>
    <n v="12529390"/>
    <b v="1"/>
  </r>
  <r>
    <s v="A910"/>
    <d v="2022-08-18T00:00:00"/>
    <s v="18"/>
    <s v="Thursday"/>
    <s v="August"/>
    <s v="NN726"/>
    <s v="Name 726"/>
    <x v="1"/>
    <s v="Keyboard"/>
    <n v="1500"/>
    <n v="9"/>
    <n v="13500"/>
    <s v="Cash"/>
    <n v="1486450"/>
    <n v="5681760"/>
    <n v="8929710"/>
    <n v="12529390"/>
    <b v="1"/>
  </r>
  <r>
    <s v="A911"/>
    <d v="2022-08-18T00:00:00"/>
    <s v="18"/>
    <s v="Thursday"/>
    <s v="August"/>
    <s v="NN727"/>
    <s v="Name 727"/>
    <x v="2"/>
    <s v="SSD 256 GB"/>
    <n v="210"/>
    <n v="9"/>
    <n v="1890"/>
    <s v="Online"/>
    <n v="1486450"/>
    <n v="5681760"/>
    <n v="8929710"/>
    <n v="12529390"/>
    <b v="1"/>
  </r>
  <r>
    <s v="A912"/>
    <d v="2022-08-19T00:00:00"/>
    <s v="19"/>
    <s v="Friday"/>
    <s v="August"/>
    <s v="NN728"/>
    <s v="Name 728"/>
    <x v="3"/>
    <s v="HDD 256 GB"/>
    <n v="4000"/>
    <n v="9"/>
    <n v="36000"/>
    <s v="Cash"/>
    <n v="1609220"/>
    <n v="5777440"/>
    <n v="8929710"/>
    <n v="12529390"/>
    <b v="1"/>
  </r>
  <r>
    <s v="A913"/>
    <d v="2022-08-19T00:00:00"/>
    <s v="19"/>
    <s v="Friday"/>
    <s v="August"/>
    <s v="NN729"/>
    <s v="Name 729"/>
    <x v="0"/>
    <s v="Mouse"/>
    <n v="3200"/>
    <n v="12"/>
    <n v="38400"/>
    <s v="Online"/>
    <n v="1609220"/>
    <n v="5777440"/>
    <n v="8929710"/>
    <n v="12529390"/>
    <b v="1"/>
  </r>
  <r>
    <s v="A914"/>
    <d v="2022-08-19T00:00:00"/>
    <s v="19"/>
    <s v="Friday"/>
    <s v="August"/>
    <s v="NN730"/>
    <s v="Name 730"/>
    <x v="1"/>
    <s v="Monitor"/>
    <n v="2900"/>
    <n v="12"/>
    <n v="34800"/>
    <s v="Cash"/>
    <n v="1609220"/>
    <n v="5777440"/>
    <n v="8929710"/>
    <n v="12529390"/>
    <b v="1"/>
  </r>
  <r>
    <s v="A915"/>
    <d v="2022-08-19T00:00:00"/>
    <s v="19"/>
    <s v="Friday"/>
    <s v="August"/>
    <s v="NN731"/>
    <s v="Name 731"/>
    <x v="2"/>
    <s v="Printer"/>
    <n v="190"/>
    <n v="12"/>
    <n v="2280"/>
    <s v="Online"/>
    <n v="1609220"/>
    <n v="5777440"/>
    <n v="8929710"/>
    <n v="12529390"/>
    <b v="1"/>
  </r>
  <r>
    <s v="A916"/>
    <d v="2022-08-19T00:00:00"/>
    <s v="19"/>
    <s v="Friday"/>
    <s v="August"/>
    <s v="NN732"/>
    <s v="Name 732"/>
    <x v="3"/>
    <s v="Scanner"/>
    <n v="4000"/>
    <n v="21"/>
    <n v="84000"/>
    <s v="Cash"/>
    <n v="1609220"/>
    <n v="5777440"/>
    <n v="8929710"/>
    <n v="12529390"/>
    <b v="1"/>
  </r>
  <r>
    <s v="A917"/>
    <d v="2022-08-20T00:00:00"/>
    <s v="20"/>
    <s v="Saturday"/>
    <s v="August"/>
    <s v="NN733"/>
    <s v="Name 733"/>
    <x v="0"/>
    <s v="Keyboard"/>
    <n v="1500"/>
    <n v="11"/>
    <n v="16500"/>
    <s v="Online"/>
    <n v="1726530"/>
    <n v="5849580"/>
    <n v="8929710"/>
    <n v="12529390"/>
    <b v="1"/>
  </r>
  <r>
    <s v="A918"/>
    <d v="2022-08-20T00:00:00"/>
    <s v="20"/>
    <s v="Saturday"/>
    <s v="August"/>
    <s v="NN734"/>
    <s v="Name 734"/>
    <x v="1"/>
    <s v="SSD 256 GB"/>
    <n v="210"/>
    <n v="22"/>
    <n v="4620"/>
    <s v="Cash"/>
    <n v="1726530"/>
    <n v="5849580"/>
    <n v="8929710"/>
    <n v="12529390"/>
    <b v="1"/>
  </r>
  <r>
    <s v="A919"/>
    <d v="2022-08-20T00:00:00"/>
    <s v="20"/>
    <s v="Saturday"/>
    <s v="August"/>
    <s v="NN735"/>
    <s v="Name 735"/>
    <x v="2"/>
    <s v="HDD 256 GB"/>
    <n v="4000"/>
    <n v="12"/>
    <n v="48000"/>
    <s v="Online"/>
    <n v="1726530"/>
    <n v="5849580"/>
    <n v="8929710"/>
    <n v="12529390"/>
    <b v="1"/>
  </r>
  <r>
    <s v="A920"/>
    <d v="2022-08-20T00:00:00"/>
    <s v="20"/>
    <s v="Saturday"/>
    <s v="August"/>
    <s v="NN736"/>
    <s v="Name 736"/>
    <x v="2"/>
    <s v="Keyboard"/>
    <n v="3200"/>
    <n v="12"/>
    <n v="38400"/>
    <s v="Cash"/>
    <n v="1726530"/>
    <n v="5849580"/>
    <n v="8929710"/>
    <n v="12529390"/>
    <b v="1"/>
  </r>
  <r>
    <s v="A921"/>
    <d v="2022-08-20T00:00:00"/>
    <s v="20"/>
    <s v="Saturday"/>
    <s v="August"/>
    <s v="NN737"/>
    <s v="Name 737"/>
    <x v="3"/>
    <s v="SSD 256 GB"/>
    <n v="2900"/>
    <n v="17"/>
    <n v="49300"/>
    <s v="Online"/>
    <n v="1726530"/>
    <n v="5849580"/>
    <n v="8929710"/>
    <n v="12529390"/>
    <b v="1"/>
  </r>
  <r>
    <s v="A922"/>
    <d v="2022-08-21T00:00:00"/>
    <s v="21"/>
    <s v="Sunday"/>
    <s v="August"/>
    <s v="NN738"/>
    <s v="Name 738"/>
    <x v="0"/>
    <s v="HDD 256 GB"/>
    <n v="190"/>
    <n v="8"/>
    <n v="1520"/>
    <s v="Cash"/>
    <n v="1725660"/>
    <n v="5868680"/>
    <n v="8929710"/>
    <n v="12529390"/>
    <b v="1"/>
  </r>
  <r>
    <s v="A923"/>
    <d v="2022-08-21T00:00:00"/>
    <s v="21"/>
    <s v="Sunday"/>
    <s v="August"/>
    <s v="NN739"/>
    <s v="Name 739"/>
    <x v="2"/>
    <s v="Keyboard"/>
    <n v="4000"/>
    <n v="8"/>
    <n v="32000"/>
    <s v="Online"/>
    <n v="1725660"/>
    <n v="5868680"/>
    <n v="8929710"/>
    <n v="12529390"/>
    <b v="1"/>
  </r>
  <r>
    <s v="A924"/>
    <d v="2022-08-21T00:00:00"/>
    <s v="21"/>
    <s v="Sunday"/>
    <s v="August"/>
    <s v="NN740"/>
    <s v="Name 740"/>
    <x v="3"/>
    <s v="SSD 256 GB"/>
    <n v="1500"/>
    <n v="9"/>
    <n v="13500"/>
    <s v="Cash"/>
    <n v="1725660"/>
    <n v="5868680"/>
    <n v="8929710"/>
    <n v="12529390"/>
    <b v="1"/>
  </r>
  <r>
    <s v="A925"/>
    <d v="2022-08-21T00:00:00"/>
    <s v="21"/>
    <s v="Sunday"/>
    <s v="August"/>
    <s v="NN741"/>
    <s v="Name 741"/>
    <x v="0"/>
    <s v="HDD 256 GB"/>
    <n v="210"/>
    <n v="9"/>
    <n v="1890"/>
    <s v="Online"/>
    <n v="1725660"/>
    <n v="5868680"/>
    <n v="8929710"/>
    <n v="12529390"/>
    <b v="1"/>
  </r>
  <r>
    <s v="A926"/>
    <d v="2022-08-21T00:00:00"/>
    <s v="21"/>
    <s v="Sunday"/>
    <s v="August"/>
    <s v="NN719"/>
    <s v="Name 719"/>
    <x v="2"/>
    <s v="Keyboard"/>
    <n v="4000"/>
    <n v="5"/>
    <n v="20000"/>
    <s v="Cash"/>
    <n v="1725660"/>
    <n v="5868680"/>
    <n v="8929710"/>
    <n v="12529390"/>
    <b v="1"/>
  </r>
  <r>
    <s v="A927"/>
    <d v="2022-08-22T00:00:00"/>
    <s v="22"/>
    <s v="Monday"/>
    <s v="August"/>
    <s v="NN720"/>
    <s v="Name 720"/>
    <x v="3"/>
    <s v="SSD 256 GB"/>
    <n v="3200"/>
    <n v="6"/>
    <n v="19200"/>
    <s v="Online"/>
    <n v="1805450"/>
    <n v="5925070"/>
    <n v="8929710"/>
    <n v="12529390"/>
    <b v="1"/>
  </r>
  <r>
    <s v="A928"/>
    <d v="2022-08-22T00:00:00"/>
    <s v="22"/>
    <s v="Monday"/>
    <s v="August"/>
    <s v="NN721"/>
    <s v="Name 721"/>
    <x v="0"/>
    <s v="HDD 256 GB"/>
    <n v="2900"/>
    <n v="7"/>
    <n v="20300"/>
    <s v="Cash"/>
    <n v="1805450"/>
    <n v="5925070"/>
    <n v="8929710"/>
    <n v="12529390"/>
    <b v="1"/>
  </r>
  <r>
    <s v="A929"/>
    <d v="2022-08-22T00:00:00"/>
    <s v="22"/>
    <s v="Monday"/>
    <s v="August"/>
    <s v="NN722"/>
    <s v="Name 722"/>
    <x v="1"/>
    <s v="Mouse"/>
    <n v="190"/>
    <n v="8"/>
    <n v="1520"/>
    <s v="Online"/>
    <n v="1805450"/>
    <n v="5925070"/>
    <n v="8929710"/>
    <n v="12529390"/>
    <b v="1"/>
  </r>
  <r>
    <s v="A930"/>
    <d v="2022-08-22T00:00:00"/>
    <s v="22"/>
    <s v="Monday"/>
    <s v="August"/>
    <s v="NN723"/>
    <s v="Name 723"/>
    <x v="2"/>
    <s v="Monitor"/>
    <n v="4000"/>
    <n v="12"/>
    <n v="48000"/>
    <s v="Cash"/>
    <n v="1805450"/>
    <n v="5925070"/>
    <n v="8929710"/>
    <n v="12529390"/>
    <b v="1"/>
  </r>
  <r>
    <s v="A931"/>
    <d v="2022-08-22T00:00:00"/>
    <s v="22"/>
    <s v="Monday"/>
    <s v="August"/>
    <s v="NN724"/>
    <s v="Name 724"/>
    <x v="3"/>
    <s v="Printer"/>
    <n v="1500"/>
    <n v="12"/>
    <n v="18000"/>
    <s v="Online"/>
    <n v="1805450"/>
    <n v="5925070"/>
    <n v="8929710"/>
    <n v="12529390"/>
    <b v="1"/>
  </r>
  <r>
    <s v="A932"/>
    <d v="2022-08-23T00:00:00"/>
    <s v="23"/>
    <s v="Tuesday"/>
    <s v="August"/>
    <s v="NN725"/>
    <s v="Name 725"/>
    <x v="0"/>
    <s v="Scanner"/>
    <n v="210"/>
    <n v="21"/>
    <n v="4410"/>
    <s v="Cash"/>
    <n v="1911240"/>
    <n v="5979640"/>
    <n v="8929710"/>
    <n v="12529390"/>
    <b v="1"/>
  </r>
  <r>
    <s v="A933"/>
    <d v="2022-08-23T00:00:00"/>
    <s v="23"/>
    <s v="Tuesday"/>
    <s v="August"/>
    <s v="NN726"/>
    <s v="Name 726"/>
    <x v="1"/>
    <s v="Keyboard"/>
    <n v="4000"/>
    <n v="12"/>
    <n v="48000"/>
    <s v="Online"/>
    <n v="1911240"/>
    <n v="5979640"/>
    <n v="8929710"/>
    <n v="12529390"/>
    <b v="1"/>
  </r>
  <r>
    <s v="A934"/>
    <d v="2022-08-23T00:00:00"/>
    <s v="23"/>
    <s v="Tuesday"/>
    <s v="August"/>
    <s v="NN727"/>
    <s v="Name 727"/>
    <x v="2"/>
    <s v="SSD 256 GB"/>
    <n v="3200"/>
    <n v="12"/>
    <n v="38400"/>
    <s v="Cash"/>
    <n v="1911240"/>
    <n v="5979640"/>
    <n v="8929710"/>
    <n v="12529390"/>
    <b v="1"/>
  </r>
  <r>
    <s v="A935"/>
    <d v="2022-08-23T00:00:00"/>
    <s v="23"/>
    <s v="Tuesday"/>
    <s v="August"/>
    <s v="NN728"/>
    <s v="Name 728"/>
    <x v="3"/>
    <s v="HDD 256 GB"/>
    <n v="2900"/>
    <n v="21"/>
    <n v="60900"/>
    <s v="Online"/>
    <n v="1911240"/>
    <n v="5979640"/>
    <n v="8929710"/>
    <n v="12529390"/>
    <b v="1"/>
  </r>
  <r>
    <s v="A936"/>
    <d v="2022-08-23T00:00:00"/>
    <s v="23"/>
    <s v="Tuesday"/>
    <s v="August"/>
    <s v="NN729"/>
    <s v="Name 729"/>
    <x v="0"/>
    <s v="Mouse"/>
    <n v="190"/>
    <n v="14"/>
    <n v="2660"/>
    <s v="Cash"/>
    <n v="1911240"/>
    <n v="5979640"/>
    <n v="8929710"/>
    <n v="12529390"/>
    <b v="1"/>
  </r>
  <r>
    <s v="A937"/>
    <d v="2022-08-24T00:00:00"/>
    <s v="24"/>
    <s v="Wednesday"/>
    <s v="August"/>
    <s v="NN730"/>
    <s v="Name 730"/>
    <x v="1"/>
    <s v="Monitor"/>
    <n v="4000"/>
    <n v="16"/>
    <n v="64000"/>
    <s v="Online"/>
    <n v="2102520"/>
    <n v="6118640"/>
    <n v="8929710"/>
    <n v="12529390"/>
    <b v="1"/>
  </r>
  <r>
    <s v="A938"/>
    <d v="2022-08-24T00:00:00"/>
    <s v="24"/>
    <s v="Wednesday"/>
    <s v="August"/>
    <s v="NN731"/>
    <s v="Name 731"/>
    <x v="2"/>
    <s v="Printer"/>
    <n v="1500"/>
    <n v="17"/>
    <n v="25500"/>
    <s v="Cash"/>
    <n v="2102520"/>
    <n v="6118640"/>
    <n v="8929710"/>
    <n v="12529390"/>
    <b v="1"/>
  </r>
  <r>
    <s v="A939"/>
    <d v="2022-08-24T00:00:00"/>
    <s v="24"/>
    <s v="Wednesday"/>
    <s v="August"/>
    <s v="NN732"/>
    <s v="Name 732"/>
    <x v="3"/>
    <s v="Scanner"/>
    <n v="210"/>
    <n v="18"/>
    <n v="3780"/>
    <s v="Online"/>
    <n v="2102520"/>
    <n v="6118640"/>
    <n v="8929710"/>
    <n v="12529390"/>
    <b v="1"/>
  </r>
  <r>
    <s v="A940"/>
    <d v="2022-08-24T00:00:00"/>
    <s v="24"/>
    <s v="Wednesday"/>
    <s v="August"/>
    <s v="NN733"/>
    <s v="Name 733"/>
    <x v="0"/>
    <s v="Keyboard"/>
    <n v="4000"/>
    <n v="19"/>
    <n v="76000"/>
    <s v="Cash"/>
    <n v="2102520"/>
    <n v="6118640"/>
    <n v="8929710"/>
    <n v="12529390"/>
    <b v="1"/>
  </r>
  <r>
    <s v="A941"/>
    <d v="2022-08-24T00:00:00"/>
    <s v="24"/>
    <s v="Wednesday"/>
    <s v="August"/>
    <s v="NN734"/>
    <s v="Name 734"/>
    <x v="1"/>
    <s v="SSD 256 GB"/>
    <n v="3200"/>
    <n v="17"/>
    <n v="54400"/>
    <s v="Online"/>
    <n v="2102520"/>
    <n v="6118640"/>
    <n v="8929710"/>
    <n v="12529390"/>
    <b v="1"/>
  </r>
  <r>
    <s v="A942"/>
    <d v="2022-08-25T00:00:00"/>
    <s v="25"/>
    <s v="Thursday"/>
    <s v="August"/>
    <s v="NN735"/>
    <s v="Name 735"/>
    <x v="2"/>
    <s v="HDD 256 GB"/>
    <n v="2900"/>
    <n v="17"/>
    <n v="49300"/>
    <s v="Cash"/>
    <n v="2220740"/>
    <n v="6246450"/>
    <n v="8929710"/>
    <n v="12529390"/>
    <b v="1"/>
  </r>
  <r>
    <s v="A943"/>
    <d v="2022-08-25T00:00:00"/>
    <s v="25"/>
    <s v="Thursday"/>
    <s v="August"/>
    <s v="NN736"/>
    <s v="Name 736"/>
    <x v="2"/>
    <s v="Keyboard"/>
    <n v="190"/>
    <n v="21"/>
    <n v="3990"/>
    <s v="Online"/>
    <n v="2220740"/>
    <n v="6246450"/>
    <n v="8929710"/>
    <n v="12529390"/>
    <b v="1"/>
  </r>
  <r>
    <s v="A944"/>
    <d v="2022-08-25T00:00:00"/>
    <s v="25"/>
    <s v="Thursday"/>
    <s v="August"/>
    <s v="NN737"/>
    <s v="Name 737"/>
    <x v="3"/>
    <s v="SSD 256 GB"/>
    <n v="4000"/>
    <n v="22"/>
    <n v="88000"/>
    <s v="Cash"/>
    <n v="2220740"/>
    <n v="6246450"/>
    <n v="8929710"/>
    <n v="12529390"/>
    <b v="1"/>
  </r>
  <r>
    <s v="A945"/>
    <d v="2022-08-25T00:00:00"/>
    <s v="25"/>
    <s v="Thursday"/>
    <s v="August"/>
    <s v="NN738"/>
    <s v="Name 738"/>
    <x v="0"/>
    <s v="HDD 256 GB"/>
    <n v="1500"/>
    <n v="21"/>
    <n v="31500"/>
    <s v="Online"/>
    <n v="2220740"/>
    <n v="6246450"/>
    <n v="8929710"/>
    <n v="12529390"/>
    <b v="1"/>
  </r>
  <r>
    <s v="A946"/>
    <d v="2022-08-25T00:00:00"/>
    <s v="25"/>
    <s v="Thursday"/>
    <s v="August"/>
    <s v="NN739"/>
    <s v="Name 739"/>
    <x v="2"/>
    <s v="Keyboard"/>
    <n v="210"/>
    <n v="23"/>
    <n v="4830"/>
    <s v="Cash"/>
    <n v="2220740"/>
    <n v="6246450"/>
    <n v="8929710"/>
    <n v="12529390"/>
    <b v="1"/>
  </r>
  <r>
    <s v="A947"/>
    <d v="2022-08-26T00:00:00"/>
    <s v="26"/>
    <s v="Friday"/>
    <s v="August"/>
    <s v="NN740"/>
    <s v="Name 740"/>
    <x v="3"/>
    <s v="SSD 256 GB"/>
    <n v="4000"/>
    <n v="25"/>
    <n v="100000"/>
    <s v="Online"/>
    <n v="2531860"/>
    <n v="6564170"/>
    <n v="8929710"/>
    <n v="12529390"/>
    <b v="1"/>
  </r>
  <r>
    <s v="A948"/>
    <d v="2022-08-26T00:00:00"/>
    <s v="26"/>
    <s v="Friday"/>
    <s v="August"/>
    <s v="NN741"/>
    <s v="Name 741"/>
    <x v="0"/>
    <s v="HDD 256 GB"/>
    <n v="3200"/>
    <n v="27"/>
    <n v="86400"/>
    <s v="Cash"/>
    <n v="2531860"/>
    <n v="6564170"/>
    <n v="8929710"/>
    <n v="12529390"/>
    <b v="1"/>
  </r>
  <r>
    <s v="A949"/>
    <d v="2022-08-26T00:00:00"/>
    <s v="26"/>
    <s v="Friday"/>
    <s v="August"/>
    <s v="NN719"/>
    <s v="Name 719"/>
    <x v="2"/>
    <s v="Keyboard"/>
    <n v="2900"/>
    <n v="28"/>
    <n v="81200"/>
    <s v="Online"/>
    <n v="2531860"/>
    <n v="6564170"/>
    <n v="8929710"/>
    <n v="12529390"/>
    <b v="1"/>
  </r>
  <r>
    <s v="A950"/>
    <d v="2022-08-26T00:00:00"/>
    <s v="26"/>
    <s v="Friday"/>
    <s v="August"/>
    <s v="NN720"/>
    <s v="Name 720"/>
    <x v="3"/>
    <s v="SSD 256 GB"/>
    <n v="190"/>
    <n v="25"/>
    <n v="4750"/>
    <s v="Cash"/>
    <n v="2531860"/>
    <n v="6564170"/>
    <n v="8929710"/>
    <n v="12529390"/>
    <b v="1"/>
  </r>
  <r>
    <s v="A951"/>
    <d v="2022-08-26T00:00:00"/>
    <s v="26"/>
    <s v="Friday"/>
    <s v="August"/>
    <s v="NN721"/>
    <s v="Name 721"/>
    <x v="0"/>
    <s v="HDD 256 GB"/>
    <n v="4000"/>
    <n v="24"/>
    <n v="96000"/>
    <s v="Online"/>
    <n v="2531860"/>
    <n v="6564170"/>
    <n v="8929710"/>
    <n v="12529390"/>
    <b v="1"/>
  </r>
  <r>
    <s v="A952"/>
    <d v="2022-08-27T00:00:00"/>
    <s v="27"/>
    <s v="Saturday"/>
    <s v="August"/>
    <s v="NN722"/>
    <s v="Name 722"/>
    <x v="1"/>
    <s v="Mouse"/>
    <n v="1500"/>
    <n v="23"/>
    <n v="34500"/>
    <s v="Cash"/>
    <n v="2814660"/>
    <n v="6771210"/>
    <n v="8929710"/>
    <n v="12529390"/>
    <b v="1"/>
  </r>
  <r>
    <s v="A953"/>
    <d v="2022-08-27T00:00:00"/>
    <s v="27"/>
    <s v="Saturday"/>
    <s v="August"/>
    <s v="NN723"/>
    <s v="Name 723"/>
    <x v="2"/>
    <s v="Monitor"/>
    <n v="210"/>
    <n v="24"/>
    <n v="5040"/>
    <s v="Online"/>
    <n v="2814660"/>
    <n v="6771210"/>
    <n v="8929710"/>
    <n v="12529390"/>
    <b v="1"/>
  </r>
  <r>
    <s v="A954"/>
    <d v="2022-08-27T00:00:00"/>
    <s v="27"/>
    <s v="Saturday"/>
    <s v="August"/>
    <s v="NN724"/>
    <s v="Name 724"/>
    <x v="3"/>
    <s v="Printer"/>
    <n v="4000"/>
    <n v="25"/>
    <n v="100000"/>
    <s v="Cash"/>
    <n v="2814660"/>
    <n v="6771210"/>
    <n v="8929710"/>
    <n v="12529390"/>
    <b v="1"/>
  </r>
  <r>
    <s v="A955"/>
    <d v="2022-08-27T00:00:00"/>
    <s v="27"/>
    <s v="Saturday"/>
    <s v="August"/>
    <s v="NN725"/>
    <s v="Name 725"/>
    <x v="0"/>
    <s v="Scanner"/>
    <n v="3200"/>
    <n v="26"/>
    <n v="83200"/>
    <s v="Online"/>
    <n v="2814660"/>
    <n v="6771210"/>
    <n v="8929710"/>
    <n v="12529390"/>
    <b v="1"/>
  </r>
  <r>
    <s v="A956"/>
    <d v="2022-08-27T00:00:00"/>
    <s v="27"/>
    <s v="Saturday"/>
    <s v="August"/>
    <s v="NN726"/>
    <s v="Name 726"/>
    <x v="1"/>
    <s v="Keyboard"/>
    <n v="2900"/>
    <n v="29"/>
    <n v="84100"/>
    <s v="Cash"/>
    <n v="2814660"/>
    <n v="6771210"/>
    <n v="8929710"/>
    <n v="12529390"/>
    <b v="1"/>
  </r>
  <r>
    <s v="A957"/>
    <d v="2022-08-28T00:00:00"/>
    <s v="28"/>
    <s v="Sunday"/>
    <s v="August"/>
    <s v="NN727"/>
    <s v="Name 727"/>
    <x v="2"/>
    <s v="SSD 256 GB"/>
    <n v="190"/>
    <n v="30"/>
    <n v="5700"/>
    <s v="Online"/>
    <n v="3048940"/>
    <n v="6957480"/>
    <n v="8929710"/>
    <n v="12529390"/>
    <b v="1"/>
  </r>
  <r>
    <s v="A958"/>
    <d v="2022-08-28T00:00:00"/>
    <s v="28"/>
    <s v="Sunday"/>
    <s v="August"/>
    <s v="NN728"/>
    <s v="Name 728"/>
    <x v="3"/>
    <s v="HDD 256 GB"/>
    <n v="4000"/>
    <n v="30"/>
    <n v="120000"/>
    <s v="Cash"/>
    <n v="3048940"/>
    <n v="6957480"/>
    <n v="8929710"/>
    <n v="12529390"/>
    <b v="1"/>
  </r>
  <r>
    <s v="A959"/>
    <d v="2022-08-28T00:00:00"/>
    <s v="28"/>
    <s v="Sunday"/>
    <s v="August"/>
    <s v="NN729"/>
    <s v="Name 729"/>
    <x v="0"/>
    <s v="Mouse"/>
    <n v="1500"/>
    <n v="24"/>
    <n v="36000"/>
    <s v="Online"/>
    <n v="3048940"/>
    <n v="6957480"/>
    <n v="8929710"/>
    <n v="12529390"/>
    <b v="1"/>
  </r>
  <r>
    <s v="A960"/>
    <d v="2022-08-28T00:00:00"/>
    <s v="28"/>
    <s v="Sunday"/>
    <s v="August"/>
    <s v="NN730"/>
    <s v="Name 730"/>
    <x v="1"/>
    <s v="Monitor"/>
    <n v="210"/>
    <n v="25"/>
    <n v="5250"/>
    <s v="Cash"/>
    <n v="3048940"/>
    <n v="6957480"/>
    <n v="8929710"/>
    <n v="12529390"/>
    <b v="1"/>
  </r>
  <r>
    <s v="A961"/>
    <d v="2022-08-28T00:00:00"/>
    <s v="28"/>
    <s v="Sunday"/>
    <s v="August"/>
    <s v="NN731"/>
    <s v="Name 731"/>
    <x v="2"/>
    <s v="Printer"/>
    <n v="4000"/>
    <n v="26"/>
    <n v="104000"/>
    <s v="Online"/>
    <n v="3048940"/>
    <n v="6957480"/>
    <n v="8929710"/>
    <n v="12529390"/>
    <b v="1"/>
  </r>
  <r>
    <s v="A962"/>
    <d v="2022-08-29T00:00:00"/>
    <s v="29"/>
    <s v="Monday"/>
    <s v="August"/>
    <s v="NN732"/>
    <s v="Name 732"/>
    <x v="3"/>
    <s v="Scanner"/>
    <n v="3200"/>
    <n v="31"/>
    <n v="99200"/>
    <s v="Cash"/>
    <n v="3316780"/>
    <n v="7240540"/>
    <n v="8929710"/>
    <n v="12529390"/>
    <b v="1"/>
  </r>
  <r>
    <s v="A963"/>
    <d v="2022-08-29T00:00:00"/>
    <s v="29"/>
    <s v="Monday"/>
    <s v="August"/>
    <s v="NN733"/>
    <s v="Name 733"/>
    <x v="0"/>
    <s v="Keyboard"/>
    <n v="2900"/>
    <n v="21"/>
    <n v="60900"/>
    <s v="Online"/>
    <n v="3316780"/>
    <n v="7240540"/>
    <n v="8929710"/>
    <n v="12529390"/>
    <b v="1"/>
  </r>
  <r>
    <s v="A964"/>
    <d v="2022-08-29T00:00:00"/>
    <s v="29"/>
    <s v="Monday"/>
    <s v="August"/>
    <s v="NN734"/>
    <s v="Name 734"/>
    <x v="1"/>
    <s v="SSD 256 GB"/>
    <n v="190"/>
    <n v="33"/>
    <n v="6270"/>
    <s v="Cash"/>
    <n v="3316780"/>
    <n v="7240540"/>
    <n v="8929710"/>
    <n v="12529390"/>
    <b v="1"/>
  </r>
  <r>
    <s v="A965"/>
    <d v="2022-08-29T00:00:00"/>
    <s v="29"/>
    <s v="Monday"/>
    <s v="August"/>
    <s v="NN735"/>
    <s v="Name 735"/>
    <x v="2"/>
    <s v="HDD 256 GB"/>
    <n v="4000"/>
    <n v="33"/>
    <n v="132000"/>
    <s v="Online"/>
    <n v="3316780"/>
    <n v="7240540"/>
    <n v="8929710"/>
    <n v="12529390"/>
    <b v="1"/>
  </r>
  <r>
    <s v="A966"/>
    <d v="2022-08-29T00:00:00"/>
    <s v="29"/>
    <s v="Monday"/>
    <s v="August"/>
    <s v="NN736"/>
    <s v="Name 736"/>
    <x v="2"/>
    <s v="Keyboard"/>
    <n v="1500"/>
    <n v="23"/>
    <n v="34500"/>
    <s v="Cash"/>
    <n v="3316780"/>
    <n v="7240540"/>
    <n v="8929710"/>
    <n v="12529390"/>
    <b v="1"/>
  </r>
  <r>
    <s v="A967"/>
    <d v="2022-08-30T00:00:00"/>
    <s v="30"/>
    <s v="Tuesday"/>
    <s v="August"/>
    <s v="NN737"/>
    <s v="Name 737"/>
    <x v="3"/>
    <s v="SSD 256 GB"/>
    <n v="210"/>
    <n v="33"/>
    <n v="6930"/>
    <s v="Online"/>
    <n v="3577680"/>
    <n v="7492520"/>
    <n v="8929710"/>
    <n v="12529390"/>
    <b v="1"/>
  </r>
  <r>
    <s v="A968"/>
    <d v="2022-08-30T00:00:00"/>
    <s v="30"/>
    <s v="Tuesday"/>
    <s v="August"/>
    <s v="NN738"/>
    <s v="Name 738"/>
    <x v="0"/>
    <s v="HDD 256 GB"/>
    <n v="4000"/>
    <n v="32"/>
    <n v="128000"/>
    <s v="Cash"/>
    <n v="3577680"/>
    <n v="7492520"/>
    <n v="8929710"/>
    <n v="12529390"/>
    <b v="1"/>
  </r>
  <r>
    <s v="A969"/>
    <d v="2022-08-30T00:00:00"/>
    <s v="30"/>
    <s v="Tuesday"/>
    <s v="August"/>
    <s v="NN739"/>
    <s v="Name 739"/>
    <x v="2"/>
    <s v="Keyboard"/>
    <n v="3200"/>
    <n v="23"/>
    <n v="73600"/>
    <s v="Online"/>
    <n v="3577680"/>
    <n v="7492520"/>
    <n v="8929710"/>
    <n v="12529390"/>
    <b v="1"/>
  </r>
  <r>
    <s v="A970"/>
    <d v="2022-08-30T00:00:00"/>
    <s v="30"/>
    <s v="Tuesday"/>
    <s v="August"/>
    <s v="NN740"/>
    <s v="Name 740"/>
    <x v="3"/>
    <s v="SSD 256 GB"/>
    <n v="2900"/>
    <n v="31"/>
    <n v="89900"/>
    <s v="Cash"/>
    <n v="3577680"/>
    <n v="7492520"/>
    <n v="8929710"/>
    <n v="12529390"/>
    <b v="1"/>
  </r>
  <r>
    <s v="A971"/>
    <d v="2022-08-30T00:00:00"/>
    <s v="30"/>
    <s v="Tuesday"/>
    <s v="August"/>
    <s v="NN741"/>
    <s v="Name 741"/>
    <x v="0"/>
    <s v="HDD 256 GB"/>
    <n v="190"/>
    <n v="22"/>
    <n v="4180"/>
    <s v="Online"/>
    <n v="3577680"/>
    <n v="7492520"/>
    <n v="8929710"/>
    <n v="12529390"/>
    <b v="1"/>
  </r>
  <r>
    <s v="A972"/>
    <d v="2022-08-31T00:00:00"/>
    <s v="31"/>
    <s v="Wednesday"/>
    <s v="August"/>
    <s v="NN719"/>
    <s v="Name 719"/>
    <x v="2"/>
    <s v="Keyboard"/>
    <n v="4000"/>
    <n v="22"/>
    <n v="88000"/>
    <s v="Cash"/>
    <n v="3919130"/>
    <n v="7765840"/>
    <n v="8929710"/>
    <n v="12529390"/>
    <b v="1"/>
  </r>
  <r>
    <s v="A973"/>
    <d v="2022-08-31T00:00:00"/>
    <s v="31"/>
    <s v="Wednesday"/>
    <s v="August"/>
    <s v="NN720"/>
    <s v="Name 720"/>
    <x v="3"/>
    <s v="SSD 256 GB"/>
    <n v="1500"/>
    <n v="32"/>
    <n v="48000"/>
    <s v="Online"/>
    <n v="3919130"/>
    <n v="7765840"/>
    <n v="8929710"/>
    <n v="12529390"/>
    <b v="1"/>
  </r>
  <r>
    <s v="A974"/>
    <d v="2022-08-31T00:00:00"/>
    <s v="31"/>
    <s v="Wednesday"/>
    <s v="August"/>
    <s v="NN721"/>
    <s v="Name 721"/>
    <x v="0"/>
    <s v="HDD 256 GB"/>
    <n v="210"/>
    <n v="32"/>
    <n v="6720"/>
    <s v="Cash"/>
    <n v="3919130"/>
    <n v="7765840"/>
    <n v="8929710"/>
    <n v="12529390"/>
    <b v="1"/>
  </r>
  <r>
    <s v="A975"/>
    <d v="2022-08-31T00:00:00"/>
    <s v="31"/>
    <s v="Wednesday"/>
    <s v="August"/>
    <s v="NN722"/>
    <s v="Name 722"/>
    <x v="1"/>
    <s v="Mouse"/>
    <n v="4000"/>
    <n v="32"/>
    <n v="128000"/>
    <s v="Online"/>
    <n v="3919130"/>
    <n v="7765840"/>
    <n v="8929710"/>
    <n v="12529390"/>
    <b v="1"/>
  </r>
  <r>
    <s v="A976"/>
    <d v="2022-08-31T00:00:00"/>
    <s v="31"/>
    <s v="Wednesday"/>
    <s v="August"/>
    <s v="NN723"/>
    <s v="Name 723"/>
    <x v="2"/>
    <s v="Monitor"/>
    <n v="3200"/>
    <n v="32"/>
    <n v="102400"/>
    <s v="Cash"/>
    <n v="3919130"/>
    <n v="7765840"/>
    <n v="8929710"/>
    <n v="12529390"/>
    <b v="1"/>
  </r>
  <r>
    <s v="A977"/>
    <d v="2022-09-01T00:00:00"/>
    <s v="1"/>
    <s v="Thursday"/>
    <s v="September"/>
    <s v="NN724"/>
    <s v="Name 724"/>
    <x v="3"/>
    <s v="Printer"/>
    <n v="2900"/>
    <n v="32"/>
    <n v="92800"/>
    <s v="Online"/>
    <n v="4165910"/>
    <n v="7974140"/>
    <n v="8929710"/>
    <n v="12529390"/>
    <b v="1"/>
  </r>
  <r>
    <s v="A978"/>
    <d v="2022-09-01T00:00:00"/>
    <s v="1"/>
    <s v="Thursday"/>
    <s v="September"/>
    <s v="NN725"/>
    <s v="Name 725"/>
    <x v="0"/>
    <s v="Scanner"/>
    <n v="190"/>
    <n v="34"/>
    <n v="6460"/>
    <s v="Cash"/>
    <n v="4165910"/>
    <n v="7974140"/>
    <n v="8929710"/>
    <n v="12529390"/>
    <b v="1"/>
  </r>
  <r>
    <s v="A979"/>
    <d v="2022-09-01T00:00:00"/>
    <s v="1"/>
    <s v="Thursday"/>
    <s v="September"/>
    <s v="NN726"/>
    <s v="Name 726"/>
    <x v="1"/>
    <s v="Keyboard"/>
    <n v="4000"/>
    <n v="34"/>
    <n v="136000"/>
    <s v="Online"/>
    <n v="4165910"/>
    <n v="7974140"/>
    <n v="8929710"/>
    <n v="12529390"/>
    <b v="1"/>
  </r>
  <r>
    <s v="A980"/>
    <d v="2022-09-01T00:00:00"/>
    <s v="1"/>
    <s v="Thursday"/>
    <s v="September"/>
    <s v="NN727"/>
    <s v="Name 727"/>
    <x v="2"/>
    <s v="SSD 256 GB"/>
    <n v="1500"/>
    <n v="34"/>
    <n v="51000"/>
    <s v="Cash"/>
    <n v="4165910"/>
    <n v="7974140"/>
    <n v="8929710"/>
    <n v="12529390"/>
    <b v="1"/>
  </r>
  <r>
    <s v="A981"/>
    <d v="2022-09-01T00:00:00"/>
    <s v="1"/>
    <s v="Thursday"/>
    <s v="September"/>
    <s v="NN728"/>
    <s v="Name 728"/>
    <x v="3"/>
    <s v="HDD 256 GB"/>
    <n v="210"/>
    <n v="32"/>
    <n v="6720"/>
    <s v="Online"/>
    <n v="4165910"/>
    <n v="7974140"/>
    <n v="8929710"/>
    <n v="12529390"/>
    <b v="1"/>
  </r>
  <r>
    <s v="A982"/>
    <d v="2022-09-02T00:00:00"/>
    <s v="2"/>
    <s v="Friday"/>
    <s v="September"/>
    <s v="NN729"/>
    <s v="Name 729"/>
    <x v="0"/>
    <s v="Mouse"/>
    <n v="4000"/>
    <n v="34"/>
    <n v="136000"/>
    <s v="Cash"/>
    <n v="4602920"/>
    <n v="8435650"/>
    <n v="8929710"/>
    <n v="12529390"/>
    <b v="1"/>
  </r>
  <r>
    <s v="A983"/>
    <d v="2022-09-02T00:00:00"/>
    <s v="2"/>
    <s v="Friday"/>
    <s v="September"/>
    <s v="NN730"/>
    <s v="Name 730"/>
    <x v="1"/>
    <s v="Monitor"/>
    <n v="3200"/>
    <n v="34"/>
    <n v="108800"/>
    <s v="Online"/>
    <n v="4602920"/>
    <n v="8435650"/>
    <n v="8929710"/>
    <n v="12529390"/>
    <b v="1"/>
  </r>
  <r>
    <s v="A984"/>
    <d v="2022-09-02T00:00:00"/>
    <s v="2"/>
    <s v="Friday"/>
    <s v="September"/>
    <s v="NN731"/>
    <s v="Name 731"/>
    <x v="2"/>
    <s v="Printer"/>
    <n v="2900"/>
    <n v="37"/>
    <n v="107300"/>
    <s v="Cash"/>
    <n v="4602920"/>
    <n v="8435650"/>
    <n v="8929710"/>
    <n v="12529390"/>
    <b v="1"/>
  </r>
  <r>
    <s v="A985"/>
    <d v="2022-09-02T00:00:00"/>
    <s v="2"/>
    <s v="Friday"/>
    <s v="September"/>
    <s v="NN732"/>
    <s v="Name 732"/>
    <x v="3"/>
    <s v="Scanner"/>
    <n v="190"/>
    <n v="38"/>
    <n v="7220"/>
    <s v="Online"/>
    <n v="4602920"/>
    <n v="8435650"/>
    <n v="8929710"/>
    <n v="12529390"/>
    <b v="1"/>
  </r>
  <r>
    <s v="A986"/>
    <d v="2022-09-02T00:00:00"/>
    <s v="2"/>
    <s v="Friday"/>
    <s v="September"/>
    <s v="NN733"/>
    <s v="Name 733"/>
    <x v="0"/>
    <s v="Keyboard"/>
    <n v="4000"/>
    <n v="38"/>
    <n v="152000"/>
    <s v="Cash"/>
    <n v="4602920"/>
    <n v="8435650"/>
    <n v="8929710"/>
    <n v="12529390"/>
    <b v="1"/>
  </r>
  <r>
    <s v="A987"/>
    <d v="2022-09-03T00:00:00"/>
    <s v="3"/>
    <s v="Saturday"/>
    <s v="September"/>
    <s v="NN734"/>
    <s v="Name 734"/>
    <x v="1"/>
    <s v="SSD 256 GB"/>
    <n v="1500"/>
    <n v="38"/>
    <n v="57000"/>
    <s v="Online"/>
    <n v="5067200"/>
    <n v="8894610"/>
    <n v="8929710"/>
    <n v="12529390"/>
    <b v="1"/>
  </r>
  <r>
    <s v="A988"/>
    <d v="2022-09-03T00:00:00"/>
    <s v="3"/>
    <s v="Saturday"/>
    <s v="September"/>
    <s v="NN735"/>
    <s v="Name 735"/>
    <x v="2"/>
    <s v="HDD 256 GB"/>
    <n v="210"/>
    <n v="39"/>
    <n v="8190"/>
    <s v="Cash"/>
    <n v="5067200"/>
    <n v="8894610"/>
    <n v="8929710"/>
    <n v="12529390"/>
    <b v="1"/>
  </r>
  <r>
    <s v="A989"/>
    <d v="2022-09-03T00:00:00"/>
    <s v="3"/>
    <s v="Saturday"/>
    <s v="September"/>
    <s v="NN736"/>
    <s v="Name 736"/>
    <x v="2"/>
    <s v="Keyboard"/>
    <n v="4000"/>
    <n v="44"/>
    <n v="176000"/>
    <s v="Online"/>
    <n v="5067200"/>
    <n v="8894610"/>
    <n v="8929710"/>
    <n v="12529390"/>
    <b v="1"/>
  </r>
  <r>
    <s v="A990"/>
    <d v="2022-09-03T00:00:00"/>
    <s v="3"/>
    <s v="Saturday"/>
    <s v="September"/>
    <s v="NN737"/>
    <s v="Name 737"/>
    <x v="3"/>
    <s v="SSD 256 GB"/>
    <n v="3200"/>
    <n v="44"/>
    <n v="140800"/>
    <s v="Cash"/>
    <n v="5067200"/>
    <n v="8894610"/>
    <n v="8929710"/>
    <n v="12529390"/>
    <b v="1"/>
  </r>
  <r>
    <s v="A991"/>
    <d v="2022-09-03T00:00:00"/>
    <s v="3"/>
    <s v="Saturday"/>
    <s v="September"/>
    <s v="NN738"/>
    <s v="Name 738"/>
    <x v="0"/>
    <s v="HDD 256 GB"/>
    <n v="2900"/>
    <n v="44"/>
    <n v="127600"/>
    <s v="Online"/>
    <n v="5067200"/>
    <n v="8894610"/>
    <n v="8929710"/>
    <n v="12529390"/>
    <b v="1"/>
  </r>
  <r>
    <s v="A992"/>
    <d v="2022-09-04T00:00:00"/>
    <s v="4"/>
    <s v="Sunday"/>
    <s v="September"/>
    <s v="NN739"/>
    <s v="Name 739"/>
    <x v="2"/>
    <s v="Keyboard"/>
    <n v="190"/>
    <n v="42"/>
    <n v="7980"/>
    <s v="Cash"/>
    <n v="5386830"/>
    <n v="9180010"/>
    <n v="8929710"/>
    <n v="12529390"/>
    <b v="1"/>
  </r>
  <r>
    <s v="A993"/>
    <d v="2022-09-04T00:00:00"/>
    <s v="4"/>
    <s v="Sunday"/>
    <s v="September"/>
    <s v="NN740"/>
    <s v="Name 740"/>
    <x v="3"/>
    <s v="SSD 256 GB"/>
    <n v="4000"/>
    <n v="41"/>
    <n v="164000"/>
    <s v="Online"/>
    <n v="5386830"/>
    <n v="9180010"/>
    <n v="8929710"/>
    <n v="12529390"/>
    <b v="1"/>
  </r>
  <r>
    <s v="A994"/>
    <d v="2022-09-04T00:00:00"/>
    <s v="4"/>
    <s v="Sunday"/>
    <s v="September"/>
    <s v="NN741"/>
    <s v="Name 741"/>
    <x v="0"/>
    <s v="HDD 256 GB"/>
    <n v="1500"/>
    <n v="23"/>
    <n v="34500"/>
    <s v="Cash"/>
    <n v="5386830"/>
    <n v="9180010"/>
    <n v="8929710"/>
    <n v="12529390"/>
    <b v="1"/>
  </r>
  <r>
    <s v="A995"/>
    <d v="2022-09-04T00:00:00"/>
    <s v="4"/>
    <s v="Sunday"/>
    <s v="September"/>
    <s v="NN719"/>
    <s v="Name 719"/>
    <x v="2"/>
    <s v="Keyboard"/>
    <n v="210"/>
    <n v="32"/>
    <n v="6720"/>
    <s v="Online"/>
    <n v="5386830"/>
    <n v="9180010"/>
    <n v="8929710"/>
    <n v="12529390"/>
    <b v="1"/>
  </r>
  <r>
    <s v="A996"/>
    <d v="2022-09-04T00:00:00"/>
    <s v="4"/>
    <s v="Sunday"/>
    <s v="September"/>
    <s v="NN720"/>
    <s v="Name 720"/>
    <x v="3"/>
    <s v="SSD 256 GB"/>
    <n v="4000"/>
    <n v="43"/>
    <n v="172000"/>
    <s v="Cash"/>
    <n v="5386830"/>
    <n v="9180010"/>
    <n v="8929710"/>
    <n v="12529390"/>
    <b v="1"/>
  </r>
  <r>
    <s v="A997"/>
    <d v="2022-09-05T00:00:00"/>
    <s v="5"/>
    <s v="Monday"/>
    <s v="September"/>
    <s v="NN721"/>
    <s v="Name 721"/>
    <x v="0"/>
    <s v="HDD 256 GB"/>
    <n v="3200"/>
    <n v="34"/>
    <n v="108800"/>
    <s v="Online"/>
    <n v="5853980"/>
    <n v="9599290"/>
    <n v="8929710"/>
    <n v="12529390"/>
    <b v="1"/>
  </r>
  <r>
    <s v="A998"/>
    <d v="2022-09-05T00:00:00"/>
    <s v="5"/>
    <s v="Monday"/>
    <s v="September"/>
    <s v="NN722"/>
    <s v="Name 722"/>
    <x v="1"/>
    <s v="Mouse"/>
    <n v="2900"/>
    <n v="43"/>
    <n v="124700"/>
    <s v="Cash"/>
    <n v="5853980"/>
    <n v="9599290"/>
    <n v="8929710"/>
    <n v="12529390"/>
    <b v="1"/>
  </r>
  <r>
    <s v="A999"/>
    <d v="2022-09-05T00:00:00"/>
    <s v="5"/>
    <s v="Monday"/>
    <s v="September"/>
    <s v="NN723"/>
    <s v="Name 723"/>
    <x v="2"/>
    <s v="Monitor"/>
    <n v="190"/>
    <n v="34"/>
    <n v="6460"/>
    <s v="Online"/>
    <n v="5853980"/>
    <n v="9599290"/>
    <n v="8929710"/>
    <n v="12529390"/>
    <b v="1"/>
  </r>
  <r>
    <s v="A1000"/>
    <d v="2022-09-05T00:00:00"/>
    <s v="5"/>
    <s v="Monday"/>
    <s v="September"/>
    <s v="NN724"/>
    <s v="Name 724"/>
    <x v="3"/>
    <s v="Printer"/>
    <n v="4000"/>
    <n v="54"/>
    <n v="216000"/>
    <s v="Cash"/>
    <n v="5853980"/>
    <n v="9599290"/>
    <n v="8929710"/>
    <n v="12529390"/>
    <b v="1"/>
  </r>
  <r>
    <s v="A1001"/>
    <d v="2022-09-05T00:00:00"/>
    <s v="5"/>
    <s v="Monday"/>
    <s v="September"/>
    <s v="NN725"/>
    <s v="Name 725"/>
    <x v="0"/>
    <s v="Scanner"/>
    <n v="1500"/>
    <n v="32"/>
    <n v="48000"/>
    <s v="Online"/>
    <n v="5853980"/>
    <n v="9599290"/>
    <n v="8929710"/>
    <n v="12529390"/>
    <b v="1"/>
  </r>
  <r>
    <s v="A1002"/>
    <d v="2022-09-06T00:00:00"/>
    <s v="6"/>
    <s v="Tuesday"/>
    <s v="September"/>
    <s v="NN726"/>
    <s v="Name 726"/>
    <x v="1"/>
    <s v="Keyboard"/>
    <n v="210"/>
    <n v="34"/>
    <n v="7140"/>
    <s v="Cash"/>
    <n v="6248480"/>
    <n v="9970670"/>
    <n v="8929710"/>
    <n v="12529390"/>
    <b v="1"/>
  </r>
  <r>
    <s v="A1003"/>
    <d v="2022-09-06T00:00:00"/>
    <s v="6"/>
    <s v="Tuesday"/>
    <s v="September"/>
    <s v="NN727"/>
    <s v="Name 727"/>
    <x v="2"/>
    <s v="SSD 256 GB"/>
    <n v="4000"/>
    <n v="43"/>
    <n v="172000"/>
    <s v="Online"/>
    <n v="6248480"/>
    <n v="9970670"/>
    <n v="8929710"/>
    <n v="12529390"/>
    <b v="1"/>
  </r>
  <r>
    <s v="A1004"/>
    <d v="2022-09-06T00:00:00"/>
    <s v="6"/>
    <s v="Tuesday"/>
    <s v="September"/>
    <s v="NN728"/>
    <s v="Name 728"/>
    <x v="3"/>
    <s v="HDD 256 GB"/>
    <n v="3200"/>
    <n v="34"/>
    <n v="108800"/>
    <s v="Cash"/>
    <n v="6248480"/>
    <n v="9970670"/>
    <n v="8929710"/>
    <n v="12529390"/>
    <b v="1"/>
  </r>
  <r>
    <s v="A1005"/>
    <d v="2022-09-06T00:00:00"/>
    <s v="6"/>
    <s v="Tuesday"/>
    <s v="September"/>
    <s v="NN729"/>
    <s v="Name 729"/>
    <x v="0"/>
    <s v="Mouse"/>
    <n v="2900"/>
    <n v="43"/>
    <n v="124700"/>
    <s v="Online"/>
    <n v="6248480"/>
    <n v="9970670"/>
    <n v="8929710"/>
    <n v="12529390"/>
    <b v="1"/>
  </r>
  <r>
    <s v="A1006"/>
    <d v="2022-09-06T00:00:00"/>
    <s v="6"/>
    <s v="Tuesday"/>
    <s v="September"/>
    <s v="NN730"/>
    <s v="Name 730"/>
    <x v="1"/>
    <s v="Monitor"/>
    <n v="190"/>
    <n v="45"/>
    <n v="8550"/>
    <s v="Cash"/>
    <n v="6248480"/>
    <n v="9970670"/>
    <n v="8929710"/>
    <n v="12529390"/>
    <b v="1"/>
  </r>
  <r>
    <s v="A1007"/>
    <d v="2022-09-07T00:00:00"/>
    <s v="7"/>
    <s v="Wednesday"/>
    <s v="September"/>
    <s v="NN731"/>
    <s v="Name 731"/>
    <x v="2"/>
    <s v="Printer"/>
    <n v="4000"/>
    <n v="54"/>
    <n v="216000"/>
    <s v="Online"/>
    <n v="6680230"/>
    <n v="10408060"/>
    <n v="8929710"/>
    <n v="12529390"/>
    <b v="1"/>
  </r>
  <r>
    <s v="A1008"/>
    <d v="2022-09-07T00:00:00"/>
    <s v="7"/>
    <s v="Wednesday"/>
    <s v="September"/>
    <s v="NN732"/>
    <s v="Name 732"/>
    <x v="3"/>
    <s v="Scanner"/>
    <n v="1500"/>
    <n v="43"/>
    <n v="64500"/>
    <s v="Cash"/>
    <n v="6680230"/>
    <n v="10408060"/>
    <n v="8929710"/>
    <n v="12529390"/>
    <b v="1"/>
  </r>
  <r>
    <s v="A1009"/>
    <d v="2022-09-07T00:00:00"/>
    <s v="7"/>
    <s v="Wednesday"/>
    <s v="September"/>
    <s v="NN733"/>
    <s v="Name 733"/>
    <x v="0"/>
    <s v="Keyboard"/>
    <n v="210"/>
    <n v="32"/>
    <n v="6720"/>
    <s v="Online"/>
    <n v="6680230"/>
    <n v="10408060"/>
    <n v="8929710"/>
    <n v="12529390"/>
    <b v="1"/>
  </r>
  <r>
    <s v="A1010"/>
    <d v="2022-09-07T00:00:00"/>
    <s v="7"/>
    <s v="Wednesday"/>
    <s v="September"/>
    <s v="NN734"/>
    <s v="Name 734"/>
    <x v="1"/>
    <s v="SSD 256 GB"/>
    <n v="4000"/>
    <n v="23"/>
    <n v="92000"/>
    <s v="Cash"/>
    <n v="6680230"/>
    <n v="10408060"/>
    <n v="8929710"/>
    <n v="12529390"/>
    <b v="1"/>
  </r>
  <r>
    <s v="A1011"/>
    <d v="2022-09-07T00:00:00"/>
    <s v="7"/>
    <s v="Wednesday"/>
    <s v="September"/>
    <s v="NN735"/>
    <s v="Name 735"/>
    <x v="2"/>
    <s v="HDD 256 GB"/>
    <n v="3200"/>
    <n v="34"/>
    <n v="108800"/>
    <s v="Online"/>
    <n v="6680230"/>
    <n v="10408060"/>
    <n v="8929710"/>
    <n v="12529390"/>
    <b v="1"/>
  </r>
  <r>
    <s v="A1012"/>
    <d v="2022-09-08T00:00:00"/>
    <s v="8"/>
    <s v="Thursday"/>
    <s v="September"/>
    <s v="NN736"/>
    <s v="Name 736"/>
    <x v="2"/>
    <s v="Keyboard"/>
    <n v="2900"/>
    <n v="45"/>
    <n v="130500"/>
    <s v="Cash"/>
    <n v="6993310"/>
    <n v="10677440"/>
    <n v="8929710"/>
    <n v="12529390"/>
    <b v="1"/>
  </r>
  <r>
    <s v="A1013"/>
    <d v="2022-09-08T00:00:00"/>
    <s v="8"/>
    <s v="Thursday"/>
    <s v="September"/>
    <s v="NN737"/>
    <s v="Name 737"/>
    <x v="3"/>
    <s v="SSD 256 GB"/>
    <n v="190"/>
    <n v="65"/>
    <n v="12350"/>
    <s v="Online"/>
    <n v="6993310"/>
    <n v="10677440"/>
    <n v="8929710"/>
    <n v="12529390"/>
    <b v="1"/>
  </r>
  <r>
    <s v="A1014"/>
    <d v="2022-09-08T00:00:00"/>
    <s v="8"/>
    <s v="Thursday"/>
    <s v="September"/>
    <s v="NN738"/>
    <s v="Name 738"/>
    <x v="0"/>
    <s v="HDD 256 GB"/>
    <n v="4000"/>
    <n v="43"/>
    <n v="172000"/>
    <s v="Cash"/>
    <n v="6993310"/>
    <n v="10677440"/>
    <n v="8929710"/>
    <n v="12529390"/>
    <b v="1"/>
  </r>
  <r>
    <s v="A1015"/>
    <d v="2022-09-08T00:00:00"/>
    <s v="8"/>
    <s v="Thursday"/>
    <s v="September"/>
    <s v="NN739"/>
    <s v="Name 739"/>
    <x v="2"/>
    <s v="Keyboard"/>
    <n v="1500"/>
    <n v="33"/>
    <n v="49500"/>
    <s v="Online"/>
    <n v="6993310"/>
    <n v="10677440"/>
    <n v="8929710"/>
    <n v="12529390"/>
    <b v="1"/>
  </r>
  <r>
    <s v="A1016"/>
    <d v="2022-09-08T00:00:00"/>
    <s v="8"/>
    <s v="Thursday"/>
    <s v="September"/>
    <s v="NN740"/>
    <s v="Name 740"/>
    <x v="3"/>
    <s v="SSD 256 GB"/>
    <n v="210"/>
    <n v="23"/>
    <n v="4830"/>
    <s v="Cash"/>
    <n v="6993310"/>
    <n v="10677440"/>
    <n v="8929710"/>
    <n v="12529390"/>
    <b v="1"/>
  </r>
  <r>
    <s v="A1017"/>
    <d v="2022-09-09T00:00:00"/>
    <s v="9"/>
    <s v="Friday"/>
    <s v="September"/>
    <s v="NN741"/>
    <s v="Name 741"/>
    <x v="0"/>
    <s v="HDD 256 GB"/>
    <n v="4000"/>
    <n v="12"/>
    <n v="48000"/>
    <s v="Online"/>
    <n v="7320930"/>
    <n v="10949130"/>
    <n v="8929710"/>
    <n v="12529390"/>
    <b v="1"/>
  </r>
  <r>
    <s v="A1018"/>
    <d v="2022-09-09T00:00:00"/>
    <s v="9"/>
    <s v="Friday"/>
    <s v="September"/>
    <s v="NN719"/>
    <s v="Name 719"/>
    <x v="2"/>
    <s v="Keyboard"/>
    <n v="3200"/>
    <n v="23"/>
    <n v="73600"/>
    <s v="Cash"/>
    <n v="7320930"/>
    <n v="10949130"/>
    <n v="8929710"/>
    <n v="12529390"/>
    <b v="1"/>
  </r>
  <r>
    <s v="A1019"/>
    <d v="2022-09-09T00:00:00"/>
    <s v="9"/>
    <s v="Friday"/>
    <s v="September"/>
    <s v="NN720"/>
    <s v="Name 720"/>
    <x v="3"/>
    <s v="SSD 256 GB"/>
    <n v="2900"/>
    <n v="34"/>
    <n v="98600"/>
    <s v="Online"/>
    <n v="7320930"/>
    <n v="10949130"/>
    <n v="8929710"/>
    <n v="12529390"/>
    <b v="1"/>
  </r>
  <r>
    <s v="A1020"/>
    <d v="2022-09-09T00:00:00"/>
    <s v="9"/>
    <s v="Friday"/>
    <s v="September"/>
    <s v="NN721"/>
    <s v="Name 721"/>
    <x v="0"/>
    <s v="HDD 256 GB"/>
    <n v="190"/>
    <n v="43"/>
    <n v="8170"/>
    <s v="Cash"/>
    <n v="7320930"/>
    <n v="10949130"/>
    <n v="8929710"/>
    <n v="12529390"/>
    <b v="1"/>
  </r>
  <r>
    <s v="A1021"/>
    <d v="2022-09-09T00:00:00"/>
    <s v="9"/>
    <s v="Friday"/>
    <s v="September"/>
    <s v="NN722"/>
    <s v="Name 722"/>
    <x v="1"/>
    <s v="Mouse"/>
    <n v="4000"/>
    <n v="32"/>
    <n v="128000"/>
    <s v="Online"/>
    <n v="7320930"/>
    <n v="10949130"/>
    <n v="8929710"/>
    <n v="12529390"/>
    <b v="1"/>
  </r>
  <r>
    <s v="A1022"/>
    <d v="2022-09-10T00:00:00"/>
    <s v="10"/>
    <s v="Saturday"/>
    <s v="September"/>
    <s v="NN723"/>
    <s v="Name 723"/>
    <x v="2"/>
    <s v="Monitor"/>
    <n v="1500"/>
    <n v="45"/>
    <n v="67500"/>
    <s v="Cash"/>
    <n v="7921490"/>
    <n v="11535670"/>
    <n v="8929710"/>
    <n v="12529390"/>
    <b v="1"/>
  </r>
  <r>
    <s v="A1023"/>
    <d v="2022-09-10T00:00:00"/>
    <s v="10"/>
    <s v="Saturday"/>
    <s v="September"/>
    <s v="NN724"/>
    <s v="Name 724"/>
    <x v="3"/>
    <s v="Printer"/>
    <n v="210"/>
    <n v="65"/>
    <n v="13650"/>
    <s v="Online"/>
    <n v="7921490"/>
    <n v="11535670"/>
    <n v="8929710"/>
    <n v="12529390"/>
    <b v="1"/>
  </r>
  <r>
    <s v="A1024"/>
    <d v="2022-09-10T00:00:00"/>
    <s v="10"/>
    <s v="Saturday"/>
    <s v="September"/>
    <s v="NN725"/>
    <s v="Name 725"/>
    <x v="0"/>
    <s v="Scanner"/>
    <n v="4000"/>
    <n v="55"/>
    <n v="220000"/>
    <s v="Cash"/>
    <n v="7921490"/>
    <n v="11535670"/>
    <n v="8929710"/>
    <n v="12529390"/>
    <b v="1"/>
  </r>
  <r>
    <s v="A1025"/>
    <d v="2022-09-10T00:00:00"/>
    <s v="10"/>
    <s v="Saturday"/>
    <s v="September"/>
    <s v="NN726"/>
    <s v="Name 726"/>
    <x v="1"/>
    <s v="Keyboard"/>
    <n v="3200"/>
    <n v="54"/>
    <n v="172800"/>
    <s v="Online"/>
    <n v="7921490"/>
    <n v="11535670"/>
    <n v="8929710"/>
    <n v="12529390"/>
    <b v="1"/>
  </r>
  <r>
    <s v="A1026"/>
    <d v="2022-09-10T00:00:00"/>
    <s v="10"/>
    <s v="Saturday"/>
    <s v="September"/>
    <s v="NN727"/>
    <s v="Name 727"/>
    <x v="2"/>
    <s v="SSD 256 GB"/>
    <n v="2900"/>
    <n v="56"/>
    <n v="162400"/>
    <s v="Cash"/>
    <n v="7921490"/>
    <n v="11535670"/>
    <n v="8929710"/>
    <n v="12529390"/>
    <b v="1"/>
  </r>
  <r>
    <s v="A1027"/>
    <d v="2022-09-11T00:00:00"/>
    <s v="11"/>
    <s v="Sunday"/>
    <s v="September"/>
    <s v="NN728"/>
    <s v="Name 728"/>
    <x v="3"/>
    <s v="HDD 256 GB"/>
    <n v="190"/>
    <n v="54"/>
    <n v="10260"/>
    <s v="Online"/>
    <n v="8312500"/>
    <n v="11952940"/>
    <n v="8929710"/>
    <n v="12529390"/>
    <b v="1"/>
  </r>
  <r>
    <s v="A1028"/>
    <d v="2022-09-11T00:00:00"/>
    <s v="11"/>
    <s v="Sunday"/>
    <s v="September"/>
    <s v="NN729"/>
    <s v="Name 729"/>
    <x v="0"/>
    <s v="Mouse"/>
    <n v="4000"/>
    <n v="35"/>
    <n v="140000"/>
    <s v="Cash"/>
    <n v="8312500"/>
    <n v="11952940"/>
    <n v="8929710"/>
    <n v="12529390"/>
    <b v="1"/>
  </r>
  <r>
    <s v="A1029"/>
    <d v="2022-09-11T00:00:00"/>
    <s v="11"/>
    <s v="Sunday"/>
    <s v="September"/>
    <s v="NN730"/>
    <s v="Name 730"/>
    <x v="1"/>
    <s v="Monitor"/>
    <n v="1500"/>
    <n v="63"/>
    <n v="94500"/>
    <s v="Online"/>
    <n v="8312500"/>
    <n v="11952940"/>
    <n v="8929710"/>
    <n v="12529390"/>
    <b v="1"/>
  </r>
  <r>
    <s v="A1030"/>
    <d v="2022-09-11T00:00:00"/>
    <s v="11"/>
    <s v="Sunday"/>
    <s v="September"/>
    <s v="NN731"/>
    <s v="Name 731"/>
    <x v="2"/>
    <s v="Printer"/>
    <n v="210"/>
    <n v="34"/>
    <n v="7140"/>
    <s v="Cash"/>
    <n v="8312500"/>
    <n v="11952940"/>
    <n v="8929710"/>
    <n v="12529390"/>
    <b v="1"/>
  </r>
  <r>
    <s v="A1031"/>
    <d v="2022-09-11T00:00:00"/>
    <s v="11"/>
    <s v="Sunday"/>
    <s v="September"/>
    <s v="NN732"/>
    <s v="Name 732"/>
    <x v="3"/>
    <s v="Scanner"/>
    <n v="4000"/>
    <n v="54"/>
    <n v="216000"/>
    <s v="Online"/>
    <n v="8312500"/>
    <n v="11952940"/>
    <n v="8929710"/>
    <n v="12529390"/>
    <b v="1"/>
  </r>
  <r>
    <s v="A1032"/>
    <d v="2022-09-12T00:00:00"/>
    <s v="12"/>
    <s v="Monday"/>
    <s v="September"/>
    <s v="NN733"/>
    <s v="Name 733"/>
    <x v="0"/>
    <s v="Keyboard"/>
    <n v="3200"/>
    <n v="45"/>
    <n v="144000"/>
    <s v="Cash"/>
    <n v="8929710"/>
    <n v="12529390"/>
    <n v="8929710"/>
    <n v="12529390"/>
    <b v="1"/>
  </r>
  <r>
    <s v="A1033"/>
    <d v="2022-09-12T00:00:00"/>
    <s v="12"/>
    <s v="Monday"/>
    <s v="September"/>
    <s v="NN734"/>
    <s v="Name 734"/>
    <x v="1"/>
    <s v="SSD 256 GB"/>
    <n v="2900"/>
    <n v="56"/>
    <n v="162400"/>
    <s v="Online"/>
    <n v="8929710"/>
    <n v="12529390"/>
    <n v="8929710"/>
    <n v="12529390"/>
    <b v="1"/>
  </r>
  <r>
    <s v="A1034"/>
    <d v="2022-09-12T00:00:00"/>
    <s v="12"/>
    <s v="Monday"/>
    <s v="September"/>
    <s v="NN735"/>
    <s v="Name 735"/>
    <x v="2"/>
    <s v="HDD 256 GB"/>
    <n v="190"/>
    <n v="65"/>
    <n v="12350"/>
    <s v="Cash"/>
    <n v="8929710"/>
    <n v="12529390"/>
    <n v="8929710"/>
    <n v="12529390"/>
    <b v="1"/>
  </r>
  <r>
    <s v="A1035"/>
    <d v="2022-09-12T00:00:00"/>
    <s v="12"/>
    <s v="Monday"/>
    <s v="September"/>
    <s v="NN736"/>
    <s v="Name 736"/>
    <x v="2"/>
    <s v="Keyboard"/>
    <n v="4000"/>
    <n v="65"/>
    <n v="260000"/>
    <s v="Online"/>
    <n v="8929710"/>
    <n v="12529390"/>
    <n v="8929710"/>
    <n v="12529390"/>
    <b v="1"/>
  </r>
  <r>
    <s v="A1036"/>
    <d v="2022-09-12T00:00:00"/>
    <s v="12"/>
    <s v="Monday"/>
    <s v="September"/>
    <s v="NN737"/>
    <s v="Name 737"/>
    <x v="3"/>
    <s v="SSD 256 GB"/>
    <n v="1500"/>
    <n v="65"/>
    <n v="97500"/>
    <s v="Cash"/>
    <n v="8929710"/>
    <n v="12529390"/>
    <n v="8929710"/>
    <n v="12529390"/>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2346F9-D729-4AFD-84AD-F4AEF044E3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1" firstHeaderRow="1" firstDataRow="1" firstDataCol="1"/>
  <pivotFields count="18">
    <pivotField showAll="0"/>
    <pivotField numFmtId="164" showAll="0"/>
    <pivotField showAll="0"/>
    <pivotField axis="axisRow" showAll="0">
      <items count="8">
        <item x="2"/>
        <item x="3"/>
        <item x="4"/>
        <item x="5"/>
        <item x="6"/>
        <item x="0"/>
        <item x="1"/>
        <item t="default"/>
      </items>
    </pivotField>
    <pivotField showAll="0"/>
    <pivotField showAll="0"/>
    <pivotField showAll="0"/>
    <pivotField showAll="0">
      <items count="5">
        <item x="0"/>
        <item x="3"/>
        <item x="2"/>
        <item x="1"/>
        <item t="default"/>
      </items>
    </pivotField>
    <pivotField showAll="0"/>
    <pivotField numFmtId="1" showAll="0"/>
    <pivotField numFmtId="1" showAll="0"/>
    <pivotField dataField="1" numFmtId="1" showAll="0"/>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dataFields count="1">
    <dataField name="Sum of Amount"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55E6AD-BB5E-4FC7-88CA-308B5750B5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8">
    <pivotField showAll="0"/>
    <pivotField numFmtId="164" showAll="0"/>
    <pivotField showAll="0"/>
    <pivotField showAll="0">
      <items count="8">
        <item x="2"/>
        <item x="3"/>
        <item x="4"/>
        <item x="5"/>
        <item x="6"/>
        <item x="0"/>
        <item x="1"/>
        <item t="default"/>
      </items>
    </pivotField>
    <pivotField axis="axisRow" showAll="0">
      <items count="7">
        <item x="0"/>
        <item x="1"/>
        <item x="2"/>
        <item x="3"/>
        <item x="4"/>
        <item x="5"/>
        <item t="default"/>
      </items>
    </pivotField>
    <pivotField showAll="0"/>
    <pivotField showAll="0"/>
    <pivotField showAll="0">
      <items count="5">
        <item x="0"/>
        <item x="3"/>
        <item x="2"/>
        <item x="1"/>
        <item t="default"/>
      </items>
    </pivotField>
    <pivotField showAll="0"/>
    <pivotField numFmtId="1" showAll="0"/>
    <pivotField numFmtId="1" showAll="0"/>
    <pivotField dataField="1" numFmtId="1" showAll="0"/>
    <pivotField showAll="0"/>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Sum of Amount" fld="11" baseField="0" baseItem="0"/>
  </dataFields>
  <chartFormats count="3">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FE5D88-2AA9-47AC-80FC-0A1970DBB8C2}"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B7" firstHeaderRow="1" firstDataRow="1" firstDataCol="1"/>
  <pivotFields count="18">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0"/>
        <item x="3"/>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4">
    <i>
      <x/>
    </i>
    <i>
      <x v="1"/>
    </i>
    <i>
      <x v="2"/>
    </i>
    <i>
      <x v="3"/>
    </i>
  </rowItems>
  <colItems count="1">
    <i/>
  </colItems>
  <dataFields count="1">
    <dataField name="Sum of Amount" fld="11"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4A2B51-7DA5-458B-8811-E447AB9EBD91}" name="PivotTable5" cacheId="1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2:J18"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5">
    <i>
      <x/>
    </i>
    <i>
      <x v="1"/>
    </i>
    <i>
      <x v="2"/>
    </i>
    <i>
      <x v="3"/>
    </i>
    <i t="grand">
      <x/>
    </i>
  </rowItems>
  <colFields count="1">
    <field x="1"/>
  </colFields>
  <colItems count="8">
    <i>
      <x/>
    </i>
    <i>
      <x v="1"/>
    </i>
    <i>
      <x v="2"/>
    </i>
    <i>
      <x v="3"/>
    </i>
    <i>
      <x v="4"/>
    </i>
    <i>
      <x v="5"/>
    </i>
    <i>
      <x v="6"/>
    </i>
    <i t="grand">
      <x/>
    </i>
  </colItems>
  <dataFields count="1">
    <dataField name="Sum of Qty" fld="2" baseField="0" baseItem="0"/>
  </dataField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2AE182-5C83-4EB8-B4A2-29372163A0A3}" name="PivotTable16" cacheId="1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28:B3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CBF7CB-76DD-446A-91F8-112F3C74C700}" name="PivotTable5" cacheId="1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2:C1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Qty" fld="1" baseField="0" baseItem="0"/>
  </dataFields>
  <chartFormats count="16">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6"/>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5F599E-808D-428A-8EF1-76304F99E27C}" name="PivotTable2" cacheId="1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B2:C1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5672D3-48AA-4DF5-B432-9D9F885DA472}" name="PivotTable6" cacheId="1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2:C9"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Amount" fld="1" baseField="0" baseItem="0"/>
  </dataFields>
  <chartFormats count="21">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5"/>
          </reference>
        </references>
      </pivotArea>
    </chartFormat>
    <chartFormat chart="3" format="9">
      <pivotArea type="data" outline="0" fieldPosition="0">
        <references count="2">
          <reference field="4294967294" count="1" selected="0">
            <x v="0"/>
          </reference>
          <reference field="0" count="1" selected="0">
            <x v="3"/>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 chart="4" format="15">
      <pivotArea type="data" outline="0" fieldPosition="0">
        <references count="2">
          <reference field="4294967294" count="1" selected="0">
            <x v="0"/>
          </reference>
          <reference field="0" count="1" selected="0">
            <x v="4"/>
          </reference>
        </references>
      </pivotArea>
    </chartFormat>
    <chartFormat chart="4" format="16">
      <pivotArea type="data" outline="0" fieldPosition="0">
        <references count="2">
          <reference field="4294967294" count="1" selected="0">
            <x v="0"/>
          </reference>
          <reference field="0" count="1" selected="0">
            <x v="5"/>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0" count="1" selected="0">
            <x v="2"/>
          </reference>
        </references>
      </pivotArea>
    </chartFormat>
    <chartFormat chart="5" format="19">
      <pivotArea type="data" outline="0" fieldPosition="0">
        <references count="2">
          <reference field="4294967294" count="1" selected="0">
            <x v="0"/>
          </reference>
          <reference field="0" count="1" selected="0">
            <x v="3"/>
          </reference>
        </references>
      </pivotArea>
    </chartFormat>
    <chartFormat chart="5" format="20">
      <pivotArea type="data" outline="0" fieldPosition="0">
        <references count="2">
          <reference field="4294967294" count="1" selected="0">
            <x v="0"/>
          </reference>
          <reference field="0" count="1" selected="0">
            <x v="4"/>
          </reference>
        </references>
      </pivotArea>
    </chartFormat>
    <chartFormat chart="5" format="21">
      <pivotArea type="data" outline="0" fieldPosition="0">
        <references count="2">
          <reference field="4294967294" count="1" selected="0">
            <x v="0"/>
          </reference>
          <reference field="0" count="1" selected="0">
            <x v="5"/>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2"/>
          </reference>
        </references>
      </pivotArea>
    </chartFormat>
    <chartFormat chart="6" format="19">
      <pivotArea type="data" outline="0" fieldPosition="0">
        <references count="2">
          <reference field="4294967294" count="1" selected="0">
            <x v="0"/>
          </reference>
          <reference field="0" count="1" selected="0">
            <x v="3"/>
          </reference>
        </references>
      </pivotArea>
    </chartFormat>
    <chartFormat chart="6" format="20">
      <pivotArea type="data" outline="0" fieldPosition="0">
        <references count="2">
          <reference field="4294967294" count="1" selected="0">
            <x v="0"/>
          </reference>
          <reference field="0" count="1" selected="0">
            <x v="4"/>
          </reference>
        </references>
      </pivotArea>
    </chartFormat>
    <chartFormat chart="6" format="21">
      <pivotArea type="data" outline="0" fieldPosition="0">
        <references count="2">
          <reference field="4294967294" count="1" selected="0">
            <x v="0"/>
          </reference>
          <reference field="0" count="1" selected="0">
            <x v="5"/>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3D09EE-5C90-4E6B-8C71-128EFA6A448D}" name="PivotTable10" cacheId="1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2:C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Amount" fld="1" baseField="0" baseItem="0"/>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0F79E1-8BDE-4823-AC42-BD238D8A0F33}" name="PivotTable7" cacheId="1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C8"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s>
  <rowFields count="1">
    <field x="1"/>
  </rowFields>
  <rowItems count="5">
    <i>
      <x/>
    </i>
    <i>
      <x v="1"/>
    </i>
    <i>
      <x v="2"/>
    </i>
    <i>
      <x v="3"/>
    </i>
    <i t="grand">
      <x/>
    </i>
  </rowItems>
  <colItems count="1">
    <i/>
  </colItems>
  <pageFields count="1">
    <pageField fld="2" hier="1" name="[Main_table].[Order Date].[All]" cap="All"/>
  </pageFields>
  <dataFields count="1">
    <dataField name="Sum of Amount" fld="0" baseField="0" baseItem="0"/>
  </dataField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3B83D5-E6EC-421F-87DC-B78ED84C517F}" name="PivotTable9" cacheId="1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22:C27" firstHeaderRow="1" firstDataRow="1" firstDataCol="1" rowPageCount="1" colPageCount="1"/>
  <pivotFields count="3">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items count="1">
        <item s="1" x="0"/>
      </items>
    </pivotField>
    <pivotField dataField="1" subtotalTop="0" showAll="0" defaultSubtotal="0"/>
  </pivotFields>
  <rowFields count="1">
    <field x="0"/>
  </rowFields>
  <rowItems count="5">
    <i>
      <x/>
    </i>
    <i>
      <x v="1"/>
    </i>
    <i>
      <x v="2"/>
    </i>
    <i>
      <x v="3"/>
    </i>
    <i t="grand">
      <x/>
    </i>
  </rowItems>
  <colItems count="1">
    <i/>
  </colItems>
  <pageFields count="1">
    <pageField fld="1" hier="17" name="[Main_table].[if last 30 days].&amp;[True]" cap="TRUE"/>
  </pageFields>
  <dataFields count="1">
    <dataField name="Sum of Amount" fld="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task_2 Weeks_Advance Excel -1.xlsx!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0313BE7-97C8-4C08-BFD2-5CA945D599CB}" autoFormatId="16" applyNumberFormats="0" applyBorderFormats="0" applyFontFormats="0" applyPatternFormats="0" applyAlignmentFormats="0" applyWidthHeightFormats="0">
  <queryTableRefresh nextId="21">
    <queryTableFields count="20">
      <queryTableField id="1" name="Main_table[Order id]" tableColumnId="1"/>
      <queryTableField id="2" name="Main_table[Order Date]" tableColumnId="2"/>
      <queryTableField id="3" name="Main_table[Day]" tableColumnId="3"/>
      <queryTableField id="4" name="Main_table[Weekday]" tableColumnId="4"/>
      <queryTableField id="5" name="Main_table[Month]" tableColumnId="5"/>
      <queryTableField id="6" name="Main_table[Cust ID]" tableColumnId="6"/>
      <queryTableField id="7" name="Main_table[Cust Name]" tableColumnId="7"/>
      <queryTableField id="8" name="Main_table[Seller]" tableColumnId="8"/>
      <queryTableField id="9" name="Main_table[Product]" tableColumnId="9"/>
      <queryTableField id="10" name="Main_table[Price]" tableColumnId="10"/>
      <queryTableField id="11" name="Main_table[Qty]" tableColumnId="11"/>
      <queryTableField id="12" name="Main_table[Amount]" tableColumnId="12"/>
      <queryTableField id="13" name="Main_table[Payment Mode]" tableColumnId="13"/>
      <queryTableField id="14" name="Main_table[Last 30 Days]" tableColumnId="14"/>
      <queryTableField id="15" name="Main_table[Last 3 Months]" tableColumnId="15"/>
      <queryTableField id="16" name="Main_table[Very last 30 days]" tableColumnId="16"/>
      <queryTableField id="17" name="Main_table[Very last 90 days]" tableColumnId="17"/>
      <queryTableField id="18" name="Main_table[if last 30 days]" tableColumnId="18"/>
      <queryTableField id="19" name="Main_table[Order Date (Month)]" tableColumnId="19"/>
      <queryTableField id="20" name="Main_table[Order Date (Month Index)]"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1" xr10:uid="{9BDADFDF-2F1D-4A58-9181-083DA9C7E8EA}" sourceName="Weekday">
  <pivotTables>
    <pivotTable tabId="15" name="PivotTable1"/>
    <pivotTable tabId="16" name="PivotTable2"/>
  </pivotTables>
  <data>
    <tabular pivotCacheId="1254741353">
      <items count="7">
        <i x="2" s="1"/>
        <i x="3" s="1"/>
        <i x="4" s="1"/>
        <i x="5" s="1"/>
        <i x="6"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1" xr10:uid="{6E87E2B6-E92D-4804-A5AC-214C7DB597D9}" sourceName="Seller">
  <pivotTables>
    <pivotTable tabId="15" name="PivotTable1"/>
    <pivotTable tabId="16" name="PivotTable2"/>
  </pivotTables>
  <data>
    <tabular pivotCacheId="1254741353">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1" xr10:uid="{515D9506-0FA6-4AD0-B6F5-6A19BFA4DE08}" sourceName="[Main_table].[Payment Mode]">
  <pivotTables>
    <pivotTable tabId="14" name="PivotTable10"/>
    <pivotTable tabId="7" name="PivotTable7"/>
    <pivotTable tabId="6" name="PivotTable6"/>
    <pivotTable tabId="9" name="PivotTable5"/>
    <pivotTable tabId="8" name="PivotTable5"/>
    <pivotTable tabId="11" name="PivotTable2"/>
    <pivotTable tabId="7" name="PivotTable9"/>
    <pivotTable tabId="8" name="PivotTable16"/>
  </pivotTables>
  <data>
    <olap pivotCacheId="727735441">
      <levels count="2">
        <level uniqueName="[Main_table].[Payment Mode].[(All)]" sourceCaption="(All)" count="0"/>
        <level uniqueName="[Main_table].[Payment Mode].[Payment Mode]" sourceCaption="Payment Mode" count="2">
          <ranges>
            <range startItem="0">
              <i n="[Main_table].[Payment Mode].&amp;[Cash]" c="Cash"/>
              <i n="[Main_table].[Payment Mode].&amp;[Online]" c="Online"/>
            </range>
          </ranges>
        </level>
      </levels>
      <selections count="1">
        <selection n="[Main_table].[Payment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9F42B5E-F33E-4358-9365-E7C0F7D1207B}" sourceName="[Main_table].[Month]">
  <pivotTables>
    <pivotTable tabId="14" name="PivotTable10"/>
    <pivotTable tabId="7" name="PivotTable7"/>
    <pivotTable tabId="7" name="PivotTable9"/>
    <pivotTable tabId="6" name="PivotTable6"/>
    <pivotTable tabId="9" name="PivotTable5"/>
    <pivotTable tabId="8" name="PivotTable5"/>
    <pivotTable tabId="11" name="PivotTable2"/>
    <pivotTable tabId="8" name="PivotTable16"/>
  </pivotTables>
  <data>
    <olap pivotCacheId="727735441">
      <levels count="2">
        <level uniqueName="[Main_table].[Month].[(All)]" sourceCaption="(All)" count="0"/>
        <level uniqueName="[Main_table].[Month].[Month]" sourceCaption="Month" count="6">
          <ranges>
            <range startItem="0">
              <i n="[Main_table].[Month].&amp;[April]" c="April"/>
              <i n="[Main_table].[Month].&amp;[August]" c="August"/>
              <i n="[Main_table].[Month].&amp;[July]" c="July"/>
              <i n="[Main_table].[Month].&amp;[June]" c="June"/>
              <i n="[Main_table].[Month].&amp;[May]" c="May"/>
              <i n="[Main_table].[Month].&amp;[September]" c="September"/>
            </range>
          </ranges>
        </level>
      </levels>
      <selections count="1">
        <selection n="[Main_table].[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37B7D92-57BE-43B6-9191-B78A1AB0D922}" sourceName="[Main_table].[Product]">
  <pivotTables>
    <pivotTable tabId="14" name="PivotTable10"/>
    <pivotTable tabId="7" name="PivotTable7"/>
    <pivotTable tabId="7" name="PivotTable9"/>
    <pivotTable tabId="6" name="PivotTable6"/>
    <pivotTable tabId="9" name="PivotTable5"/>
    <pivotTable tabId="8" name="PivotTable5"/>
    <pivotTable tabId="11" name="PivotTable2"/>
    <pivotTable tabId="8" name="PivotTable16"/>
  </pivotTables>
  <data>
    <olap pivotCacheId="727735441">
      <levels count="2">
        <level uniqueName="[Main_table].[Product].[(All)]" sourceCaption="(All)" count="0"/>
        <level uniqueName="[Main_table].[Product].[Product]" sourceCaption="Product" count="7">
          <ranges>
            <range startItem="0">
              <i n="[Main_table].[Product].&amp;[HDD 256 GB]" c="HDD 256 GB"/>
              <i n="[Main_table].[Product].&amp;[Keyboard]" c="Keyboard"/>
              <i n="[Main_table].[Product].&amp;[Monitor]" c="Monitor"/>
              <i n="[Main_table].[Product].&amp;[Mouse]" c="Mouse"/>
              <i n="[Main_table].[Product].&amp;[Printer]" c="Printer"/>
              <i n="[Main_table].[Product].&amp;[Scanner]" c="Scanner"/>
              <i n="[Main_table].[Product].&amp;[SSD 256 GB]" c="SSD 256 GB"/>
            </range>
          </ranges>
        </level>
      </levels>
      <selections count="1">
        <selection n="[Main_table].[Produc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 xr10:uid="{EDAF5A57-4C46-42B0-B534-1054A292EE4E}" sourceName="[Main_table].[Seller]">
  <pivotTables>
    <pivotTable tabId="14" name="PivotTable10"/>
    <pivotTable tabId="7" name="PivotTable7"/>
    <pivotTable tabId="7" name="PivotTable9"/>
    <pivotTable tabId="6" name="PivotTable6"/>
    <pivotTable tabId="9" name="PivotTable5"/>
    <pivotTable tabId="8" name="PivotTable5"/>
    <pivotTable tabId="11" name="PivotTable2"/>
    <pivotTable tabId="8" name="PivotTable16"/>
  </pivotTables>
  <data>
    <olap pivotCacheId="727735441">
      <levels count="2">
        <level uniqueName="[Main_table].[Seller].[(All)]" sourceCaption="(All)" count="0"/>
        <level uniqueName="[Main_table].[Seller].[Seller]" sourceCaption="Seller" count="4">
          <ranges>
            <range startItem="0">
              <i n="[Main_table].[Seller].&amp;[ABC Traders]" c="ABC Traders"/>
              <i n="[Main_table].[Seller].&amp;[CCC Mart]" c="CCC Mart"/>
              <i n="[Main_table].[Seller].&amp;[RG Store]" c="RG Store"/>
              <i n="[Main_table].[Seller].&amp;[Super Tech]" c="Super Tech"/>
            </range>
          </ranges>
        </level>
      </levels>
      <selections count="1">
        <selection n="[Main_table].[Selle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2" xr10:uid="{14F6F97D-8CC6-46FE-BCD3-57A41CF811E7}" sourceName="[Main_table].[Weekday]">
  <pivotTables>
    <pivotTable tabId="14" name="PivotTable10"/>
    <pivotTable tabId="7" name="PivotTable7"/>
    <pivotTable tabId="7" name="PivotTable9"/>
    <pivotTable tabId="6" name="PivotTable6"/>
    <pivotTable tabId="9" name="PivotTable5"/>
    <pivotTable tabId="8" name="PivotTable5"/>
    <pivotTable tabId="11" name="PivotTable2"/>
    <pivotTable tabId="8" name="PivotTable16"/>
  </pivotTables>
  <data>
    <olap pivotCacheId="727735441">
      <levels count="2">
        <level uniqueName="[Main_table].[Weekday].[(All)]" sourceCaption="(All)" count="0"/>
        <level uniqueName="[Main_table].[Weekday].[Weekday]" sourceCaption="Weekday" count="7">
          <ranges>
            <range startItem="0">
              <i n="[Main_table].[Weekday].&amp;[Friday]" c="Friday"/>
              <i n="[Main_table].[Weekday].&amp;[Monday]" c="Monday"/>
              <i n="[Main_table].[Weekday].&amp;[Saturday]" c="Saturday"/>
              <i n="[Main_table].[Weekday].&amp;[Sunday]" c="Sunday"/>
              <i n="[Main_table].[Weekday].&amp;[Thursday]" c="Thursday"/>
              <i n="[Main_table].[Weekday].&amp;[Tuesday]" c="Tuesday"/>
              <i n="[Main_table].[Weekday].&amp;[Wednesday]" c="Wednesday"/>
            </range>
          </ranges>
        </level>
      </levels>
      <selections count="1">
        <selection n="[Main_table].[Weekda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289B5DB6-9B65-4330-A553-64F7FE35D16E}" sourceName="Weekday">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1" xr10:uid="{32CD1C88-5A67-46B6-93B5-71BED115C127}" cache="Slicer_Weekday1" caption="Weekda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xr10:uid="{1C3064E2-8238-4116-B54D-4B709DCA0E77}" cache="Slicer_Weekday" caption="Weekda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ode 2" xr10:uid="{8FE502BD-7B2C-4908-8EBF-5A33A8212D69}" cache="Slicer_Payment_Mode1" caption="Payment Mode" columnCount="2" level="1" rowHeight="234950"/>
  <slicer name="Month 1" xr10:uid="{4106076A-8122-4974-A722-2097EB02EFE6}" cache="Slicer_Month" caption="Month" level="1" rowHeight="234950"/>
  <slicer name="Product 1" xr10:uid="{DCAD7EE5-D8CB-4726-889B-E3D6131AC599}" cache="Slicer_Product" caption="Product" level="1" rowHeight="234950"/>
  <slicer name="Seller 1" xr10:uid="{0262B559-64E1-4C20-BA2C-927D04A121A1}" cache="Slicer_Seller" caption="Seller" level="1" rowHeight="234950"/>
  <slicer name="Weekday 3" xr10:uid="{90076BC9-A31F-4BBE-8D94-5CBEEC526921}" cache="Slicer_Weekday2" caption="Weekday" columnCount="2"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2" xr10:uid="{FEDD6646-41BE-405A-B40A-482CD6D25C86}" cache="Slicer_Seller1" caption="Selle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EF1AF4E-24EC-4D18-BB38-74186DDE31CC}" cache="Slicer_Month" caption="Month" level="1" rowHeight="234950"/>
  <slicer name="Product" xr10:uid="{9098EAC0-4B95-4089-B35A-2D0D01BEBE64}" cache="Slicer_Product" caption="Product" level="1" rowHeight="234950"/>
  <slicer name="Seller" xr10:uid="{1632D0EC-CB7E-44E3-BB95-273359326FAE}" cache="Slicer_Seller" caption="Seller" level="1" rowHeight="234950"/>
  <slicer name="Weekday 2" xr10:uid="{C40950EF-FB6D-4E1B-A203-8CD3183C315C}" cache="Slicer_Weekday2" caption="Weekday"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D99BB2-4804-4F14-A08C-0C2FD662EDBB}" name="Table23" displayName="Table23" ref="B2:P1038" totalsRowShown="0" headerRowDxfId="41" headerRowBorderDxfId="40" tableBorderDxfId="39" totalsRowBorderDxfId="38">
  <autoFilter ref="B2:P1038" xr:uid="{7E0B1BE7-757F-4E6C-A73C-A0922C9B72B4}"/>
  <tableColumns count="15">
    <tableColumn id="1" xr3:uid="{8A49FFA4-D69E-4134-8A99-1968DD447FE8}" name="Order id" dataDxfId="37"/>
    <tableColumn id="2" xr3:uid="{997BAD4F-8C2A-4D14-A420-61F0525A44E8}" name="Order Date" dataDxfId="36"/>
    <tableColumn id="3" xr3:uid="{61839E90-779B-4D3D-85CB-0722322DF876}" name="Day" dataDxfId="35">
      <calculatedColumnFormula>TEXT(Table23[[#This Row],[Order Date]],"d")</calculatedColumnFormula>
    </tableColumn>
    <tableColumn id="15" xr3:uid="{772D356A-C158-4163-A1F7-4D2081032B87}" name="Weekday" dataDxfId="34">
      <calculatedColumnFormula>TEXT(Table23[[#This Row],[Order Date]],"dddd")</calculatedColumnFormula>
    </tableColumn>
    <tableColumn id="4" xr3:uid="{87494697-377F-44B3-8A1A-25481E1BA126}" name="Month" dataDxfId="33">
      <calculatedColumnFormula>TEXT(Table23[[#This Row],[Order Date]],"mmmm")</calculatedColumnFormula>
    </tableColumn>
    <tableColumn id="5" xr3:uid="{AB8CFC99-D5E9-4385-8C18-87EF426E502F}" name="Cust ID" dataDxfId="32"/>
    <tableColumn id="6" xr3:uid="{364906C9-33CF-4843-812C-D16B8E4552B1}" name="Cust Name" dataDxfId="31"/>
    <tableColumn id="7" xr3:uid="{0E022C0C-0AD0-4106-B157-022FA2770FCC}" name="Seller" dataDxfId="30"/>
    <tableColumn id="8" xr3:uid="{3E987FCB-155E-4E40-83D0-A04CEBE14E37}" name="Product" dataDxfId="29"/>
    <tableColumn id="9" xr3:uid="{3BEA6D42-C6E4-4E24-AE61-24F44B8A3C18}" name="Price" dataDxfId="28"/>
    <tableColumn id="10" xr3:uid="{C8ABF0EA-808C-4965-9973-8CF7CB56ED8C}" name="Qty" dataDxfId="27"/>
    <tableColumn id="11" xr3:uid="{0262CEDE-D3B5-4C23-9AD9-BE41F9605038}" name="Amount" dataDxfId="26">
      <calculatedColumnFormula>Table23[[#This Row],[Qty]]*Table23[[#This Row],[Price]]</calculatedColumnFormula>
    </tableColumn>
    <tableColumn id="12" xr3:uid="{C4BA7ADD-7797-4B46-AEA1-6D844E62F20F}" name="Payment Mode" dataDxfId="25"/>
    <tableColumn id="13" xr3:uid="{8B8E8FF1-4893-464C-8EA1-815CB3D780CE}" name="Last 30 Days" dataDxfId="24">
      <calculatedColumnFormula>SUMIFS(Table23[Amount], Table23[Order Date], "&gt;"&amp;Table23[[#This Row],[Order Date]]-30,Table23[Order Date], "&lt;="&amp;Table23[[#This Row],[Order Date]])</calculatedColumnFormula>
    </tableColumn>
    <tableColumn id="14" xr3:uid="{47BE94F3-FF11-4580-821B-394CFAD0C893}" name="Last 3 Months" dataDxfId="23">
      <calculatedColumnFormula>SUMIFS(Table23[Amount], Table23[Order Date], "&gt;"&amp;Table23[[#This Row],[Order Date]]-90,Table23[Order Date], "&lt;="&amp;Table23[[#This Row],[Order 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9CB461-02FF-4512-A826-7B9BEA2D62FF}" name="Main_table" displayName="Main_table" ref="B2:S1038" totalsRowShown="0" headerRowDxfId="22" headerRowBorderDxfId="21" tableBorderDxfId="20" totalsRowBorderDxfId="19">
  <autoFilter ref="B2:S1038" xr:uid="{7E0B1BE7-757F-4E6C-A73C-A0922C9B72B4}"/>
  <tableColumns count="18">
    <tableColumn id="1" xr3:uid="{AD88C5DB-9970-4628-9F8F-F21252BE2B0C}" name="Order id" dataDxfId="18"/>
    <tableColumn id="2" xr3:uid="{E2CB3F98-6CD5-4401-A020-2F261D362938}" name="Order Date" dataDxfId="17"/>
    <tableColumn id="3" xr3:uid="{40C50FE5-342A-4A43-B337-D854557AD84D}" name="Day" dataDxfId="16">
      <calculatedColumnFormula>TEXT(Main_table[[#This Row],[Order Date]],"d")</calculatedColumnFormula>
    </tableColumn>
    <tableColumn id="17" xr3:uid="{04BBF756-1E78-4AB1-B131-57BA9783ECB3}" name="Weekday" dataDxfId="15">
      <calculatedColumnFormula>TEXT(Main_table[[#This Row],[Order Date]],"dddd")</calculatedColumnFormula>
    </tableColumn>
    <tableColumn id="4" xr3:uid="{E87262A5-2758-44AA-B210-913D9356A1E4}" name="Month" dataDxfId="14">
      <calculatedColumnFormula>TEXT(Main_table[[#This Row],[Order Date]],"mmmm")</calculatedColumnFormula>
    </tableColumn>
    <tableColumn id="5" xr3:uid="{BE104D6B-B812-4073-8491-118ADE347690}" name="Cust ID" dataDxfId="13"/>
    <tableColumn id="6" xr3:uid="{8D370605-EC8A-451A-A536-63E79CD66428}" name="Cust Name" dataDxfId="12"/>
    <tableColumn id="7" xr3:uid="{21A7D73A-86E4-4031-8512-CCC413AF3E55}" name="Seller" dataDxfId="11"/>
    <tableColumn id="8" xr3:uid="{57791A91-0922-4A20-AE68-277A5B21FCDD}" name="Product" dataDxfId="10"/>
    <tableColumn id="9" xr3:uid="{DC185085-4938-45D1-92C1-BD358DD3F909}" name="Price" dataDxfId="9"/>
    <tableColumn id="10" xr3:uid="{F281F8DD-C282-465B-B5A6-1FC9CA8F3AC3}" name="Qty" dataDxfId="8"/>
    <tableColumn id="11" xr3:uid="{CC05A0BC-48FF-4E1C-A617-43A50CC36933}" name="Amount" dataDxfId="7">
      <calculatedColumnFormula>Main_table[[#This Row],[Qty]]*Main_table[[#This Row],[Price]]</calculatedColumnFormula>
    </tableColumn>
    <tableColumn id="12" xr3:uid="{1606E36D-20A5-4CA0-AF7E-C00AA1A70CB2}" name="Payment Mode" dataDxfId="6"/>
    <tableColumn id="13" xr3:uid="{A9D77DCE-1596-4179-AC88-A05C5423D38E}" name="Last 30 Days" dataDxfId="5">
      <calculatedColumnFormula>SUMIFS(Main_table[Amount], Main_table[Order Date], "&gt;"&amp;Main_table[[#This Row],[Order Date]]-30,Main_table[Order Date], "&lt;="&amp;Main_table[[#This Row],[Order Date]])</calculatedColumnFormula>
    </tableColumn>
    <tableColumn id="14" xr3:uid="{41980FDB-76D2-4D74-8FE4-6E52E5049256}" name="Last 3 Months" dataDxfId="4">
      <calculatedColumnFormula>SUMIFS(Main_table[Amount], Main_table[Order Date], "&gt;"&amp;Main_table[[#This Row],[Order Date]]-90,Main_table[Order Date], "&lt;="&amp;Main_table[[#This Row],[Order Date]])</calculatedColumnFormula>
    </tableColumn>
    <tableColumn id="15" xr3:uid="{2E3B5E02-1FF1-46AC-AB4A-F867F634D73A}" name="Very last 30 days " dataDxfId="3">
      <calculatedColumnFormula>SUMIFS(Main_table[Amount], Main_table[Order Date], "&gt;"&amp;DATE(2022, 9, 12)-30, Main_table[Order Date], "&lt;="&amp;DATE(2022, 9, 12))</calculatedColumnFormula>
    </tableColumn>
    <tableColumn id="16" xr3:uid="{3E181CA1-E950-40EC-B05C-59DB61553C82}" name="Very last 90 days " dataDxfId="2">
      <calculatedColumnFormula>SUMIFS(Main_table[Amount], Main_table[Order Date], "&gt;"&amp;DATE(2022, 9, 12)-90, Main_table[Order Date], "&lt;="&amp;DATE(2022, 9, 12))</calculatedColumnFormula>
    </tableColumn>
    <tableColumn id="18" xr3:uid="{A7D54728-E9B5-4BE4-8CA7-9671D05EF5DD}" name="if last 30 days" dataDxfId="1">
      <calculatedColumnFormula>AND(Main_table[[#This Row],[Order Date]] &gt; DATE(2022,8,12), Main_table[[#This Row],[Order Date]] &lt;=DATE(2022,9,12))</calculatedColumnFormula>
    </tableColumn>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A7EDED-7FA4-4161-BF4A-07D454AB3609}" name="Table_ExternalData_1" displayName="Table_ExternalData_1" ref="A3:T42" tableType="queryTable" totalsRowShown="0">
  <autoFilter ref="A3:T42" xr:uid="{E3A7EDED-7FA4-4161-BF4A-07D454AB3609}"/>
  <tableColumns count="20">
    <tableColumn id="1" xr3:uid="{CA1E857F-8F0B-4B6A-B0B8-8169D442B118}" uniqueName="1" name="Main_table[Order id]" queryTableFieldId="1"/>
    <tableColumn id="2" xr3:uid="{2AF57DBE-8AC5-47BF-916B-CF48AEA2C26D}" uniqueName="2" name="Main_table[Order Date]" queryTableFieldId="2" dataDxfId="0"/>
    <tableColumn id="3" xr3:uid="{4DDC3D36-37FD-4305-A945-26EB39B8B1D2}" uniqueName="3" name="Main_table[Day]" queryTableFieldId="3"/>
    <tableColumn id="4" xr3:uid="{CF05B399-0A14-438B-BB06-7F78ABCBA385}" uniqueName="4" name="Main_table[Weekday]" queryTableFieldId="4"/>
    <tableColumn id="5" xr3:uid="{ECFC9F20-F3CF-4948-8078-A183F44436A3}" uniqueName="5" name="Main_table[Month]" queryTableFieldId="5"/>
    <tableColumn id="6" xr3:uid="{031760CD-378D-4585-B3A8-C788B89230C5}" uniqueName="6" name="Main_table[Cust ID]" queryTableFieldId="6"/>
    <tableColumn id="7" xr3:uid="{DBA7BBDE-3B73-42E5-BAF2-54C6D6045F23}" uniqueName="7" name="Main_table[Cust Name]" queryTableFieldId="7"/>
    <tableColumn id="8" xr3:uid="{67FF67CC-A701-4A91-B082-ADD186C533A2}" uniqueName="8" name="Main_table[Seller]" queryTableFieldId="8"/>
    <tableColumn id="9" xr3:uid="{A15E7BD3-3552-4BD4-8E49-D5F1C9AA7543}" uniqueName="9" name="Main_table[Product]" queryTableFieldId="9"/>
    <tableColumn id="10" xr3:uid="{F7D7CF28-B5FF-43C9-81A5-A4E47A1294A8}" uniqueName="10" name="Main_table[Price]" queryTableFieldId="10"/>
    <tableColumn id="11" xr3:uid="{4D2E0CF5-752F-4E7A-A3C0-D8FD7E4C53C4}" uniqueName="11" name="Main_table[Qty]" queryTableFieldId="11"/>
    <tableColumn id="12" xr3:uid="{848C9CC9-BDE9-42CA-955D-8DA0140F6EFC}" uniqueName="12" name="Main_table[Amount]" queryTableFieldId="12"/>
    <tableColumn id="13" xr3:uid="{226449D2-E871-4489-B6C6-7D970FE6088F}" uniqueName="13" name="Main_table[Payment Mode]" queryTableFieldId="13"/>
    <tableColumn id="14" xr3:uid="{BA3DA930-2641-435D-A516-F58EC10DF757}" uniqueName="14" name="Main_table[Last 30 Days]" queryTableFieldId="14"/>
    <tableColumn id="15" xr3:uid="{3A5F5F36-AD9F-43E8-B603-9944B4D4A5F8}" uniqueName="15" name="Main_table[Last 3 Months]" queryTableFieldId="15"/>
    <tableColumn id="16" xr3:uid="{BB5ED9E2-680F-4738-B799-CE643E08EE5B}" uniqueName="16" name="Main_table[Very last 30 days]" queryTableFieldId="16"/>
    <tableColumn id="17" xr3:uid="{182DD387-5197-4148-975D-4C30B786108D}" uniqueName="17" name="Main_table[Very last 90 days]" queryTableFieldId="17"/>
    <tableColumn id="18" xr3:uid="{E32E8E91-86E0-4AD2-A391-9574CB2CB86B}" uniqueName="18" name="Main_table[if last 30 days]" queryTableFieldId="18"/>
    <tableColumn id="19" xr3:uid="{E9D6ECCB-D271-4DE7-84CB-E3E6B2E2FF23}" uniqueName="19" name="Main_table[Order Date (Month)]" queryTableFieldId="19"/>
    <tableColumn id="20" xr3:uid="{23FAB81A-C28C-4D78-91F6-28EC5A6E4C90}" uniqueName="20" name="Main_table[Order Date (Month Index)]" queryTableField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BE0B53-0E36-4AD9-AA9E-271EB67410B0}" name="Table4" displayName="Table4" ref="E12:F16" totalsRowShown="0">
  <autoFilter ref="E12:F16" xr:uid="{4EBE0B53-0E36-4AD9-AA9E-271EB67410B0}"/>
  <tableColumns count="2">
    <tableColumn id="1" xr3:uid="{49396233-7E3B-4655-8462-AF4C31E53439}" name="Seller"/>
    <tableColumn id="2" xr3:uid="{C6B73727-8550-4D66-B75E-F78E4F24053F}" name="Last 30 days sales"/>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8AA16-4244-423D-82CD-43ED736DCA9D}">
  <dimension ref="B2:P1038"/>
  <sheetViews>
    <sheetView topLeftCell="B3" zoomScale="115" zoomScaleNormal="115" workbookViewId="0">
      <selection activeCell="G12" sqref="G12"/>
    </sheetView>
  </sheetViews>
  <sheetFormatPr defaultRowHeight="13.8" x14ac:dyDescent="0.25"/>
  <cols>
    <col min="2" max="2" width="9" customWidth="1"/>
    <col min="3" max="4" width="12.8984375" customWidth="1"/>
    <col min="5" max="5" width="11.3984375" customWidth="1"/>
    <col min="6" max="6" width="7.796875" customWidth="1"/>
    <col min="8" max="8" width="11.296875" customWidth="1"/>
    <col min="9" max="9" width="15.796875" customWidth="1"/>
    <col min="10" max="10" width="13.59765625" customWidth="1"/>
    <col min="13" max="13" width="14.3984375" customWidth="1"/>
    <col min="14" max="14" width="15.296875" customWidth="1"/>
    <col min="15" max="15" width="16.296875" customWidth="1"/>
    <col min="16" max="16" width="16.59765625" customWidth="1"/>
  </cols>
  <sheetData>
    <row r="2" spans="2:16" ht="14.4" x14ac:dyDescent="0.3">
      <c r="B2" s="1" t="s">
        <v>0</v>
      </c>
      <c r="C2" s="2" t="s">
        <v>1</v>
      </c>
      <c r="D2" s="2" t="s">
        <v>2</v>
      </c>
      <c r="E2" s="2" t="s">
        <v>2562</v>
      </c>
      <c r="F2" s="2" t="s">
        <v>3</v>
      </c>
      <c r="G2" s="2" t="s">
        <v>4</v>
      </c>
      <c r="H2" s="2" t="s">
        <v>5</v>
      </c>
      <c r="I2" s="2" t="s">
        <v>6</v>
      </c>
      <c r="J2" s="2" t="s">
        <v>7</v>
      </c>
      <c r="K2" s="2" t="s">
        <v>8</v>
      </c>
      <c r="L2" s="3" t="s">
        <v>9</v>
      </c>
      <c r="M2" s="2" t="s">
        <v>10</v>
      </c>
      <c r="N2" s="2" t="s">
        <v>11</v>
      </c>
      <c r="O2" s="2" t="s">
        <v>2543</v>
      </c>
      <c r="P2" s="4" t="s">
        <v>2544</v>
      </c>
    </row>
    <row r="3" spans="2:16" x14ac:dyDescent="0.25">
      <c r="B3" s="5" t="s">
        <v>12</v>
      </c>
      <c r="C3" s="15">
        <v>44652</v>
      </c>
      <c r="D3" s="21" t="str">
        <f>TEXT(Table23[[#This Row],[Order Date]],"d")</f>
        <v>1</v>
      </c>
      <c r="E3" s="15" t="str">
        <f>TEXT(Table23[[#This Row],[Order Date]],"dddd")</f>
        <v>Friday</v>
      </c>
      <c r="F3" s="6" t="str">
        <f>TEXT(Table23[[#This Row],[Order Date]],"mmmm")</f>
        <v>April</v>
      </c>
      <c r="G3" s="6" t="s">
        <v>13</v>
      </c>
      <c r="H3" s="6" t="s">
        <v>14</v>
      </c>
      <c r="I3" s="6" t="s">
        <v>15</v>
      </c>
      <c r="J3" s="6" t="s">
        <v>16</v>
      </c>
      <c r="K3" s="7">
        <v>210</v>
      </c>
      <c r="L3" s="7">
        <v>2</v>
      </c>
      <c r="M3" s="7">
        <f>Table23[[#This Row],[Qty]]*Table23[[#This Row],[Price]]</f>
        <v>420</v>
      </c>
      <c r="N3" s="6" t="s">
        <v>17</v>
      </c>
      <c r="O3" s="8">
        <f>SUMIFS(Table23[Amount], Table23[Order Date], "&gt;"&amp;Table23[[#This Row],[Order Date]]-30,Table23[Order Date], "&lt;="&amp;Table23[[#This Row],[Order Date]])</f>
        <v>49810</v>
      </c>
      <c r="P3" s="9">
        <f>SUMIFS(Table23[Amount], Table23[Order Date], "&gt;"&amp;Table23[[#This Row],[Order Date]]-90,Table23[Order Date], "&lt;="&amp;Table23[[#This Row],[Order Date]])</f>
        <v>49810</v>
      </c>
    </row>
    <row r="4" spans="2:16" x14ac:dyDescent="0.25">
      <c r="B4" s="5" t="s">
        <v>18</v>
      </c>
      <c r="C4" s="15">
        <v>44652</v>
      </c>
      <c r="D4" s="21" t="str">
        <f>TEXT(Table23[[#This Row],[Order Date]],"d")</f>
        <v>1</v>
      </c>
      <c r="E4" s="15" t="str">
        <f>TEXT(Table23[[#This Row],[Order Date]],"dddd")</f>
        <v>Friday</v>
      </c>
      <c r="F4" s="6" t="str">
        <f>TEXT(Table23[[#This Row],[Order Date]],"mmmm")</f>
        <v>April</v>
      </c>
      <c r="G4" s="6" t="s">
        <v>19</v>
      </c>
      <c r="H4" s="6" t="s">
        <v>20</v>
      </c>
      <c r="I4" s="6" t="s">
        <v>21</v>
      </c>
      <c r="J4" s="6" t="s">
        <v>22</v>
      </c>
      <c r="K4" s="7">
        <v>4000</v>
      </c>
      <c r="L4" s="7">
        <v>3</v>
      </c>
      <c r="M4" s="7">
        <f>Table23[[#This Row],[Qty]]*Table23[[#This Row],[Price]]</f>
        <v>12000</v>
      </c>
      <c r="N4" s="6" t="s">
        <v>23</v>
      </c>
      <c r="O4" s="8">
        <f>SUMIFS(Table23[Amount], Table23[Order Date], "&gt;"&amp;Table23[[#This Row],[Order Date]]-30,Table23[Order Date], "&lt;="&amp;Table23[[#This Row],[Order Date]])</f>
        <v>49810</v>
      </c>
      <c r="P4" s="9">
        <f>SUMIFS(Table23[Amount], Table23[Order Date], "&gt;"&amp;Table23[[#This Row],[Order Date]]-90,Table23[Order Date], "&lt;="&amp;Table23[[#This Row],[Order Date]])</f>
        <v>49810</v>
      </c>
    </row>
    <row r="5" spans="2:16" x14ac:dyDescent="0.25">
      <c r="B5" s="5" t="s">
        <v>24</v>
      </c>
      <c r="C5" s="15">
        <v>44652</v>
      </c>
      <c r="D5" s="21" t="str">
        <f>TEXT(Table23[[#This Row],[Order Date]],"d")</f>
        <v>1</v>
      </c>
      <c r="E5" s="15" t="str">
        <f>TEXT(Table23[[#This Row],[Order Date]],"dddd")</f>
        <v>Friday</v>
      </c>
      <c r="F5" s="6" t="str">
        <f>TEXT(Table23[[#This Row],[Order Date]],"mmmm")</f>
        <v>April</v>
      </c>
      <c r="G5" s="6" t="s">
        <v>25</v>
      </c>
      <c r="H5" s="6" t="s">
        <v>26</v>
      </c>
      <c r="I5" s="6" t="s">
        <v>27</v>
      </c>
      <c r="J5" s="6" t="s">
        <v>28</v>
      </c>
      <c r="K5" s="7">
        <v>3200</v>
      </c>
      <c r="L5" s="7">
        <v>5</v>
      </c>
      <c r="M5" s="7">
        <f>Table23[[#This Row],[Qty]]*Table23[[#This Row],[Price]]</f>
        <v>16000</v>
      </c>
      <c r="N5" s="6" t="s">
        <v>17</v>
      </c>
      <c r="O5" s="8">
        <f>SUMIFS(Table23[Amount], Table23[Order Date], "&gt;"&amp;Table23[[#This Row],[Order Date]]-30,Table23[Order Date], "&lt;="&amp;Table23[[#This Row],[Order Date]])</f>
        <v>49810</v>
      </c>
      <c r="P5" s="9">
        <f>SUMIFS(Table23[Amount], Table23[Order Date], "&gt;"&amp;Table23[[#This Row],[Order Date]]-90,Table23[Order Date], "&lt;="&amp;Table23[[#This Row],[Order Date]])</f>
        <v>49810</v>
      </c>
    </row>
    <row r="6" spans="2:16" x14ac:dyDescent="0.25">
      <c r="B6" s="5" t="s">
        <v>29</v>
      </c>
      <c r="C6" s="15">
        <v>44652</v>
      </c>
      <c r="D6" s="21" t="str">
        <f>TEXT(Table23[[#This Row],[Order Date]],"d")</f>
        <v>1</v>
      </c>
      <c r="E6" s="15" t="str">
        <f>TEXT(Table23[[#This Row],[Order Date]],"dddd")</f>
        <v>Friday</v>
      </c>
      <c r="F6" s="6" t="str">
        <f>TEXT(Table23[[#This Row],[Order Date]],"mmmm")</f>
        <v>April</v>
      </c>
      <c r="G6" s="6" t="s">
        <v>30</v>
      </c>
      <c r="H6" s="6" t="s">
        <v>31</v>
      </c>
      <c r="I6" s="6" t="s">
        <v>32</v>
      </c>
      <c r="J6" s="6" t="s">
        <v>33</v>
      </c>
      <c r="K6" s="7">
        <v>2900</v>
      </c>
      <c r="L6" s="7">
        <v>3</v>
      </c>
      <c r="M6" s="7">
        <f>Table23[[#This Row],[Qty]]*Table23[[#This Row],[Price]]</f>
        <v>8700</v>
      </c>
      <c r="N6" s="6" t="s">
        <v>23</v>
      </c>
      <c r="O6" s="8">
        <f>SUMIFS(Table23[Amount], Table23[Order Date], "&gt;"&amp;Table23[[#This Row],[Order Date]]-30,Table23[Order Date], "&lt;="&amp;Table23[[#This Row],[Order Date]])</f>
        <v>49810</v>
      </c>
      <c r="P6" s="9">
        <f>SUMIFS(Table23[Amount], Table23[Order Date], "&gt;"&amp;Table23[[#This Row],[Order Date]]-90,Table23[Order Date], "&lt;="&amp;Table23[[#This Row],[Order Date]])</f>
        <v>49810</v>
      </c>
    </row>
    <row r="7" spans="2:16" x14ac:dyDescent="0.25">
      <c r="B7" s="5" t="s">
        <v>34</v>
      </c>
      <c r="C7" s="15">
        <v>44652</v>
      </c>
      <c r="D7" s="21" t="str">
        <f>TEXT(Table23[[#This Row],[Order Date]],"d")</f>
        <v>1</v>
      </c>
      <c r="E7" s="15" t="str">
        <f>TEXT(Table23[[#This Row],[Order Date]],"dddd")</f>
        <v>Friday</v>
      </c>
      <c r="F7" s="6" t="str">
        <f>TEXT(Table23[[#This Row],[Order Date]],"mmmm")</f>
        <v>April</v>
      </c>
      <c r="G7" s="6" t="s">
        <v>35</v>
      </c>
      <c r="H7" s="6" t="s">
        <v>36</v>
      </c>
      <c r="I7" s="6" t="s">
        <v>15</v>
      </c>
      <c r="J7" s="6" t="s">
        <v>37</v>
      </c>
      <c r="K7" s="7">
        <v>190</v>
      </c>
      <c r="L7" s="7">
        <v>1</v>
      </c>
      <c r="M7" s="7">
        <f>Table23[[#This Row],[Qty]]*Table23[[#This Row],[Price]]</f>
        <v>190</v>
      </c>
      <c r="N7" s="6" t="s">
        <v>17</v>
      </c>
      <c r="O7" s="8">
        <f>SUMIFS(Table23[Amount], Table23[Order Date], "&gt;"&amp;Table23[[#This Row],[Order Date]]-30,Table23[Order Date], "&lt;="&amp;Table23[[#This Row],[Order Date]])</f>
        <v>49810</v>
      </c>
      <c r="P7" s="9">
        <f>SUMIFS(Table23[Amount], Table23[Order Date], "&gt;"&amp;Table23[[#This Row],[Order Date]]-90,Table23[Order Date], "&lt;="&amp;Table23[[#This Row],[Order Date]])</f>
        <v>49810</v>
      </c>
    </row>
    <row r="8" spans="2:16" x14ac:dyDescent="0.25">
      <c r="B8" s="5" t="s">
        <v>38</v>
      </c>
      <c r="C8" s="15">
        <v>44652</v>
      </c>
      <c r="D8" s="21" t="str">
        <f>TEXT(Table23[[#This Row],[Order Date]],"d")</f>
        <v>1</v>
      </c>
      <c r="E8" s="15" t="str">
        <f>TEXT(Table23[[#This Row],[Order Date]],"dddd")</f>
        <v>Friday</v>
      </c>
      <c r="F8" s="6" t="str">
        <f>TEXT(Table23[[#This Row],[Order Date]],"mmmm")</f>
        <v>April</v>
      </c>
      <c r="G8" s="6" t="s">
        <v>39</v>
      </c>
      <c r="H8" s="6" t="s">
        <v>40</v>
      </c>
      <c r="I8" s="6" t="s">
        <v>21</v>
      </c>
      <c r="J8" s="6" t="s">
        <v>41</v>
      </c>
      <c r="K8" s="7">
        <v>4000</v>
      </c>
      <c r="L8" s="7">
        <v>2</v>
      </c>
      <c r="M8" s="7">
        <f>Table23[[#This Row],[Qty]]*Table23[[#This Row],[Price]]</f>
        <v>8000</v>
      </c>
      <c r="N8" s="6" t="s">
        <v>23</v>
      </c>
      <c r="O8" s="8">
        <f>SUMIFS(Table23[Amount], Table23[Order Date], "&gt;"&amp;Table23[[#This Row],[Order Date]]-30,Table23[Order Date], "&lt;="&amp;Table23[[#This Row],[Order Date]])</f>
        <v>49810</v>
      </c>
      <c r="P8" s="9">
        <f>SUMIFS(Table23[Amount], Table23[Order Date], "&gt;"&amp;Table23[[#This Row],[Order Date]]-90,Table23[Order Date], "&lt;="&amp;Table23[[#This Row],[Order Date]])</f>
        <v>49810</v>
      </c>
    </row>
    <row r="9" spans="2:16" x14ac:dyDescent="0.25">
      <c r="B9" s="5" t="s">
        <v>42</v>
      </c>
      <c r="C9" s="15">
        <v>44652</v>
      </c>
      <c r="D9" s="21" t="str">
        <f>TEXT(Table23[[#This Row],[Order Date]],"d")</f>
        <v>1</v>
      </c>
      <c r="E9" s="15" t="str">
        <f>TEXT(Table23[[#This Row],[Order Date]],"dddd")</f>
        <v>Friday</v>
      </c>
      <c r="F9" s="6" t="str">
        <f>TEXT(Table23[[#This Row],[Order Date]],"mmmm")</f>
        <v>April</v>
      </c>
      <c r="G9" s="6" t="s">
        <v>43</v>
      </c>
      <c r="H9" s="6" t="s">
        <v>44</v>
      </c>
      <c r="I9" s="6" t="s">
        <v>27</v>
      </c>
      <c r="J9" s="6" t="s">
        <v>45</v>
      </c>
      <c r="K9" s="7">
        <v>1500</v>
      </c>
      <c r="L9" s="7">
        <v>3</v>
      </c>
      <c r="M9" s="7">
        <f>Table23[[#This Row],[Qty]]*Table23[[#This Row],[Price]]</f>
        <v>4500</v>
      </c>
      <c r="N9" s="6" t="s">
        <v>17</v>
      </c>
      <c r="O9" s="8">
        <f>SUMIFS(Table23[Amount], Table23[Order Date], "&gt;"&amp;Table23[[#This Row],[Order Date]]-30,Table23[Order Date], "&lt;="&amp;Table23[[#This Row],[Order Date]])</f>
        <v>49810</v>
      </c>
      <c r="P9" s="9">
        <f>SUMIFS(Table23[Amount], Table23[Order Date], "&gt;"&amp;Table23[[#This Row],[Order Date]]-90,Table23[Order Date], "&lt;="&amp;Table23[[#This Row],[Order Date]])</f>
        <v>49810</v>
      </c>
    </row>
    <row r="10" spans="2:16" x14ac:dyDescent="0.25">
      <c r="B10" s="5" t="s">
        <v>46</v>
      </c>
      <c r="C10" s="15">
        <v>44653</v>
      </c>
      <c r="D10" s="21" t="str">
        <f>TEXT(Table23[[#This Row],[Order Date]],"d")</f>
        <v>2</v>
      </c>
      <c r="E10" s="15" t="str">
        <f>TEXT(Table23[[#This Row],[Order Date]],"dddd")</f>
        <v>Saturday</v>
      </c>
      <c r="F10" s="6" t="str">
        <f>TEXT(Table23[[#This Row],[Order Date]],"mmmm")</f>
        <v>April</v>
      </c>
      <c r="G10" s="6" t="s">
        <v>47</v>
      </c>
      <c r="H10" s="6" t="s">
        <v>48</v>
      </c>
      <c r="I10" s="6" t="s">
        <v>32</v>
      </c>
      <c r="J10" s="6" t="s">
        <v>16</v>
      </c>
      <c r="K10" s="7">
        <v>210</v>
      </c>
      <c r="L10" s="7">
        <v>7</v>
      </c>
      <c r="M10" s="7">
        <f>Table23[[#This Row],[Qty]]*Table23[[#This Row],[Price]]</f>
        <v>1470</v>
      </c>
      <c r="N10" s="6" t="s">
        <v>23</v>
      </c>
      <c r="O10" s="8">
        <f>SUMIFS(Table23[Amount], Table23[Order Date], "&gt;"&amp;Table23[[#This Row],[Order Date]]-30,Table23[Order Date], "&lt;="&amp;Table23[[#This Row],[Order Date]])</f>
        <v>100440</v>
      </c>
      <c r="P10" s="9">
        <f>SUMIFS(Table23[Amount], Table23[Order Date], "&gt;"&amp;Table23[[#This Row],[Order Date]]-90,Table23[Order Date], "&lt;="&amp;Table23[[#This Row],[Order Date]])</f>
        <v>100440</v>
      </c>
    </row>
    <row r="11" spans="2:16" x14ac:dyDescent="0.25">
      <c r="B11" s="5" t="s">
        <v>49</v>
      </c>
      <c r="C11" s="15">
        <v>44653</v>
      </c>
      <c r="D11" s="21" t="str">
        <f>TEXT(Table23[[#This Row],[Order Date]],"d")</f>
        <v>2</v>
      </c>
      <c r="E11" s="15" t="str">
        <f>TEXT(Table23[[#This Row],[Order Date]],"dddd")</f>
        <v>Saturday</v>
      </c>
      <c r="F11" s="6" t="str">
        <f>TEXT(Table23[[#This Row],[Order Date]],"mmmm")</f>
        <v>April</v>
      </c>
      <c r="G11" s="6" t="s">
        <v>50</v>
      </c>
      <c r="H11" s="6" t="s">
        <v>51</v>
      </c>
      <c r="I11" s="6" t="s">
        <v>15</v>
      </c>
      <c r="J11" s="6" t="s">
        <v>22</v>
      </c>
      <c r="K11" s="7">
        <v>4000</v>
      </c>
      <c r="L11" s="7">
        <v>6</v>
      </c>
      <c r="M11" s="7">
        <f>Table23[[#This Row],[Qty]]*Table23[[#This Row],[Price]]</f>
        <v>24000</v>
      </c>
      <c r="N11" s="6" t="s">
        <v>17</v>
      </c>
      <c r="O11" s="8">
        <f>SUMIFS(Table23[Amount], Table23[Order Date], "&gt;"&amp;Table23[[#This Row],[Order Date]]-30,Table23[Order Date], "&lt;="&amp;Table23[[#This Row],[Order Date]])</f>
        <v>100440</v>
      </c>
      <c r="P11" s="9">
        <f>SUMIFS(Table23[Amount], Table23[Order Date], "&gt;"&amp;Table23[[#This Row],[Order Date]]-90,Table23[Order Date], "&lt;="&amp;Table23[[#This Row],[Order Date]])</f>
        <v>100440</v>
      </c>
    </row>
    <row r="12" spans="2:16" x14ac:dyDescent="0.25">
      <c r="B12" s="5" t="s">
        <v>52</v>
      </c>
      <c r="C12" s="15">
        <v>44653</v>
      </c>
      <c r="D12" s="21" t="str">
        <f>TEXT(Table23[[#This Row],[Order Date]],"d")</f>
        <v>2</v>
      </c>
      <c r="E12" s="15" t="str">
        <f>TEXT(Table23[[#This Row],[Order Date]],"dddd")</f>
        <v>Saturday</v>
      </c>
      <c r="F12" s="6" t="str">
        <f>TEXT(Table23[[#This Row],[Order Date]],"mmmm")</f>
        <v>April</v>
      </c>
      <c r="G12" s="6" t="s">
        <v>53</v>
      </c>
      <c r="H12" s="6" t="s">
        <v>54</v>
      </c>
      <c r="I12" s="6" t="s">
        <v>21</v>
      </c>
      <c r="J12" s="6" t="s">
        <v>28</v>
      </c>
      <c r="K12" s="7">
        <v>3200</v>
      </c>
      <c r="L12" s="7">
        <v>1</v>
      </c>
      <c r="M12" s="7">
        <f>Table23[[#This Row],[Qty]]*Table23[[#This Row],[Price]]</f>
        <v>3200</v>
      </c>
      <c r="N12" s="6" t="s">
        <v>23</v>
      </c>
      <c r="O12" s="8">
        <f>SUMIFS(Table23[Amount], Table23[Order Date], "&gt;"&amp;Table23[[#This Row],[Order Date]]-30,Table23[Order Date], "&lt;="&amp;Table23[[#This Row],[Order Date]])</f>
        <v>100440</v>
      </c>
      <c r="P12" s="9">
        <f>SUMIFS(Table23[Amount], Table23[Order Date], "&gt;"&amp;Table23[[#This Row],[Order Date]]-90,Table23[Order Date], "&lt;="&amp;Table23[[#This Row],[Order Date]])</f>
        <v>100440</v>
      </c>
    </row>
    <row r="13" spans="2:16" x14ac:dyDescent="0.25">
      <c r="B13" s="5" t="s">
        <v>55</v>
      </c>
      <c r="C13" s="15">
        <v>44653</v>
      </c>
      <c r="D13" s="21" t="str">
        <f>TEXT(Table23[[#This Row],[Order Date]],"d")</f>
        <v>2</v>
      </c>
      <c r="E13" s="15" t="str">
        <f>TEXT(Table23[[#This Row],[Order Date]],"dddd")</f>
        <v>Saturday</v>
      </c>
      <c r="F13" s="6" t="str">
        <f>TEXT(Table23[[#This Row],[Order Date]],"mmmm")</f>
        <v>April</v>
      </c>
      <c r="G13" s="6" t="s">
        <v>56</v>
      </c>
      <c r="H13" s="6" t="s">
        <v>57</v>
      </c>
      <c r="I13" s="6" t="s">
        <v>27</v>
      </c>
      <c r="J13" s="6" t="s">
        <v>33</v>
      </c>
      <c r="K13" s="7">
        <v>2900</v>
      </c>
      <c r="L13" s="7">
        <v>3</v>
      </c>
      <c r="M13" s="7">
        <f>Table23[[#This Row],[Qty]]*Table23[[#This Row],[Price]]</f>
        <v>8700</v>
      </c>
      <c r="N13" s="6" t="s">
        <v>17</v>
      </c>
      <c r="O13" s="8">
        <f>SUMIFS(Table23[Amount], Table23[Order Date], "&gt;"&amp;Table23[[#This Row],[Order Date]]-30,Table23[Order Date], "&lt;="&amp;Table23[[#This Row],[Order Date]])</f>
        <v>100440</v>
      </c>
      <c r="P13" s="9">
        <f>SUMIFS(Table23[Amount], Table23[Order Date], "&gt;"&amp;Table23[[#This Row],[Order Date]]-90,Table23[Order Date], "&lt;="&amp;Table23[[#This Row],[Order Date]])</f>
        <v>100440</v>
      </c>
    </row>
    <row r="14" spans="2:16" x14ac:dyDescent="0.25">
      <c r="B14" s="5" t="s">
        <v>58</v>
      </c>
      <c r="C14" s="15">
        <v>44653</v>
      </c>
      <c r="D14" s="21" t="str">
        <f>TEXT(Table23[[#This Row],[Order Date]],"d")</f>
        <v>2</v>
      </c>
      <c r="E14" s="15" t="str">
        <f>TEXT(Table23[[#This Row],[Order Date]],"dddd")</f>
        <v>Saturday</v>
      </c>
      <c r="F14" s="6" t="str">
        <f>TEXT(Table23[[#This Row],[Order Date]],"mmmm")</f>
        <v>April</v>
      </c>
      <c r="G14" s="6" t="s">
        <v>59</v>
      </c>
      <c r="H14" s="6" t="s">
        <v>60</v>
      </c>
      <c r="I14" s="6" t="s">
        <v>32</v>
      </c>
      <c r="J14" s="6" t="s">
        <v>37</v>
      </c>
      <c r="K14" s="7">
        <v>190</v>
      </c>
      <c r="L14" s="7">
        <v>4</v>
      </c>
      <c r="M14" s="7">
        <f>Table23[[#This Row],[Qty]]*Table23[[#This Row],[Price]]</f>
        <v>760</v>
      </c>
      <c r="N14" s="6" t="s">
        <v>23</v>
      </c>
      <c r="O14" s="8">
        <f>SUMIFS(Table23[Amount], Table23[Order Date], "&gt;"&amp;Table23[[#This Row],[Order Date]]-30,Table23[Order Date], "&lt;="&amp;Table23[[#This Row],[Order Date]])</f>
        <v>100440</v>
      </c>
      <c r="P14" s="9">
        <f>SUMIFS(Table23[Amount], Table23[Order Date], "&gt;"&amp;Table23[[#This Row],[Order Date]]-90,Table23[Order Date], "&lt;="&amp;Table23[[#This Row],[Order Date]])</f>
        <v>100440</v>
      </c>
    </row>
    <row r="15" spans="2:16" x14ac:dyDescent="0.25">
      <c r="B15" s="5" t="s">
        <v>61</v>
      </c>
      <c r="C15" s="15">
        <v>44653</v>
      </c>
      <c r="D15" s="21" t="str">
        <f>TEXT(Table23[[#This Row],[Order Date]],"d")</f>
        <v>2</v>
      </c>
      <c r="E15" s="15" t="str">
        <f>TEXT(Table23[[#This Row],[Order Date]],"dddd")</f>
        <v>Saturday</v>
      </c>
      <c r="F15" s="6" t="str">
        <f>TEXT(Table23[[#This Row],[Order Date]],"mmmm")</f>
        <v>April</v>
      </c>
      <c r="G15" s="6" t="s">
        <v>62</v>
      </c>
      <c r="H15" s="6" t="s">
        <v>63</v>
      </c>
      <c r="I15" s="6" t="s">
        <v>15</v>
      </c>
      <c r="J15" s="6" t="s">
        <v>41</v>
      </c>
      <c r="K15" s="7">
        <v>4000</v>
      </c>
      <c r="L15" s="7">
        <v>2</v>
      </c>
      <c r="M15" s="7">
        <f>Table23[[#This Row],[Qty]]*Table23[[#This Row],[Price]]</f>
        <v>8000</v>
      </c>
      <c r="N15" s="6" t="s">
        <v>17</v>
      </c>
      <c r="O15" s="8">
        <f>SUMIFS(Table23[Amount], Table23[Order Date], "&gt;"&amp;Table23[[#This Row],[Order Date]]-30,Table23[Order Date], "&lt;="&amp;Table23[[#This Row],[Order Date]])</f>
        <v>100440</v>
      </c>
      <c r="P15" s="9">
        <f>SUMIFS(Table23[Amount], Table23[Order Date], "&gt;"&amp;Table23[[#This Row],[Order Date]]-90,Table23[Order Date], "&lt;="&amp;Table23[[#This Row],[Order Date]])</f>
        <v>100440</v>
      </c>
    </row>
    <row r="16" spans="2:16" x14ac:dyDescent="0.25">
      <c r="B16" s="5" t="s">
        <v>64</v>
      </c>
      <c r="C16" s="15">
        <v>44653</v>
      </c>
      <c r="D16" s="21" t="str">
        <f>TEXT(Table23[[#This Row],[Order Date]],"d")</f>
        <v>2</v>
      </c>
      <c r="E16" s="15" t="str">
        <f>TEXT(Table23[[#This Row],[Order Date]],"dddd")</f>
        <v>Saturday</v>
      </c>
      <c r="F16" s="6" t="str">
        <f>TEXT(Table23[[#This Row],[Order Date]],"mmmm")</f>
        <v>April</v>
      </c>
      <c r="G16" s="6" t="s">
        <v>65</v>
      </c>
      <c r="H16" s="6" t="s">
        <v>66</v>
      </c>
      <c r="I16" s="6" t="s">
        <v>21</v>
      </c>
      <c r="J16" s="6" t="s">
        <v>45</v>
      </c>
      <c r="K16" s="7">
        <v>1500</v>
      </c>
      <c r="L16" s="7">
        <v>3</v>
      </c>
      <c r="M16" s="7">
        <f>Table23[[#This Row],[Qty]]*Table23[[#This Row],[Price]]</f>
        <v>4500</v>
      </c>
      <c r="N16" s="6" t="s">
        <v>23</v>
      </c>
      <c r="O16" s="8">
        <f>SUMIFS(Table23[Amount], Table23[Order Date], "&gt;"&amp;Table23[[#This Row],[Order Date]]-30,Table23[Order Date], "&lt;="&amp;Table23[[#This Row],[Order Date]])</f>
        <v>100440</v>
      </c>
      <c r="P16" s="9">
        <f>SUMIFS(Table23[Amount], Table23[Order Date], "&gt;"&amp;Table23[[#This Row],[Order Date]]-90,Table23[Order Date], "&lt;="&amp;Table23[[#This Row],[Order Date]])</f>
        <v>100440</v>
      </c>
    </row>
    <row r="17" spans="2:16" x14ac:dyDescent="0.25">
      <c r="B17" s="5" t="s">
        <v>67</v>
      </c>
      <c r="C17" s="15">
        <v>44654</v>
      </c>
      <c r="D17" s="21" t="str">
        <f>TEXT(Table23[[#This Row],[Order Date]],"d")</f>
        <v>3</v>
      </c>
      <c r="E17" s="15" t="str">
        <f>TEXT(Table23[[#This Row],[Order Date]],"dddd")</f>
        <v>Sunday</v>
      </c>
      <c r="F17" s="6" t="str">
        <f>TEXT(Table23[[#This Row],[Order Date]],"mmmm")</f>
        <v>April</v>
      </c>
      <c r="G17" s="6" t="s">
        <v>68</v>
      </c>
      <c r="H17" s="6" t="s">
        <v>69</v>
      </c>
      <c r="I17" s="6" t="s">
        <v>27</v>
      </c>
      <c r="J17" s="6" t="s">
        <v>16</v>
      </c>
      <c r="K17" s="7">
        <v>210</v>
      </c>
      <c r="L17" s="7">
        <v>4</v>
      </c>
      <c r="M17" s="7">
        <f>Table23[[#This Row],[Qty]]*Table23[[#This Row],[Price]]</f>
        <v>840</v>
      </c>
      <c r="N17" s="6" t="s">
        <v>17</v>
      </c>
      <c r="O17" s="8">
        <f>SUMIFS(Table23[Amount], Table23[Order Date], "&gt;"&amp;Table23[[#This Row],[Order Date]]-30,Table23[Order Date], "&lt;="&amp;Table23[[#This Row],[Order Date]])</f>
        <v>200240</v>
      </c>
      <c r="P17" s="9">
        <f>SUMIFS(Table23[Amount], Table23[Order Date], "&gt;"&amp;Table23[[#This Row],[Order Date]]-90,Table23[Order Date], "&lt;="&amp;Table23[[#This Row],[Order Date]])</f>
        <v>200240</v>
      </c>
    </row>
    <row r="18" spans="2:16" x14ac:dyDescent="0.25">
      <c r="B18" s="5" t="s">
        <v>70</v>
      </c>
      <c r="C18" s="15">
        <v>44654</v>
      </c>
      <c r="D18" s="21" t="str">
        <f>TEXT(Table23[[#This Row],[Order Date]],"d")</f>
        <v>3</v>
      </c>
      <c r="E18" s="15" t="str">
        <f>TEXT(Table23[[#This Row],[Order Date]],"dddd")</f>
        <v>Sunday</v>
      </c>
      <c r="F18" s="6" t="str">
        <f>TEXT(Table23[[#This Row],[Order Date]],"mmmm")</f>
        <v>April</v>
      </c>
      <c r="G18" s="6" t="s">
        <v>71</v>
      </c>
      <c r="H18" s="6" t="s">
        <v>72</v>
      </c>
      <c r="I18" s="6" t="s">
        <v>32</v>
      </c>
      <c r="J18" s="6" t="s">
        <v>22</v>
      </c>
      <c r="K18" s="7">
        <v>4000</v>
      </c>
      <c r="L18" s="7">
        <v>5</v>
      </c>
      <c r="M18" s="7">
        <f>Table23[[#This Row],[Qty]]*Table23[[#This Row],[Price]]</f>
        <v>20000</v>
      </c>
      <c r="N18" s="6" t="s">
        <v>23</v>
      </c>
      <c r="O18" s="8">
        <f>SUMIFS(Table23[Amount], Table23[Order Date], "&gt;"&amp;Table23[[#This Row],[Order Date]]-30,Table23[Order Date], "&lt;="&amp;Table23[[#This Row],[Order Date]])</f>
        <v>200240</v>
      </c>
      <c r="P18" s="9">
        <f>SUMIFS(Table23[Amount], Table23[Order Date], "&gt;"&amp;Table23[[#This Row],[Order Date]]-90,Table23[Order Date], "&lt;="&amp;Table23[[#This Row],[Order Date]])</f>
        <v>200240</v>
      </c>
    </row>
    <row r="19" spans="2:16" x14ac:dyDescent="0.25">
      <c r="B19" s="5" t="s">
        <v>73</v>
      </c>
      <c r="C19" s="15">
        <v>44654</v>
      </c>
      <c r="D19" s="21" t="str">
        <f>TEXT(Table23[[#This Row],[Order Date]],"d")</f>
        <v>3</v>
      </c>
      <c r="E19" s="15" t="str">
        <f>TEXT(Table23[[#This Row],[Order Date]],"dddd")</f>
        <v>Sunday</v>
      </c>
      <c r="F19" s="6" t="str">
        <f>TEXT(Table23[[#This Row],[Order Date]],"mmmm")</f>
        <v>April</v>
      </c>
      <c r="G19" s="6" t="s">
        <v>74</v>
      </c>
      <c r="H19" s="6" t="s">
        <v>75</v>
      </c>
      <c r="I19" s="6" t="s">
        <v>15</v>
      </c>
      <c r="J19" s="6" t="s">
        <v>28</v>
      </c>
      <c r="K19" s="7">
        <v>3200</v>
      </c>
      <c r="L19" s="7">
        <v>6</v>
      </c>
      <c r="M19" s="7">
        <f>Table23[[#This Row],[Qty]]*Table23[[#This Row],[Price]]</f>
        <v>19200</v>
      </c>
      <c r="N19" s="6" t="s">
        <v>17</v>
      </c>
      <c r="O19" s="8">
        <f>SUMIFS(Table23[Amount], Table23[Order Date], "&gt;"&amp;Table23[[#This Row],[Order Date]]-30,Table23[Order Date], "&lt;="&amp;Table23[[#This Row],[Order Date]])</f>
        <v>200240</v>
      </c>
      <c r="P19" s="9">
        <f>SUMIFS(Table23[Amount], Table23[Order Date], "&gt;"&amp;Table23[[#This Row],[Order Date]]-90,Table23[Order Date], "&lt;="&amp;Table23[[#This Row],[Order Date]])</f>
        <v>200240</v>
      </c>
    </row>
    <row r="20" spans="2:16" x14ac:dyDescent="0.25">
      <c r="B20" s="5" t="s">
        <v>76</v>
      </c>
      <c r="C20" s="15">
        <v>44654</v>
      </c>
      <c r="D20" s="21" t="str">
        <f>TEXT(Table23[[#This Row],[Order Date]],"d")</f>
        <v>3</v>
      </c>
      <c r="E20" s="15" t="str">
        <f>TEXT(Table23[[#This Row],[Order Date]],"dddd")</f>
        <v>Sunday</v>
      </c>
      <c r="F20" s="6" t="str">
        <f>TEXT(Table23[[#This Row],[Order Date]],"mmmm")</f>
        <v>April</v>
      </c>
      <c r="G20" s="6" t="s">
        <v>77</v>
      </c>
      <c r="H20" s="6" t="s">
        <v>78</v>
      </c>
      <c r="I20" s="6" t="s">
        <v>21</v>
      </c>
      <c r="J20" s="6" t="s">
        <v>33</v>
      </c>
      <c r="K20" s="7">
        <v>2900</v>
      </c>
      <c r="L20" s="7">
        <v>5</v>
      </c>
      <c r="M20" s="7">
        <f>Table23[[#This Row],[Qty]]*Table23[[#This Row],[Price]]</f>
        <v>14500</v>
      </c>
      <c r="N20" s="6" t="s">
        <v>23</v>
      </c>
      <c r="O20" s="8">
        <f>SUMIFS(Table23[Amount], Table23[Order Date], "&gt;"&amp;Table23[[#This Row],[Order Date]]-30,Table23[Order Date], "&lt;="&amp;Table23[[#This Row],[Order Date]])</f>
        <v>200240</v>
      </c>
      <c r="P20" s="9">
        <f>SUMIFS(Table23[Amount], Table23[Order Date], "&gt;"&amp;Table23[[#This Row],[Order Date]]-90,Table23[Order Date], "&lt;="&amp;Table23[[#This Row],[Order Date]])</f>
        <v>200240</v>
      </c>
    </row>
    <row r="21" spans="2:16" x14ac:dyDescent="0.25">
      <c r="B21" s="5" t="s">
        <v>79</v>
      </c>
      <c r="C21" s="15">
        <v>44654</v>
      </c>
      <c r="D21" s="21" t="str">
        <f>TEXT(Table23[[#This Row],[Order Date]],"d")</f>
        <v>3</v>
      </c>
      <c r="E21" s="15" t="str">
        <f>TEXT(Table23[[#This Row],[Order Date]],"dddd")</f>
        <v>Sunday</v>
      </c>
      <c r="F21" s="6" t="str">
        <f>TEXT(Table23[[#This Row],[Order Date]],"mmmm")</f>
        <v>April</v>
      </c>
      <c r="G21" s="6" t="s">
        <v>80</v>
      </c>
      <c r="H21" s="6" t="s">
        <v>81</v>
      </c>
      <c r="I21" s="6" t="s">
        <v>27</v>
      </c>
      <c r="J21" s="6" t="s">
        <v>37</v>
      </c>
      <c r="K21" s="7">
        <v>190</v>
      </c>
      <c r="L21" s="7">
        <v>4</v>
      </c>
      <c r="M21" s="7">
        <f>Table23[[#This Row],[Qty]]*Table23[[#This Row],[Price]]</f>
        <v>760</v>
      </c>
      <c r="N21" s="6" t="s">
        <v>17</v>
      </c>
      <c r="O21" s="8">
        <f>SUMIFS(Table23[Amount], Table23[Order Date], "&gt;"&amp;Table23[[#This Row],[Order Date]]-30,Table23[Order Date], "&lt;="&amp;Table23[[#This Row],[Order Date]])</f>
        <v>200240</v>
      </c>
      <c r="P21" s="9">
        <f>SUMIFS(Table23[Amount], Table23[Order Date], "&gt;"&amp;Table23[[#This Row],[Order Date]]-90,Table23[Order Date], "&lt;="&amp;Table23[[#This Row],[Order Date]])</f>
        <v>200240</v>
      </c>
    </row>
    <row r="22" spans="2:16" x14ac:dyDescent="0.25">
      <c r="B22" s="5" t="s">
        <v>82</v>
      </c>
      <c r="C22" s="15">
        <v>44654</v>
      </c>
      <c r="D22" s="21" t="str">
        <f>TEXT(Table23[[#This Row],[Order Date]],"d")</f>
        <v>3</v>
      </c>
      <c r="E22" s="15" t="str">
        <f>TEXT(Table23[[#This Row],[Order Date]],"dddd")</f>
        <v>Sunday</v>
      </c>
      <c r="F22" s="6" t="str">
        <f>TEXT(Table23[[#This Row],[Order Date]],"mmmm")</f>
        <v>April</v>
      </c>
      <c r="G22" s="6" t="s">
        <v>83</v>
      </c>
      <c r="H22" s="6" t="s">
        <v>84</v>
      </c>
      <c r="I22" s="6" t="s">
        <v>32</v>
      </c>
      <c r="J22" s="6" t="s">
        <v>41</v>
      </c>
      <c r="K22" s="7">
        <v>4000</v>
      </c>
      <c r="L22" s="7">
        <v>10</v>
      </c>
      <c r="M22" s="7">
        <f>Table23[[#This Row],[Qty]]*Table23[[#This Row],[Price]]</f>
        <v>40000</v>
      </c>
      <c r="N22" s="6" t="s">
        <v>23</v>
      </c>
      <c r="O22" s="8">
        <f>SUMIFS(Table23[Amount], Table23[Order Date], "&gt;"&amp;Table23[[#This Row],[Order Date]]-30,Table23[Order Date], "&lt;="&amp;Table23[[#This Row],[Order Date]])</f>
        <v>200240</v>
      </c>
      <c r="P22" s="9">
        <f>SUMIFS(Table23[Amount], Table23[Order Date], "&gt;"&amp;Table23[[#This Row],[Order Date]]-90,Table23[Order Date], "&lt;="&amp;Table23[[#This Row],[Order Date]])</f>
        <v>200240</v>
      </c>
    </row>
    <row r="23" spans="2:16" x14ac:dyDescent="0.25">
      <c r="B23" s="5" t="s">
        <v>85</v>
      </c>
      <c r="C23" s="15">
        <v>44654</v>
      </c>
      <c r="D23" s="21" t="str">
        <f>TEXT(Table23[[#This Row],[Order Date]],"d")</f>
        <v>3</v>
      </c>
      <c r="E23" s="15" t="str">
        <f>TEXT(Table23[[#This Row],[Order Date]],"dddd")</f>
        <v>Sunday</v>
      </c>
      <c r="F23" s="6" t="str">
        <f>TEXT(Table23[[#This Row],[Order Date]],"mmmm")</f>
        <v>April</v>
      </c>
      <c r="G23" s="6" t="s">
        <v>86</v>
      </c>
      <c r="H23" s="6" t="s">
        <v>87</v>
      </c>
      <c r="I23" s="6" t="s">
        <v>15</v>
      </c>
      <c r="J23" s="6" t="s">
        <v>45</v>
      </c>
      <c r="K23" s="7">
        <v>1500</v>
      </c>
      <c r="L23" s="7">
        <v>3</v>
      </c>
      <c r="M23" s="7">
        <f>Table23[[#This Row],[Qty]]*Table23[[#This Row],[Price]]</f>
        <v>4500</v>
      </c>
      <c r="N23" s="6" t="s">
        <v>17</v>
      </c>
      <c r="O23" s="8">
        <f>SUMIFS(Table23[Amount], Table23[Order Date], "&gt;"&amp;Table23[[#This Row],[Order Date]]-30,Table23[Order Date], "&lt;="&amp;Table23[[#This Row],[Order Date]])</f>
        <v>200240</v>
      </c>
      <c r="P23" s="9">
        <f>SUMIFS(Table23[Amount], Table23[Order Date], "&gt;"&amp;Table23[[#This Row],[Order Date]]-90,Table23[Order Date], "&lt;="&amp;Table23[[#This Row],[Order Date]])</f>
        <v>200240</v>
      </c>
    </row>
    <row r="24" spans="2:16" x14ac:dyDescent="0.25">
      <c r="B24" s="5" t="s">
        <v>88</v>
      </c>
      <c r="C24" s="15">
        <v>44655</v>
      </c>
      <c r="D24" s="21" t="str">
        <f>TEXT(Table23[[#This Row],[Order Date]],"d")</f>
        <v>4</v>
      </c>
      <c r="E24" s="15" t="str">
        <f>TEXT(Table23[[#This Row],[Order Date]],"dddd")</f>
        <v>Monday</v>
      </c>
      <c r="F24" s="6" t="str">
        <f>TEXT(Table23[[#This Row],[Order Date]],"mmmm")</f>
        <v>April</v>
      </c>
      <c r="G24" s="6" t="s">
        <v>89</v>
      </c>
      <c r="H24" s="6" t="s">
        <v>90</v>
      </c>
      <c r="I24" s="6" t="s">
        <v>21</v>
      </c>
      <c r="J24" s="6" t="s">
        <v>16</v>
      </c>
      <c r="K24" s="7">
        <v>210</v>
      </c>
      <c r="L24" s="7">
        <v>4</v>
      </c>
      <c r="M24" s="7">
        <f>Table23[[#This Row],[Qty]]*Table23[[#This Row],[Price]]</f>
        <v>840</v>
      </c>
      <c r="N24" s="6" t="s">
        <v>23</v>
      </c>
      <c r="O24" s="8">
        <f>SUMIFS(Table23[Amount], Table23[Order Date], "&gt;"&amp;Table23[[#This Row],[Order Date]]-30,Table23[Order Date], "&lt;="&amp;Table23[[#This Row],[Order Date]])</f>
        <v>284920</v>
      </c>
      <c r="P24" s="9">
        <f>SUMIFS(Table23[Amount], Table23[Order Date], "&gt;"&amp;Table23[[#This Row],[Order Date]]-90,Table23[Order Date], "&lt;="&amp;Table23[[#This Row],[Order Date]])</f>
        <v>284920</v>
      </c>
    </row>
    <row r="25" spans="2:16" x14ac:dyDescent="0.25">
      <c r="B25" s="5" t="s">
        <v>91</v>
      </c>
      <c r="C25" s="15">
        <v>44655</v>
      </c>
      <c r="D25" s="21" t="str">
        <f>TEXT(Table23[[#This Row],[Order Date]],"d")</f>
        <v>4</v>
      </c>
      <c r="E25" s="15" t="str">
        <f>TEXT(Table23[[#This Row],[Order Date]],"dddd")</f>
        <v>Monday</v>
      </c>
      <c r="F25" s="6" t="str">
        <f>TEXT(Table23[[#This Row],[Order Date]],"mmmm")</f>
        <v>April</v>
      </c>
      <c r="G25" s="6" t="s">
        <v>92</v>
      </c>
      <c r="H25" s="6" t="s">
        <v>93</v>
      </c>
      <c r="I25" s="6" t="s">
        <v>27</v>
      </c>
      <c r="J25" s="6" t="s">
        <v>22</v>
      </c>
      <c r="K25" s="7">
        <v>4000</v>
      </c>
      <c r="L25" s="7">
        <v>5</v>
      </c>
      <c r="M25" s="7">
        <f>Table23[[#This Row],[Qty]]*Table23[[#This Row],[Price]]</f>
        <v>20000</v>
      </c>
      <c r="N25" s="6" t="s">
        <v>17</v>
      </c>
      <c r="O25" s="8">
        <f>SUMIFS(Table23[Amount], Table23[Order Date], "&gt;"&amp;Table23[[#This Row],[Order Date]]-30,Table23[Order Date], "&lt;="&amp;Table23[[#This Row],[Order Date]])</f>
        <v>284920</v>
      </c>
      <c r="P25" s="9">
        <f>SUMIFS(Table23[Amount], Table23[Order Date], "&gt;"&amp;Table23[[#This Row],[Order Date]]-90,Table23[Order Date], "&lt;="&amp;Table23[[#This Row],[Order Date]])</f>
        <v>284920</v>
      </c>
    </row>
    <row r="26" spans="2:16" x14ac:dyDescent="0.25">
      <c r="B26" s="5" t="s">
        <v>94</v>
      </c>
      <c r="C26" s="15">
        <v>44655</v>
      </c>
      <c r="D26" s="21" t="str">
        <f>TEXT(Table23[[#This Row],[Order Date]],"d")</f>
        <v>4</v>
      </c>
      <c r="E26" s="15" t="str">
        <f>TEXT(Table23[[#This Row],[Order Date]],"dddd")</f>
        <v>Monday</v>
      </c>
      <c r="F26" s="6" t="str">
        <f>TEXT(Table23[[#This Row],[Order Date]],"mmmm")</f>
        <v>April</v>
      </c>
      <c r="G26" s="6" t="s">
        <v>95</v>
      </c>
      <c r="H26" s="6" t="s">
        <v>96</v>
      </c>
      <c r="I26" s="6" t="s">
        <v>32</v>
      </c>
      <c r="J26" s="6" t="s">
        <v>28</v>
      </c>
      <c r="K26" s="7">
        <v>3200</v>
      </c>
      <c r="L26" s="7">
        <v>6</v>
      </c>
      <c r="M26" s="7">
        <f>Table23[[#This Row],[Qty]]*Table23[[#This Row],[Price]]</f>
        <v>19200</v>
      </c>
      <c r="N26" s="6" t="s">
        <v>23</v>
      </c>
      <c r="O26" s="8">
        <f>SUMIFS(Table23[Amount], Table23[Order Date], "&gt;"&amp;Table23[[#This Row],[Order Date]]-30,Table23[Order Date], "&lt;="&amp;Table23[[#This Row],[Order Date]])</f>
        <v>284920</v>
      </c>
      <c r="P26" s="9">
        <f>SUMIFS(Table23[Amount], Table23[Order Date], "&gt;"&amp;Table23[[#This Row],[Order Date]]-90,Table23[Order Date], "&lt;="&amp;Table23[[#This Row],[Order Date]])</f>
        <v>284920</v>
      </c>
    </row>
    <row r="27" spans="2:16" x14ac:dyDescent="0.25">
      <c r="B27" s="5" t="s">
        <v>97</v>
      </c>
      <c r="C27" s="15">
        <v>44655</v>
      </c>
      <c r="D27" s="21" t="str">
        <f>TEXT(Table23[[#This Row],[Order Date]],"d")</f>
        <v>4</v>
      </c>
      <c r="E27" s="15" t="str">
        <f>TEXT(Table23[[#This Row],[Order Date]],"dddd")</f>
        <v>Monday</v>
      </c>
      <c r="F27" s="6" t="str">
        <f>TEXT(Table23[[#This Row],[Order Date]],"mmmm")</f>
        <v>April</v>
      </c>
      <c r="G27" s="6" t="s">
        <v>98</v>
      </c>
      <c r="H27" s="6" t="s">
        <v>99</v>
      </c>
      <c r="I27" s="6" t="s">
        <v>15</v>
      </c>
      <c r="J27" s="6" t="s">
        <v>33</v>
      </c>
      <c r="K27" s="7">
        <v>2900</v>
      </c>
      <c r="L27" s="7">
        <v>5</v>
      </c>
      <c r="M27" s="7">
        <f>Table23[[#This Row],[Qty]]*Table23[[#This Row],[Price]]</f>
        <v>14500</v>
      </c>
      <c r="N27" s="6" t="s">
        <v>17</v>
      </c>
      <c r="O27" s="8">
        <f>SUMIFS(Table23[Amount], Table23[Order Date], "&gt;"&amp;Table23[[#This Row],[Order Date]]-30,Table23[Order Date], "&lt;="&amp;Table23[[#This Row],[Order Date]])</f>
        <v>284920</v>
      </c>
      <c r="P27" s="9">
        <f>SUMIFS(Table23[Amount], Table23[Order Date], "&gt;"&amp;Table23[[#This Row],[Order Date]]-90,Table23[Order Date], "&lt;="&amp;Table23[[#This Row],[Order Date]])</f>
        <v>284920</v>
      </c>
    </row>
    <row r="28" spans="2:16" x14ac:dyDescent="0.25">
      <c r="B28" s="5" t="s">
        <v>100</v>
      </c>
      <c r="C28" s="15">
        <v>44655</v>
      </c>
      <c r="D28" s="21" t="str">
        <f>TEXT(Table23[[#This Row],[Order Date]],"d")</f>
        <v>4</v>
      </c>
      <c r="E28" s="15" t="str">
        <f>TEXT(Table23[[#This Row],[Order Date]],"dddd")</f>
        <v>Monday</v>
      </c>
      <c r="F28" s="6" t="str">
        <f>TEXT(Table23[[#This Row],[Order Date]],"mmmm")</f>
        <v>April</v>
      </c>
      <c r="G28" s="6" t="s">
        <v>101</v>
      </c>
      <c r="H28" s="6" t="s">
        <v>102</v>
      </c>
      <c r="I28" s="6" t="s">
        <v>21</v>
      </c>
      <c r="J28" s="6" t="s">
        <v>37</v>
      </c>
      <c r="K28" s="7">
        <v>190</v>
      </c>
      <c r="L28" s="7">
        <v>6</v>
      </c>
      <c r="M28" s="7">
        <f>Table23[[#This Row],[Qty]]*Table23[[#This Row],[Price]]</f>
        <v>1140</v>
      </c>
      <c r="N28" s="6" t="s">
        <v>23</v>
      </c>
      <c r="O28" s="8">
        <f>SUMIFS(Table23[Amount], Table23[Order Date], "&gt;"&amp;Table23[[#This Row],[Order Date]]-30,Table23[Order Date], "&lt;="&amp;Table23[[#This Row],[Order Date]])</f>
        <v>284920</v>
      </c>
      <c r="P28" s="9">
        <f>SUMIFS(Table23[Amount], Table23[Order Date], "&gt;"&amp;Table23[[#This Row],[Order Date]]-90,Table23[Order Date], "&lt;="&amp;Table23[[#This Row],[Order Date]])</f>
        <v>284920</v>
      </c>
    </row>
    <row r="29" spans="2:16" x14ac:dyDescent="0.25">
      <c r="B29" s="5" t="s">
        <v>103</v>
      </c>
      <c r="C29" s="15">
        <v>44655</v>
      </c>
      <c r="D29" s="21" t="str">
        <f>TEXT(Table23[[#This Row],[Order Date]],"d")</f>
        <v>4</v>
      </c>
      <c r="E29" s="15" t="str">
        <f>TEXT(Table23[[#This Row],[Order Date]],"dddd")</f>
        <v>Monday</v>
      </c>
      <c r="F29" s="6" t="str">
        <f>TEXT(Table23[[#This Row],[Order Date]],"mmmm")</f>
        <v>April</v>
      </c>
      <c r="G29" s="6" t="s">
        <v>104</v>
      </c>
      <c r="H29" s="6" t="s">
        <v>105</v>
      </c>
      <c r="I29" s="6" t="s">
        <v>27</v>
      </c>
      <c r="J29" s="6" t="s">
        <v>41</v>
      </c>
      <c r="K29" s="7">
        <v>4000</v>
      </c>
      <c r="L29" s="7">
        <v>5</v>
      </c>
      <c r="M29" s="7">
        <f>Table23[[#This Row],[Qty]]*Table23[[#This Row],[Price]]</f>
        <v>20000</v>
      </c>
      <c r="N29" s="6" t="s">
        <v>17</v>
      </c>
      <c r="O29" s="8">
        <f>SUMIFS(Table23[Amount], Table23[Order Date], "&gt;"&amp;Table23[[#This Row],[Order Date]]-30,Table23[Order Date], "&lt;="&amp;Table23[[#This Row],[Order Date]])</f>
        <v>284920</v>
      </c>
      <c r="P29" s="9">
        <f>SUMIFS(Table23[Amount], Table23[Order Date], "&gt;"&amp;Table23[[#This Row],[Order Date]]-90,Table23[Order Date], "&lt;="&amp;Table23[[#This Row],[Order Date]])</f>
        <v>284920</v>
      </c>
    </row>
    <row r="30" spans="2:16" x14ac:dyDescent="0.25">
      <c r="B30" s="5" t="s">
        <v>106</v>
      </c>
      <c r="C30" s="15">
        <v>44655</v>
      </c>
      <c r="D30" s="21" t="str">
        <f>TEXT(Table23[[#This Row],[Order Date]],"d")</f>
        <v>4</v>
      </c>
      <c r="E30" s="15" t="str">
        <f>TEXT(Table23[[#This Row],[Order Date]],"dddd")</f>
        <v>Monday</v>
      </c>
      <c r="F30" s="6" t="str">
        <f>TEXT(Table23[[#This Row],[Order Date]],"mmmm")</f>
        <v>April</v>
      </c>
      <c r="G30" s="6" t="s">
        <v>107</v>
      </c>
      <c r="H30" s="6" t="s">
        <v>108</v>
      </c>
      <c r="I30" s="6" t="s">
        <v>32</v>
      </c>
      <c r="J30" s="6" t="s">
        <v>45</v>
      </c>
      <c r="K30" s="7">
        <v>1500</v>
      </c>
      <c r="L30" s="7">
        <v>6</v>
      </c>
      <c r="M30" s="7">
        <f>Table23[[#This Row],[Qty]]*Table23[[#This Row],[Price]]</f>
        <v>9000</v>
      </c>
      <c r="N30" s="6" t="s">
        <v>23</v>
      </c>
      <c r="O30" s="8">
        <f>SUMIFS(Table23[Amount], Table23[Order Date], "&gt;"&amp;Table23[[#This Row],[Order Date]]-30,Table23[Order Date], "&lt;="&amp;Table23[[#This Row],[Order Date]])</f>
        <v>284920</v>
      </c>
      <c r="P30" s="9">
        <f>SUMIFS(Table23[Amount], Table23[Order Date], "&gt;"&amp;Table23[[#This Row],[Order Date]]-90,Table23[Order Date], "&lt;="&amp;Table23[[#This Row],[Order Date]])</f>
        <v>284920</v>
      </c>
    </row>
    <row r="31" spans="2:16" x14ac:dyDescent="0.25">
      <c r="B31" s="5" t="s">
        <v>109</v>
      </c>
      <c r="C31" s="15">
        <v>44656</v>
      </c>
      <c r="D31" s="21" t="str">
        <f>TEXT(Table23[[#This Row],[Order Date]],"d")</f>
        <v>5</v>
      </c>
      <c r="E31" s="15" t="str">
        <f>TEXT(Table23[[#This Row],[Order Date]],"dddd")</f>
        <v>Tuesday</v>
      </c>
      <c r="F31" s="6" t="str">
        <f>TEXT(Table23[[#This Row],[Order Date]],"mmmm")</f>
        <v>April</v>
      </c>
      <c r="G31" s="6" t="s">
        <v>110</v>
      </c>
      <c r="H31" s="6" t="s">
        <v>111</v>
      </c>
      <c r="I31" s="6" t="s">
        <v>15</v>
      </c>
      <c r="J31" s="6" t="s">
        <v>16</v>
      </c>
      <c r="K31" s="7">
        <v>210</v>
      </c>
      <c r="L31" s="7">
        <v>2</v>
      </c>
      <c r="M31" s="7">
        <f>Table23[[#This Row],[Qty]]*Table23[[#This Row],[Price]]</f>
        <v>420</v>
      </c>
      <c r="N31" s="6" t="s">
        <v>17</v>
      </c>
      <c r="O31" s="8">
        <f>SUMIFS(Table23[Amount], Table23[Order Date], "&gt;"&amp;Table23[[#This Row],[Order Date]]-30,Table23[Order Date], "&lt;="&amp;Table23[[#This Row],[Order Date]])</f>
        <v>334730</v>
      </c>
      <c r="P31" s="9">
        <f>SUMIFS(Table23[Amount], Table23[Order Date], "&gt;"&amp;Table23[[#This Row],[Order Date]]-90,Table23[Order Date], "&lt;="&amp;Table23[[#This Row],[Order Date]])</f>
        <v>334730</v>
      </c>
    </row>
    <row r="32" spans="2:16" x14ac:dyDescent="0.25">
      <c r="B32" s="5" t="s">
        <v>112</v>
      </c>
      <c r="C32" s="15">
        <v>44656</v>
      </c>
      <c r="D32" s="21" t="str">
        <f>TEXT(Table23[[#This Row],[Order Date]],"d")</f>
        <v>5</v>
      </c>
      <c r="E32" s="15" t="str">
        <f>TEXT(Table23[[#This Row],[Order Date]],"dddd")</f>
        <v>Tuesday</v>
      </c>
      <c r="F32" s="6" t="str">
        <f>TEXT(Table23[[#This Row],[Order Date]],"mmmm")</f>
        <v>April</v>
      </c>
      <c r="G32" s="6" t="s">
        <v>113</v>
      </c>
      <c r="H32" s="6" t="s">
        <v>114</v>
      </c>
      <c r="I32" s="6" t="s">
        <v>21</v>
      </c>
      <c r="J32" s="6" t="s">
        <v>22</v>
      </c>
      <c r="K32" s="7">
        <v>4000</v>
      </c>
      <c r="L32" s="7">
        <v>3</v>
      </c>
      <c r="M32" s="7">
        <f>Table23[[#This Row],[Qty]]*Table23[[#This Row],[Price]]</f>
        <v>12000</v>
      </c>
      <c r="N32" s="6" t="s">
        <v>23</v>
      </c>
      <c r="O32" s="8">
        <f>SUMIFS(Table23[Amount], Table23[Order Date], "&gt;"&amp;Table23[[#This Row],[Order Date]]-30,Table23[Order Date], "&lt;="&amp;Table23[[#This Row],[Order Date]])</f>
        <v>334730</v>
      </c>
      <c r="P32" s="9">
        <f>SUMIFS(Table23[Amount], Table23[Order Date], "&gt;"&amp;Table23[[#This Row],[Order Date]]-90,Table23[Order Date], "&lt;="&amp;Table23[[#This Row],[Order Date]])</f>
        <v>334730</v>
      </c>
    </row>
    <row r="33" spans="2:16" x14ac:dyDescent="0.25">
      <c r="B33" s="5" t="s">
        <v>115</v>
      </c>
      <c r="C33" s="15">
        <v>44656</v>
      </c>
      <c r="D33" s="21" t="str">
        <f>TEXT(Table23[[#This Row],[Order Date]],"d")</f>
        <v>5</v>
      </c>
      <c r="E33" s="15" t="str">
        <f>TEXT(Table23[[#This Row],[Order Date]],"dddd")</f>
        <v>Tuesday</v>
      </c>
      <c r="F33" s="6" t="str">
        <f>TEXT(Table23[[#This Row],[Order Date]],"mmmm")</f>
        <v>April</v>
      </c>
      <c r="G33" s="6" t="s">
        <v>116</v>
      </c>
      <c r="H33" s="6" t="s">
        <v>117</v>
      </c>
      <c r="I33" s="6" t="s">
        <v>27</v>
      </c>
      <c r="J33" s="6" t="s">
        <v>28</v>
      </c>
      <c r="K33" s="7">
        <v>3200</v>
      </c>
      <c r="L33" s="7">
        <v>5</v>
      </c>
      <c r="M33" s="7">
        <f>Table23[[#This Row],[Qty]]*Table23[[#This Row],[Price]]</f>
        <v>16000</v>
      </c>
      <c r="N33" s="6" t="s">
        <v>17</v>
      </c>
      <c r="O33" s="8">
        <f>SUMIFS(Table23[Amount], Table23[Order Date], "&gt;"&amp;Table23[[#This Row],[Order Date]]-30,Table23[Order Date], "&lt;="&amp;Table23[[#This Row],[Order Date]])</f>
        <v>334730</v>
      </c>
      <c r="P33" s="9">
        <f>SUMIFS(Table23[Amount], Table23[Order Date], "&gt;"&amp;Table23[[#This Row],[Order Date]]-90,Table23[Order Date], "&lt;="&amp;Table23[[#This Row],[Order Date]])</f>
        <v>334730</v>
      </c>
    </row>
    <row r="34" spans="2:16" x14ac:dyDescent="0.25">
      <c r="B34" s="5" t="s">
        <v>118</v>
      </c>
      <c r="C34" s="15">
        <v>44656</v>
      </c>
      <c r="D34" s="21" t="str">
        <f>TEXT(Table23[[#This Row],[Order Date]],"d")</f>
        <v>5</v>
      </c>
      <c r="E34" s="15" t="str">
        <f>TEXT(Table23[[#This Row],[Order Date]],"dddd")</f>
        <v>Tuesday</v>
      </c>
      <c r="F34" s="6" t="str">
        <f>TEXT(Table23[[#This Row],[Order Date]],"mmmm")</f>
        <v>April</v>
      </c>
      <c r="G34" s="6" t="s">
        <v>119</v>
      </c>
      <c r="H34" s="6" t="s">
        <v>120</v>
      </c>
      <c r="I34" s="6" t="s">
        <v>32</v>
      </c>
      <c r="J34" s="6" t="s">
        <v>33</v>
      </c>
      <c r="K34" s="7">
        <v>2900</v>
      </c>
      <c r="L34" s="7">
        <v>3</v>
      </c>
      <c r="M34" s="7">
        <f>Table23[[#This Row],[Qty]]*Table23[[#This Row],[Price]]</f>
        <v>8700</v>
      </c>
      <c r="N34" s="6" t="s">
        <v>23</v>
      </c>
      <c r="O34" s="8">
        <f>SUMIFS(Table23[Amount], Table23[Order Date], "&gt;"&amp;Table23[[#This Row],[Order Date]]-30,Table23[Order Date], "&lt;="&amp;Table23[[#This Row],[Order Date]])</f>
        <v>334730</v>
      </c>
      <c r="P34" s="9">
        <f>SUMIFS(Table23[Amount], Table23[Order Date], "&gt;"&amp;Table23[[#This Row],[Order Date]]-90,Table23[Order Date], "&lt;="&amp;Table23[[#This Row],[Order Date]])</f>
        <v>334730</v>
      </c>
    </row>
    <row r="35" spans="2:16" x14ac:dyDescent="0.25">
      <c r="B35" s="5" t="s">
        <v>121</v>
      </c>
      <c r="C35" s="15">
        <v>44656</v>
      </c>
      <c r="D35" s="21" t="str">
        <f>TEXT(Table23[[#This Row],[Order Date]],"d")</f>
        <v>5</v>
      </c>
      <c r="E35" s="15" t="str">
        <f>TEXT(Table23[[#This Row],[Order Date]],"dddd")</f>
        <v>Tuesday</v>
      </c>
      <c r="F35" s="6" t="str">
        <f>TEXT(Table23[[#This Row],[Order Date]],"mmmm")</f>
        <v>April</v>
      </c>
      <c r="G35" s="6" t="s">
        <v>122</v>
      </c>
      <c r="H35" s="6" t="s">
        <v>123</v>
      </c>
      <c r="I35" s="6" t="s">
        <v>15</v>
      </c>
      <c r="J35" s="6" t="s">
        <v>37</v>
      </c>
      <c r="K35" s="7">
        <v>190</v>
      </c>
      <c r="L35" s="7">
        <v>1</v>
      </c>
      <c r="M35" s="7">
        <f>Table23[[#This Row],[Qty]]*Table23[[#This Row],[Price]]</f>
        <v>190</v>
      </c>
      <c r="N35" s="6" t="s">
        <v>17</v>
      </c>
      <c r="O35" s="8">
        <f>SUMIFS(Table23[Amount], Table23[Order Date], "&gt;"&amp;Table23[[#This Row],[Order Date]]-30,Table23[Order Date], "&lt;="&amp;Table23[[#This Row],[Order Date]])</f>
        <v>334730</v>
      </c>
      <c r="P35" s="9">
        <f>SUMIFS(Table23[Amount], Table23[Order Date], "&gt;"&amp;Table23[[#This Row],[Order Date]]-90,Table23[Order Date], "&lt;="&amp;Table23[[#This Row],[Order Date]])</f>
        <v>334730</v>
      </c>
    </row>
    <row r="36" spans="2:16" x14ac:dyDescent="0.25">
      <c r="B36" s="5" t="s">
        <v>124</v>
      </c>
      <c r="C36" s="15">
        <v>44656</v>
      </c>
      <c r="D36" s="21" t="str">
        <f>TEXT(Table23[[#This Row],[Order Date]],"d")</f>
        <v>5</v>
      </c>
      <c r="E36" s="15" t="str">
        <f>TEXT(Table23[[#This Row],[Order Date]],"dddd")</f>
        <v>Tuesday</v>
      </c>
      <c r="F36" s="6" t="str">
        <f>TEXT(Table23[[#This Row],[Order Date]],"mmmm")</f>
        <v>April</v>
      </c>
      <c r="G36" s="6" t="s">
        <v>125</v>
      </c>
      <c r="H36" s="6" t="s">
        <v>126</v>
      </c>
      <c r="I36" s="6" t="s">
        <v>21</v>
      </c>
      <c r="J36" s="6" t="s">
        <v>41</v>
      </c>
      <c r="K36" s="7">
        <v>4000</v>
      </c>
      <c r="L36" s="7">
        <v>2</v>
      </c>
      <c r="M36" s="7">
        <f>Table23[[#This Row],[Qty]]*Table23[[#This Row],[Price]]</f>
        <v>8000</v>
      </c>
      <c r="N36" s="6" t="s">
        <v>23</v>
      </c>
      <c r="O36" s="8">
        <f>SUMIFS(Table23[Amount], Table23[Order Date], "&gt;"&amp;Table23[[#This Row],[Order Date]]-30,Table23[Order Date], "&lt;="&amp;Table23[[#This Row],[Order Date]])</f>
        <v>334730</v>
      </c>
      <c r="P36" s="9">
        <f>SUMIFS(Table23[Amount], Table23[Order Date], "&gt;"&amp;Table23[[#This Row],[Order Date]]-90,Table23[Order Date], "&lt;="&amp;Table23[[#This Row],[Order Date]])</f>
        <v>334730</v>
      </c>
    </row>
    <row r="37" spans="2:16" x14ac:dyDescent="0.25">
      <c r="B37" s="5" t="s">
        <v>127</v>
      </c>
      <c r="C37" s="15">
        <v>44656</v>
      </c>
      <c r="D37" s="21" t="str">
        <f>TEXT(Table23[[#This Row],[Order Date]],"d")</f>
        <v>5</v>
      </c>
      <c r="E37" s="15" t="str">
        <f>TEXT(Table23[[#This Row],[Order Date]],"dddd")</f>
        <v>Tuesday</v>
      </c>
      <c r="F37" s="6" t="str">
        <f>TEXT(Table23[[#This Row],[Order Date]],"mmmm")</f>
        <v>April</v>
      </c>
      <c r="G37" s="6" t="s">
        <v>128</v>
      </c>
      <c r="H37" s="6" t="s">
        <v>129</v>
      </c>
      <c r="I37" s="6" t="s">
        <v>27</v>
      </c>
      <c r="J37" s="6" t="s">
        <v>45</v>
      </c>
      <c r="K37" s="7">
        <v>1500</v>
      </c>
      <c r="L37" s="7">
        <v>3</v>
      </c>
      <c r="M37" s="7">
        <f>Table23[[#This Row],[Qty]]*Table23[[#This Row],[Price]]</f>
        <v>4500</v>
      </c>
      <c r="N37" s="6" t="s">
        <v>17</v>
      </c>
      <c r="O37" s="8">
        <f>SUMIFS(Table23[Amount], Table23[Order Date], "&gt;"&amp;Table23[[#This Row],[Order Date]]-30,Table23[Order Date], "&lt;="&amp;Table23[[#This Row],[Order Date]])</f>
        <v>334730</v>
      </c>
      <c r="P37" s="9">
        <f>SUMIFS(Table23[Amount], Table23[Order Date], "&gt;"&amp;Table23[[#This Row],[Order Date]]-90,Table23[Order Date], "&lt;="&amp;Table23[[#This Row],[Order Date]])</f>
        <v>334730</v>
      </c>
    </row>
    <row r="38" spans="2:16" x14ac:dyDescent="0.25">
      <c r="B38" s="5" t="s">
        <v>130</v>
      </c>
      <c r="C38" s="15">
        <v>44657</v>
      </c>
      <c r="D38" s="21" t="str">
        <f>TEXT(Table23[[#This Row],[Order Date]],"d")</f>
        <v>6</v>
      </c>
      <c r="E38" s="15" t="str">
        <f>TEXT(Table23[[#This Row],[Order Date]],"dddd")</f>
        <v>Wednesday</v>
      </c>
      <c r="F38" s="6" t="str">
        <f>TEXT(Table23[[#This Row],[Order Date]],"mmmm")</f>
        <v>April</v>
      </c>
      <c r="G38" s="6" t="s">
        <v>131</v>
      </c>
      <c r="H38" s="6" t="s">
        <v>132</v>
      </c>
      <c r="I38" s="6" t="s">
        <v>32</v>
      </c>
      <c r="J38" s="6" t="s">
        <v>16</v>
      </c>
      <c r="K38" s="7">
        <v>210</v>
      </c>
      <c r="L38" s="7">
        <v>7</v>
      </c>
      <c r="M38" s="7">
        <f>Table23[[#This Row],[Qty]]*Table23[[#This Row],[Price]]</f>
        <v>1470</v>
      </c>
      <c r="N38" s="6" t="s">
        <v>23</v>
      </c>
      <c r="O38" s="8">
        <f>SUMIFS(Table23[Amount], Table23[Order Date], "&gt;"&amp;Table23[[#This Row],[Order Date]]-30,Table23[Order Date], "&lt;="&amp;Table23[[#This Row],[Order Date]])</f>
        <v>385360</v>
      </c>
      <c r="P38" s="9">
        <f>SUMIFS(Table23[Amount], Table23[Order Date], "&gt;"&amp;Table23[[#This Row],[Order Date]]-90,Table23[Order Date], "&lt;="&amp;Table23[[#This Row],[Order Date]])</f>
        <v>385360</v>
      </c>
    </row>
    <row r="39" spans="2:16" x14ac:dyDescent="0.25">
      <c r="B39" s="5" t="s">
        <v>133</v>
      </c>
      <c r="C39" s="15">
        <v>44657</v>
      </c>
      <c r="D39" s="21" t="str">
        <f>TEXT(Table23[[#This Row],[Order Date]],"d")</f>
        <v>6</v>
      </c>
      <c r="E39" s="15" t="str">
        <f>TEXT(Table23[[#This Row],[Order Date]],"dddd")</f>
        <v>Wednesday</v>
      </c>
      <c r="F39" s="6" t="str">
        <f>TEXT(Table23[[#This Row],[Order Date]],"mmmm")</f>
        <v>April</v>
      </c>
      <c r="G39" s="6" t="s">
        <v>134</v>
      </c>
      <c r="H39" s="6" t="s">
        <v>135</v>
      </c>
      <c r="I39" s="6" t="s">
        <v>15</v>
      </c>
      <c r="J39" s="6" t="s">
        <v>22</v>
      </c>
      <c r="K39" s="7">
        <v>4000</v>
      </c>
      <c r="L39" s="7">
        <v>6</v>
      </c>
      <c r="M39" s="7">
        <f>Table23[[#This Row],[Qty]]*Table23[[#This Row],[Price]]</f>
        <v>24000</v>
      </c>
      <c r="N39" s="6" t="s">
        <v>17</v>
      </c>
      <c r="O39" s="8">
        <f>SUMIFS(Table23[Amount], Table23[Order Date], "&gt;"&amp;Table23[[#This Row],[Order Date]]-30,Table23[Order Date], "&lt;="&amp;Table23[[#This Row],[Order Date]])</f>
        <v>385360</v>
      </c>
      <c r="P39" s="9">
        <f>SUMIFS(Table23[Amount], Table23[Order Date], "&gt;"&amp;Table23[[#This Row],[Order Date]]-90,Table23[Order Date], "&lt;="&amp;Table23[[#This Row],[Order Date]])</f>
        <v>385360</v>
      </c>
    </row>
    <row r="40" spans="2:16" x14ac:dyDescent="0.25">
      <c r="B40" s="5" t="s">
        <v>136</v>
      </c>
      <c r="C40" s="15">
        <v>44657</v>
      </c>
      <c r="D40" s="21" t="str">
        <f>TEXT(Table23[[#This Row],[Order Date]],"d")</f>
        <v>6</v>
      </c>
      <c r="E40" s="15" t="str">
        <f>TEXT(Table23[[#This Row],[Order Date]],"dddd")</f>
        <v>Wednesday</v>
      </c>
      <c r="F40" s="6" t="str">
        <f>TEXT(Table23[[#This Row],[Order Date]],"mmmm")</f>
        <v>April</v>
      </c>
      <c r="G40" s="6" t="s">
        <v>137</v>
      </c>
      <c r="H40" s="6" t="s">
        <v>138</v>
      </c>
      <c r="I40" s="6" t="s">
        <v>21</v>
      </c>
      <c r="J40" s="6" t="s">
        <v>28</v>
      </c>
      <c r="K40" s="7">
        <v>3200</v>
      </c>
      <c r="L40" s="7">
        <v>1</v>
      </c>
      <c r="M40" s="7">
        <f>Table23[[#This Row],[Qty]]*Table23[[#This Row],[Price]]</f>
        <v>3200</v>
      </c>
      <c r="N40" s="6" t="s">
        <v>23</v>
      </c>
      <c r="O40" s="8">
        <f>SUMIFS(Table23[Amount], Table23[Order Date], "&gt;"&amp;Table23[[#This Row],[Order Date]]-30,Table23[Order Date], "&lt;="&amp;Table23[[#This Row],[Order Date]])</f>
        <v>385360</v>
      </c>
      <c r="P40" s="9">
        <f>SUMIFS(Table23[Amount], Table23[Order Date], "&gt;"&amp;Table23[[#This Row],[Order Date]]-90,Table23[Order Date], "&lt;="&amp;Table23[[#This Row],[Order Date]])</f>
        <v>385360</v>
      </c>
    </row>
    <row r="41" spans="2:16" x14ac:dyDescent="0.25">
      <c r="B41" s="5" t="s">
        <v>139</v>
      </c>
      <c r="C41" s="15">
        <v>44657</v>
      </c>
      <c r="D41" s="21" t="str">
        <f>TEXT(Table23[[#This Row],[Order Date]],"d")</f>
        <v>6</v>
      </c>
      <c r="E41" s="15" t="str">
        <f>TEXT(Table23[[#This Row],[Order Date]],"dddd")</f>
        <v>Wednesday</v>
      </c>
      <c r="F41" s="6" t="str">
        <f>TEXT(Table23[[#This Row],[Order Date]],"mmmm")</f>
        <v>April</v>
      </c>
      <c r="G41" s="6" t="s">
        <v>140</v>
      </c>
      <c r="H41" s="6" t="s">
        <v>141</v>
      </c>
      <c r="I41" s="6" t="s">
        <v>27</v>
      </c>
      <c r="J41" s="6" t="s">
        <v>33</v>
      </c>
      <c r="K41" s="7">
        <v>2900</v>
      </c>
      <c r="L41" s="7">
        <v>3</v>
      </c>
      <c r="M41" s="7">
        <f>Table23[[#This Row],[Qty]]*Table23[[#This Row],[Price]]</f>
        <v>8700</v>
      </c>
      <c r="N41" s="6" t="s">
        <v>17</v>
      </c>
      <c r="O41" s="8">
        <f>SUMIFS(Table23[Amount], Table23[Order Date], "&gt;"&amp;Table23[[#This Row],[Order Date]]-30,Table23[Order Date], "&lt;="&amp;Table23[[#This Row],[Order Date]])</f>
        <v>385360</v>
      </c>
      <c r="P41" s="9">
        <f>SUMIFS(Table23[Amount], Table23[Order Date], "&gt;"&amp;Table23[[#This Row],[Order Date]]-90,Table23[Order Date], "&lt;="&amp;Table23[[#This Row],[Order Date]])</f>
        <v>385360</v>
      </c>
    </row>
    <row r="42" spans="2:16" x14ac:dyDescent="0.25">
      <c r="B42" s="5" t="s">
        <v>142</v>
      </c>
      <c r="C42" s="15">
        <v>44657</v>
      </c>
      <c r="D42" s="21" t="str">
        <f>TEXT(Table23[[#This Row],[Order Date]],"d")</f>
        <v>6</v>
      </c>
      <c r="E42" s="15" t="str">
        <f>TEXT(Table23[[#This Row],[Order Date]],"dddd")</f>
        <v>Wednesday</v>
      </c>
      <c r="F42" s="6" t="str">
        <f>TEXT(Table23[[#This Row],[Order Date]],"mmmm")</f>
        <v>April</v>
      </c>
      <c r="G42" s="6" t="s">
        <v>143</v>
      </c>
      <c r="H42" s="6" t="s">
        <v>144</v>
      </c>
      <c r="I42" s="6" t="s">
        <v>32</v>
      </c>
      <c r="J42" s="6" t="s">
        <v>37</v>
      </c>
      <c r="K42" s="7">
        <v>190</v>
      </c>
      <c r="L42" s="7">
        <v>4</v>
      </c>
      <c r="M42" s="7">
        <f>Table23[[#This Row],[Qty]]*Table23[[#This Row],[Price]]</f>
        <v>760</v>
      </c>
      <c r="N42" s="6" t="s">
        <v>23</v>
      </c>
      <c r="O42" s="8">
        <f>SUMIFS(Table23[Amount], Table23[Order Date], "&gt;"&amp;Table23[[#This Row],[Order Date]]-30,Table23[Order Date], "&lt;="&amp;Table23[[#This Row],[Order Date]])</f>
        <v>385360</v>
      </c>
      <c r="P42" s="9">
        <f>SUMIFS(Table23[Amount], Table23[Order Date], "&gt;"&amp;Table23[[#This Row],[Order Date]]-90,Table23[Order Date], "&lt;="&amp;Table23[[#This Row],[Order Date]])</f>
        <v>385360</v>
      </c>
    </row>
    <row r="43" spans="2:16" x14ac:dyDescent="0.25">
      <c r="B43" s="5" t="s">
        <v>145</v>
      </c>
      <c r="C43" s="15">
        <v>44657</v>
      </c>
      <c r="D43" s="21" t="str">
        <f>TEXT(Table23[[#This Row],[Order Date]],"d")</f>
        <v>6</v>
      </c>
      <c r="E43" s="15" t="str">
        <f>TEXT(Table23[[#This Row],[Order Date]],"dddd")</f>
        <v>Wednesday</v>
      </c>
      <c r="F43" s="6" t="str">
        <f>TEXT(Table23[[#This Row],[Order Date]],"mmmm")</f>
        <v>April</v>
      </c>
      <c r="G43" s="6" t="s">
        <v>146</v>
      </c>
      <c r="H43" s="6" t="s">
        <v>147</v>
      </c>
      <c r="I43" s="6" t="s">
        <v>15</v>
      </c>
      <c r="J43" s="6" t="s">
        <v>41</v>
      </c>
      <c r="K43" s="7">
        <v>4000</v>
      </c>
      <c r="L43" s="7">
        <v>2</v>
      </c>
      <c r="M43" s="7">
        <f>Table23[[#This Row],[Qty]]*Table23[[#This Row],[Price]]</f>
        <v>8000</v>
      </c>
      <c r="N43" s="6" t="s">
        <v>17</v>
      </c>
      <c r="O43" s="8">
        <f>SUMIFS(Table23[Amount], Table23[Order Date], "&gt;"&amp;Table23[[#This Row],[Order Date]]-30,Table23[Order Date], "&lt;="&amp;Table23[[#This Row],[Order Date]])</f>
        <v>385360</v>
      </c>
      <c r="P43" s="9">
        <f>SUMIFS(Table23[Amount], Table23[Order Date], "&gt;"&amp;Table23[[#This Row],[Order Date]]-90,Table23[Order Date], "&lt;="&amp;Table23[[#This Row],[Order Date]])</f>
        <v>385360</v>
      </c>
    </row>
    <row r="44" spans="2:16" x14ac:dyDescent="0.25">
      <c r="B44" s="5" t="s">
        <v>148</v>
      </c>
      <c r="C44" s="15">
        <v>44657</v>
      </c>
      <c r="D44" s="21" t="str">
        <f>TEXT(Table23[[#This Row],[Order Date]],"d")</f>
        <v>6</v>
      </c>
      <c r="E44" s="15" t="str">
        <f>TEXT(Table23[[#This Row],[Order Date]],"dddd")</f>
        <v>Wednesday</v>
      </c>
      <c r="F44" s="6" t="str">
        <f>TEXT(Table23[[#This Row],[Order Date]],"mmmm")</f>
        <v>April</v>
      </c>
      <c r="G44" s="6" t="s">
        <v>149</v>
      </c>
      <c r="H44" s="6" t="s">
        <v>150</v>
      </c>
      <c r="I44" s="6" t="s">
        <v>21</v>
      </c>
      <c r="J44" s="6" t="s">
        <v>45</v>
      </c>
      <c r="K44" s="7">
        <v>1500</v>
      </c>
      <c r="L44" s="7">
        <v>3</v>
      </c>
      <c r="M44" s="7">
        <f>Table23[[#This Row],[Qty]]*Table23[[#This Row],[Price]]</f>
        <v>4500</v>
      </c>
      <c r="N44" s="6" t="s">
        <v>23</v>
      </c>
      <c r="O44" s="8">
        <f>SUMIFS(Table23[Amount], Table23[Order Date], "&gt;"&amp;Table23[[#This Row],[Order Date]]-30,Table23[Order Date], "&lt;="&amp;Table23[[#This Row],[Order Date]])</f>
        <v>385360</v>
      </c>
      <c r="P44" s="9">
        <f>SUMIFS(Table23[Amount], Table23[Order Date], "&gt;"&amp;Table23[[#This Row],[Order Date]]-90,Table23[Order Date], "&lt;="&amp;Table23[[#This Row],[Order Date]])</f>
        <v>385360</v>
      </c>
    </row>
    <row r="45" spans="2:16" x14ac:dyDescent="0.25">
      <c r="B45" s="5" t="s">
        <v>151</v>
      </c>
      <c r="C45" s="15">
        <v>44658</v>
      </c>
      <c r="D45" s="21" t="str">
        <f>TEXT(Table23[[#This Row],[Order Date]],"d")</f>
        <v>7</v>
      </c>
      <c r="E45" s="15" t="str">
        <f>TEXT(Table23[[#This Row],[Order Date]],"dddd")</f>
        <v>Thursday</v>
      </c>
      <c r="F45" s="6" t="str">
        <f>TEXT(Table23[[#This Row],[Order Date]],"mmmm")</f>
        <v>April</v>
      </c>
      <c r="G45" s="6" t="s">
        <v>152</v>
      </c>
      <c r="H45" s="6" t="s">
        <v>153</v>
      </c>
      <c r="I45" s="6" t="s">
        <v>27</v>
      </c>
      <c r="J45" s="6" t="s">
        <v>16</v>
      </c>
      <c r="K45" s="7">
        <v>210</v>
      </c>
      <c r="L45" s="7">
        <v>4</v>
      </c>
      <c r="M45" s="7">
        <f>Table23[[#This Row],[Qty]]*Table23[[#This Row],[Price]]</f>
        <v>840</v>
      </c>
      <c r="N45" s="6" t="s">
        <v>17</v>
      </c>
      <c r="O45" s="8">
        <f>SUMIFS(Table23[Amount], Table23[Order Date], "&gt;"&amp;Table23[[#This Row],[Order Date]]-30,Table23[Order Date], "&lt;="&amp;Table23[[#This Row],[Order Date]])</f>
        <v>485160</v>
      </c>
      <c r="P45" s="9">
        <f>SUMIFS(Table23[Amount], Table23[Order Date], "&gt;"&amp;Table23[[#This Row],[Order Date]]-90,Table23[Order Date], "&lt;="&amp;Table23[[#This Row],[Order Date]])</f>
        <v>485160</v>
      </c>
    </row>
    <row r="46" spans="2:16" x14ac:dyDescent="0.25">
      <c r="B46" s="5" t="s">
        <v>154</v>
      </c>
      <c r="C46" s="15">
        <v>44658</v>
      </c>
      <c r="D46" s="21" t="str">
        <f>TEXT(Table23[[#This Row],[Order Date]],"d")</f>
        <v>7</v>
      </c>
      <c r="E46" s="15" t="str">
        <f>TEXT(Table23[[#This Row],[Order Date]],"dddd")</f>
        <v>Thursday</v>
      </c>
      <c r="F46" s="6" t="str">
        <f>TEXT(Table23[[#This Row],[Order Date]],"mmmm")</f>
        <v>April</v>
      </c>
      <c r="G46" s="6" t="s">
        <v>155</v>
      </c>
      <c r="H46" s="6" t="s">
        <v>156</v>
      </c>
      <c r="I46" s="6" t="s">
        <v>32</v>
      </c>
      <c r="J46" s="6" t="s">
        <v>22</v>
      </c>
      <c r="K46" s="7">
        <v>4000</v>
      </c>
      <c r="L46" s="7">
        <v>5</v>
      </c>
      <c r="M46" s="7">
        <f>Table23[[#This Row],[Qty]]*Table23[[#This Row],[Price]]</f>
        <v>20000</v>
      </c>
      <c r="N46" s="6" t="s">
        <v>23</v>
      </c>
      <c r="O46" s="8">
        <f>SUMIFS(Table23[Amount], Table23[Order Date], "&gt;"&amp;Table23[[#This Row],[Order Date]]-30,Table23[Order Date], "&lt;="&amp;Table23[[#This Row],[Order Date]])</f>
        <v>485160</v>
      </c>
      <c r="P46" s="9">
        <f>SUMIFS(Table23[Amount], Table23[Order Date], "&gt;"&amp;Table23[[#This Row],[Order Date]]-90,Table23[Order Date], "&lt;="&amp;Table23[[#This Row],[Order Date]])</f>
        <v>485160</v>
      </c>
    </row>
    <row r="47" spans="2:16" x14ac:dyDescent="0.25">
      <c r="B47" s="5" t="s">
        <v>157</v>
      </c>
      <c r="C47" s="15">
        <v>44658</v>
      </c>
      <c r="D47" s="21" t="str">
        <f>TEXT(Table23[[#This Row],[Order Date]],"d")</f>
        <v>7</v>
      </c>
      <c r="E47" s="15" t="str">
        <f>TEXT(Table23[[#This Row],[Order Date]],"dddd")</f>
        <v>Thursday</v>
      </c>
      <c r="F47" s="6" t="str">
        <f>TEXT(Table23[[#This Row],[Order Date]],"mmmm")</f>
        <v>April</v>
      </c>
      <c r="G47" s="6" t="s">
        <v>158</v>
      </c>
      <c r="H47" s="6" t="s">
        <v>159</v>
      </c>
      <c r="I47" s="6" t="s">
        <v>15</v>
      </c>
      <c r="J47" s="6" t="s">
        <v>28</v>
      </c>
      <c r="K47" s="7">
        <v>3200</v>
      </c>
      <c r="L47" s="7">
        <v>6</v>
      </c>
      <c r="M47" s="7">
        <f>Table23[[#This Row],[Qty]]*Table23[[#This Row],[Price]]</f>
        <v>19200</v>
      </c>
      <c r="N47" s="6" t="s">
        <v>17</v>
      </c>
      <c r="O47" s="8">
        <f>SUMIFS(Table23[Amount], Table23[Order Date], "&gt;"&amp;Table23[[#This Row],[Order Date]]-30,Table23[Order Date], "&lt;="&amp;Table23[[#This Row],[Order Date]])</f>
        <v>485160</v>
      </c>
      <c r="P47" s="9">
        <f>SUMIFS(Table23[Amount], Table23[Order Date], "&gt;"&amp;Table23[[#This Row],[Order Date]]-90,Table23[Order Date], "&lt;="&amp;Table23[[#This Row],[Order Date]])</f>
        <v>485160</v>
      </c>
    </row>
    <row r="48" spans="2:16" x14ac:dyDescent="0.25">
      <c r="B48" s="5" t="s">
        <v>160</v>
      </c>
      <c r="C48" s="15">
        <v>44658</v>
      </c>
      <c r="D48" s="21" t="str">
        <f>TEXT(Table23[[#This Row],[Order Date]],"d")</f>
        <v>7</v>
      </c>
      <c r="E48" s="15" t="str">
        <f>TEXT(Table23[[#This Row],[Order Date]],"dddd")</f>
        <v>Thursday</v>
      </c>
      <c r="F48" s="6" t="str">
        <f>TEXT(Table23[[#This Row],[Order Date]],"mmmm")</f>
        <v>April</v>
      </c>
      <c r="G48" s="6" t="s">
        <v>161</v>
      </c>
      <c r="H48" s="6" t="s">
        <v>162</v>
      </c>
      <c r="I48" s="6" t="s">
        <v>21</v>
      </c>
      <c r="J48" s="6" t="s">
        <v>33</v>
      </c>
      <c r="K48" s="7">
        <v>2900</v>
      </c>
      <c r="L48" s="7">
        <v>5</v>
      </c>
      <c r="M48" s="7">
        <f>Table23[[#This Row],[Qty]]*Table23[[#This Row],[Price]]</f>
        <v>14500</v>
      </c>
      <c r="N48" s="6" t="s">
        <v>23</v>
      </c>
      <c r="O48" s="8">
        <f>SUMIFS(Table23[Amount], Table23[Order Date], "&gt;"&amp;Table23[[#This Row],[Order Date]]-30,Table23[Order Date], "&lt;="&amp;Table23[[#This Row],[Order Date]])</f>
        <v>485160</v>
      </c>
      <c r="P48" s="9">
        <f>SUMIFS(Table23[Amount], Table23[Order Date], "&gt;"&amp;Table23[[#This Row],[Order Date]]-90,Table23[Order Date], "&lt;="&amp;Table23[[#This Row],[Order Date]])</f>
        <v>485160</v>
      </c>
    </row>
    <row r="49" spans="2:16" x14ac:dyDescent="0.25">
      <c r="B49" s="5" t="s">
        <v>163</v>
      </c>
      <c r="C49" s="15">
        <v>44658</v>
      </c>
      <c r="D49" s="21" t="str">
        <f>TEXT(Table23[[#This Row],[Order Date]],"d")</f>
        <v>7</v>
      </c>
      <c r="E49" s="15" t="str">
        <f>TEXT(Table23[[#This Row],[Order Date]],"dddd")</f>
        <v>Thursday</v>
      </c>
      <c r="F49" s="6" t="str">
        <f>TEXT(Table23[[#This Row],[Order Date]],"mmmm")</f>
        <v>April</v>
      </c>
      <c r="G49" s="6" t="s">
        <v>164</v>
      </c>
      <c r="H49" s="6" t="s">
        <v>165</v>
      </c>
      <c r="I49" s="6" t="s">
        <v>27</v>
      </c>
      <c r="J49" s="6" t="s">
        <v>37</v>
      </c>
      <c r="K49" s="7">
        <v>190</v>
      </c>
      <c r="L49" s="7">
        <v>4</v>
      </c>
      <c r="M49" s="7">
        <f>Table23[[#This Row],[Qty]]*Table23[[#This Row],[Price]]</f>
        <v>760</v>
      </c>
      <c r="N49" s="6" t="s">
        <v>17</v>
      </c>
      <c r="O49" s="8">
        <f>SUMIFS(Table23[Amount], Table23[Order Date], "&gt;"&amp;Table23[[#This Row],[Order Date]]-30,Table23[Order Date], "&lt;="&amp;Table23[[#This Row],[Order Date]])</f>
        <v>485160</v>
      </c>
      <c r="P49" s="9">
        <f>SUMIFS(Table23[Amount], Table23[Order Date], "&gt;"&amp;Table23[[#This Row],[Order Date]]-90,Table23[Order Date], "&lt;="&amp;Table23[[#This Row],[Order Date]])</f>
        <v>485160</v>
      </c>
    </row>
    <row r="50" spans="2:16" x14ac:dyDescent="0.25">
      <c r="B50" s="5" t="s">
        <v>166</v>
      </c>
      <c r="C50" s="15">
        <v>44658</v>
      </c>
      <c r="D50" s="21" t="str">
        <f>TEXT(Table23[[#This Row],[Order Date]],"d")</f>
        <v>7</v>
      </c>
      <c r="E50" s="15" t="str">
        <f>TEXT(Table23[[#This Row],[Order Date]],"dddd")</f>
        <v>Thursday</v>
      </c>
      <c r="F50" s="6" t="str">
        <f>TEXT(Table23[[#This Row],[Order Date]],"mmmm")</f>
        <v>April</v>
      </c>
      <c r="G50" s="6" t="s">
        <v>167</v>
      </c>
      <c r="H50" s="6" t="s">
        <v>168</v>
      </c>
      <c r="I50" s="6" t="s">
        <v>32</v>
      </c>
      <c r="J50" s="6" t="s">
        <v>41</v>
      </c>
      <c r="K50" s="7">
        <v>4000</v>
      </c>
      <c r="L50" s="7">
        <v>10</v>
      </c>
      <c r="M50" s="7">
        <f>Table23[[#This Row],[Qty]]*Table23[[#This Row],[Price]]</f>
        <v>40000</v>
      </c>
      <c r="N50" s="6" t="s">
        <v>23</v>
      </c>
      <c r="O50" s="8">
        <f>SUMIFS(Table23[Amount], Table23[Order Date], "&gt;"&amp;Table23[[#This Row],[Order Date]]-30,Table23[Order Date], "&lt;="&amp;Table23[[#This Row],[Order Date]])</f>
        <v>485160</v>
      </c>
      <c r="P50" s="9">
        <f>SUMIFS(Table23[Amount], Table23[Order Date], "&gt;"&amp;Table23[[#This Row],[Order Date]]-90,Table23[Order Date], "&lt;="&amp;Table23[[#This Row],[Order Date]])</f>
        <v>485160</v>
      </c>
    </row>
    <row r="51" spans="2:16" x14ac:dyDescent="0.25">
      <c r="B51" s="5" t="s">
        <v>169</v>
      </c>
      <c r="C51" s="15">
        <v>44658</v>
      </c>
      <c r="D51" s="21" t="str">
        <f>TEXT(Table23[[#This Row],[Order Date]],"d")</f>
        <v>7</v>
      </c>
      <c r="E51" s="15" t="str">
        <f>TEXT(Table23[[#This Row],[Order Date]],"dddd")</f>
        <v>Thursday</v>
      </c>
      <c r="F51" s="6" t="str">
        <f>TEXT(Table23[[#This Row],[Order Date]],"mmmm")</f>
        <v>April</v>
      </c>
      <c r="G51" s="6" t="s">
        <v>170</v>
      </c>
      <c r="H51" s="6" t="s">
        <v>171</v>
      </c>
      <c r="I51" s="6" t="s">
        <v>15</v>
      </c>
      <c r="J51" s="6" t="s">
        <v>45</v>
      </c>
      <c r="K51" s="7">
        <v>1500</v>
      </c>
      <c r="L51" s="7">
        <v>3</v>
      </c>
      <c r="M51" s="7">
        <f>Table23[[#This Row],[Qty]]*Table23[[#This Row],[Price]]</f>
        <v>4500</v>
      </c>
      <c r="N51" s="6" t="s">
        <v>17</v>
      </c>
      <c r="O51" s="8">
        <f>SUMIFS(Table23[Amount], Table23[Order Date], "&gt;"&amp;Table23[[#This Row],[Order Date]]-30,Table23[Order Date], "&lt;="&amp;Table23[[#This Row],[Order Date]])</f>
        <v>485160</v>
      </c>
      <c r="P51" s="9">
        <f>SUMIFS(Table23[Amount], Table23[Order Date], "&gt;"&amp;Table23[[#This Row],[Order Date]]-90,Table23[Order Date], "&lt;="&amp;Table23[[#This Row],[Order Date]])</f>
        <v>485160</v>
      </c>
    </row>
    <row r="52" spans="2:16" x14ac:dyDescent="0.25">
      <c r="B52" s="5" t="s">
        <v>172</v>
      </c>
      <c r="C52" s="15">
        <v>44659</v>
      </c>
      <c r="D52" s="21" t="str">
        <f>TEXT(Table23[[#This Row],[Order Date]],"d")</f>
        <v>8</v>
      </c>
      <c r="E52" s="15" t="str">
        <f>TEXT(Table23[[#This Row],[Order Date]],"dddd")</f>
        <v>Friday</v>
      </c>
      <c r="F52" s="6" t="str">
        <f>TEXT(Table23[[#This Row],[Order Date]],"mmmm")</f>
        <v>April</v>
      </c>
      <c r="G52" s="6" t="s">
        <v>173</v>
      </c>
      <c r="H52" s="6" t="s">
        <v>174</v>
      </c>
      <c r="I52" s="6" t="s">
        <v>21</v>
      </c>
      <c r="J52" s="6" t="s">
        <v>16</v>
      </c>
      <c r="K52" s="7">
        <v>210</v>
      </c>
      <c r="L52" s="7">
        <v>4</v>
      </c>
      <c r="M52" s="7">
        <f>Table23[[#This Row],[Qty]]*Table23[[#This Row],[Price]]</f>
        <v>840</v>
      </c>
      <c r="N52" s="6" t="s">
        <v>23</v>
      </c>
      <c r="O52" s="8">
        <f>SUMIFS(Table23[Amount], Table23[Order Date], "&gt;"&amp;Table23[[#This Row],[Order Date]]-30,Table23[Order Date], "&lt;="&amp;Table23[[#This Row],[Order Date]])</f>
        <v>569840</v>
      </c>
      <c r="P52" s="9">
        <f>SUMIFS(Table23[Amount], Table23[Order Date], "&gt;"&amp;Table23[[#This Row],[Order Date]]-90,Table23[Order Date], "&lt;="&amp;Table23[[#This Row],[Order Date]])</f>
        <v>569840</v>
      </c>
    </row>
    <row r="53" spans="2:16" x14ac:dyDescent="0.25">
      <c r="B53" s="5" t="s">
        <v>175</v>
      </c>
      <c r="C53" s="15">
        <v>44659</v>
      </c>
      <c r="D53" s="21" t="str">
        <f>TEXT(Table23[[#This Row],[Order Date]],"d")</f>
        <v>8</v>
      </c>
      <c r="E53" s="15" t="str">
        <f>TEXT(Table23[[#This Row],[Order Date]],"dddd")</f>
        <v>Friday</v>
      </c>
      <c r="F53" s="6" t="str">
        <f>TEXT(Table23[[#This Row],[Order Date]],"mmmm")</f>
        <v>April</v>
      </c>
      <c r="G53" s="6" t="s">
        <v>176</v>
      </c>
      <c r="H53" s="6" t="s">
        <v>177</v>
      </c>
      <c r="I53" s="6" t="s">
        <v>27</v>
      </c>
      <c r="J53" s="6" t="s">
        <v>22</v>
      </c>
      <c r="K53" s="7">
        <v>4000</v>
      </c>
      <c r="L53" s="7">
        <v>5</v>
      </c>
      <c r="M53" s="7">
        <f>Table23[[#This Row],[Qty]]*Table23[[#This Row],[Price]]</f>
        <v>20000</v>
      </c>
      <c r="N53" s="6" t="s">
        <v>17</v>
      </c>
      <c r="O53" s="8">
        <f>SUMIFS(Table23[Amount], Table23[Order Date], "&gt;"&amp;Table23[[#This Row],[Order Date]]-30,Table23[Order Date], "&lt;="&amp;Table23[[#This Row],[Order Date]])</f>
        <v>569840</v>
      </c>
      <c r="P53" s="9">
        <f>SUMIFS(Table23[Amount], Table23[Order Date], "&gt;"&amp;Table23[[#This Row],[Order Date]]-90,Table23[Order Date], "&lt;="&amp;Table23[[#This Row],[Order Date]])</f>
        <v>569840</v>
      </c>
    </row>
    <row r="54" spans="2:16" x14ac:dyDescent="0.25">
      <c r="B54" s="5" t="s">
        <v>178</v>
      </c>
      <c r="C54" s="15">
        <v>44659</v>
      </c>
      <c r="D54" s="21" t="str">
        <f>TEXT(Table23[[#This Row],[Order Date]],"d")</f>
        <v>8</v>
      </c>
      <c r="E54" s="15" t="str">
        <f>TEXT(Table23[[#This Row],[Order Date]],"dddd")</f>
        <v>Friday</v>
      </c>
      <c r="F54" s="6" t="str">
        <f>TEXT(Table23[[#This Row],[Order Date]],"mmmm")</f>
        <v>April</v>
      </c>
      <c r="G54" s="6" t="s">
        <v>179</v>
      </c>
      <c r="H54" s="6" t="s">
        <v>180</v>
      </c>
      <c r="I54" s="6" t="s">
        <v>32</v>
      </c>
      <c r="J54" s="6" t="s">
        <v>28</v>
      </c>
      <c r="K54" s="7">
        <v>3200</v>
      </c>
      <c r="L54" s="7">
        <v>6</v>
      </c>
      <c r="M54" s="7">
        <f>Table23[[#This Row],[Qty]]*Table23[[#This Row],[Price]]</f>
        <v>19200</v>
      </c>
      <c r="N54" s="6" t="s">
        <v>23</v>
      </c>
      <c r="O54" s="8">
        <f>SUMIFS(Table23[Amount], Table23[Order Date], "&gt;"&amp;Table23[[#This Row],[Order Date]]-30,Table23[Order Date], "&lt;="&amp;Table23[[#This Row],[Order Date]])</f>
        <v>569840</v>
      </c>
      <c r="P54" s="9">
        <f>SUMIFS(Table23[Amount], Table23[Order Date], "&gt;"&amp;Table23[[#This Row],[Order Date]]-90,Table23[Order Date], "&lt;="&amp;Table23[[#This Row],[Order Date]])</f>
        <v>569840</v>
      </c>
    </row>
    <row r="55" spans="2:16" x14ac:dyDescent="0.25">
      <c r="B55" s="5" t="s">
        <v>181</v>
      </c>
      <c r="C55" s="15">
        <v>44659</v>
      </c>
      <c r="D55" s="21" t="str">
        <f>TEXT(Table23[[#This Row],[Order Date]],"d")</f>
        <v>8</v>
      </c>
      <c r="E55" s="15" t="str">
        <f>TEXT(Table23[[#This Row],[Order Date]],"dddd")</f>
        <v>Friday</v>
      </c>
      <c r="F55" s="6" t="str">
        <f>TEXT(Table23[[#This Row],[Order Date]],"mmmm")</f>
        <v>April</v>
      </c>
      <c r="G55" s="6" t="s">
        <v>182</v>
      </c>
      <c r="H55" s="6" t="s">
        <v>183</v>
      </c>
      <c r="I55" s="6" t="s">
        <v>15</v>
      </c>
      <c r="J55" s="6" t="s">
        <v>33</v>
      </c>
      <c r="K55" s="7">
        <v>2900</v>
      </c>
      <c r="L55" s="7">
        <v>5</v>
      </c>
      <c r="M55" s="7">
        <f>Table23[[#This Row],[Qty]]*Table23[[#This Row],[Price]]</f>
        <v>14500</v>
      </c>
      <c r="N55" s="6" t="s">
        <v>17</v>
      </c>
      <c r="O55" s="8">
        <f>SUMIFS(Table23[Amount], Table23[Order Date], "&gt;"&amp;Table23[[#This Row],[Order Date]]-30,Table23[Order Date], "&lt;="&amp;Table23[[#This Row],[Order Date]])</f>
        <v>569840</v>
      </c>
      <c r="P55" s="9">
        <f>SUMIFS(Table23[Amount], Table23[Order Date], "&gt;"&amp;Table23[[#This Row],[Order Date]]-90,Table23[Order Date], "&lt;="&amp;Table23[[#This Row],[Order Date]])</f>
        <v>569840</v>
      </c>
    </row>
    <row r="56" spans="2:16" x14ac:dyDescent="0.25">
      <c r="B56" s="5" t="s">
        <v>184</v>
      </c>
      <c r="C56" s="15">
        <v>44659</v>
      </c>
      <c r="D56" s="21" t="str">
        <f>TEXT(Table23[[#This Row],[Order Date]],"d")</f>
        <v>8</v>
      </c>
      <c r="E56" s="15" t="str">
        <f>TEXT(Table23[[#This Row],[Order Date]],"dddd")</f>
        <v>Friday</v>
      </c>
      <c r="F56" s="6" t="str">
        <f>TEXT(Table23[[#This Row],[Order Date]],"mmmm")</f>
        <v>April</v>
      </c>
      <c r="G56" s="6" t="s">
        <v>185</v>
      </c>
      <c r="H56" s="6" t="s">
        <v>186</v>
      </c>
      <c r="I56" s="6" t="s">
        <v>21</v>
      </c>
      <c r="J56" s="6" t="s">
        <v>37</v>
      </c>
      <c r="K56" s="7">
        <v>190</v>
      </c>
      <c r="L56" s="7">
        <v>6</v>
      </c>
      <c r="M56" s="7">
        <f>Table23[[#This Row],[Qty]]*Table23[[#This Row],[Price]]</f>
        <v>1140</v>
      </c>
      <c r="N56" s="6" t="s">
        <v>23</v>
      </c>
      <c r="O56" s="8">
        <f>SUMIFS(Table23[Amount], Table23[Order Date], "&gt;"&amp;Table23[[#This Row],[Order Date]]-30,Table23[Order Date], "&lt;="&amp;Table23[[#This Row],[Order Date]])</f>
        <v>569840</v>
      </c>
      <c r="P56" s="9">
        <f>SUMIFS(Table23[Amount], Table23[Order Date], "&gt;"&amp;Table23[[#This Row],[Order Date]]-90,Table23[Order Date], "&lt;="&amp;Table23[[#This Row],[Order Date]])</f>
        <v>569840</v>
      </c>
    </row>
    <row r="57" spans="2:16" x14ac:dyDescent="0.25">
      <c r="B57" s="5" t="s">
        <v>187</v>
      </c>
      <c r="C57" s="15">
        <v>44659</v>
      </c>
      <c r="D57" s="21" t="str">
        <f>TEXT(Table23[[#This Row],[Order Date]],"d")</f>
        <v>8</v>
      </c>
      <c r="E57" s="15" t="str">
        <f>TEXT(Table23[[#This Row],[Order Date]],"dddd")</f>
        <v>Friday</v>
      </c>
      <c r="F57" s="6" t="str">
        <f>TEXT(Table23[[#This Row],[Order Date]],"mmmm")</f>
        <v>April</v>
      </c>
      <c r="G57" s="6" t="s">
        <v>188</v>
      </c>
      <c r="H57" s="6" t="s">
        <v>189</v>
      </c>
      <c r="I57" s="6" t="s">
        <v>27</v>
      </c>
      <c r="J57" s="6" t="s">
        <v>41</v>
      </c>
      <c r="K57" s="7">
        <v>4000</v>
      </c>
      <c r="L57" s="7">
        <v>5</v>
      </c>
      <c r="M57" s="7">
        <f>Table23[[#This Row],[Qty]]*Table23[[#This Row],[Price]]</f>
        <v>20000</v>
      </c>
      <c r="N57" s="6" t="s">
        <v>17</v>
      </c>
      <c r="O57" s="8">
        <f>SUMIFS(Table23[Amount], Table23[Order Date], "&gt;"&amp;Table23[[#This Row],[Order Date]]-30,Table23[Order Date], "&lt;="&amp;Table23[[#This Row],[Order Date]])</f>
        <v>569840</v>
      </c>
      <c r="P57" s="9">
        <f>SUMIFS(Table23[Amount], Table23[Order Date], "&gt;"&amp;Table23[[#This Row],[Order Date]]-90,Table23[Order Date], "&lt;="&amp;Table23[[#This Row],[Order Date]])</f>
        <v>569840</v>
      </c>
    </row>
    <row r="58" spans="2:16" x14ac:dyDescent="0.25">
      <c r="B58" s="5" t="s">
        <v>190</v>
      </c>
      <c r="C58" s="15">
        <v>44659</v>
      </c>
      <c r="D58" s="21" t="str">
        <f>TEXT(Table23[[#This Row],[Order Date]],"d")</f>
        <v>8</v>
      </c>
      <c r="E58" s="15" t="str">
        <f>TEXT(Table23[[#This Row],[Order Date]],"dddd")</f>
        <v>Friday</v>
      </c>
      <c r="F58" s="6" t="str">
        <f>TEXT(Table23[[#This Row],[Order Date]],"mmmm")</f>
        <v>April</v>
      </c>
      <c r="G58" s="6" t="s">
        <v>191</v>
      </c>
      <c r="H58" s="6" t="s">
        <v>192</v>
      </c>
      <c r="I58" s="6" t="s">
        <v>32</v>
      </c>
      <c r="J58" s="6" t="s">
        <v>45</v>
      </c>
      <c r="K58" s="7">
        <v>1500</v>
      </c>
      <c r="L58" s="7">
        <v>6</v>
      </c>
      <c r="M58" s="7">
        <f>Table23[[#This Row],[Qty]]*Table23[[#This Row],[Price]]</f>
        <v>9000</v>
      </c>
      <c r="N58" s="6" t="s">
        <v>23</v>
      </c>
      <c r="O58" s="8">
        <f>SUMIFS(Table23[Amount], Table23[Order Date], "&gt;"&amp;Table23[[#This Row],[Order Date]]-30,Table23[Order Date], "&lt;="&amp;Table23[[#This Row],[Order Date]])</f>
        <v>569840</v>
      </c>
      <c r="P58" s="9">
        <f>SUMIFS(Table23[Amount], Table23[Order Date], "&gt;"&amp;Table23[[#This Row],[Order Date]]-90,Table23[Order Date], "&lt;="&amp;Table23[[#This Row],[Order Date]])</f>
        <v>569840</v>
      </c>
    </row>
    <row r="59" spans="2:16" x14ac:dyDescent="0.25">
      <c r="B59" s="5" t="s">
        <v>193</v>
      </c>
      <c r="C59" s="15">
        <v>44660</v>
      </c>
      <c r="D59" s="21" t="str">
        <f>TEXT(Table23[[#This Row],[Order Date]],"d")</f>
        <v>9</v>
      </c>
      <c r="E59" s="15" t="str">
        <f>TEXT(Table23[[#This Row],[Order Date]],"dddd")</f>
        <v>Saturday</v>
      </c>
      <c r="F59" s="6" t="str">
        <f>TEXT(Table23[[#This Row],[Order Date]],"mmmm")</f>
        <v>April</v>
      </c>
      <c r="G59" s="6" t="s">
        <v>194</v>
      </c>
      <c r="H59" s="6" t="s">
        <v>195</v>
      </c>
      <c r="I59" s="6" t="s">
        <v>15</v>
      </c>
      <c r="J59" s="6" t="s">
        <v>16</v>
      </c>
      <c r="K59" s="7">
        <v>210</v>
      </c>
      <c r="L59" s="7">
        <v>2</v>
      </c>
      <c r="M59" s="7">
        <f>Table23[[#This Row],[Qty]]*Table23[[#This Row],[Price]]</f>
        <v>420</v>
      </c>
      <c r="N59" s="6" t="s">
        <v>17</v>
      </c>
      <c r="O59" s="8">
        <f>SUMIFS(Table23[Amount], Table23[Order Date], "&gt;"&amp;Table23[[#This Row],[Order Date]]-30,Table23[Order Date], "&lt;="&amp;Table23[[#This Row],[Order Date]])</f>
        <v>619650</v>
      </c>
      <c r="P59" s="9">
        <f>SUMIFS(Table23[Amount], Table23[Order Date], "&gt;"&amp;Table23[[#This Row],[Order Date]]-90,Table23[Order Date], "&lt;="&amp;Table23[[#This Row],[Order Date]])</f>
        <v>619650</v>
      </c>
    </row>
    <row r="60" spans="2:16" x14ac:dyDescent="0.25">
      <c r="B60" s="5" t="s">
        <v>196</v>
      </c>
      <c r="C60" s="15">
        <v>44660</v>
      </c>
      <c r="D60" s="21" t="str">
        <f>TEXT(Table23[[#This Row],[Order Date]],"d")</f>
        <v>9</v>
      </c>
      <c r="E60" s="15" t="str">
        <f>TEXT(Table23[[#This Row],[Order Date]],"dddd")</f>
        <v>Saturday</v>
      </c>
      <c r="F60" s="6" t="str">
        <f>TEXT(Table23[[#This Row],[Order Date]],"mmmm")</f>
        <v>April</v>
      </c>
      <c r="G60" s="6" t="s">
        <v>197</v>
      </c>
      <c r="H60" s="6" t="s">
        <v>198</v>
      </c>
      <c r="I60" s="6" t="s">
        <v>21</v>
      </c>
      <c r="J60" s="6" t="s">
        <v>22</v>
      </c>
      <c r="K60" s="7">
        <v>4000</v>
      </c>
      <c r="L60" s="7">
        <v>3</v>
      </c>
      <c r="M60" s="7">
        <f>Table23[[#This Row],[Qty]]*Table23[[#This Row],[Price]]</f>
        <v>12000</v>
      </c>
      <c r="N60" s="6" t="s">
        <v>23</v>
      </c>
      <c r="O60" s="8">
        <f>SUMIFS(Table23[Amount], Table23[Order Date], "&gt;"&amp;Table23[[#This Row],[Order Date]]-30,Table23[Order Date], "&lt;="&amp;Table23[[#This Row],[Order Date]])</f>
        <v>619650</v>
      </c>
      <c r="P60" s="9">
        <f>SUMIFS(Table23[Amount], Table23[Order Date], "&gt;"&amp;Table23[[#This Row],[Order Date]]-90,Table23[Order Date], "&lt;="&amp;Table23[[#This Row],[Order Date]])</f>
        <v>619650</v>
      </c>
    </row>
    <row r="61" spans="2:16" x14ac:dyDescent="0.25">
      <c r="B61" s="5" t="s">
        <v>199</v>
      </c>
      <c r="C61" s="15">
        <v>44660</v>
      </c>
      <c r="D61" s="21" t="str">
        <f>TEXT(Table23[[#This Row],[Order Date]],"d")</f>
        <v>9</v>
      </c>
      <c r="E61" s="15" t="str">
        <f>TEXT(Table23[[#This Row],[Order Date]],"dddd")</f>
        <v>Saturday</v>
      </c>
      <c r="F61" s="6" t="str">
        <f>TEXT(Table23[[#This Row],[Order Date]],"mmmm")</f>
        <v>April</v>
      </c>
      <c r="G61" s="6" t="s">
        <v>200</v>
      </c>
      <c r="H61" s="6" t="s">
        <v>201</v>
      </c>
      <c r="I61" s="6" t="s">
        <v>27</v>
      </c>
      <c r="J61" s="6" t="s">
        <v>28</v>
      </c>
      <c r="K61" s="7">
        <v>3200</v>
      </c>
      <c r="L61" s="7">
        <v>5</v>
      </c>
      <c r="M61" s="7">
        <f>Table23[[#This Row],[Qty]]*Table23[[#This Row],[Price]]</f>
        <v>16000</v>
      </c>
      <c r="N61" s="6" t="s">
        <v>17</v>
      </c>
      <c r="O61" s="8">
        <f>SUMIFS(Table23[Amount], Table23[Order Date], "&gt;"&amp;Table23[[#This Row],[Order Date]]-30,Table23[Order Date], "&lt;="&amp;Table23[[#This Row],[Order Date]])</f>
        <v>619650</v>
      </c>
      <c r="P61" s="9">
        <f>SUMIFS(Table23[Amount], Table23[Order Date], "&gt;"&amp;Table23[[#This Row],[Order Date]]-90,Table23[Order Date], "&lt;="&amp;Table23[[#This Row],[Order Date]])</f>
        <v>619650</v>
      </c>
    </row>
    <row r="62" spans="2:16" x14ac:dyDescent="0.25">
      <c r="B62" s="5" t="s">
        <v>202</v>
      </c>
      <c r="C62" s="15">
        <v>44660</v>
      </c>
      <c r="D62" s="21" t="str">
        <f>TEXT(Table23[[#This Row],[Order Date]],"d")</f>
        <v>9</v>
      </c>
      <c r="E62" s="15" t="str">
        <f>TEXT(Table23[[#This Row],[Order Date]],"dddd")</f>
        <v>Saturday</v>
      </c>
      <c r="F62" s="6" t="str">
        <f>TEXT(Table23[[#This Row],[Order Date]],"mmmm")</f>
        <v>April</v>
      </c>
      <c r="G62" s="6" t="s">
        <v>203</v>
      </c>
      <c r="H62" s="6" t="s">
        <v>204</v>
      </c>
      <c r="I62" s="6" t="s">
        <v>32</v>
      </c>
      <c r="J62" s="6" t="s">
        <v>33</v>
      </c>
      <c r="K62" s="7">
        <v>2900</v>
      </c>
      <c r="L62" s="7">
        <v>3</v>
      </c>
      <c r="M62" s="7">
        <f>Table23[[#This Row],[Qty]]*Table23[[#This Row],[Price]]</f>
        <v>8700</v>
      </c>
      <c r="N62" s="6" t="s">
        <v>23</v>
      </c>
      <c r="O62" s="8">
        <f>SUMIFS(Table23[Amount], Table23[Order Date], "&gt;"&amp;Table23[[#This Row],[Order Date]]-30,Table23[Order Date], "&lt;="&amp;Table23[[#This Row],[Order Date]])</f>
        <v>619650</v>
      </c>
      <c r="P62" s="9">
        <f>SUMIFS(Table23[Amount], Table23[Order Date], "&gt;"&amp;Table23[[#This Row],[Order Date]]-90,Table23[Order Date], "&lt;="&amp;Table23[[#This Row],[Order Date]])</f>
        <v>619650</v>
      </c>
    </row>
    <row r="63" spans="2:16" x14ac:dyDescent="0.25">
      <c r="B63" s="5" t="s">
        <v>205</v>
      </c>
      <c r="C63" s="15">
        <v>44660</v>
      </c>
      <c r="D63" s="21" t="str">
        <f>TEXT(Table23[[#This Row],[Order Date]],"d")</f>
        <v>9</v>
      </c>
      <c r="E63" s="15" t="str">
        <f>TEXT(Table23[[#This Row],[Order Date]],"dddd")</f>
        <v>Saturday</v>
      </c>
      <c r="F63" s="6" t="str">
        <f>TEXT(Table23[[#This Row],[Order Date]],"mmmm")</f>
        <v>April</v>
      </c>
      <c r="G63" s="6" t="s">
        <v>206</v>
      </c>
      <c r="H63" s="6" t="s">
        <v>207</v>
      </c>
      <c r="I63" s="6" t="s">
        <v>15</v>
      </c>
      <c r="J63" s="6" t="s">
        <v>37</v>
      </c>
      <c r="K63" s="7">
        <v>190</v>
      </c>
      <c r="L63" s="7">
        <v>1</v>
      </c>
      <c r="M63" s="7">
        <f>Table23[[#This Row],[Qty]]*Table23[[#This Row],[Price]]</f>
        <v>190</v>
      </c>
      <c r="N63" s="6" t="s">
        <v>17</v>
      </c>
      <c r="O63" s="8">
        <f>SUMIFS(Table23[Amount], Table23[Order Date], "&gt;"&amp;Table23[[#This Row],[Order Date]]-30,Table23[Order Date], "&lt;="&amp;Table23[[#This Row],[Order Date]])</f>
        <v>619650</v>
      </c>
      <c r="P63" s="9">
        <f>SUMIFS(Table23[Amount], Table23[Order Date], "&gt;"&amp;Table23[[#This Row],[Order Date]]-90,Table23[Order Date], "&lt;="&amp;Table23[[#This Row],[Order Date]])</f>
        <v>619650</v>
      </c>
    </row>
    <row r="64" spans="2:16" x14ac:dyDescent="0.25">
      <c r="B64" s="5" t="s">
        <v>208</v>
      </c>
      <c r="C64" s="15">
        <v>44660</v>
      </c>
      <c r="D64" s="21" t="str">
        <f>TEXT(Table23[[#This Row],[Order Date]],"d")</f>
        <v>9</v>
      </c>
      <c r="E64" s="15" t="str">
        <f>TEXT(Table23[[#This Row],[Order Date]],"dddd")</f>
        <v>Saturday</v>
      </c>
      <c r="F64" s="6" t="str">
        <f>TEXT(Table23[[#This Row],[Order Date]],"mmmm")</f>
        <v>April</v>
      </c>
      <c r="G64" s="6" t="s">
        <v>209</v>
      </c>
      <c r="H64" s="6" t="s">
        <v>210</v>
      </c>
      <c r="I64" s="6" t="s">
        <v>21</v>
      </c>
      <c r="J64" s="6" t="s">
        <v>41</v>
      </c>
      <c r="K64" s="7">
        <v>4000</v>
      </c>
      <c r="L64" s="7">
        <v>2</v>
      </c>
      <c r="M64" s="7">
        <f>Table23[[#This Row],[Qty]]*Table23[[#This Row],[Price]]</f>
        <v>8000</v>
      </c>
      <c r="N64" s="6" t="s">
        <v>23</v>
      </c>
      <c r="O64" s="8">
        <f>SUMIFS(Table23[Amount], Table23[Order Date], "&gt;"&amp;Table23[[#This Row],[Order Date]]-30,Table23[Order Date], "&lt;="&amp;Table23[[#This Row],[Order Date]])</f>
        <v>619650</v>
      </c>
      <c r="P64" s="9">
        <f>SUMIFS(Table23[Amount], Table23[Order Date], "&gt;"&amp;Table23[[#This Row],[Order Date]]-90,Table23[Order Date], "&lt;="&amp;Table23[[#This Row],[Order Date]])</f>
        <v>619650</v>
      </c>
    </row>
    <row r="65" spans="2:16" x14ac:dyDescent="0.25">
      <c r="B65" s="5" t="s">
        <v>211</v>
      </c>
      <c r="C65" s="15">
        <v>44660</v>
      </c>
      <c r="D65" s="21" t="str">
        <f>TEXT(Table23[[#This Row],[Order Date]],"d")</f>
        <v>9</v>
      </c>
      <c r="E65" s="15" t="str">
        <f>TEXT(Table23[[#This Row],[Order Date]],"dddd")</f>
        <v>Saturday</v>
      </c>
      <c r="F65" s="6" t="str">
        <f>TEXT(Table23[[#This Row],[Order Date]],"mmmm")</f>
        <v>April</v>
      </c>
      <c r="G65" s="6" t="s">
        <v>212</v>
      </c>
      <c r="H65" s="6" t="s">
        <v>213</v>
      </c>
      <c r="I65" s="6" t="s">
        <v>27</v>
      </c>
      <c r="J65" s="6" t="s">
        <v>45</v>
      </c>
      <c r="K65" s="7">
        <v>1500</v>
      </c>
      <c r="L65" s="7">
        <v>3</v>
      </c>
      <c r="M65" s="7">
        <f>Table23[[#This Row],[Qty]]*Table23[[#This Row],[Price]]</f>
        <v>4500</v>
      </c>
      <c r="N65" s="6" t="s">
        <v>17</v>
      </c>
      <c r="O65" s="8">
        <f>SUMIFS(Table23[Amount], Table23[Order Date], "&gt;"&amp;Table23[[#This Row],[Order Date]]-30,Table23[Order Date], "&lt;="&amp;Table23[[#This Row],[Order Date]])</f>
        <v>619650</v>
      </c>
      <c r="P65" s="9">
        <f>SUMIFS(Table23[Amount], Table23[Order Date], "&gt;"&amp;Table23[[#This Row],[Order Date]]-90,Table23[Order Date], "&lt;="&amp;Table23[[#This Row],[Order Date]])</f>
        <v>619650</v>
      </c>
    </row>
    <row r="66" spans="2:16" x14ac:dyDescent="0.25">
      <c r="B66" s="5" t="s">
        <v>214</v>
      </c>
      <c r="C66" s="15">
        <v>44661</v>
      </c>
      <c r="D66" s="21" t="str">
        <f>TEXT(Table23[[#This Row],[Order Date]],"d")</f>
        <v>10</v>
      </c>
      <c r="E66" s="15" t="str">
        <f>TEXT(Table23[[#This Row],[Order Date]],"dddd")</f>
        <v>Sunday</v>
      </c>
      <c r="F66" s="6" t="str">
        <f>TEXT(Table23[[#This Row],[Order Date]],"mmmm")</f>
        <v>April</v>
      </c>
      <c r="G66" s="6" t="s">
        <v>215</v>
      </c>
      <c r="H66" s="6" t="s">
        <v>216</v>
      </c>
      <c r="I66" s="6" t="s">
        <v>32</v>
      </c>
      <c r="J66" s="6" t="s">
        <v>16</v>
      </c>
      <c r="K66" s="7">
        <v>210</v>
      </c>
      <c r="L66" s="7">
        <v>7</v>
      </c>
      <c r="M66" s="7">
        <f>Table23[[#This Row],[Qty]]*Table23[[#This Row],[Price]]</f>
        <v>1470</v>
      </c>
      <c r="N66" s="6" t="s">
        <v>23</v>
      </c>
      <c r="O66" s="8">
        <f>SUMIFS(Table23[Amount], Table23[Order Date], "&gt;"&amp;Table23[[#This Row],[Order Date]]-30,Table23[Order Date], "&lt;="&amp;Table23[[#This Row],[Order Date]])</f>
        <v>670280</v>
      </c>
      <c r="P66" s="9">
        <f>SUMIFS(Table23[Amount], Table23[Order Date], "&gt;"&amp;Table23[[#This Row],[Order Date]]-90,Table23[Order Date], "&lt;="&amp;Table23[[#This Row],[Order Date]])</f>
        <v>670280</v>
      </c>
    </row>
    <row r="67" spans="2:16" x14ac:dyDescent="0.25">
      <c r="B67" s="5" t="s">
        <v>217</v>
      </c>
      <c r="C67" s="15">
        <v>44661</v>
      </c>
      <c r="D67" s="21" t="str">
        <f>TEXT(Table23[[#This Row],[Order Date]],"d")</f>
        <v>10</v>
      </c>
      <c r="E67" s="15" t="str">
        <f>TEXT(Table23[[#This Row],[Order Date]],"dddd")</f>
        <v>Sunday</v>
      </c>
      <c r="F67" s="6" t="str">
        <f>TEXT(Table23[[#This Row],[Order Date]],"mmmm")</f>
        <v>April</v>
      </c>
      <c r="G67" s="6" t="s">
        <v>218</v>
      </c>
      <c r="H67" s="6" t="s">
        <v>219</v>
      </c>
      <c r="I67" s="6" t="s">
        <v>15</v>
      </c>
      <c r="J67" s="6" t="s">
        <v>22</v>
      </c>
      <c r="K67" s="7">
        <v>4000</v>
      </c>
      <c r="L67" s="7">
        <v>6</v>
      </c>
      <c r="M67" s="7">
        <f>Table23[[#This Row],[Qty]]*Table23[[#This Row],[Price]]</f>
        <v>24000</v>
      </c>
      <c r="N67" s="6" t="s">
        <v>17</v>
      </c>
      <c r="O67" s="8">
        <f>SUMIFS(Table23[Amount], Table23[Order Date], "&gt;"&amp;Table23[[#This Row],[Order Date]]-30,Table23[Order Date], "&lt;="&amp;Table23[[#This Row],[Order Date]])</f>
        <v>670280</v>
      </c>
      <c r="P67" s="9">
        <f>SUMIFS(Table23[Amount], Table23[Order Date], "&gt;"&amp;Table23[[#This Row],[Order Date]]-90,Table23[Order Date], "&lt;="&amp;Table23[[#This Row],[Order Date]])</f>
        <v>670280</v>
      </c>
    </row>
    <row r="68" spans="2:16" x14ac:dyDescent="0.25">
      <c r="B68" s="5" t="s">
        <v>220</v>
      </c>
      <c r="C68" s="15">
        <v>44661</v>
      </c>
      <c r="D68" s="21" t="str">
        <f>TEXT(Table23[[#This Row],[Order Date]],"d")</f>
        <v>10</v>
      </c>
      <c r="E68" s="15" t="str">
        <f>TEXT(Table23[[#This Row],[Order Date]],"dddd")</f>
        <v>Sunday</v>
      </c>
      <c r="F68" s="6" t="str">
        <f>TEXT(Table23[[#This Row],[Order Date]],"mmmm")</f>
        <v>April</v>
      </c>
      <c r="G68" s="6" t="s">
        <v>221</v>
      </c>
      <c r="H68" s="6" t="s">
        <v>222</v>
      </c>
      <c r="I68" s="6" t="s">
        <v>21</v>
      </c>
      <c r="J68" s="6" t="s">
        <v>28</v>
      </c>
      <c r="K68" s="7">
        <v>3200</v>
      </c>
      <c r="L68" s="7">
        <v>1</v>
      </c>
      <c r="M68" s="7">
        <f>Table23[[#This Row],[Qty]]*Table23[[#This Row],[Price]]</f>
        <v>3200</v>
      </c>
      <c r="N68" s="6" t="s">
        <v>23</v>
      </c>
      <c r="O68" s="8">
        <f>SUMIFS(Table23[Amount], Table23[Order Date], "&gt;"&amp;Table23[[#This Row],[Order Date]]-30,Table23[Order Date], "&lt;="&amp;Table23[[#This Row],[Order Date]])</f>
        <v>670280</v>
      </c>
      <c r="P68" s="9">
        <f>SUMIFS(Table23[Amount], Table23[Order Date], "&gt;"&amp;Table23[[#This Row],[Order Date]]-90,Table23[Order Date], "&lt;="&amp;Table23[[#This Row],[Order Date]])</f>
        <v>670280</v>
      </c>
    </row>
    <row r="69" spans="2:16" x14ac:dyDescent="0.25">
      <c r="B69" s="5" t="s">
        <v>223</v>
      </c>
      <c r="C69" s="15">
        <v>44661</v>
      </c>
      <c r="D69" s="21" t="str">
        <f>TEXT(Table23[[#This Row],[Order Date]],"d")</f>
        <v>10</v>
      </c>
      <c r="E69" s="15" t="str">
        <f>TEXT(Table23[[#This Row],[Order Date]],"dddd")</f>
        <v>Sunday</v>
      </c>
      <c r="F69" s="6" t="str">
        <f>TEXT(Table23[[#This Row],[Order Date]],"mmmm")</f>
        <v>April</v>
      </c>
      <c r="G69" s="6" t="s">
        <v>224</v>
      </c>
      <c r="H69" s="6" t="s">
        <v>225</v>
      </c>
      <c r="I69" s="6" t="s">
        <v>27</v>
      </c>
      <c r="J69" s="6" t="s">
        <v>33</v>
      </c>
      <c r="K69" s="7">
        <v>2900</v>
      </c>
      <c r="L69" s="7">
        <v>3</v>
      </c>
      <c r="M69" s="7">
        <f>Table23[[#This Row],[Qty]]*Table23[[#This Row],[Price]]</f>
        <v>8700</v>
      </c>
      <c r="N69" s="6" t="s">
        <v>17</v>
      </c>
      <c r="O69" s="8">
        <f>SUMIFS(Table23[Amount], Table23[Order Date], "&gt;"&amp;Table23[[#This Row],[Order Date]]-30,Table23[Order Date], "&lt;="&amp;Table23[[#This Row],[Order Date]])</f>
        <v>670280</v>
      </c>
      <c r="P69" s="9">
        <f>SUMIFS(Table23[Amount], Table23[Order Date], "&gt;"&amp;Table23[[#This Row],[Order Date]]-90,Table23[Order Date], "&lt;="&amp;Table23[[#This Row],[Order Date]])</f>
        <v>670280</v>
      </c>
    </row>
    <row r="70" spans="2:16" x14ac:dyDescent="0.25">
      <c r="B70" s="5" t="s">
        <v>226</v>
      </c>
      <c r="C70" s="15">
        <v>44661</v>
      </c>
      <c r="D70" s="21" t="str">
        <f>TEXT(Table23[[#This Row],[Order Date]],"d")</f>
        <v>10</v>
      </c>
      <c r="E70" s="15" t="str">
        <f>TEXT(Table23[[#This Row],[Order Date]],"dddd")</f>
        <v>Sunday</v>
      </c>
      <c r="F70" s="6" t="str">
        <f>TEXT(Table23[[#This Row],[Order Date]],"mmmm")</f>
        <v>April</v>
      </c>
      <c r="G70" s="6" t="s">
        <v>227</v>
      </c>
      <c r="H70" s="6" t="s">
        <v>228</v>
      </c>
      <c r="I70" s="6" t="s">
        <v>32</v>
      </c>
      <c r="J70" s="6" t="s">
        <v>37</v>
      </c>
      <c r="K70" s="7">
        <v>190</v>
      </c>
      <c r="L70" s="7">
        <v>4</v>
      </c>
      <c r="M70" s="7">
        <f>Table23[[#This Row],[Qty]]*Table23[[#This Row],[Price]]</f>
        <v>760</v>
      </c>
      <c r="N70" s="6" t="s">
        <v>23</v>
      </c>
      <c r="O70" s="8">
        <f>SUMIFS(Table23[Amount], Table23[Order Date], "&gt;"&amp;Table23[[#This Row],[Order Date]]-30,Table23[Order Date], "&lt;="&amp;Table23[[#This Row],[Order Date]])</f>
        <v>670280</v>
      </c>
      <c r="P70" s="9">
        <f>SUMIFS(Table23[Amount], Table23[Order Date], "&gt;"&amp;Table23[[#This Row],[Order Date]]-90,Table23[Order Date], "&lt;="&amp;Table23[[#This Row],[Order Date]])</f>
        <v>670280</v>
      </c>
    </row>
    <row r="71" spans="2:16" x14ac:dyDescent="0.25">
      <c r="B71" s="5" t="s">
        <v>229</v>
      </c>
      <c r="C71" s="15">
        <v>44661</v>
      </c>
      <c r="D71" s="21" t="str">
        <f>TEXT(Table23[[#This Row],[Order Date]],"d")</f>
        <v>10</v>
      </c>
      <c r="E71" s="15" t="str">
        <f>TEXT(Table23[[#This Row],[Order Date]],"dddd")</f>
        <v>Sunday</v>
      </c>
      <c r="F71" s="6" t="str">
        <f>TEXT(Table23[[#This Row],[Order Date]],"mmmm")</f>
        <v>April</v>
      </c>
      <c r="G71" s="6" t="s">
        <v>230</v>
      </c>
      <c r="H71" s="6" t="s">
        <v>231</v>
      </c>
      <c r="I71" s="6" t="s">
        <v>15</v>
      </c>
      <c r="J71" s="6" t="s">
        <v>41</v>
      </c>
      <c r="K71" s="7">
        <v>4000</v>
      </c>
      <c r="L71" s="7">
        <v>2</v>
      </c>
      <c r="M71" s="7">
        <f>Table23[[#This Row],[Qty]]*Table23[[#This Row],[Price]]</f>
        <v>8000</v>
      </c>
      <c r="N71" s="6" t="s">
        <v>17</v>
      </c>
      <c r="O71" s="8">
        <f>SUMIFS(Table23[Amount], Table23[Order Date], "&gt;"&amp;Table23[[#This Row],[Order Date]]-30,Table23[Order Date], "&lt;="&amp;Table23[[#This Row],[Order Date]])</f>
        <v>670280</v>
      </c>
      <c r="P71" s="9">
        <f>SUMIFS(Table23[Amount], Table23[Order Date], "&gt;"&amp;Table23[[#This Row],[Order Date]]-90,Table23[Order Date], "&lt;="&amp;Table23[[#This Row],[Order Date]])</f>
        <v>670280</v>
      </c>
    </row>
    <row r="72" spans="2:16" x14ac:dyDescent="0.25">
      <c r="B72" s="5" t="s">
        <v>232</v>
      </c>
      <c r="C72" s="15">
        <v>44661</v>
      </c>
      <c r="D72" s="21" t="str">
        <f>TEXT(Table23[[#This Row],[Order Date]],"d")</f>
        <v>10</v>
      </c>
      <c r="E72" s="15" t="str">
        <f>TEXT(Table23[[#This Row],[Order Date]],"dddd")</f>
        <v>Sunday</v>
      </c>
      <c r="F72" s="6" t="str">
        <f>TEXT(Table23[[#This Row],[Order Date]],"mmmm")</f>
        <v>April</v>
      </c>
      <c r="G72" s="6" t="s">
        <v>233</v>
      </c>
      <c r="H72" s="6" t="s">
        <v>234</v>
      </c>
      <c r="I72" s="6" t="s">
        <v>21</v>
      </c>
      <c r="J72" s="6" t="s">
        <v>45</v>
      </c>
      <c r="K72" s="7">
        <v>1500</v>
      </c>
      <c r="L72" s="7">
        <v>3</v>
      </c>
      <c r="M72" s="7">
        <f>Table23[[#This Row],[Qty]]*Table23[[#This Row],[Price]]</f>
        <v>4500</v>
      </c>
      <c r="N72" s="6" t="s">
        <v>23</v>
      </c>
      <c r="O72" s="8">
        <f>SUMIFS(Table23[Amount], Table23[Order Date], "&gt;"&amp;Table23[[#This Row],[Order Date]]-30,Table23[Order Date], "&lt;="&amp;Table23[[#This Row],[Order Date]])</f>
        <v>670280</v>
      </c>
      <c r="P72" s="9">
        <f>SUMIFS(Table23[Amount], Table23[Order Date], "&gt;"&amp;Table23[[#This Row],[Order Date]]-90,Table23[Order Date], "&lt;="&amp;Table23[[#This Row],[Order Date]])</f>
        <v>670280</v>
      </c>
    </row>
    <row r="73" spans="2:16" x14ac:dyDescent="0.25">
      <c r="B73" s="5" t="s">
        <v>235</v>
      </c>
      <c r="C73" s="15">
        <v>44662</v>
      </c>
      <c r="D73" s="21" t="str">
        <f>TEXT(Table23[[#This Row],[Order Date]],"d")</f>
        <v>11</v>
      </c>
      <c r="E73" s="15" t="str">
        <f>TEXT(Table23[[#This Row],[Order Date]],"dddd")</f>
        <v>Monday</v>
      </c>
      <c r="F73" s="6" t="str">
        <f>TEXT(Table23[[#This Row],[Order Date]],"mmmm")</f>
        <v>April</v>
      </c>
      <c r="G73" s="6" t="s">
        <v>236</v>
      </c>
      <c r="H73" s="6" t="s">
        <v>237</v>
      </c>
      <c r="I73" s="6" t="s">
        <v>27</v>
      </c>
      <c r="J73" s="6" t="s">
        <v>16</v>
      </c>
      <c r="K73" s="7">
        <v>210</v>
      </c>
      <c r="L73" s="7">
        <v>4</v>
      </c>
      <c r="M73" s="7">
        <f>Table23[[#This Row],[Qty]]*Table23[[#This Row],[Price]]</f>
        <v>840</v>
      </c>
      <c r="N73" s="6" t="s">
        <v>17</v>
      </c>
      <c r="O73" s="8">
        <f>SUMIFS(Table23[Amount], Table23[Order Date], "&gt;"&amp;Table23[[#This Row],[Order Date]]-30,Table23[Order Date], "&lt;="&amp;Table23[[#This Row],[Order Date]])</f>
        <v>770080</v>
      </c>
      <c r="P73" s="9">
        <f>SUMIFS(Table23[Amount], Table23[Order Date], "&gt;"&amp;Table23[[#This Row],[Order Date]]-90,Table23[Order Date], "&lt;="&amp;Table23[[#This Row],[Order Date]])</f>
        <v>770080</v>
      </c>
    </row>
    <row r="74" spans="2:16" x14ac:dyDescent="0.25">
      <c r="B74" s="5" t="s">
        <v>238</v>
      </c>
      <c r="C74" s="15">
        <v>44662</v>
      </c>
      <c r="D74" s="21" t="str">
        <f>TEXT(Table23[[#This Row],[Order Date]],"d")</f>
        <v>11</v>
      </c>
      <c r="E74" s="15" t="str">
        <f>TEXT(Table23[[#This Row],[Order Date]],"dddd")</f>
        <v>Monday</v>
      </c>
      <c r="F74" s="6" t="str">
        <f>TEXT(Table23[[#This Row],[Order Date]],"mmmm")</f>
        <v>April</v>
      </c>
      <c r="G74" s="6" t="s">
        <v>239</v>
      </c>
      <c r="H74" s="6" t="s">
        <v>240</v>
      </c>
      <c r="I74" s="6" t="s">
        <v>32</v>
      </c>
      <c r="J74" s="6" t="s">
        <v>22</v>
      </c>
      <c r="K74" s="7">
        <v>4000</v>
      </c>
      <c r="L74" s="7">
        <v>5</v>
      </c>
      <c r="M74" s="7">
        <f>Table23[[#This Row],[Qty]]*Table23[[#This Row],[Price]]</f>
        <v>20000</v>
      </c>
      <c r="N74" s="6" t="s">
        <v>23</v>
      </c>
      <c r="O74" s="8">
        <f>SUMIFS(Table23[Amount], Table23[Order Date], "&gt;"&amp;Table23[[#This Row],[Order Date]]-30,Table23[Order Date], "&lt;="&amp;Table23[[#This Row],[Order Date]])</f>
        <v>770080</v>
      </c>
      <c r="P74" s="9">
        <f>SUMIFS(Table23[Amount], Table23[Order Date], "&gt;"&amp;Table23[[#This Row],[Order Date]]-90,Table23[Order Date], "&lt;="&amp;Table23[[#This Row],[Order Date]])</f>
        <v>770080</v>
      </c>
    </row>
    <row r="75" spans="2:16" x14ac:dyDescent="0.25">
      <c r="B75" s="5" t="s">
        <v>241</v>
      </c>
      <c r="C75" s="15">
        <v>44662</v>
      </c>
      <c r="D75" s="21" t="str">
        <f>TEXT(Table23[[#This Row],[Order Date]],"d")</f>
        <v>11</v>
      </c>
      <c r="E75" s="15" t="str">
        <f>TEXT(Table23[[#This Row],[Order Date]],"dddd")</f>
        <v>Monday</v>
      </c>
      <c r="F75" s="6" t="str">
        <f>TEXT(Table23[[#This Row],[Order Date]],"mmmm")</f>
        <v>April</v>
      </c>
      <c r="G75" s="6" t="s">
        <v>242</v>
      </c>
      <c r="H75" s="6" t="s">
        <v>243</v>
      </c>
      <c r="I75" s="6" t="s">
        <v>15</v>
      </c>
      <c r="J75" s="6" t="s">
        <v>28</v>
      </c>
      <c r="K75" s="7">
        <v>3200</v>
      </c>
      <c r="L75" s="7">
        <v>6</v>
      </c>
      <c r="M75" s="7">
        <f>Table23[[#This Row],[Qty]]*Table23[[#This Row],[Price]]</f>
        <v>19200</v>
      </c>
      <c r="N75" s="6" t="s">
        <v>17</v>
      </c>
      <c r="O75" s="8">
        <f>SUMIFS(Table23[Amount], Table23[Order Date], "&gt;"&amp;Table23[[#This Row],[Order Date]]-30,Table23[Order Date], "&lt;="&amp;Table23[[#This Row],[Order Date]])</f>
        <v>770080</v>
      </c>
      <c r="P75" s="9">
        <f>SUMIFS(Table23[Amount], Table23[Order Date], "&gt;"&amp;Table23[[#This Row],[Order Date]]-90,Table23[Order Date], "&lt;="&amp;Table23[[#This Row],[Order Date]])</f>
        <v>770080</v>
      </c>
    </row>
    <row r="76" spans="2:16" x14ac:dyDescent="0.25">
      <c r="B76" s="5" t="s">
        <v>244</v>
      </c>
      <c r="C76" s="15">
        <v>44662</v>
      </c>
      <c r="D76" s="21" t="str">
        <f>TEXT(Table23[[#This Row],[Order Date]],"d")</f>
        <v>11</v>
      </c>
      <c r="E76" s="15" t="str">
        <f>TEXT(Table23[[#This Row],[Order Date]],"dddd")</f>
        <v>Monday</v>
      </c>
      <c r="F76" s="6" t="str">
        <f>TEXT(Table23[[#This Row],[Order Date]],"mmmm")</f>
        <v>April</v>
      </c>
      <c r="G76" s="6" t="s">
        <v>245</v>
      </c>
      <c r="H76" s="6" t="s">
        <v>246</v>
      </c>
      <c r="I76" s="6" t="s">
        <v>21</v>
      </c>
      <c r="J76" s="6" t="s">
        <v>33</v>
      </c>
      <c r="K76" s="7">
        <v>2900</v>
      </c>
      <c r="L76" s="7">
        <v>5</v>
      </c>
      <c r="M76" s="7">
        <f>Table23[[#This Row],[Qty]]*Table23[[#This Row],[Price]]</f>
        <v>14500</v>
      </c>
      <c r="N76" s="6" t="s">
        <v>23</v>
      </c>
      <c r="O76" s="8">
        <f>SUMIFS(Table23[Amount], Table23[Order Date], "&gt;"&amp;Table23[[#This Row],[Order Date]]-30,Table23[Order Date], "&lt;="&amp;Table23[[#This Row],[Order Date]])</f>
        <v>770080</v>
      </c>
      <c r="P76" s="9">
        <f>SUMIFS(Table23[Amount], Table23[Order Date], "&gt;"&amp;Table23[[#This Row],[Order Date]]-90,Table23[Order Date], "&lt;="&amp;Table23[[#This Row],[Order Date]])</f>
        <v>770080</v>
      </c>
    </row>
    <row r="77" spans="2:16" x14ac:dyDescent="0.25">
      <c r="B77" s="5" t="s">
        <v>247</v>
      </c>
      <c r="C77" s="15">
        <v>44662</v>
      </c>
      <c r="D77" s="21" t="str">
        <f>TEXT(Table23[[#This Row],[Order Date]],"d")</f>
        <v>11</v>
      </c>
      <c r="E77" s="15" t="str">
        <f>TEXT(Table23[[#This Row],[Order Date]],"dddd")</f>
        <v>Monday</v>
      </c>
      <c r="F77" s="6" t="str">
        <f>TEXT(Table23[[#This Row],[Order Date]],"mmmm")</f>
        <v>April</v>
      </c>
      <c r="G77" s="6" t="s">
        <v>248</v>
      </c>
      <c r="H77" s="6" t="s">
        <v>249</v>
      </c>
      <c r="I77" s="6" t="s">
        <v>27</v>
      </c>
      <c r="J77" s="6" t="s">
        <v>37</v>
      </c>
      <c r="K77" s="7">
        <v>190</v>
      </c>
      <c r="L77" s="7">
        <v>4</v>
      </c>
      <c r="M77" s="7">
        <f>Table23[[#This Row],[Qty]]*Table23[[#This Row],[Price]]</f>
        <v>760</v>
      </c>
      <c r="N77" s="6" t="s">
        <v>17</v>
      </c>
      <c r="O77" s="8">
        <f>SUMIFS(Table23[Amount], Table23[Order Date], "&gt;"&amp;Table23[[#This Row],[Order Date]]-30,Table23[Order Date], "&lt;="&amp;Table23[[#This Row],[Order Date]])</f>
        <v>770080</v>
      </c>
      <c r="P77" s="9">
        <f>SUMIFS(Table23[Amount], Table23[Order Date], "&gt;"&amp;Table23[[#This Row],[Order Date]]-90,Table23[Order Date], "&lt;="&amp;Table23[[#This Row],[Order Date]])</f>
        <v>770080</v>
      </c>
    </row>
    <row r="78" spans="2:16" x14ac:dyDescent="0.25">
      <c r="B78" s="5" t="s">
        <v>250</v>
      </c>
      <c r="C78" s="15">
        <v>44662</v>
      </c>
      <c r="D78" s="21" t="str">
        <f>TEXT(Table23[[#This Row],[Order Date]],"d")</f>
        <v>11</v>
      </c>
      <c r="E78" s="15" t="str">
        <f>TEXT(Table23[[#This Row],[Order Date]],"dddd")</f>
        <v>Monday</v>
      </c>
      <c r="F78" s="6" t="str">
        <f>TEXT(Table23[[#This Row],[Order Date]],"mmmm")</f>
        <v>April</v>
      </c>
      <c r="G78" s="6" t="s">
        <v>251</v>
      </c>
      <c r="H78" s="6" t="s">
        <v>252</v>
      </c>
      <c r="I78" s="6" t="s">
        <v>32</v>
      </c>
      <c r="J78" s="6" t="s">
        <v>41</v>
      </c>
      <c r="K78" s="7">
        <v>4000</v>
      </c>
      <c r="L78" s="7">
        <v>10</v>
      </c>
      <c r="M78" s="7">
        <f>Table23[[#This Row],[Qty]]*Table23[[#This Row],[Price]]</f>
        <v>40000</v>
      </c>
      <c r="N78" s="6" t="s">
        <v>23</v>
      </c>
      <c r="O78" s="8">
        <f>SUMIFS(Table23[Amount], Table23[Order Date], "&gt;"&amp;Table23[[#This Row],[Order Date]]-30,Table23[Order Date], "&lt;="&amp;Table23[[#This Row],[Order Date]])</f>
        <v>770080</v>
      </c>
      <c r="P78" s="9">
        <f>SUMIFS(Table23[Amount], Table23[Order Date], "&gt;"&amp;Table23[[#This Row],[Order Date]]-90,Table23[Order Date], "&lt;="&amp;Table23[[#This Row],[Order Date]])</f>
        <v>770080</v>
      </c>
    </row>
    <row r="79" spans="2:16" x14ac:dyDescent="0.25">
      <c r="B79" s="5" t="s">
        <v>253</v>
      </c>
      <c r="C79" s="15">
        <v>44662</v>
      </c>
      <c r="D79" s="21" t="str">
        <f>TEXT(Table23[[#This Row],[Order Date]],"d")</f>
        <v>11</v>
      </c>
      <c r="E79" s="15" t="str">
        <f>TEXT(Table23[[#This Row],[Order Date]],"dddd")</f>
        <v>Monday</v>
      </c>
      <c r="F79" s="6" t="str">
        <f>TEXT(Table23[[#This Row],[Order Date]],"mmmm")</f>
        <v>April</v>
      </c>
      <c r="G79" s="6" t="s">
        <v>254</v>
      </c>
      <c r="H79" s="6" t="s">
        <v>255</v>
      </c>
      <c r="I79" s="6" t="s">
        <v>15</v>
      </c>
      <c r="J79" s="6" t="s">
        <v>45</v>
      </c>
      <c r="K79" s="7">
        <v>1500</v>
      </c>
      <c r="L79" s="7">
        <v>3</v>
      </c>
      <c r="M79" s="7">
        <f>Table23[[#This Row],[Qty]]*Table23[[#This Row],[Price]]</f>
        <v>4500</v>
      </c>
      <c r="N79" s="6" t="s">
        <v>17</v>
      </c>
      <c r="O79" s="8">
        <f>SUMIFS(Table23[Amount], Table23[Order Date], "&gt;"&amp;Table23[[#This Row],[Order Date]]-30,Table23[Order Date], "&lt;="&amp;Table23[[#This Row],[Order Date]])</f>
        <v>770080</v>
      </c>
      <c r="P79" s="9">
        <f>SUMIFS(Table23[Amount], Table23[Order Date], "&gt;"&amp;Table23[[#This Row],[Order Date]]-90,Table23[Order Date], "&lt;="&amp;Table23[[#This Row],[Order Date]])</f>
        <v>770080</v>
      </c>
    </row>
    <row r="80" spans="2:16" x14ac:dyDescent="0.25">
      <c r="B80" s="5" t="s">
        <v>256</v>
      </c>
      <c r="C80" s="15">
        <v>44663</v>
      </c>
      <c r="D80" s="21" t="str">
        <f>TEXT(Table23[[#This Row],[Order Date]],"d")</f>
        <v>12</v>
      </c>
      <c r="E80" s="15" t="str">
        <f>TEXT(Table23[[#This Row],[Order Date]],"dddd")</f>
        <v>Tuesday</v>
      </c>
      <c r="F80" s="6" t="str">
        <f>TEXT(Table23[[#This Row],[Order Date]],"mmmm")</f>
        <v>April</v>
      </c>
      <c r="G80" s="6" t="s">
        <v>257</v>
      </c>
      <c r="H80" s="6" t="s">
        <v>258</v>
      </c>
      <c r="I80" s="6" t="s">
        <v>21</v>
      </c>
      <c r="J80" s="6" t="s">
        <v>16</v>
      </c>
      <c r="K80" s="7">
        <v>210</v>
      </c>
      <c r="L80" s="7">
        <v>4</v>
      </c>
      <c r="M80" s="7">
        <f>Table23[[#This Row],[Qty]]*Table23[[#This Row],[Price]]</f>
        <v>840</v>
      </c>
      <c r="N80" s="6" t="s">
        <v>23</v>
      </c>
      <c r="O80" s="8">
        <f>SUMIFS(Table23[Amount], Table23[Order Date], "&gt;"&amp;Table23[[#This Row],[Order Date]]-30,Table23[Order Date], "&lt;="&amp;Table23[[#This Row],[Order Date]])</f>
        <v>854760</v>
      </c>
      <c r="P80" s="9">
        <f>SUMIFS(Table23[Amount], Table23[Order Date], "&gt;"&amp;Table23[[#This Row],[Order Date]]-90,Table23[Order Date], "&lt;="&amp;Table23[[#This Row],[Order Date]])</f>
        <v>854760</v>
      </c>
    </row>
    <row r="81" spans="2:16" x14ac:dyDescent="0.25">
      <c r="B81" s="5" t="s">
        <v>259</v>
      </c>
      <c r="C81" s="15">
        <v>44663</v>
      </c>
      <c r="D81" s="21" t="str">
        <f>TEXT(Table23[[#This Row],[Order Date]],"d")</f>
        <v>12</v>
      </c>
      <c r="E81" s="15" t="str">
        <f>TEXT(Table23[[#This Row],[Order Date]],"dddd")</f>
        <v>Tuesday</v>
      </c>
      <c r="F81" s="6" t="str">
        <f>TEXT(Table23[[#This Row],[Order Date]],"mmmm")</f>
        <v>April</v>
      </c>
      <c r="G81" s="6" t="s">
        <v>260</v>
      </c>
      <c r="H81" s="6" t="s">
        <v>261</v>
      </c>
      <c r="I81" s="6" t="s">
        <v>27</v>
      </c>
      <c r="J81" s="6" t="s">
        <v>22</v>
      </c>
      <c r="K81" s="7">
        <v>4000</v>
      </c>
      <c r="L81" s="7">
        <v>5</v>
      </c>
      <c r="M81" s="7">
        <f>Table23[[#This Row],[Qty]]*Table23[[#This Row],[Price]]</f>
        <v>20000</v>
      </c>
      <c r="N81" s="6" t="s">
        <v>17</v>
      </c>
      <c r="O81" s="8">
        <f>SUMIFS(Table23[Amount], Table23[Order Date], "&gt;"&amp;Table23[[#This Row],[Order Date]]-30,Table23[Order Date], "&lt;="&amp;Table23[[#This Row],[Order Date]])</f>
        <v>854760</v>
      </c>
      <c r="P81" s="9">
        <f>SUMIFS(Table23[Amount], Table23[Order Date], "&gt;"&amp;Table23[[#This Row],[Order Date]]-90,Table23[Order Date], "&lt;="&amp;Table23[[#This Row],[Order Date]])</f>
        <v>854760</v>
      </c>
    </row>
    <row r="82" spans="2:16" x14ac:dyDescent="0.25">
      <c r="B82" s="5" t="s">
        <v>262</v>
      </c>
      <c r="C82" s="15">
        <v>44663</v>
      </c>
      <c r="D82" s="21" t="str">
        <f>TEXT(Table23[[#This Row],[Order Date]],"d")</f>
        <v>12</v>
      </c>
      <c r="E82" s="15" t="str">
        <f>TEXT(Table23[[#This Row],[Order Date]],"dddd")</f>
        <v>Tuesday</v>
      </c>
      <c r="F82" s="6" t="str">
        <f>TEXT(Table23[[#This Row],[Order Date]],"mmmm")</f>
        <v>April</v>
      </c>
      <c r="G82" s="6" t="s">
        <v>263</v>
      </c>
      <c r="H82" s="6" t="s">
        <v>264</v>
      </c>
      <c r="I82" s="6" t="s">
        <v>32</v>
      </c>
      <c r="J82" s="6" t="s">
        <v>28</v>
      </c>
      <c r="K82" s="7">
        <v>3200</v>
      </c>
      <c r="L82" s="7">
        <v>6</v>
      </c>
      <c r="M82" s="7">
        <f>Table23[[#This Row],[Qty]]*Table23[[#This Row],[Price]]</f>
        <v>19200</v>
      </c>
      <c r="N82" s="6" t="s">
        <v>23</v>
      </c>
      <c r="O82" s="8">
        <f>SUMIFS(Table23[Amount], Table23[Order Date], "&gt;"&amp;Table23[[#This Row],[Order Date]]-30,Table23[Order Date], "&lt;="&amp;Table23[[#This Row],[Order Date]])</f>
        <v>854760</v>
      </c>
      <c r="P82" s="9">
        <f>SUMIFS(Table23[Amount], Table23[Order Date], "&gt;"&amp;Table23[[#This Row],[Order Date]]-90,Table23[Order Date], "&lt;="&amp;Table23[[#This Row],[Order Date]])</f>
        <v>854760</v>
      </c>
    </row>
    <row r="83" spans="2:16" x14ac:dyDescent="0.25">
      <c r="B83" s="5" t="s">
        <v>265</v>
      </c>
      <c r="C83" s="15">
        <v>44663</v>
      </c>
      <c r="D83" s="21" t="str">
        <f>TEXT(Table23[[#This Row],[Order Date]],"d")</f>
        <v>12</v>
      </c>
      <c r="E83" s="15" t="str">
        <f>TEXT(Table23[[#This Row],[Order Date]],"dddd")</f>
        <v>Tuesday</v>
      </c>
      <c r="F83" s="6" t="str">
        <f>TEXT(Table23[[#This Row],[Order Date]],"mmmm")</f>
        <v>April</v>
      </c>
      <c r="G83" s="6" t="s">
        <v>266</v>
      </c>
      <c r="H83" s="6" t="s">
        <v>267</v>
      </c>
      <c r="I83" s="6" t="s">
        <v>15</v>
      </c>
      <c r="J83" s="6" t="s">
        <v>33</v>
      </c>
      <c r="K83" s="7">
        <v>2900</v>
      </c>
      <c r="L83" s="7">
        <v>5</v>
      </c>
      <c r="M83" s="7">
        <f>Table23[[#This Row],[Qty]]*Table23[[#This Row],[Price]]</f>
        <v>14500</v>
      </c>
      <c r="N83" s="6" t="s">
        <v>17</v>
      </c>
      <c r="O83" s="8">
        <f>SUMIFS(Table23[Amount], Table23[Order Date], "&gt;"&amp;Table23[[#This Row],[Order Date]]-30,Table23[Order Date], "&lt;="&amp;Table23[[#This Row],[Order Date]])</f>
        <v>854760</v>
      </c>
      <c r="P83" s="9">
        <f>SUMIFS(Table23[Amount], Table23[Order Date], "&gt;"&amp;Table23[[#This Row],[Order Date]]-90,Table23[Order Date], "&lt;="&amp;Table23[[#This Row],[Order Date]])</f>
        <v>854760</v>
      </c>
    </row>
    <row r="84" spans="2:16" x14ac:dyDescent="0.25">
      <c r="B84" s="5" t="s">
        <v>268</v>
      </c>
      <c r="C84" s="15">
        <v>44663</v>
      </c>
      <c r="D84" s="21" t="str">
        <f>TEXT(Table23[[#This Row],[Order Date]],"d")</f>
        <v>12</v>
      </c>
      <c r="E84" s="15" t="str">
        <f>TEXT(Table23[[#This Row],[Order Date]],"dddd")</f>
        <v>Tuesday</v>
      </c>
      <c r="F84" s="6" t="str">
        <f>TEXT(Table23[[#This Row],[Order Date]],"mmmm")</f>
        <v>April</v>
      </c>
      <c r="G84" s="6" t="s">
        <v>269</v>
      </c>
      <c r="H84" s="6" t="s">
        <v>270</v>
      </c>
      <c r="I84" s="6" t="s">
        <v>21</v>
      </c>
      <c r="J84" s="6" t="s">
        <v>37</v>
      </c>
      <c r="K84" s="7">
        <v>190</v>
      </c>
      <c r="L84" s="7">
        <v>6</v>
      </c>
      <c r="M84" s="7">
        <f>Table23[[#This Row],[Qty]]*Table23[[#This Row],[Price]]</f>
        <v>1140</v>
      </c>
      <c r="N84" s="6" t="s">
        <v>23</v>
      </c>
      <c r="O84" s="8">
        <f>SUMIFS(Table23[Amount], Table23[Order Date], "&gt;"&amp;Table23[[#This Row],[Order Date]]-30,Table23[Order Date], "&lt;="&amp;Table23[[#This Row],[Order Date]])</f>
        <v>854760</v>
      </c>
      <c r="P84" s="9">
        <f>SUMIFS(Table23[Amount], Table23[Order Date], "&gt;"&amp;Table23[[#This Row],[Order Date]]-90,Table23[Order Date], "&lt;="&amp;Table23[[#This Row],[Order Date]])</f>
        <v>854760</v>
      </c>
    </row>
    <row r="85" spans="2:16" x14ac:dyDescent="0.25">
      <c r="B85" s="5" t="s">
        <v>271</v>
      </c>
      <c r="C85" s="15">
        <v>44663</v>
      </c>
      <c r="D85" s="21" t="str">
        <f>TEXT(Table23[[#This Row],[Order Date]],"d")</f>
        <v>12</v>
      </c>
      <c r="E85" s="15" t="str">
        <f>TEXT(Table23[[#This Row],[Order Date]],"dddd")</f>
        <v>Tuesday</v>
      </c>
      <c r="F85" s="6" t="str">
        <f>TEXT(Table23[[#This Row],[Order Date]],"mmmm")</f>
        <v>April</v>
      </c>
      <c r="G85" s="6" t="s">
        <v>272</v>
      </c>
      <c r="H85" s="6" t="s">
        <v>273</v>
      </c>
      <c r="I85" s="6" t="s">
        <v>27</v>
      </c>
      <c r="J85" s="6" t="s">
        <v>41</v>
      </c>
      <c r="K85" s="7">
        <v>4000</v>
      </c>
      <c r="L85" s="7">
        <v>5</v>
      </c>
      <c r="M85" s="7">
        <f>Table23[[#This Row],[Qty]]*Table23[[#This Row],[Price]]</f>
        <v>20000</v>
      </c>
      <c r="N85" s="6" t="s">
        <v>17</v>
      </c>
      <c r="O85" s="8">
        <f>SUMIFS(Table23[Amount], Table23[Order Date], "&gt;"&amp;Table23[[#This Row],[Order Date]]-30,Table23[Order Date], "&lt;="&amp;Table23[[#This Row],[Order Date]])</f>
        <v>854760</v>
      </c>
      <c r="P85" s="9">
        <f>SUMIFS(Table23[Amount], Table23[Order Date], "&gt;"&amp;Table23[[#This Row],[Order Date]]-90,Table23[Order Date], "&lt;="&amp;Table23[[#This Row],[Order Date]])</f>
        <v>854760</v>
      </c>
    </row>
    <row r="86" spans="2:16" x14ac:dyDescent="0.25">
      <c r="B86" s="5" t="s">
        <v>274</v>
      </c>
      <c r="C86" s="15">
        <v>44663</v>
      </c>
      <c r="D86" s="21" t="str">
        <f>TEXT(Table23[[#This Row],[Order Date]],"d")</f>
        <v>12</v>
      </c>
      <c r="E86" s="15" t="str">
        <f>TEXT(Table23[[#This Row],[Order Date]],"dddd")</f>
        <v>Tuesday</v>
      </c>
      <c r="F86" s="6" t="str">
        <f>TEXT(Table23[[#This Row],[Order Date]],"mmmm")</f>
        <v>April</v>
      </c>
      <c r="G86" s="6" t="s">
        <v>275</v>
      </c>
      <c r="H86" s="6" t="s">
        <v>276</v>
      </c>
      <c r="I86" s="6" t="s">
        <v>32</v>
      </c>
      <c r="J86" s="6" t="s">
        <v>45</v>
      </c>
      <c r="K86" s="7">
        <v>1500</v>
      </c>
      <c r="L86" s="7">
        <v>6</v>
      </c>
      <c r="M86" s="7">
        <f>Table23[[#This Row],[Qty]]*Table23[[#This Row],[Price]]</f>
        <v>9000</v>
      </c>
      <c r="N86" s="6" t="s">
        <v>23</v>
      </c>
      <c r="O86" s="8">
        <f>SUMIFS(Table23[Amount], Table23[Order Date], "&gt;"&amp;Table23[[#This Row],[Order Date]]-30,Table23[Order Date], "&lt;="&amp;Table23[[#This Row],[Order Date]])</f>
        <v>854760</v>
      </c>
      <c r="P86" s="9">
        <f>SUMIFS(Table23[Amount], Table23[Order Date], "&gt;"&amp;Table23[[#This Row],[Order Date]]-90,Table23[Order Date], "&lt;="&amp;Table23[[#This Row],[Order Date]])</f>
        <v>854760</v>
      </c>
    </row>
    <row r="87" spans="2:16" x14ac:dyDescent="0.25">
      <c r="B87" s="5" t="s">
        <v>277</v>
      </c>
      <c r="C87" s="15">
        <v>44664</v>
      </c>
      <c r="D87" s="21" t="str">
        <f>TEXT(Table23[[#This Row],[Order Date]],"d")</f>
        <v>13</v>
      </c>
      <c r="E87" s="15" t="str">
        <f>TEXT(Table23[[#This Row],[Order Date]],"dddd")</f>
        <v>Wednesday</v>
      </c>
      <c r="F87" s="6" t="str">
        <f>TEXT(Table23[[#This Row],[Order Date]],"mmmm")</f>
        <v>April</v>
      </c>
      <c r="G87" s="6" t="s">
        <v>278</v>
      </c>
      <c r="H87" s="6" t="s">
        <v>279</v>
      </c>
      <c r="I87" s="6" t="s">
        <v>15</v>
      </c>
      <c r="J87" s="6" t="s">
        <v>16</v>
      </c>
      <c r="K87" s="7">
        <v>210</v>
      </c>
      <c r="L87" s="7">
        <v>2</v>
      </c>
      <c r="M87" s="7">
        <f>Table23[[#This Row],[Qty]]*Table23[[#This Row],[Price]]</f>
        <v>420</v>
      </c>
      <c r="N87" s="6" t="s">
        <v>17</v>
      </c>
      <c r="O87" s="8">
        <f>SUMIFS(Table23[Amount], Table23[Order Date], "&gt;"&amp;Table23[[#This Row],[Order Date]]-30,Table23[Order Date], "&lt;="&amp;Table23[[#This Row],[Order Date]])</f>
        <v>904570</v>
      </c>
      <c r="P87" s="9">
        <f>SUMIFS(Table23[Amount], Table23[Order Date], "&gt;"&amp;Table23[[#This Row],[Order Date]]-90,Table23[Order Date], "&lt;="&amp;Table23[[#This Row],[Order Date]])</f>
        <v>904570</v>
      </c>
    </row>
    <row r="88" spans="2:16" x14ac:dyDescent="0.25">
      <c r="B88" s="5" t="s">
        <v>280</v>
      </c>
      <c r="C88" s="15">
        <v>44664</v>
      </c>
      <c r="D88" s="21" t="str">
        <f>TEXT(Table23[[#This Row],[Order Date]],"d")</f>
        <v>13</v>
      </c>
      <c r="E88" s="15" t="str">
        <f>TEXT(Table23[[#This Row],[Order Date]],"dddd")</f>
        <v>Wednesday</v>
      </c>
      <c r="F88" s="6" t="str">
        <f>TEXT(Table23[[#This Row],[Order Date]],"mmmm")</f>
        <v>April</v>
      </c>
      <c r="G88" s="6" t="s">
        <v>281</v>
      </c>
      <c r="H88" s="6" t="s">
        <v>282</v>
      </c>
      <c r="I88" s="6" t="s">
        <v>21</v>
      </c>
      <c r="J88" s="6" t="s">
        <v>22</v>
      </c>
      <c r="K88" s="7">
        <v>4000</v>
      </c>
      <c r="L88" s="7">
        <v>3</v>
      </c>
      <c r="M88" s="7">
        <f>Table23[[#This Row],[Qty]]*Table23[[#This Row],[Price]]</f>
        <v>12000</v>
      </c>
      <c r="N88" s="6" t="s">
        <v>23</v>
      </c>
      <c r="O88" s="8">
        <f>SUMIFS(Table23[Amount], Table23[Order Date], "&gt;"&amp;Table23[[#This Row],[Order Date]]-30,Table23[Order Date], "&lt;="&amp;Table23[[#This Row],[Order Date]])</f>
        <v>904570</v>
      </c>
      <c r="P88" s="9">
        <f>SUMIFS(Table23[Amount], Table23[Order Date], "&gt;"&amp;Table23[[#This Row],[Order Date]]-90,Table23[Order Date], "&lt;="&amp;Table23[[#This Row],[Order Date]])</f>
        <v>904570</v>
      </c>
    </row>
    <row r="89" spans="2:16" x14ac:dyDescent="0.25">
      <c r="B89" s="5" t="s">
        <v>283</v>
      </c>
      <c r="C89" s="15">
        <v>44664</v>
      </c>
      <c r="D89" s="21" t="str">
        <f>TEXT(Table23[[#This Row],[Order Date]],"d")</f>
        <v>13</v>
      </c>
      <c r="E89" s="15" t="str">
        <f>TEXT(Table23[[#This Row],[Order Date]],"dddd")</f>
        <v>Wednesday</v>
      </c>
      <c r="F89" s="6" t="str">
        <f>TEXT(Table23[[#This Row],[Order Date]],"mmmm")</f>
        <v>April</v>
      </c>
      <c r="G89" s="6" t="s">
        <v>284</v>
      </c>
      <c r="H89" s="6" t="s">
        <v>285</v>
      </c>
      <c r="I89" s="6" t="s">
        <v>27</v>
      </c>
      <c r="J89" s="6" t="s">
        <v>28</v>
      </c>
      <c r="K89" s="7">
        <v>3200</v>
      </c>
      <c r="L89" s="7">
        <v>5</v>
      </c>
      <c r="M89" s="7">
        <f>Table23[[#This Row],[Qty]]*Table23[[#This Row],[Price]]</f>
        <v>16000</v>
      </c>
      <c r="N89" s="6" t="s">
        <v>17</v>
      </c>
      <c r="O89" s="8">
        <f>SUMIFS(Table23[Amount], Table23[Order Date], "&gt;"&amp;Table23[[#This Row],[Order Date]]-30,Table23[Order Date], "&lt;="&amp;Table23[[#This Row],[Order Date]])</f>
        <v>904570</v>
      </c>
      <c r="P89" s="9">
        <f>SUMIFS(Table23[Amount], Table23[Order Date], "&gt;"&amp;Table23[[#This Row],[Order Date]]-90,Table23[Order Date], "&lt;="&amp;Table23[[#This Row],[Order Date]])</f>
        <v>904570</v>
      </c>
    </row>
    <row r="90" spans="2:16" x14ac:dyDescent="0.25">
      <c r="B90" s="5" t="s">
        <v>286</v>
      </c>
      <c r="C90" s="15">
        <v>44664</v>
      </c>
      <c r="D90" s="21" t="str">
        <f>TEXT(Table23[[#This Row],[Order Date]],"d")</f>
        <v>13</v>
      </c>
      <c r="E90" s="15" t="str">
        <f>TEXT(Table23[[#This Row],[Order Date]],"dddd")</f>
        <v>Wednesday</v>
      </c>
      <c r="F90" s="6" t="str">
        <f>TEXT(Table23[[#This Row],[Order Date]],"mmmm")</f>
        <v>April</v>
      </c>
      <c r="G90" s="6" t="s">
        <v>287</v>
      </c>
      <c r="H90" s="6" t="s">
        <v>288</v>
      </c>
      <c r="I90" s="6" t="s">
        <v>32</v>
      </c>
      <c r="J90" s="6" t="s">
        <v>33</v>
      </c>
      <c r="K90" s="7">
        <v>2900</v>
      </c>
      <c r="L90" s="7">
        <v>3</v>
      </c>
      <c r="M90" s="7">
        <f>Table23[[#This Row],[Qty]]*Table23[[#This Row],[Price]]</f>
        <v>8700</v>
      </c>
      <c r="N90" s="6" t="s">
        <v>23</v>
      </c>
      <c r="O90" s="8">
        <f>SUMIFS(Table23[Amount], Table23[Order Date], "&gt;"&amp;Table23[[#This Row],[Order Date]]-30,Table23[Order Date], "&lt;="&amp;Table23[[#This Row],[Order Date]])</f>
        <v>904570</v>
      </c>
      <c r="P90" s="9">
        <f>SUMIFS(Table23[Amount], Table23[Order Date], "&gt;"&amp;Table23[[#This Row],[Order Date]]-90,Table23[Order Date], "&lt;="&amp;Table23[[#This Row],[Order Date]])</f>
        <v>904570</v>
      </c>
    </row>
    <row r="91" spans="2:16" x14ac:dyDescent="0.25">
      <c r="B91" s="5" t="s">
        <v>289</v>
      </c>
      <c r="C91" s="15">
        <v>44664</v>
      </c>
      <c r="D91" s="21" t="str">
        <f>TEXT(Table23[[#This Row],[Order Date]],"d")</f>
        <v>13</v>
      </c>
      <c r="E91" s="15" t="str">
        <f>TEXT(Table23[[#This Row],[Order Date]],"dddd")</f>
        <v>Wednesday</v>
      </c>
      <c r="F91" s="6" t="str">
        <f>TEXT(Table23[[#This Row],[Order Date]],"mmmm")</f>
        <v>April</v>
      </c>
      <c r="G91" s="6" t="s">
        <v>290</v>
      </c>
      <c r="H91" s="6" t="s">
        <v>291</v>
      </c>
      <c r="I91" s="6" t="s">
        <v>15</v>
      </c>
      <c r="J91" s="6" t="s">
        <v>37</v>
      </c>
      <c r="K91" s="7">
        <v>190</v>
      </c>
      <c r="L91" s="7">
        <v>1</v>
      </c>
      <c r="M91" s="7">
        <f>Table23[[#This Row],[Qty]]*Table23[[#This Row],[Price]]</f>
        <v>190</v>
      </c>
      <c r="N91" s="6" t="s">
        <v>17</v>
      </c>
      <c r="O91" s="8">
        <f>SUMIFS(Table23[Amount], Table23[Order Date], "&gt;"&amp;Table23[[#This Row],[Order Date]]-30,Table23[Order Date], "&lt;="&amp;Table23[[#This Row],[Order Date]])</f>
        <v>904570</v>
      </c>
      <c r="P91" s="9">
        <f>SUMIFS(Table23[Amount], Table23[Order Date], "&gt;"&amp;Table23[[#This Row],[Order Date]]-90,Table23[Order Date], "&lt;="&amp;Table23[[#This Row],[Order Date]])</f>
        <v>904570</v>
      </c>
    </row>
    <row r="92" spans="2:16" x14ac:dyDescent="0.25">
      <c r="B92" s="5" t="s">
        <v>292</v>
      </c>
      <c r="C92" s="15">
        <v>44664</v>
      </c>
      <c r="D92" s="21" t="str">
        <f>TEXT(Table23[[#This Row],[Order Date]],"d")</f>
        <v>13</v>
      </c>
      <c r="E92" s="15" t="str">
        <f>TEXT(Table23[[#This Row],[Order Date]],"dddd")</f>
        <v>Wednesday</v>
      </c>
      <c r="F92" s="6" t="str">
        <f>TEXT(Table23[[#This Row],[Order Date]],"mmmm")</f>
        <v>April</v>
      </c>
      <c r="G92" s="6" t="s">
        <v>293</v>
      </c>
      <c r="H92" s="6" t="s">
        <v>294</v>
      </c>
      <c r="I92" s="6" t="s">
        <v>21</v>
      </c>
      <c r="J92" s="6" t="s">
        <v>41</v>
      </c>
      <c r="K92" s="7">
        <v>4000</v>
      </c>
      <c r="L92" s="7">
        <v>2</v>
      </c>
      <c r="M92" s="7">
        <f>Table23[[#This Row],[Qty]]*Table23[[#This Row],[Price]]</f>
        <v>8000</v>
      </c>
      <c r="N92" s="6" t="s">
        <v>23</v>
      </c>
      <c r="O92" s="8">
        <f>SUMIFS(Table23[Amount], Table23[Order Date], "&gt;"&amp;Table23[[#This Row],[Order Date]]-30,Table23[Order Date], "&lt;="&amp;Table23[[#This Row],[Order Date]])</f>
        <v>904570</v>
      </c>
      <c r="P92" s="9">
        <f>SUMIFS(Table23[Amount], Table23[Order Date], "&gt;"&amp;Table23[[#This Row],[Order Date]]-90,Table23[Order Date], "&lt;="&amp;Table23[[#This Row],[Order Date]])</f>
        <v>904570</v>
      </c>
    </row>
    <row r="93" spans="2:16" x14ac:dyDescent="0.25">
      <c r="B93" s="5" t="s">
        <v>295</v>
      </c>
      <c r="C93" s="15">
        <v>44664</v>
      </c>
      <c r="D93" s="21" t="str">
        <f>TEXT(Table23[[#This Row],[Order Date]],"d")</f>
        <v>13</v>
      </c>
      <c r="E93" s="15" t="str">
        <f>TEXT(Table23[[#This Row],[Order Date]],"dddd")</f>
        <v>Wednesday</v>
      </c>
      <c r="F93" s="6" t="str">
        <f>TEXT(Table23[[#This Row],[Order Date]],"mmmm")</f>
        <v>April</v>
      </c>
      <c r="G93" s="6" t="s">
        <v>296</v>
      </c>
      <c r="H93" s="6" t="s">
        <v>297</v>
      </c>
      <c r="I93" s="6" t="s">
        <v>27</v>
      </c>
      <c r="J93" s="6" t="s">
        <v>45</v>
      </c>
      <c r="K93" s="7">
        <v>1500</v>
      </c>
      <c r="L93" s="7">
        <v>3</v>
      </c>
      <c r="M93" s="7">
        <f>Table23[[#This Row],[Qty]]*Table23[[#This Row],[Price]]</f>
        <v>4500</v>
      </c>
      <c r="N93" s="6" t="s">
        <v>17</v>
      </c>
      <c r="O93" s="8">
        <f>SUMIFS(Table23[Amount], Table23[Order Date], "&gt;"&amp;Table23[[#This Row],[Order Date]]-30,Table23[Order Date], "&lt;="&amp;Table23[[#This Row],[Order Date]])</f>
        <v>904570</v>
      </c>
      <c r="P93" s="9">
        <f>SUMIFS(Table23[Amount], Table23[Order Date], "&gt;"&amp;Table23[[#This Row],[Order Date]]-90,Table23[Order Date], "&lt;="&amp;Table23[[#This Row],[Order Date]])</f>
        <v>904570</v>
      </c>
    </row>
    <row r="94" spans="2:16" x14ac:dyDescent="0.25">
      <c r="B94" s="5" t="s">
        <v>298</v>
      </c>
      <c r="C94" s="15">
        <v>44665</v>
      </c>
      <c r="D94" s="21" t="str">
        <f>TEXT(Table23[[#This Row],[Order Date]],"d")</f>
        <v>14</v>
      </c>
      <c r="E94" s="15" t="str">
        <f>TEXT(Table23[[#This Row],[Order Date]],"dddd")</f>
        <v>Thursday</v>
      </c>
      <c r="F94" s="6" t="str">
        <f>TEXT(Table23[[#This Row],[Order Date]],"mmmm")</f>
        <v>April</v>
      </c>
      <c r="G94" s="6" t="s">
        <v>299</v>
      </c>
      <c r="H94" s="6" t="s">
        <v>300</v>
      </c>
      <c r="I94" s="6" t="s">
        <v>32</v>
      </c>
      <c r="J94" s="6" t="s">
        <v>16</v>
      </c>
      <c r="K94" s="7">
        <v>210</v>
      </c>
      <c r="L94" s="7">
        <v>7</v>
      </c>
      <c r="M94" s="7">
        <f>Table23[[#This Row],[Qty]]*Table23[[#This Row],[Price]]</f>
        <v>1470</v>
      </c>
      <c r="N94" s="6" t="s">
        <v>23</v>
      </c>
      <c r="O94" s="8">
        <f>SUMIFS(Table23[Amount], Table23[Order Date], "&gt;"&amp;Table23[[#This Row],[Order Date]]-30,Table23[Order Date], "&lt;="&amp;Table23[[#This Row],[Order Date]])</f>
        <v>955200</v>
      </c>
      <c r="P94" s="9">
        <f>SUMIFS(Table23[Amount], Table23[Order Date], "&gt;"&amp;Table23[[#This Row],[Order Date]]-90,Table23[Order Date], "&lt;="&amp;Table23[[#This Row],[Order Date]])</f>
        <v>955200</v>
      </c>
    </row>
    <row r="95" spans="2:16" x14ac:dyDescent="0.25">
      <c r="B95" s="5" t="s">
        <v>301</v>
      </c>
      <c r="C95" s="15">
        <v>44665</v>
      </c>
      <c r="D95" s="21" t="str">
        <f>TEXT(Table23[[#This Row],[Order Date]],"d")</f>
        <v>14</v>
      </c>
      <c r="E95" s="15" t="str">
        <f>TEXT(Table23[[#This Row],[Order Date]],"dddd")</f>
        <v>Thursday</v>
      </c>
      <c r="F95" s="6" t="str">
        <f>TEXT(Table23[[#This Row],[Order Date]],"mmmm")</f>
        <v>April</v>
      </c>
      <c r="G95" s="6" t="s">
        <v>302</v>
      </c>
      <c r="H95" s="6" t="s">
        <v>303</v>
      </c>
      <c r="I95" s="6" t="s">
        <v>15</v>
      </c>
      <c r="J95" s="6" t="s">
        <v>22</v>
      </c>
      <c r="K95" s="7">
        <v>4000</v>
      </c>
      <c r="L95" s="7">
        <v>6</v>
      </c>
      <c r="M95" s="7">
        <f>Table23[[#This Row],[Qty]]*Table23[[#This Row],[Price]]</f>
        <v>24000</v>
      </c>
      <c r="N95" s="6" t="s">
        <v>17</v>
      </c>
      <c r="O95" s="8">
        <f>SUMIFS(Table23[Amount], Table23[Order Date], "&gt;"&amp;Table23[[#This Row],[Order Date]]-30,Table23[Order Date], "&lt;="&amp;Table23[[#This Row],[Order Date]])</f>
        <v>955200</v>
      </c>
      <c r="P95" s="9">
        <f>SUMIFS(Table23[Amount], Table23[Order Date], "&gt;"&amp;Table23[[#This Row],[Order Date]]-90,Table23[Order Date], "&lt;="&amp;Table23[[#This Row],[Order Date]])</f>
        <v>955200</v>
      </c>
    </row>
    <row r="96" spans="2:16" x14ac:dyDescent="0.25">
      <c r="B96" s="5" t="s">
        <v>304</v>
      </c>
      <c r="C96" s="15">
        <v>44665</v>
      </c>
      <c r="D96" s="21" t="str">
        <f>TEXT(Table23[[#This Row],[Order Date]],"d")</f>
        <v>14</v>
      </c>
      <c r="E96" s="15" t="str">
        <f>TEXT(Table23[[#This Row],[Order Date]],"dddd")</f>
        <v>Thursday</v>
      </c>
      <c r="F96" s="6" t="str">
        <f>TEXT(Table23[[#This Row],[Order Date]],"mmmm")</f>
        <v>April</v>
      </c>
      <c r="G96" s="6" t="s">
        <v>305</v>
      </c>
      <c r="H96" s="6" t="s">
        <v>306</v>
      </c>
      <c r="I96" s="6" t="s">
        <v>21</v>
      </c>
      <c r="J96" s="6" t="s">
        <v>28</v>
      </c>
      <c r="K96" s="7">
        <v>3200</v>
      </c>
      <c r="L96" s="7">
        <v>1</v>
      </c>
      <c r="M96" s="7">
        <f>Table23[[#This Row],[Qty]]*Table23[[#This Row],[Price]]</f>
        <v>3200</v>
      </c>
      <c r="N96" s="6" t="s">
        <v>23</v>
      </c>
      <c r="O96" s="8">
        <f>SUMIFS(Table23[Amount], Table23[Order Date], "&gt;"&amp;Table23[[#This Row],[Order Date]]-30,Table23[Order Date], "&lt;="&amp;Table23[[#This Row],[Order Date]])</f>
        <v>955200</v>
      </c>
      <c r="P96" s="9">
        <f>SUMIFS(Table23[Amount], Table23[Order Date], "&gt;"&amp;Table23[[#This Row],[Order Date]]-90,Table23[Order Date], "&lt;="&amp;Table23[[#This Row],[Order Date]])</f>
        <v>955200</v>
      </c>
    </row>
    <row r="97" spans="2:16" x14ac:dyDescent="0.25">
      <c r="B97" s="5" t="s">
        <v>307</v>
      </c>
      <c r="C97" s="15">
        <v>44665</v>
      </c>
      <c r="D97" s="21" t="str">
        <f>TEXT(Table23[[#This Row],[Order Date]],"d")</f>
        <v>14</v>
      </c>
      <c r="E97" s="15" t="str">
        <f>TEXT(Table23[[#This Row],[Order Date]],"dddd")</f>
        <v>Thursday</v>
      </c>
      <c r="F97" s="6" t="str">
        <f>TEXT(Table23[[#This Row],[Order Date]],"mmmm")</f>
        <v>April</v>
      </c>
      <c r="G97" s="6" t="s">
        <v>308</v>
      </c>
      <c r="H97" s="6" t="s">
        <v>309</v>
      </c>
      <c r="I97" s="6" t="s">
        <v>27</v>
      </c>
      <c r="J97" s="6" t="s">
        <v>33</v>
      </c>
      <c r="K97" s="7">
        <v>2900</v>
      </c>
      <c r="L97" s="7">
        <v>3</v>
      </c>
      <c r="M97" s="7">
        <f>Table23[[#This Row],[Qty]]*Table23[[#This Row],[Price]]</f>
        <v>8700</v>
      </c>
      <c r="N97" s="6" t="s">
        <v>17</v>
      </c>
      <c r="O97" s="8">
        <f>SUMIFS(Table23[Amount], Table23[Order Date], "&gt;"&amp;Table23[[#This Row],[Order Date]]-30,Table23[Order Date], "&lt;="&amp;Table23[[#This Row],[Order Date]])</f>
        <v>955200</v>
      </c>
      <c r="P97" s="9">
        <f>SUMIFS(Table23[Amount], Table23[Order Date], "&gt;"&amp;Table23[[#This Row],[Order Date]]-90,Table23[Order Date], "&lt;="&amp;Table23[[#This Row],[Order Date]])</f>
        <v>955200</v>
      </c>
    </row>
    <row r="98" spans="2:16" x14ac:dyDescent="0.25">
      <c r="B98" s="5" t="s">
        <v>310</v>
      </c>
      <c r="C98" s="15">
        <v>44665</v>
      </c>
      <c r="D98" s="21" t="str">
        <f>TEXT(Table23[[#This Row],[Order Date]],"d")</f>
        <v>14</v>
      </c>
      <c r="E98" s="15" t="str">
        <f>TEXT(Table23[[#This Row],[Order Date]],"dddd")</f>
        <v>Thursday</v>
      </c>
      <c r="F98" s="6" t="str">
        <f>TEXT(Table23[[#This Row],[Order Date]],"mmmm")</f>
        <v>April</v>
      </c>
      <c r="G98" s="6" t="s">
        <v>311</v>
      </c>
      <c r="H98" s="6" t="s">
        <v>312</v>
      </c>
      <c r="I98" s="6" t="s">
        <v>32</v>
      </c>
      <c r="J98" s="6" t="s">
        <v>37</v>
      </c>
      <c r="K98" s="7">
        <v>190</v>
      </c>
      <c r="L98" s="7">
        <v>4</v>
      </c>
      <c r="M98" s="7">
        <f>Table23[[#This Row],[Qty]]*Table23[[#This Row],[Price]]</f>
        <v>760</v>
      </c>
      <c r="N98" s="6" t="s">
        <v>23</v>
      </c>
      <c r="O98" s="8">
        <f>SUMIFS(Table23[Amount], Table23[Order Date], "&gt;"&amp;Table23[[#This Row],[Order Date]]-30,Table23[Order Date], "&lt;="&amp;Table23[[#This Row],[Order Date]])</f>
        <v>955200</v>
      </c>
      <c r="P98" s="9">
        <f>SUMIFS(Table23[Amount], Table23[Order Date], "&gt;"&amp;Table23[[#This Row],[Order Date]]-90,Table23[Order Date], "&lt;="&amp;Table23[[#This Row],[Order Date]])</f>
        <v>955200</v>
      </c>
    </row>
    <row r="99" spans="2:16" x14ac:dyDescent="0.25">
      <c r="B99" s="5" t="s">
        <v>313</v>
      </c>
      <c r="C99" s="15">
        <v>44665</v>
      </c>
      <c r="D99" s="21" t="str">
        <f>TEXT(Table23[[#This Row],[Order Date]],"d")</f>
        <v>14</v>
      </c>
      <c r="E99" s="15" t="str">
        <f>TEXT(Table23[[#This Row],[Order Date]],"dddd")</f>
        <v>Thursday</v>
      </c>
      <c r="F99" s="6" t="str">
        <f>TEXT(Table23[[#This Row],[Order Date]],"mmmm")</f>
        <v>April</v>
      </c>
      <c r="G99" s="6" t="s">
        <v>314</v>
      </c>
      <c r="H99" s="6" t="s">
        <v>315</v>
      </c>
      <c r="I99" s="6" t="s">
        <v>15</v>
      </c>
      <c r="J99" s="6" t="s">
        <v>41</v>
      </c>
      <c r="K99" s="7">
        <v>4000</v>
      </c>
      <c r="L99" s="7">
        <v>2</v>
      </c>
      <c r="M99" s="7">
        <f>Table23[[#This Row],[Qty]]*Table23[[#This Row],[Price]]</f>
        <v>8000</v>
      </c>
      <c r="N99" s="6" t="s">
        <v>17</v>
      </c>
      <c r="O99" s="8">
        <f>SUMIFS(Table23[Amount], Table23[Order Date], "&gt;"&amp;Table23[[#This Row],[Order Date]]-30,Table23[Order Date], "&lt;="&amp;Table23[[#This Row],[Order Date]])</f>
        <v>955200</v>
      </c>
      <c r="P99" s="9">
        <f>SUMIFS(Table23[Amount], Table23[Order Date], "&gt;"&amp;Table23[[#This Row],[Order Date]]-90,Table23[Order Date], "&lt;="&amp;Table23[[#This Row],[Order Date]])</f>
        <v>955200</v>
      </c>
    </row>
    <row r="100" spans="2:16" x14ac:dyDescent="0.25">
      <c r="B100" s="5" t="s">
        <v>316</v>
      </c>
      <c r="C100" s="15">
        <v>44665</v>
      </c>
      <c r="D100" s="21" t="str">
        <f>TEXT(Table23[[#This Row],[Order Date]],"d")</f>
        <v>14</v>
      </c>
      <c r="E100" s="15" t="str">
        <f>TEXT(Table23[[#This Row],[Order Date]],"dddd")</f>
        <v>Thursday</v>
      </c>
      <c r="F100" s="6" t="str">
        <f>TEXT(Table23[[#This Row],[Order Date]],"mmmm")</f>
        <v>April</v>
      </c>
      <c r="G100" s="6" t="s">
        <v>317</v>
      </c>
      <c r="H100" s="6" t="s">
        <v>318</v>
      </c>
      <c r="I100" s="6" t="s">
        <v>21</v>
      </c>
      <c r="J100" s="6" t="s">
        <v>45</v>
      </c>
      <c r="K100" s="7">
        <v>1500</v>
      </c>
      <c r="L100" s="7">
        <v>3</v>
      </c>
      <c r="M100" s="7">
        <f>Table23[[#This Row],[Qty]]*Table23[[#This Row],[Price]]</f>
        <v>4500</v>
      </c>
      <c r="N100" s="6" t="s">
        <v>23</v>
      </c>
      <c r="O100" s="8">
        <f>SUMIFS(Table23[Amount], Table23[Order Date], "&gt;"&amp;Table23[[#This Row],[Order Date]]-30,Table23[Order Date], "&lt;="&amp;Table23[[#This Row],[Order Date]])</f>
        <v>955200</v>
      </c>
      <c r="P100" s="9">
        <f>SUMIFS(Table23[Amount], Table23[Order Date], "&gt;"&amp;Table23[[#This Row],[Order Date]]-90,Table23[Order Date], "&lt;="&amp;Table23[[#This Row],[Order Date]])</f>
        <v>955200</v>
      </c>
    </row>
    <row r="101" spans="2:16" x14ac:dyDescent="0.25">
      <c r="B101" s="5" t="s">
        <v>319</v>
      </c>
      <c r="C101" s="15">
        <v>44666</v>
      </c>
      <c r="D101" s="21" t="str">
        <f>TEXT(Table23[[#This Row],[Order Date]],"d")</f>
        <v>15</v>
      </c>
      <c r="E101" s="15" t="str">
        <f>TEXT(Table23[[#This Row],[Order Date]],"dddd")</f>
        <v>Friday</v>
      </c>
      <c r="F101" s="6" t="str">
        <f>TEXT(Table23[[#This Row],[Order Date]],"mmmm")</f>
        <v>April</v>
      </c>
      <c r="G101" s="6" t="s">
        <v>320</v>
      </c>
      <c r="H101" s="6" t="s">
        <v>321</v>
      </c>
      <c r="I101" s="6" t="s">
        <v>27</v>
      </c>
      <c r="J101" s="6" t="s">
        <v>16</v>
      </c>
      <c r="K101" s="7">
        <v>210</v>
      </c>
      <c r="L101" s="7">
        <v>4</v>
      </c>
      <c r="M101" s="7">
        <f>Table23[[#This Row],[Qty]]*Table23[[#This Row],[Price]]</f>
        <v>840</v>
      </c>
      <c r="N101" s="6" t="s">
        <v>17</v>
      </c>
      <c r="O101" s="8">
        <f>SUMIFS(Table23[Amount], Table23[Order Date], "&gt;"&amp;Table23[[#This Row],[Order Date]]-30,Table23[Order Date], "&lt;="&amp;Table23[[#This Row],[Order Date]])</f>
        <v>1055000</v>
      </c>
      <c r="P101" s="9">
        <f>SUMIFS(Table23[Amount], Table23[Order Date], "&gt;"&amp;Table23[[#This Row],[Order Date]]-90,Table23[Order Date], "&lt;="&amp;Table23[[#This Row],[Order Date]])</f>
        <v>1055000</v>
      </c>
    </row>
    <row r="102" spans="2:16" x14ac:dyDescent="0.25">
      <c r="B102" s="5" t="s">
        <v>322</v>
      </c>
      <c r="C102" s="15">
        <v>44666</v>
      </c>
      <c r="D102" s="21" t="str">
        <f>TEXT(Table23[[#This Row],[Order Date]],"d")</f>
        <v>15</v>
      </c>
      <c r="E102" s="15" t="str">
        <f>TEXT(Table23[[#This Row],[Order Date]],"dddd")</f>
        <v>Friday</v>
      </c>
      <c r="F102" s="6" t="str">
        <f>TEXT(Table23[[#This Row],[Order Date]],"mmmm")</f>
        <v>April</v>
      </c>
      <c r="G102" s="6" t="s">
        <v>323</v>
      </c>
      <c r="H102" s="6" t="s">
        <v>324</v>
      </c>
      <c r="I102" s="6" t="s">
        <v>32</v>
      </c>
      <c r="J102" s="6" t="s">
        <v>22</v>
      </c>
      <c r="K102" s="7">
        <v>4000</v>
      </c>
      <c r="L102" s="7">
        <v>5</v>
      </c>
      <c r="M102" s="7">
        <f>Table23[[#This Row],[Qty]]*Table23[[#This Row],[Price]]</f>
        <v>20000</v>
      </c>
      <c r="N102" s="6" t="s">
        <v>23</v>
      </c>
      <c r="O102" s="8">
        <f>SUMIFS(Table23[Amount], Table23[Order Date], "&gt;"&amp;Table23[[#This Row],[Order Date]]-30,Table23[Order Date], "&lt;="&amp;Table23[[#This Row],[Order Date]])</f>
        <v>1055000</v>
      </c>
      <c r="P102" s="9">
        <f>SUMIFS(Table23[Amount], Table23[Order Date], "&gt;"&amp;Table23[[#This Row],[Order Date]]-90,Table23[Order Date], "&lt;="&amp;Table23[[#This Row],[Order Date]])</f>
        <v>1055000</v>
      </c>
    </row>
    <row r="103" spans="2:16" x14ac:dyDescent="0.25">
      <c r="B103" s="5" t="s">
        <v>325</v>
      </c>
      <c r="C103" s="15">
        <v>44666</v>
      </c>
      <c r="D103" s="21" t="str">
        <f>TEXT(Table23[[#This Row],[Order Date]],"d")</f>
        <v>15</v>
      </c>
      <c r="E103" s="15" t="str">
        <f>TEXT(Table23[[#This Row],[Order Date]],"dddd")</f>
        <v>Friday</v>
      </c>
      <c r="F103" s="6" t="str">
        <f>TEXT(Table23[[#This Row],[Order Date]],"mmmm")</f>
        <v>April</v>
      </c>
      <c r="G103" s="6" t="s">
        <v>326</v>
      </c>
      <c r="H103" s="6" t="s">
        <v>327</v>
      </c>
      <c r="I103" s="6" t="s">
        <v>15</v>
      </c>
      <c r="J103" s="6" t="s">
        <v>28</v>
      </c>
      <c r="K103" s="7">
        <v>3200</v>
      </c>
      <c r="L103" s="7">
        <v>6</v>
      </c>
      <c r="M103" s="7">
        <f>Table23[[#This Row],[Qty]]*Table23[[#This Row],[Price]]</f>
        <v>19200</v>
      </c>
      <c r="N103" s="6" t="s">
        <v>17</v>
      </c>
      <c r="O103" s="8">
        <f>SUMIFS(Table23[Amount], Table23[Order Date], "&gt;"&amp;Table23[[#This Row],[Order Date]]-30,Table23[Order Date], "&lt;="&amp;Table23[[#This Row],[Order Date]])</f>
        <v>1055000</v>
      </c>
      <c r="P103" s="9">
        <f>SUMIFS(Table23[Amount], Table23[Order Date], "&gt;"&amp;Table23[[#This Row],[Order Date]]-90,Table23[Order Date], "&lt;="&amp;Table23[[#This Row],[Order Date]])</f>
        <v>1055000</v>
      </c>
    </row>
    <row r="104" spans="2:16" x14ac:dyDescent="0.25">
      <c r="B104" s="5" t="s">
        <v>328</v>
      </c>
      <c r="C104" s="15">
        <v>44666</v>
      </c>
      <c r="D104" s="21" t="str">
        <f>TEXT(Table23[[#This Row],[Order Date]],"d")</f>
        <v>15</v>
      </c>
      <c r="E104" s="15" t="str">
        <f>TEXT(Table23[[#This Row],[Order Date]],"dddd")</f>
        <v>Friday</v>
      </c>
      <c r="F104" s="6" t="str">
        <f>TEXT(Table23[[#This Row],[Order Date]],"mmmm")</f>
        <v>April</v>
      </c>
      <c r="G104" s="6" t="s">
        <v>329</v>
      </c>
      <c r="H104" s="6" t="s">
        <v>330</v>
      </c>
      <c r="I104" s="6" t="s">
        <v>21</v>
      </c>
      <c r="J104" s="6" t="s">
        <v>33</v>
      </c>
      <c r="K104" s="7">
        <v>2900</v>
      </c>
      <c r="L104" s="7">
        <v>5</v>
      </c>
      <c r="M104" s="7">
        <f>Table23[[#This Row],[Qty]]*Table23[[#This Row],[Price]]</f>
        <v>14500</v>
      </c>
      <c r="N104" s="6" t="s">
        <v>23</v>
      </c>
      <c r="O104" s="8">
        <f>SUMIFS(Table23[Amount], Table23[Order Date], "&gt;"&amp;Table23[[#This Row],[Order Date]]-30,Table23[Order Date], "&lt;="&amp;Table23[[#This Row],[Order Date]])</f>
        <v>1055000</v>
      </c>
      <c r="P104" s="9">
        <f>SUMIFS(Table23[Amount], Table23[Order Date], "&gt;"&amp;Table23[[#This Row],[Order Date]]-90,Table23[Order Date], "&lt;="&amp;Table23[[#This Row],[Order Date]])</f>
        <v>1055000</v>
      </c>
    </row>
    <row r="105" spans="2:16" x14ac:dyDescent="0.25">
      <c r="B105" s="5" t="s">
        <v>331</v>
      </c>
      <c r="C105" s="15">
        <v>44666</v>
      </c>
      <c r="D105" s="21" t="str">
        <f>TEXT(Table23[[#This Row],[Order Date]],"d")</f>
        <v>15</v>
      </c>
      <c r="E105" s="15" t="str">
        <f>TEXT(Table23[[#This Row],[Order Date]],"dddd")</f>
        <v>Friday</v>
      </c>
      <c r="F105" s="6" t="str">
        <f>TEXT(Table23[[#This Row],[Order Date]],"mmmm")</f>
        <v>April</v>
      </c>
      <c r="G105" s="6" t="s">
        <v>332</v>
      </c>
      <c r="H105" s="6" t="s">
        <v>333</v>
      </c>
      <c r="I105" s="6" t="s">
        <v>27</v>
      </c>
      <c r="J105" s="6" t="s">
        <v>37</v>
      </c>
      <c r="K105" s="7">
        <v>190</v>
      </c>
      <c r="L105" s="7">
        <v>4</v>
      </c>
      <c r="M105" s="7">
        <f>Table23[[#This Row],[Qty]]*Table23[[#This Row],[Price]]</f>
        <v>760</v>
      </c>
      <c r="N105" s="6" t="s">
        <v>17</v>
      </c>
      <c r="O105" s="8">
        <f>SUMIFS(Table23[Amount], Table23[Order Date], "&gt;"&amp;Table23[[#This Row],[Order Date]]-30,Table23[Order Date], "&lt;="&amp;Table23[[#This Row],[Order Date]])</f>
        <v>1055000</v>
      </c>
      <c r="P105" s="9">
        <f>SUMIFS(Table23[Amount], Table23[Order Date], "&gt;"&amp;Table23[[#This Row],[Order Date]]-90,Table23[Order Date], "&lt;="&amp;Table23[[#This Row],[Order Date]])</f>
        <v>1055000</v>
      </c>
    </row>
    <row r="106" spans="2:16" x14ac:dyDescent="0.25">
      <c r="B106" s="5" t="s">
        <v>334</v>
      </c>
      <c r="C106" s="15">
        <v>44666</v>
      </c>
      <c r="D106" s="21" t="str">
        <f>TEXT(Table23[[#This Row],[Order Date]],"d")</f>
        <v>15</v>
      </c>
      <c r="E106" s="15" t="str">
        <f>TEXT(Table23[[#This Row],[Order Date]],"dddd")</f>
        <v>Friday</v>
      </c>
      <c r="F106" s="6" t="str">
        <f>TEXT(Table23[[#This Row],[Order Date]],"mmmm")</f>
        <v>April</v>
      </c>
      <c r="G106" s="6" t="s">
        <v>335</v>
      </c>
      <c r="H106" s="6" t="s">
        <v>336</v>
      </c>
      <c r="I106" s="6" t="s">
        <v>32</v>
      </c>
      <c r="J106" s="6" t="s">
        <v>41</v>
      </c>
      <c r="K106" s="7">
        <v>4000</v>
      </c>
      <c r="L106" s="7">
        <v>10</v>
      </c>
      <c r="M106" s="7">
        <f>Table23[[#This Row],[Qty]]*Table23[[#This Row],[Price]]</f>
        <v>40000</v>
      </c>
      <c r="N106" s="6" t="s">
        <v>23</v>
      </c>
      <c r="O106" s="8">
        <f>SUMIFS(Table23[Amount], Table23[Order Date], "&gt;"&amp;Table23[[#This Row],[Order Date]]-30,Table23[Order Date], "&lt;="&amp;Table23[[#This Row],[Order Date]])</f>
        <v>1055000</v>
      </c>
      <c r="P106" s="9">
        <f>SUMIFS(Table23[Amount], Table23[Order Date], "&gt;"&amp;Table23[[#This Row],[Order Date]]-90,Table23[Order Date], "&lt;="&amp;Table23[[#This Row],[Order Date]])</f>
        <v>1055000</v>
      </c>
    </row>
    <row r="107" spans="2:16" x14ac:dyDescent="0.25">
      <c r="B107" s="5" t="s">
        <v>337</v>
      </c>
      <c r="C107" s="15">
        <v>44666</v>
      </c>
      <c r="D107" s="21" t="str">
        <f>TEXT(Table23[[#This Row],[Order Date]],"d")</f>
        <v>15</v>
      </c>
      <c r="E107" s="15" t="str">
        <f>TEXT(Table23[[#This Row],[Order Date]],"dddd")</f>
        <v>Friday</v>
      </c>
      <c r="F107" s="6" t="str">
        <f>TEXT(Table23[[#This Row],[Order Date]],"mmmm")</f>
        <v>April</v>
      </c>
      <c r="G107" s="6" t="s">
        <v>338</v>
      </c>
      <c r="H107" s="6" t="s">
        <v>339</v>
      </c>
      <c r="I107" s="6" t="s">
        <v>15</v>
      </c>
      <c r="J107" s="6" t="s">
        <v>45</v>
      </c>
      <c r="K107" s="7">
        <v>1500</v>
      </c>
      <c r="L107" s="7">
        <v>3</v>
      </c>
      <c r="M107" s="7">
        <f>Table23[[#This Row],[Qty]]*Table23[[#This Row],[Price]]</f>
        <v>4500</v>
      </c>
      <c r="N107" s="6" t="s">
        <v>17</v>
      </c>
      <c r="O107" s="8">
        <f>SUMIFS(Table23[Amount], Table23[Order Date], "&gt;"&amp;Table23[[#This Row],[Order Date]]-30,Table23[Order Date], "&lt;="&amp;Table23[[#This Row],[Order Date]])</f>
        <v>1055000</v>
      </c>
      <c r="P107" s="9">
        <f>SUMIFS(Table23[Amount], Table23[Order Date], "&gt;"&amp;Table23[[#This Row],[Order Date]]-90,Table23[Order Date], "&lt;="&amp;Table23[[#This Row],[Order Date]])</f>
        <v>1055000</v>
      </c>
    </row>
    <row r="108" spans="2:16" x14ac:dyDescent="0.25">
      <c r="B108" s="5" t="s">
        <v>340</v>
      </c>
      <c r="C108" s="15">
        <v>44667</v>
      </c>
      <c r="D108" s="21" t="str">
        <f>TEXT(Table23[[#This Row],[Order Date]],"d")</f>
        <v>16</v>
      </c>
      <c r="E108" s="15" t="str">
        <f>TEXT(Table23[[#This Row],[Order Date]],"dddd")</f>
        <v>Saturday</v>
      </c>
      <c r="F108" s="6" t="str">
        <f>TEXT(Table23[[#This Row],[Order Date]],"mmmm")</f>
        <v>April</v>
      </c>
      <c r="G108" s="6" t="s">
        <v>341</v>
      </c>
      <c r="H108" s="6" t="s">
        <v>342</v>
      </c>
      <c r="I108" s="6" t="s">
        <v>21</v>
      </c>
      <c r="J108" s="6" t="s">
        <v>16</v>
      </c>
      <c r="K108" s="7">
        <v>210</v>
      </c>
      <c r="L108" s="7">
        <v>4</v>
      </c>
      <c r="M108" s="7">
        <f>Table23[[#This Row],[Qty]]*Table23[[#This Row],[Price]]</f>
        <v>840</v>
      </c>
      <c r="N108" s="6" t="s">
        <v>23</v>
      </c>
      <c r="O108" s="8">
        <f>SUMIFS(Table23[Amount], Table23[Order Date], "&gt;"&amp;Table23[[#This Row],[Order Date]]-30,Table23[Order Date], "&lt;="&amp;Table23[[#This Row],[Order Date]])</f>
        <v>1139680</v>
      </c>
      <c r="P108" s="9">
        <f>SUMIFS(Table23[Amount], Table23[Order Date], "&gt;"&amp;Table23[[#This Row],[Order Date]]-90,Table23[Order Date], "&lt;="&amp;Table23[[#This Row],[Order Date]])</f>
        <v>1139680</v>
      </c>
    </row>
    <row r="109" spans="2:16" x14ac:dyDescent="0.25">
      <c r="B109" s="5" t="s">
        <v>343</v>
      </c>
      <c r="C109" s="15">
        <v>44667</v>
      </c>
      <c r="D109" s="21" t="str">
        <f>TEXT(Table23[[#This Row],[Order Date]],"d")</f>
        <v>16</v>
      </c>
      <c r="E109" s="15" t="str">
        <f>TEXT(Table23[[#This Row],[Order Date]],"dddd")</f>
        <v>Saturday</v>
      </c>
      <c r="F109" s="6" t="str">
        <f>TEXT(Table23[[#This Row],[Order Date]],"mmmm")</f>
        <v>April</v>
      </c>
      <c r="G109" s="6" t="s">
        <v>344</v>
      </c>
      <c r="H109" s="6" t="s">
        <v>345</v>
      </c>
      <c r="I109" s="6" t="s">
        <v>27</v>
      </c>
      <c r="J109" s="6" t="s">
        <v>22</v>
      </c>
      <c r="K109" s="7">
        <v>4000</v>
      </c>
      <c r="L109" s="7">
        <v>5</v>
      </c>
      <c r="M109" s="7">
        <f>Table23[[#This Row],[Qty]]*Table23[[#This Row],[Price]]</f>
        <v>20000</v>
      </c>
      <c r="N109" s="6" t="s">
        <v>17</v>
      </c>
      <c r="O109" s="8">
        <f>SUMIFS(Table23[Amount], Table23[Order Date], "&gt;"&amp;Table23[[#This Row],[Order Date]]-30,Table23[Order Date], "&lt;="&amp;Table23[[#This Row],[Order Date]])</f>
        <v>1139680</v>
      </c>
      <c r="P109" s="9">
        <f>SUMIFS(Table23[Amount], Table23[Order Date], "&gt;"&amp;Table23[[#This Row],[Order Date]]-90,Table23[Order Date], "&lt;="&amp;Table23[[#This Row],[Order Date]])</f>
        <v>1139680</v>
      </c>
    </row>
    <row r="110" spans="2:16" x14ac:dyDescent="0.25">
      <c r="B110" s="5" t="s">
        <v>346</v>
      </c>
      <c r="C110" s="15">
        <v>44667</v>
      </c>
      <c r="D110" s="21" t="str">
        <f>TEXT(Table23[[#This Row],[Order Date]],"d")</f>
        <v>16</v>
      </c>
      <c r="E110" s="15" t="str">
        <f>TEXT(Table23[[#This Row],[Order Date]],"dddd")</f>
        <v>Saturday</v>
      </c>
      <c r="F110" s="6" t="str">
        <f>TEXT(Table23[[#This Row],[Order Date]],"mmmm")</f>
        <v>April</v>
      </c>
      <c r="G110" s="6" t="s">
        <v>347</v>
      </c>
      <c r="H110" s="6" t="s">
        <v>348</v>
      </c>
      <c r="I110" s="6" t="s">
        <v>32</v>
      </c>
      <c r="J110" s="6" t="s">
        <v>28</v>
      </c>
      <c r="K110" s="7">
        <v>3200</v>
      </c>
      <c r="L110" s="7">
        <v>6</v>
      </c>
      <c r="M110" s="7">
        <f>Table23[[#This Row],[Qty]]*Table23[[#This Row],[Price]]</f>
        <v>19200</v>
      </c>
      <c r="N110" s="6" t="s">
        <v>23</v>
      </c>
      <c r="O110" s="8">
        <f>SUMIFS(Table23[Amount], Table23[Order Date], "&gt;"&amp;Table23[[#This Row],[Order Date]]-30,Table23[Order Date], "&lt;="&amp;Table23[[#This Row],[Order Date]])</f>
        <v>1139680</v>
      </c>
      <c r="P110" s="9">
        <f>SUMIFS(Table23[Amount], Table23[Order Date], "&gt;"&amp;Table23[[#This Row],[Order Date]]-90,Table23[Order Date], "&lt;="&amp;Table23[[#This Row],[Order Date]])</f>
        <v>1139680</v>
      </c>
    </row>
    <row r="111" spans="2:16" x14ac:dyDescent="0.25">
      <c r="B111" s="5" t="s">
        <v>349</v>
      </c>
      <c r="C111" s="15">
        <v>44667</v>
      </c>
      <c r="D111" s="21" t="str">
        <f>TEXT(Table23[[#This Row],[Order Date]],"d")</f>
        <v>16</v>
      </c>
      <c r="E111" s="15" t="str">
        <f>TEXT(Table23[[#This Row],[Order Date]],"dddd")</f>
        <v>Saturday</v>
      </c>
      <c r="F111" s="6" t="str">
        <f>TEXT(Table23[[#This Row],[Order Date]],"mmmm")</f>
        <v>April</v>
      </c>
      <c r="G111" s="6" t="s">
        <v>350</v>
      </c>
      <c r="H111" s="6" t="s">
        <v>351</v>
      </c>
      <c r="I111" s="6" t="s">
        <v>15</v>
      </c>
      <c r="J111" s="6" t="s">
        <v>33</v>
      </c>
      <c r="K111" s="7">
        <v>2900</v>
      </c>
      <c r="L111" s="7">
        <v>5</v>
      </c>
      <c r="M111" s="7">
        <f>Table23[[#This Row],[Qty]]*Table23[[#This Row],[Price]]</f>
        <v>14500</v>
      </c>
      <c r="N111" s="6" t="s">
        <v>17</v>
      </c>
      <c r="O111" s="8">
        <f>SUMIFS(Table23[Amount], Table23[Order Date], "&gt;"&amp;Table23[[#This Row],[Order Date]]-30,Table23[Order Date], "&lt;="&amp;Table23[[#This Row],[Order Date]])</f>
        <v>1139680</v>
      </c>
      <c r="P111" s="9">
        <f>SUMIFS(Table23[Amount], Table23[Order Date], "&gt;"&amp;Table23[[#This Row],[Order Date]]-90,Table23[Order Date], "&lt;="&amp;Table23[[#This Row],[Order Date]])</f>
        <v>1139680</v>
      </c>
    </row>
    <row r="112" spans="2:16" x14ac:dyDescent="0.25">
      <c r="B112" s="5" t="s">
        <v>352</v>
      </c>
      <c r="C112" s="15">
        <v>44667</v>
      </c>
      <c r="D112" s="21" t="str">
        <f>TEXT(Table23[[#This Row],[Order Date]],"d")</f>
        <v>16</v>
      </c>
      <c r="E112" s="15" t="str">
        <f>TEXT(Table23[[#This Row],[Order Date]],"dddd")</f>
        <v>Saturday</v>
      </c>
      <c r="F112" s="6" t="str">
        <f>TEXT(Table23[[#This Row],[Order Date]],"mmmm")</f>
        <v>April</v>
      </c>
      <c r="G112" s="6" t="s">
        <v>353</v>
      </c>
      <c r="H112" s="6" t="s">
        <v>354</v>
      </c>
      <c r="I112" s="6" t="s">
        <v>21</v>
      </c>
      <c r="J112" s="6" t="s">
        <v>37</v>
      </c>
      <c r="K112" s="7">
        <v>190</v>
      </c>
      <c r="L112" s="7">
        <v>6</v>
      </c>
      <c r="M112" s="7">
        <f>Table23[[#This Row],[Qty]]*Table23[[#This Row],[Price]]</f>
        <v>1140</v>
      </c>
      <c r="N112" s="6" t="s">
        <v>23</v>
      </c>
      <c r="O112" s="8">
        <f>SUMIFS(Table23[Amount], Table23[Order Date], "&gt;"&amp;Table23[[#This Row],[Order Date]]-30,Table23[Order Date], "&lt;="&amp;Table23[[#This Row],[Order Date]])</f>
        <v>1139680</v>
      </c>
      <c r="P112" s="9">
        <f>SUMIFS(Table23[Amount], Table23[Order Date], "&gt;"&amp;Table23[[#This Row],[Order Date]]-90,Table23[Order Date], "&lt;="&amp;Table23[[#This Row],[Order Date]])</f>
        <v>1139680</v>
      </c>
    </row>
    <row r="113" spans="2:16" x14ac:dyDescent="0.25">
      <c r="B113" s="5" t="s">
        <v>355</v>
      </c>
      <c r="C113" s="15">
        <v>44667</v>
      </c>
      <c r="D113" s="21" t="str">
        <f>TEXT(Table23[[#This Row],[Order Date]],"d")</f>
        <v>16</v>
      </c>
      <c r="E113" s="15" t="str">
        <f>TEXT(Table23[[#This Row],[Order Date]],"dddd")</f>
        <v>Saturday</v>
      </c>
      <c r="F113" s="6" t="str">
        <f>TEXT(Table23[[#This Row],[Order Date]],"mmmm")</f>
        <v>April</v>
      </c>
      <c r="G113" s="6" t="s">
        <v>356</v>
      </c>
      <c r="H113" s="6" t="s">
        <v>357</v>
      </c>
      <c r="I113" s="6" t="s">
        <v>27</v>
      </c>
      <c r="J113" s="6" t="s">
        <v>41</v>
      </c>
      <c r="K113" s="7">
        <v>4000</v>
      </c>
      <c r="L113" s="7">
        <v>5</v>
      </c>
      <c r="M113" s="7">
        <f>Table23[[#This Row],[Qty]]*Table23[[#This Row],[Price]]</f>
        <v>20000</v>
      </c>
      <c r="N113" s="6" t="s">
        <v>17</v>
      </c>
      <c r="O113" s="8">
        <f>SUMIFS(Table23[Amount], Table23[Order Date], "&gt;"&amp;Table23[[#This Row],[Order Date]]-30,Table23[Order Date], "&lt;="&amp;Table23[[#This Row],[Order Date]])</f>
        <v>1139680</v>
      </c>
      <c r="P113" s="9">
        <f>SUMIFS(Table23[Amount], Table23[Order Date], "&gt;"&amp;Table23[[#This Row],[Order Date]]-90,Table23[Order Date], "&lt;="&amp;Table23[[#This Row],[Order Date]])</f>
        <v>1139680</v>
      </c>
    </row>
    <row r="114" spans="2:16" x14ac:dyDescent="0.25">
      <c r="B114" s="5" t="s">
        <v>358</v>
      </c>
      <c r="C114" s="15">
        <v>44667</v>
      </c>
      <c r="D114" s="21" t="str">
        <f>TEXT(Table23[[#This Row],[Order Date]],"d")</f>
        <v>16</v>
      </c>
      <c r="E114" s="15" t="str">
        <f>TEXT(Table23[[#This Row],[Order Date]],"dddd")</f>
        <v>Saturday</v>
      </c>
      <c r="F114" s="6" t="str">
        <f>TEXT(Table23[[#This Row],[Order Date]],"mmmm")</f>
        <v>April</v>
      </c>
      <c r="G114" s="6" t="s">
        <v>359</v>
      </c>
      <c r="H114" s="6" t="s">
        <v>360</v>
      </c>
      <c r="I114" s="6" t="s">
        <v>32</v>
      </c>
      <c r="J114" s="6" t="s">
        <v>45</v>
      </c>
      <c r="K114" s="7">
        <v>1500</v>
      </c>
      <c r="L114" s="7">
        <v>6</v>
      </c>
      <c r="M114" s="7">
        <f>Table23[[#This Row],[Qty]]*Table23[[#This Row],[Price]]</f>
        <v>9000</v>
      </c>
      <c r="N114" s="6" t="s">
        <v>23</v>
      </c>
      <c r="O114" s="8">
        <f>SUMIFS(Table23[Amount], Table23[Order Date], "&gt;"&amp;Table23[[#This Row],[Order Date]]-30,Table23[Order Date], "&lt;="&amp;Table23[[#This Row],[Order Date]])</f>
        <v>1139680</v>
      </c>
      <c r="P114" s="9">
        <f>SUMIFS(Table23[Amount], Table23[Order Date], "&gt;"&amp;Table23[[#This Row],[Order Date]]-90,Table23[Order Date], "&lt;="&amp;Table23[[#This Row],[Order Date]])</f>
        <v>1139680</v>
      </c>
    </row>
    <row r="115" spans="2:16" x14ac:dyDescent="0.25">
      <c r="B115" s="5" t="s">
        <v>361</v>
      </c>
      <c r="C115" s="15">
        <v>44668</v>
      </c>
      <c r="D115" s="21" t="str">
        <f>TEXT(Table23[[#This Row],[Order Date]],"d")</f>
        <v>17</v>
      </c>
      <c r="E115" s="15" t="str">
        <f>TEXT(Table23[[#This Row],[Order Date]],"dddd")</f>
        <v>Sunday</v>
      </c>
      <c r="F115" s="6" t="str">
        <f>TEXT(Table23[[#This Row],[Order Date]],"mmmm")</f>
        <v>April</v>
      </c>
      <c r="G115" s="6" t="s">
        <v>362</v>
      </c>
      <c r="H115" s="6" t="s">
        <v>363</v>
      </c>
      <c r="I115" s="6" t="s">
        <v>15</v>
      </c>
      <c r="J115" s="6" t="s">
        <v>16</v>
      </c>
      <c r="K115" s="7">
        <v>210</v>
      </c>
      <c r="L115" s="7">
        <v>2</v>
      </c>
      <c r="M115" s="7">
        <f>Table23[[#This Row],[Qty]]*Table23[[#This Row],[Price]]</f>
        <v>420</v>
      </c>
      <c r="N115" s="6" t="s">
        <v>17</v>
      </c>
      <c r="O115" s="8">
        <f>SUMIFS(Table23[Amount], Table23[Order Date], "&gt;"&amp;Table23[[#This Row],[Order Date]]-30,Table23[Order Date], "&lt;="&amp;Table23[[#This Row],[Order Date]])</f>
        <v>1189490</v>
      </c>
      <c r="P115" s="9">
        <f>SUMIFS(Table23[Amount], Table23[Order Date], "&gt;"&amp;Table23[[#This Row],[Order Date]]-90,Table23[Order Date], "&lt;="&amp;Table23[[#This Row],[Order Date]])</f>
        <v>1189490</v>
      </c>
    </row>
    <row r="116" spans="2:16" x14ac:dyDescent="0.25">
      <c r="B116" s="5" t="s">
        <v>364</v>
      </c>
      <c r="C116" s="15">
        <v>44668</v>
      </c>
      <c r="D116" s="21" t="str">
        <f>TEXT(Table23[[#This Row],[Order Date]],"d")</f>
        <v>17</v>
      </c>
      <c r="E116" s="15" t="str">
        <f>TEXT(Table23[[#This Row],[Order Date]],"dddd")</f>
        <v>Sunday</v>
      </c>
      <c r="F116" s="6" t="str">
        <f>TEXT(Table23[[#This Row],[Order Date]],"mmmm")</f>
        <v>April</v>
      </c>
      <c r="G116" s="6" t="s">
        <v>365</v>
      </c>
      <c r="H116" s="6" t="s">
        <v>366</v>
      </c>
      <c r="I116" s="6" t="s">
        <v>21</v>
      </c>
      <c r="J116" s="6" t="s">
        <v>22</v>
      </c>
      <c r="K116" s="7">
        <v>4000</v>
      </c>
      <c r="L116" s="7">
        <v>3</v>
      </c>
      <c r="M116" s="7">
        <f>Table23[[#This Row],[Qty]]*Table23[[#This Row],[Price]]</f>
        <v>12000</v>
      </c>
      <c r="N116" s="6" t="s">
        <v>23</v>
      </c>
      <c r="O116" s="8">
        <f>SUMIFS(Table23[Amount], Table23[Order Date], "&gt;"&amp;Table23[[#This Row],[Order Date]]-30,Table23[Order Date], "&lt;="&amp;Table23[[#This Row],[Order Date]])</f>
        <v>1189490</v>
      </c>
      <c r="P116" s="9">
        <f>SUMIFS(Table23[Amount], Table23[Order Date], "&gt;"&amp;Table23[[#This Row],[Order Date]]-90,Table23[Order Date], "&lt;="&amp;Table23[[#This Row],[Order Date]])</f>
        <v>1189490</v>
      </c>
    </row>
    <row r="117" spans="2:16" x14ac:dyDescent="0.25">
      <c r="B117" s="5" t="s">
        <v>367</v>
      </c>
      <c r="C117" s="15">
        <v>44668</v>
      </c>
      <c r="D117" s="21" t="str">
        <f>TEXT(Table23[[#This Row],[Order Date]],"d")</f>
        <v>17</v>
      </c>
      <c r="E117" s="15" t="str">
        <f>TEXT(Table23[[#This Row],[Order Date]],"dddd")</f>
        <v>Sunday</v>
      </c>
      <c r="F117" s="6" t="str">
        <f>TEXT(Table23[[#This Row],[Order Date]],"mmmm")</f>
        <v>April</v>
      </c>
      <c r="G117" s="6" t="s">
        <v>368</v>
      </c>
      <c r="H117" s="6" t="s">
        <v>369</v>
      </c>
      <c r="I117" s="6" t="s">
        <v>27</v>
      </c>
      <c r="J117" s="6" t="s">
        <v>28</v>
      </c>
      <c r="K117" s="7">
        <v>3200</v>
      </c>
      <c r="L117" s="7">
        <v>5</v>
      </c>
      <c r="M117" s="7">
        <f>Table23[[#This Row],[Qty]]*Table23[[#This Row],[Price]]</f>
        <v>16000</v>
      </c>
      <c r="N117" s="6" t="s">
        <v>17</v>
      </c>
      <c r="O117" s="8">
        <f>SUMIFS(Table23[Amount], Table23[Order Date], "&gt;"&amp;Table23[[#This Row],[Order Date]]-30,Table23[Order Date], "&lt;="&amp;Table23[[#This Row],[Order Date]])</f>
        <v>1189490</v>
      </c>
      <c r="P117" s="9">
        <f>SUMIFS(Table23[Amount], Table23[Order Date], "&gt;"&amp;Table23[[#This Row],[Order Date]]-90,Table23[Order Date], "&lt;="&amp;Table23[[#This Row],[Order Date]])</f>
        <v>1189490</v>
      </c>
    </row>
    <row r="118" spans="2:16" x14ac:dyDescent="0.25">
      <c r="B118" s="5" t="s">
        <v>370</v>
      </c>
      <c r="C118" s="15">
        <v>44668</v>
      </c>
      <c r="D118" s="21" t="str">
        <f>TEXT(Table23[[#This Row],[Order Date]],"d")</f>
        <v>17</v>
      </c>
      <c r="E118" s="15" t="str">
        <f>TEXT(Table23[[#This Row],[Order Date]],"dddd")</f>
        <v>Sunday</v>
      </c>
      <c r="F118" s="6" t="str">
        <f>TEXT(Table23[[#This Row],[Order Date]],"mmmm")</f>
        <v>April</v>
      </c>
      <c r="G118" s="6" t="s">
        <v>371</v>
      </c>
      <c r="H118" s="6" t="s">
        <v>372</v>
      </c>
      <c r="I118" s="6" t="s">
        <v>32</v>
      </c>
      <c r="J118" s="6" t="s">
        <v>33</v>
      </c>
      <c r="K118" s="7">
        <v>2900</v>
      </c>
      <c r="L118" s="7">
        <v>3</v>
      </c>
      <c r="M118" s="7">
        <f>Table23[[#This Row],[Qty]]*Table23[[#This Row],[Price]]</f>
        <v>8700</v>
      </c>
      <c r="N118" s="6" t="s">
        <v>23</v>
      </c>
      <c r="O118" s="8">
        <f>SUMIFS(Table23[Amount], Table23[Order Date], "&gt;"&amp;Table23[[#This Row],[Order Date]]-30,Table23[Order Date], "&lt;="&amp;Table23[[#This Row],[Order Date]])</f>
        <v>1189490</v>
      </c>
      <c r="P118" s="9">
        <f>SUMIFS(Table23[Amount], Table23[Order Date], "&gt;"&amp;Table23[[#This Row],[Order Date]]-90,Table23[Order Date], "&lt;="&amp;Table23[[#This Row],[Order Date]])</f>
        <v>1189490</v>
      </c>
    </row>
    <row r="119" spans="2:16" x14ac:dyDescent="0.25">
      <c r="B119" s="5" t="s">
        <v>373</v>
      </c>
      <c r="C119" s="15">
        <v>44668</v>
      </c>
      <c r="D119" s="21" t="str">
        <f>TEXT(Table23[[#This Row],[Order Date]],"d")</f>
        <v>17</v>
      </c>
      <c r="E119" s="15" t="str">
        <f>TEXT(Table23[[#This Row],[Order Date]],"dddd")</f>
        <v>Sunday</v>
      </c>
      <c r="F119" s="6" t="str">
        <f>TEXT(Table23[[#This Row],[Order Date]],"mmmm")</f>
        <v>April</v>
      </c>
      <c r="G119" s="6" t="s">
        <v>374</v>
      </c>
      <c r="H119" s="6" t="s">
        <v>375</v>
      </c>
      <c r="I119" s="6" t="s">
        <v>15</v>
      </c>
      <c r="J119" s="6" t="s">
        <v>37</v>
      </c>
      <c r="K119" s="7">
        <v>190</v>
      </c>
      <c r="L119" s="7">
        <v>1</v>
      </c>
      <c r="M119" s="7">
        <f>Table23[[#This Row],[Qty]]*Table23[[#This Row],[Price]]</f>
        <v>190</v>
      </c>
      <c r="N119" s="6" t="s">
        <v>17</v>
      </c>
      <c r="O119" s="8">
        <f>SUMIFS(Table23[Amount], Table23[Order Date], "&gt;"&amp;Table23[[#This Row],[Order Date]]-30,Table23[Order Date], "&lt;="&amp;Table23[[#This Row],[Order Date]])</f>
        <v>1189490</v>
      </c>
      <c r="P119" s="9">
        <f>SUMIFS(Table23[Amount], Table23[Order Date], "&gt;"&amp;Table23[[#This Row],[Order Date]]-90,Table23[Order Date], "&lt;="&amp;Table23[[#This Row],[Order Date]])</f>
        <v>1189490</v>
      </c>
    </row>
    <row r="120" spans="2:16" x14ac:dyDescent="0.25">
      <c r="B120" s="5" t="s">
        <v>376</v>
      </c>
      <c r="C120" s="15">
        <v>44668</v>
      </c>
      <c r="D120" s="21" t="str">
        <f>TEXT(Table23[[#This Row],[Order Date]],"d")</f>
        <v>17</v>
      </c>
      <c r="E120" s="15" t="str">
        <f>TEXT(Table23[[#This Row],[Order Date]],"dddd")</f>
        <v>Sunday</v>
      </c>
      <c r="F120" s="6" t="str">
        <f>TEXT(Table23[[#This Row],[Order Date]],"mmmm")</f>
        <v>April</v>
      </c>
      <c r="G120" s="6" t="s">
        <v>377</v>
      </c>
      <c r="H120" s="6" t="s">
        <v>378</v>
      </c>
      <c r="I120" s="6" t="s">
        <v>21</v>
      </c>
      <c r="J120" s="6" t="s">
        <v>41</v>
      </c>
      <c r="K120" s="7">
        <v>4000</v>
      </c>
      <c r="L120" s="7">
        <v>2</v>
      </c>
      <c r="M120" s="7">
        <f>Table23[[#This Row],[Qty]]*Table23[[#This Row],[Price]]</f>
        <v>8000</v>
      </c>
      <c r="N120" s="6" t="s">
        <v>23</v>
      </c>
      <c r="O120" s="8">
        <f>SUMIFS(Table23[Amount], Table23[Order Date], "&gt;"&amp;Table23[[#This Row],[Order Date]]-30,Table23[Order Date], "&lt;="&amp;Table23[[#This Row],[Order Date]])</f>
        <v>1189490</v>
      </c>
      <c r="P120" s="9">
        <f>SUMIFS(Table23[Amount], Table23[Order Date], "&gt;"&amp;Table23[[#This Row],[Order Date]]-90,Table23[Order Date], "&lt;="&amp;Table23[[#This Row],[Order Date]])</f>
        <v>1189490</v>
      </c>
    </row>
    <row r="121" spans="2:16" x14ac:dyDescent="0.25">
      <c r="B121" s="5" t="s">
        <v>379</v>
      </c>
      <c r="C121" s="15">
        <v>44668</v>
      </c>
      <c r="D121" s="21" t="str">
        <f>TEXT(Table23[[#This Row],[Order Date]],"d")</f>
        <v>17</v>
      </c>
      <c r="E121" s="15" t="str">
        <f>TEXT(Table23[[#This Row],[Order Date]],"dddd")</f>
        <v>Sunday</v>
      </c>
      <c r="F121" s="6" t="str">
        <f>TEXT(Table23[[#This Row],[Order Date]],"mmmm")</f>
        <v>April</v>
      </c>
      <c r="G121" s="6" t="s">
        <v>380</v>
      </c>
      <c r="H121" s="6" t="s">
        <v>381</v>
      </c>
      <c r="I121" s="6" t="s">
        <v>27</v>
      </c>
      <c r="J121" s="6" t="s">
        <v>45</v>
      </c>
      <c r="K121" s="7">
        <v>1500</v>
      </c>
      <c r="L121" s="7">
        <v>3</v>
      </c>
      <c r="M121" s="7">
        <f>Table23[[#This Row],[Qty]]*Table23[[#This Row],[Price]]</f>
        <v>4500</v>
      </c>
      <c r="N121" s="6" t="s">
        <v>17</v>
      </c>
      <c r="O121" s="8">
        <f>SUMIFS(Table23[Amount], Table23[Order Date], "&gt;"&amp;Table23[[#This Row],[Order Date]]-30,Table23[Order Date], "&lt;="&amp;Table23[[#This Row],[Order Date]])</f>
        <v>1189490</v>
      </c>
      <c r="P121" s="9">
        <f>SUMIFS(Table23[Amount], Table23[Order Date], "&gt;"&amp;Table23[[#This Row],[Order Date]]-90,Table23[Order Date], "&lt;="&amp;Table23[[#This Row],[Order Date]])</f>
        <v>1189490</v>
      </c>
    </row>
    <row r="122" spans="2:16" x14ac:dyDescent="0.25">
      <c r="B122" s="5" t="s">
        <v>382</v>
      </c>
      <c r="C122" s="15">
        <v>44669</v>
      </c>
      <c r="D122" s="21" t="str">
        <f>TEXT(Table23[[#This Row],[Order Date]],"d")</f>
        <v>18</v>
      </c>
      <c r="E122" s="15" t="str">
        <f>TEXT(Table23[[#This Row],[Order Date]],"dddd")</f>
        <v>Monday</v>
      </c>
      <c r="F122" s="6" t="str">
        <f>TEXT(Table23[[#This Row],[Order Date]],"mmmm")</f>
        <v>April</v>
      </c>
      <c r="G122" s="6" t="s">
        <v>383</v>
      </c>
      <c r="H122" s="6" t="s">
        <v>384</v>
      </c>
      <c r="I122" s="6" t="s">
        <v>32</v>
      </c>
      <c r="J122" s="6" t="s">
        <v>16</v>
      </c>
      <c r="K122" s="7">
        <v>210</v>
      </c>
      <c r="L122" s="7">
        <v>7</v>
      </c>
      <c r="M122" s="7">
        <f>Table23[[#This Row],[Qty]]*Table23[[#This Row],[Price]]</f>
        <v>1470</v>
      </c>
      <c r="N122" s="6" t="s">
        <v>23</v>
      </c>
      <c r="O122" s="8">
        <f>SUMIFS(Table23[Amount], Table23[Order Date], "&gt;"&amp;Table23[[#This Row],[Order Date]]-30,Table23[Order Date], "&lt;="&amp;Table23[[#This Row],[Order Date]])</f>
        <v>1240120</v>
      </c>
      <c r="P122" s="9">
        <f>SUMIFS(Table23[Amount], Table23[Order Date], "&gt;"&amp;Table23[[#This Row],[Order Date]]-90,Table23[Order Date], "&lt;="&amp;Table23[[#This Row],[Order Date]])</f>
        <v>1240120</v>
      </c>
    </row>
    <row r="123" spans="2:16" x14ac:dyDescent="0.25">
      <c r="B123" s="5" t="s">
        <v>385</v>
      </c>
      <c r="C123" s="15">
        <v>44669</v>
      </c>
      <c r="D123" s="21" t="str">
        <f>TEXT(Table23[[#This Row],[Order Date]],"d")</f>
        <v>18</v>
      </c>
      <c r="E123" s="15" t="str">
        <f>TEXT(Table23[[#This Row],[Order Date]],"dddd")</f>
        <v>Monday</v>
      </c>
      <c r="F123" s="6" t="str">
        <f>TEXT(Table23[[#This Row],[Order Date]],"mmmm")</f>
        <v>April</v>
      </c>
      <c r="G123" s="6" t="s">
        <v>386</v>
      </c>
      <c r="H123" s="6" t="s">
        <v>387</v>
      </c>
      <c r="I123" s="6" t="s">
        <v>15</v>
      </c>
      <c r="J123" s="6" t="s">
        <v>22</v>
      </c>
      <c r="K123" s="7">
        <v>4000</v>
      </c>
      <c r="L123" s="7">
        <v>6</v>
      </c>
      <c r="M123" s="7">
        <f>Table23[[#This Row],[Qty]]*Table23[[#This Row],[Price]]</f>
        <v>24000</v>
      </c>
      <c r="N123" s="6" t="s">
        <v>17</v>
      </c>
      <c r="O123" s="8">
        <f>SUMIFS(Table23[Amount], Table23[Order Date], "&gt;"&amp;Table23[[#This Row],[Order Date]]-30,Table23[Order Date], "&lt;="&amp;Table23[[#This Row],[Order Date]])</f>
        <v>1240120</v>
      </c>
      <c r="P123" s="9">
        <f>SUMIFS(Table23[Amount], Table23[Order Date], "&gt;"&amp;Table23[[#This Row],[Order Date]]-90,Table23[Order Date], "&lt;="&amp;Table23[[#This Row],[Order Date]])</f>
        <v>1240120</v>
      </c>
    </row>
    <row r="124" spans="2:16" x14ac:dyDescent="0.25">
      <c r="B124" s="5" t="s">
        <v>388</v>
      </c>
      <c r="C124" s="15">
        <v>44669</v>
      </c>
      <c r="D124" s="21" t="str">
        <f>TEXT(Table23[[#This Row],[Order Date]],"d")</f>
        <v>18</v>
      </c>
      <c r="E124" s="15" t="str">
        <f>TEXT(Table23[[#This Row],[Order Date]],"dddd")</f>
        <v>Monday</v>
      </c>
      <c r="F124" s="6" t="str">
        <f>TEXT(Table23[[#This Row],[Order Date]],"mmmm")</f>
        <v>April</v>
      </c>
      <c r="G124" s="6" t="s">
        <v>389</v>
      </c>
      <c r="H124" s="6" t="s">
        <v>390</v>
      </c>
      <c r="I124" s="6" t="s">
        <v>21</v>
      </c>
      <c r="J124" s="6" t="s">
        <v>28</v>
      </c>
      <c r="K124" s="7">
        <v>3200</v>
      </c>
      <c r="L124" s="7">
        <v>1</v>
      </c>
      <c r="M124" s="7">
        <f>Table23[[#This Row],[Qty]]*Table23[[#This Row],[Price]]</f>
        <v>3200</v>
      </c>
      <c r="N124" s="6" t="s">
        <v>23</v>
      </c>
      <c r="O124" s="8">
        <f>SUMIFS(Table23[Amount], Table23[Order Date], "&gt;"&amp;Table23[[#This Row],[Order Date]]-30,Table23[Order Date], "&lt;="&amp;Table23[[#This Row],[Order Date]])</f>
        <v>1240120</v>
      </c>
      <c r="P124" s="9">
        <f>SUMIFS(Table23[Amount], Table23[Order Date], "&gt;"&amp;Table23[[#This Row],[Order Date]]-90,Table23[Order Date], "&lt;="&amp;Table23[[#This Row],[Order Date]])</f>
        <v>1240120</v>
      </c>
    </row>
    <row r="125" spans="2:16" x14ac:dyDescent="0.25">
      <c r="B125" s="5" t="s">
        <v>391</v>
      </c>
      <c r="C125" s="15">
        <v>44669</v>
      </c>
      <c r="D125" s="21" t="str">
        <f>TEXT(Table23[[#This Row],[Order Date]],"d")</f>
        <v>18</v>
      </c>
      <c r="E125" s="15" t="str">
        <f>TEXT(Table23[[#This Row],[Order Date]],"dddd")</f>
        <v>Monday</v>
      </c>
      <c r="F125" s="6" t="str">
        <f>TEXT(Table23[[#This Row],[Order Date]],"mmmm")</f>
        <v>April</v>
      </c>
      <c r="G125" s="6" t="s">
        <v>392</v>
      </c>
      <c r="H125" s="6" t="s">
        <v>393</v>
      </c>
      <c r="I125" s="6" t="s">
        <v>27</v>
      </c>
      <c r="J125" s="6" t="s">
        <v>33</v>
      </c>
      <c r="K125" s="7">
        <v>2900</v>
      </c>
      <c r="L125" s="7">
        <v>3</v>
      </c>
      <c r="M125" s="7">
        <f>Table23[[#This Row],[Qty]]*Table23[[#This Row],[Price]]</f>
        <v>8700</v>
      </c>
      <c r="N125" s="6" t="s">
        <v>17</v>
      </c>
      <c r="O125" s="8">
        <f>SUMIFS(Table23[Amount], Table23[Order Date], "&gt;"&amp;Table23[[#This Row],[Order Date]]-30,Table23[Order Date], "&lt;="&amp;Table23[[#This Row],[Order Date]])</f>
        <v>1240120</v>
      </c>
      <c r="P125" s="9">
        <f>SUMIFS(Table23[Amount], Table23[Order Date], "&gt;"&amp;Table23[[#This Row],[Order Date]]-90,Table23[Order Date], "&lt;="&amp;Table23[[#This Row],[Order Date]])</f>
        <v>1240120</v>
      </c>
    </row>
    <row r="126" spans="2:16" x14ac:dyDescent="0.25">
      <c r="B126" s="5" t="s">
        <v>394</v>
      </c>
      <c r="C126" s="15">
        <v>44669</v>
      </c>
      <c r="D126" s="21" t="str">
        <f>TEXT(Table23[[#This Row],[Order Date]],"d")</f>
        <v>18</v>
      </c>
      <c r="E126" s="15" t="str">
        <f>TEXT(Table23[[#This Row],[Order Date]],"dddd")</f>
        <v>Monday</v>
      </c>
      <c r="F126" s="6" t="str">
        <f>TEXT(Table23[[#This Row],[Order Date]],"mmmm")</f>
        <v>April</v>
      </c>
      <c r="G126" s="6" t="s">
        <v>395</v>
      </c>
      <c r="H126" s="6" t="s">
        <v>396</v>
      </c>
      <c r="I126" s="6" t="s">
        <v>32</v>
      </c>
      <c r="J126" s="6" t="s">
        <v>37</v>
      </c>
      <c r="K126" s="7">
        <v>190</v>
      </c>
      <c r="L126" s="7">
        <v>4</v>
      </c>
      <c r="M126" s="7">
        <f>Table23[[#This Row],[Qty]]*Table23[[#This Row],[Price]]</f>
        <v>760</v>
      </c>
      <c r="N126" s="6" t="s">
        <v>23</v>
      </c>
      <c r="O126" s="8">
        <f>SUMIFS(Table23[Amount], Table23[Order Date], "&gt;"&amp;Table23[[#This Row],[Order Date]]-30,Table23[Order Date], "&lt;="&amp;Table23[[#This Row],[Order Date]])</f>
        <v>1240120</v>
      </c>
      <c r="P126" s="9">
        <f>SUMIFS(Table23[Amount], Table23[Order Date], "&gt;"&amp;Table23[[#This Row],[Order Date]]-90,Table23[Order Date], "&lt;="&amp;Table23[[#This Row],[Order Date]])</f>
        <v>1240120</v>
      </c>
    </row>
    <row r="127" spans="2:16" x14ac:dyDescent="0.25">
      <c r="B127" s="5" t="s">
        <v>397</v>
      </c>
      <c r="C127" s="15">
        <v>44669</v>
      </c>
      <c r="D127" s="21" t="str">
        <f>TEXT(Table23[[#This Row],[Order Date]],"d")</f>
        <v>18</v>
      </c>
      <c r="E127" s="15" t="str">
        <f>TEXT(Table23[[#This Row],[Order Date]],"dddd")</f>
        <v>Monday</v>
      </c>
      <c r="F127" s="6" t="str">
        <f>TEXT(Table23[[#This Row],[Order Date]],"mmmm")</f>
        <v>April</v>
      </c>
      <c r="G127" s="6" t="s">
        <v>398</v>
      </c>
      <c r="H127" s="6" t="s">
        <v>399</v>
      </c>
      <c r="I127" s="6" t="s">
        <v>15</v>
      </c>
      <c r="J127" s="6" t="s">
        <v>41</v>
      </c>
      <c r="K127" s="7">
        <v>4000</v>
      </c>
      <c r="L127" s="7">
        <v>2</v>
      </c>
      <c r="M127" s="7">
        <f>Table23[[#This Row],[Qty]]*Table23[[#This Row],[Price]]</f>
        <v>8000</v>
      </c>
      <c r="N127" s="6" t="s">
        <v>17</v>
      </c>
      <c r="O127" s="8">
        <f>SUMIFS(Table23[Amount], Table23[Order Date], "&gt;"&amp;Table23[[#This Row],[Order Date]]-30,Table23[Order Date], "&lt;="&amp;Table23[[#This Row],[Order Date]])</f>
        <v>1240120</v>
      </c>
      <c r="P127" s="9">
        <f>SUMIFS(Table23[Amount], Table23[Order Date], "&gt;"&amp;Table23[[#This Row],[Order Date]]-90,Table23[Order Date], "&lt;="&amp;Table23[[#This Row],[Order Date]])</f>
        <v>1240120</v>
      </c>
    </row>
    <row r="128" spans="2:16" x14ac:dyDescent="0.25">
      <c r="B128" s="5" t="s">
        <v>400</v>
      </c>
      <c r="C128" s="15">
        <v>44669</v>
      </c>
      <c r="D128" s="21" t="str">
        <f>TEXT(Table23[[#This Row],[Order Date]],"d")</f>
        <v>18</v>
      </c>
      <c r="E128" s="15" t="str">
        <f>TEXT(Table23[[#This Row],[Order Date]],"dddd")</f>
        <v>Monday</v>
      </c>
      <c r="F128" s="6" t="str">
        <f>TEXT(Table23[[#This Row],[Order Date]],"mmmm")</f>
        <v>April</v>
      </c>
      <c r="G128" s="6" t="s">
        <v>401</v>
      </c>
      <c r="H128" s="6" t="s">
        <v>402</v>
      </c>
      <c r="I128" s="6" t="s">
        <v>21</v>
      </c>
      <c r="J128" s="6" t="s">
        <v>45</v>
      </c>
      <c r="K128" s="7">
        <v>1500</v>
      </c>
      <c r="L128" s="7">
        <v>3</v>
      </c>
      <c r="M128" s="7">
        <f>Table23[[#This Row],[Qty]]*Table23[[#This Row],[Price]]</f>
        <v>4500</v>
      </c>
      <c r="N128" s="6" t="s">
        <v>23</v>
      </c>
      <c r="O128" s="8">
        <f>SUMIFS(Table23[Amount], Table23[Order Date], "&gt;"&amp;Table23[[#This Row],[Order Date]]-30,Table23[Order Date], "&lt;="&amp;Table23[[#This Row],[Order Date]])</f>
        <v>1240120</v>
      </c>
      <c r="P128" s="9">
        <f>SUMIFS(Table23[Amount], Table23[Order Date], "&gt;"&amp;Table23[[#This Row],[Order Date]]-90,Table23[Order Date], "&lt;="&amp;Table23[[#This Row],[Order Date]])</f>
        <v>1240120</v>
      </c>
    </row>
    <row r="129" spans="2:16" x14ac:dyDescent="0.25">
      <c r="B129" s="5" t="s">
        <v>403</v>
      </c>
      <c r="C129" s="15">
        <v>44670</v>
      </c>
      <c r="D129" s="21" t="str">
        <f>TEXT(Table23[[#This Row],[Order Date]],"d")</f>
        <v>19</v>
      </c>
      <c r="E129" s="15" t="str">
        <f>TEXT(Table23[[#This Row],[Order Date]],"dddd")</f>
        <v>Tuesday</v>
      </c>
      <c r="F129" s="6" t="str">
        <f>TEXT(Table23[[#This Row],[Order Date]],"mmmm")</f>
        <v>April</v>
      </c>
      <c r="G129" s="6" t="s">
        <v>404</v>
      </c>
      <c r="H129" s="6" t="s">
        <v>405</v>
      </c>
      <c r="I129" s="6" t="s">
        <v>27</v>
      </c>
      <c r="J129" s="6" t="s">
        <v>16</v>
      </c>
      <c r="K129" s="7">
        <v>210</v>
      </c>
      <c r="L129" s="7">
        <v>4</v>
      </c>
      <c r="M129" s="7">
        <f>Table23[[#This Row],[Qty]]*Table23[[#This Row],[Price]]</f>
        <v>840</v>
      </c>
      <c r="N129" s="6" t="s">
        <v>17</v>
      </c>
      <c r="O129" s="8">
        <f>SUMIFS(Table23[Amount], Table23[Order Date], "&gt;"&amp;Table23[[#This Row],[Order Date]]-30,Table23[Order Date], "&lt;="&amp;Table23[[#This Row],[Order Date]])</f>
        <v>1339920</v>
      </c>
      <c r="P129" s="9">
        <f>SUMIFS(Table23[Amount], Table23[Order Date], "&gt;"&amp;Table23[[#This Row],[Order Date]]-90,Table23[Order Date], "&lt;="&amp;Table23[[#This Row],[Order Date]])</f>
        <v>1339920</v>
      </c>
    </row>
    <row r="130" spans="2:16" x14ac:dyDescent="0.25">
      <c r="B130" s="5" t="s">
        <v>406</v>
      </c>
      <c r="C130" s="15">
        <v>44670</v>
      </c>
      <c r="D130" s="21" t="str">
        <f>TEXT(Table23[[#This Row],[Order Date]],"d")</f>
        <v>19</v>
      </c>
      <c r="E130" s="15" t="str">
        <f>TEXT(Table23[[#This Row],[Order Date]],"dddd")</f>
        <v>Tuesday</v>
      </c>
      <c r="F130" s="6" t="str">
        <f>TEXT(Table23[[#This Row],[Order Date]],"mmmm")</f>
        <v>April</v>
      </c>
      <c r="G130" s="6" t="s">
        <v>407</v>
      </c>
      <c r="H130" s="6" t="s">
        <v>408</v>
      </c>
      <c r="I130" s="6" t="s">
        <v>32</v>
      </c>
      <c r="J130" s="6" t="s">
        <v>22</v>
      </c>
      <c r="K130" s="7">
        <v>4000</v>
      </c>
      <c r="L130" s="7">
        <v>5</v>
      </c>
      <c r="M130" s="7">
        <f>Table23[[#This Row],[Qty]]*Table23[[#This Row],[Price]]</f>
        <v>20000</v>
      </c>
      <c r="N130" s="6" t="s">
        <v>23</v>
      </c>
      <c r="O130" s="8">
        <f>SUMIFS(Table23[Amount], Table23[Order Date], "&gt;"&amp;Table23[[#This Row],[Order Date]]-30,Table23[Order Date], "&lt;="&amp;Table23[[#This Row],[Order Date]])</f>
        <v>1339920</v>
      </c>
      <c r="P130" s="9">
        <f>SUMIFS(Table23[Amount], Table23[Order Date], "&gt;"&amp;Table23[[#This Row],[Order Date]]-90,Table23[Order Date], "&lt;="&amp;Table23[[#This Row],[Order Date]])</f>
        <v>1339920</v>
      </c>
    </row>
    <row r="131" spans="2:16" x14ac:dyDescent="0.25">
      <c r="B131" s="5" t="s">
        <v>409</v>
      </c>
      <c r="C131" s="15">
        <v>44670</v>
      </c>
      <c r="D131" s="21" t="str">
        <f>TEXT(Table23[[#This Row],[Order Date]],"d")</f>
        <v>19</v>
      </c>
      <c r="E131" s="15" t="str">
        <f>TEXT(Table23[[#This Row],[Order Date]],"dddd")</f>
        <v>Tuesday</v>
      </c>
      <c r="F131" s="6" t="str">
        <f>TEXT(Table23[[#This Row],[Order Date]],"mmmm")</f>
        <v>April</v>
      </c>
      <c r="G131" s="6" t="s">
        <v>410</v>
      </c>
      <c r="H131" s="6" t="s">
        <v>411</v>
      </c>
      <c r="I131" s="6" t="s">
        <v>15</v>
      </c>
      <c r="J131" s="6" t="s">
        <v>28</v>
      </c>
      <c r="K131" s="7">
        <v>3200</v>
      </c>
      <c r="L131" s="7">
        <v>6</v>
      </c>
      <c r="M131" s="7">
        <f>Table23[[#This Row],[Qty]]*Table23[[#This Row],[Price]]</f>
        <v>19200</v>
      </c>
      <c r="N131" s="6" t="s">
        <v>17</v>
      </c>
      <c r="O131" s="8">
        <f>SUMIFS(Table23[Amount], Table23[Order Date], "&gt;"&amp;Table23[[#This Row],[Order Date]]-30,Table23[Order Date], "&lt;="&amp;Table23[[#This Row],[Order Date]])</f>
        <v>1339920</v>
      </c>
      <c r="P131" s="9">
        <f>SUMIFS(Table23[Amount], Table23[Order Date], "&gt;"&amp;Table23[[#This Row],[Order Date]]-90,Table23[Order Date], "&lt;="&amp;Table23[[#This Row],[Order Date]])</f>
        <v>1339920</v>
      </c>
    </row>
    <row r="132" spans="2:16" x14ac:dyDescent="0.25">
      <c r="B132" s="5" t="s">
        <v>412</v>
      </c>
      <c r="C132" s="15">
        <v>44670</v>
      </c>
      <c r="D132" s="21" t="str">
        <f>TEXT(Table23[[#This Row],[Order Date]],"d")</f>
        <v>19</v>
      </c>
      <c r="E132" s="15" t="str">
        <f>TEXT(Table23[[#This Row],[Order Date]],"dddd")</f>
        <v>Tuesday</v>
      </c>
      <c r="F132" s="6" t="str">
        <f>TEXT(Table23[[#This Row],[Order Date]],"mmmm")</f>
        <v>April</v>
      </c>
      <c r="G132" s="6" t="s">
        <v>413</v>
      </c>
      <c r="H132" s="6" t="s">
        <v>414</v>
      </c>
      <c r="I132" s="6" t="s">
        <v>21</v>
      </c>
      <c r="J132" s="6" t="s">
        <v>33</v>
      </c>
      <c r="K132" s="7">
        <v>2900</v>
      </c>
      <c r="L132" s="7">
        <v>5</v>
      </c>
      <c r="M132" s="7">
        <f>Table23[[#This Row],[Qty]]*Table23[[#This Row],[Price]]</f>
        <v>14500</v>
      </c>
      <c r="N132" s="6" t="s">
        <v>23</v>
      </c>
      <c r="O132" s="8">
        <f>SUMIFS(Table23[Amount], Table23[Order Date], "&gt;"&amp;Table23[[#This Row],[Order Date]]-30,Table23[Order Date], "&lt;="&amp;Table23[[#This Row],[Order Date]])</f>
        <v>1339920</v>
      </c>
      <c r="P132" s="9">
        <f>SUMIFS(Table23[Amount], Table23[Order Date], "&gt;"&amp;Table23[[#This Row],[Order Date]]-90,Table23[Order Date], "&lt;="&amp;Table23[[#This Row],[Order Date]])</f>
        <v>1339920</v>
      </c>
    </row>
    <row r="133" spans="2:16" x14ac:dyDescent="0.25">
      <c r="B133" s="5" t="s">
        <v>415</v>
      </c>
      <c r="C133" s="15">
        <v>44670</v>
      </c>
      <c r="D133" s="21" t="str">
        <f>TEXT(Table23[[#This Row],[Order Date]],"d")</f>
        <v>19</v>
      </c>
      <c r="E133" s="15" t="str">
        <f>TEXT(Table23[[#This Row],[Order Date]],"dddd")</f>
        <v>Tuesday</v>
      </c>
      <c r="F133" s="6" t="str">
        <f>TEXT(Table23[[#This Row],[Order Date]],"mmmm")</f>
        <v>April</v>
      </c>
      <c r="G133" s="6" t="s">
        <v>416</v>
      </c>
      <c r="H133" s="6" t="s">
        <v>417</v>
      </c>
      <c r="I133" s="6" t="s">
        <v>27</v>
      </c>
      <c r="J133" s="6" t="s">
        <v>37</v>
      </c>
      <c r="K133" s="7">
        <v>190</v>
      </c>
      <c r="L133" s="7">
        <v>4</v>
      </c>
      <c r="M133" s="7">
        <f>Table23[[#This Row],[Qty]]*Table23[[#This Row],[Price]]</f>
        <v>760</v>
      </c>
      <c r="N133" s="6" t="s">
        <v>17</v>
      </c>
      <c r="O133" s="8">
        <f>SUMIFS(Table23[Amount], Table23[Order Date], "&gt;"&amp;Table23[[#This Row],[Order Date]]-30,Table23[Order Date], "&lt;="&amp;Table23[[#This Row],[Order Date]])</f>
        <v>1339920</v>
      </c>
      <c r="P133" s="9">
        <f>SUMIFS(Table23[Amount], Table23[Order Date], "&gt;"&amp;Table23[[#This Row],[Order Date]]-90,Table23[Order Date], "&lt;="&amp;Table23[[#This Row],[Order Date]])</f>
        <v>1339920</v>
      </c>
    </row>
    <row r="134" spans="2:16" x14ac:dyDescent="0.25">
      <c r="B134" s="5" t="s">
        <v>418</v>
      </c>
      <c r="C134" s="15">
        <v>44670</v>
      </c>
      <c r="D134" s="21" t="str">
        <f>TEXT(Table23[[#This Row],[Order Date]],"d")</f>
        <v>19</v>
      </c>
      <c r="E134" s="15" t="str">
        <f>TEXT(Table23[[#This Row],[Order Date]],"dddd")</f>
        <v>Tuesday</v>
      </c>
      <c r="F134" s="6" t="str">
        <f>TEXT(Table23[[#This Row],[Order Date]],"mmmm")</f>
        <v>April</v>
      </c>
      <c r="G134" s="6" t="s">
        <v>419</v>
      </c>
      <c r="H134" s="6" t="s">
        <v>420</v>
      </c>
      <c r="I134" s="6" t="s">
        <v>32</v>
      </c>
      <c r="J134" s="6" t="s">
        <v>41</v>
      </c>
      <c r="K134" s="7">
        <v>4000</v>
      </c>
      <c r="L134" s="7">
        <v>10</v>
      </c>
      <c r="M134" s="7">
        <f>Table23[[#This Row],[Qty]]*Table23[[#This Row],[Price]]</f>
        <v>40000</v>
      </c>
      <c r="N134" s="6" t="s">
        <v>23</v>
      </c>
      <c r="O134" s="8">
        <f>SUMIFS(Table23[Amount], Table23[Order Date], "&gt;"&amp;Table23[[#This Row],[Order Date]]-30,Table23[Order Date], "&lt;="&amp;Table23[[#This Row],[Order Date]])</f>
        <v>1339920</v>
      </c>
      <c r="P134" s="9">
        <f>SUMIFS(Table23[Amount], Table23[Order Date], "&gt;"&amp;Table23[[#This Row],[Order Date]]-90,Table23[Order Date], "&lt;="&amp;Table23[[#This Row],[Order Date]])</f>
        <v>1339920</v>
      </c>
    </row>
    <row r="135" spans="2:16" x14ac:dyDescent="0.25">
      <c r="B135" s="5" t="s">
        <v>421</v>
      </c>
      <c r="C135" s="15">
        <v>44670</v>
      </c>
      <c r="D135" s="21" t="str">
        <f>TEXT(Table23[[#This Row],[Order Date]],"d")</f>
        <v>19</v>
      </c>
      <c r="E135" s="15" t="str">
        <f>TEXT(Table23[[#This Row],[Order Date]],"dddd")</f>
        <v>Tuesday</v>
      </c>
      <c r="F135" s="6" t="str">
        <f>TEXT(Table23[[#This Row],[Order Date]],"mmmm")</f>
        <v>April</v>
      </c>
      <c r="G135" s="6" t="s">
        <v>422</v>
      </c>
      <c r="H135" s="6" t="s">
        <v>423</v>
      </c>
      <c r="I135" s="6" t="s">
        <v>15</v>
      </c>
      <c r="J135" s="6" t="s">
        <v>45</v>
      </c>
      <c r="K135" s="7">
        <v>1500</v>
      </c>
      <c r="L135" s="7">
        <v>3</v>
      </c>
      <c r="M135" s="7">
        <f>Table23[[#This Row],[Qty]]*Table23[[#This Row],[Price]]</f>
        <v>4500</v>
      </c>
      <c r="N135" s="6" t="s">
        <v>17</v>
      </c>
      <c r="O135" s="8">
        <f>SUMIFS(Table23[Amount], Table23[Order Date], "&gt;"&amp;Table23[[#This Row],[Order Date]]-30,Table23[Order Date], "&lt;="&amp;Table23[[#This Row],[Order Date]])</f>
        <v>1339920</v>
      </c>
      <c r="P135" s="9">
        <f>SUMIFS(Table23[Amount], Table23[Order Date], "&gt;"&amp;Table23[[#This Row],[Order Date]]-90,Table23[Order Date], "&lt;="&amp;Table23[[#This Row],[Order Date]])</f>
        <v>1339920</v>
      </c>
    </row>
    <row r="136" spans="2:16" x14ac:dyDescent="0.25">
      <c r="B136" s="5" t="s">
        <v>424</v>
      </c>
      <c r="C136" s="15">
        <v>44671</v>
      </c>
      <c r="D136" s="21" t="str">
        <f>TEXT(Table23[[#This Row],[Order Date]],"d")</f>
        <v>20</v>
      </c>
      <c r="E136" s="15" t="str">
        <f>TEXT(Table23[[#This Row],[Order Date]],"dddd")</f>
        <v>Wednesday</v>
      </c>
      <c r="F136" s="6" t="str">
        <f>TEXT(Table23[[#This Row],[Order Date]],"mmmm")</f>
        <v>April</v>
      </c>
      <c r="G136" s="6" t="s">
        <v>425</v>
      </c>
      <c r="H136" s="6" t="s">
        <v>426</v>
      </c>
      <c r="I136" s="6" t="s">
        <v>21</v>
      </c>
      <c r="J136" s="6" t="s">
        <v>16</v>
      </c>
      <c r="K136" s="7">
        <v>210</v>
      </c>
      <c r="L136" s="7">
        <v>4</v>
      </c>
      <c r="M136" s="7">
        <f>Table23[[#This Row],[Qty]]*Table23[[#This Row],[Price]]</f>
        <v>840</v>
      </c>
      <c r="N136" s="6" t="s">
        <v>23</v>
      </c>
      <c r="O136" s="8">
        <f>SUMIFS(Table23[Amount], Table23[Order Date], "&gt;"&amp;Table23[[#This Row],[Order Date]]-30,Table23[Order Date], "&lt;="&amp;Table23[[#This Row],[Order Date]])</f>
        <v>1424600</v>
      </c>
      <c r="P136" s="9">
        <f>SUMIFS(Table23[Amount], Table23[Order Date], "&gt;"&amp;Table23[[#This Row],[Order Date]]-90,Table23[Order Date], "&lt;="&amp;Table23[[#This Row],[Order Date]])</f>
        <v>1424600</v>
      </c>
    </row>
    <row r="137" spans="2:16" x14ac:dyDescent="0.25">
      <c r="B137" s="5" t="s">
        <v>427</v>
      </c>
      <c r="C137" s="15">
        <v>44671</v>
      </c>
      <c r="D137" s="21" t="str">
        <f>TEXT(Table23[[#This Row],[Order Date]],"d")</f>
        <v>20</v>
      </c>
      <c r="E137" s="15" t="str">
        <f>TEXT(Table23[[#This Row],[Order Date]],"dddd")</f>
        <v>Wednesday</v>
      </c>
      <c r="F137" s="6" t="str">
        <f>TEXT(Table23[[#This Row],[Order Date]],"mmmm")</f>
        <v>April</v>
      </c>
      <c r="G137" s="6" t="s">
        <v>428</v>
      </c>
      <c r="H137" s="6" t="s">
        <v>429</v>
      </c>
      <c r="I137" s="6" t="s">
        <v>27</v>
      </c>
      <c r="J137" s="6" t="s">
        <v>22</v>
      </c>
      <c r="K137" s="7">
        <v>4000</v>
      </c>
      <c r="L137" s="7">
        <v>5</v>
      </c>
      <c r="M137" s="7">
        <f>Table23[[#This Row],[Qty]]*Table23[[#This Row],[Price]]</f>
        <v>20000</v>
      </c>
      <c r="N137" s="6" t="s">
        <v>17</v>
      </c>
      <c r="O137" s="8">
        <f>SUMIFS(Table23[Amount], Table23[Order Date], "&gt;"&amp;Table23[[#This Row],[Order Date]]-30,Table23[Order Date], "&lt;="&amp;Table23[[#This Row],[Order Date]])</f>
        <v>1424600</v>
      </c>
      <c r="P137" s="9">
        <f>SUMIFS(Table23[Amount], Table23[Order Date], "&gt;"&amp;Table23[[#This Row],[Order Date]]-90,Table23[Order Date], "&lt;="&amp;Table23[[#This Row],[Order Date]])</f>
        <v>1424600</v>
      </c>
    </row>
    <row r="138" spans="2:16" x14ac:dyDescent="0.25">
      <c r="B138" s="5" t="s">
        <v>430</v>
      </c>
      <c r="C138" s="15">
        <v>44671</v>
      </c>
      <c r="D138" s="21" t="str">
        <f>TEXT(Table23[[#This Row],[Order Date]],"d")</f>
        <v>20</v>
      </c>
      <c r="E138" s="15" t="str">
        <f>TEXT(Table23[[#This Row],[Order Date]],"dddd")</f>
        <v>Wednesday</v>
      </c>
      <c r="F138" s="6" t="str">
        <f>TEXT(Table23[[#This Row],[Order Date]],"mmmm")</f>
        <v>April</v>
      </c>
      <c r="G138" s="6" t="s">
        <v>431</v>
      </c>
      <c r="H138" s="6" t="s">
        <v>432</v>
      </c>
      <c r="I138" s="6" t="s">
        <v>32</v>
      </c>
      <c r="J138" s="6" t="s">
        <v>28</v>
      </c>
      <c r="K138" s="7">
        <v>3200</v>
      </c>
      <c r="L138" s="7">
        <v>6</v>
      </c>
      <c r="M138" s="7">
        <f>Table23[[#This Row],[Qty]]*Table23[[#This Row],[Price]]</f>
        <v>19200</v>
      </c>
      <c r="N138" s="6" t="s">
        <v>23</v>
      </c>
      <c r="O138" s="8">
        <f>SUMIFS(Table23[Amount], Table23[Order Date], "&gt;"&amp;Table23[[#This Row],[Order Date]]-30,Table23[Order Date], "&lt;="&amp;Table23[[#This Row],[Order Date]])</f>
        <v>1424600</v>
      </c>
      <c r="P138" s="9">
        <f>SUMIFS(Table23[Amount], Table23[Order Date], "&gt;"&amp;Table23[[#This Row],[Order Date]]-90,Table23[Order Date], "&lt;="&amp;Table23[[#This Row],[Order Date]])</f>
        <v>1424600</v>
      </c>
    </row>
    <row r="139" spans="2:16" x14ac:dyDescent="0.25">
      <c r="B139" s="5" t="s">
        <v>433</v>
      </c>
      <c r="C139" s="15">
        <v>44671</v>
      </c>
      <c r="D139" s="21" t="str">
        <f>TEXT(Table23[[#This Row],[Order Date]],"d")</f>
        <v>20</v>
      </c>
      <c r="E139" s="15" t="str">
        <f>TEXT(Table23[[#This Row],[Order Date]],"dddd")</f>
        <v>Wednesday</v>
      </c>
      <c r="F139" s="6" t="str">
        <f>TEXT(Table23[[#This Row],[Order Date]],"mmmm")</f>
        <v>April</v>
      </c>
      <c r="G139" s="6" t="s">
        <v>434</v>
      </c>
      <c r="H139" s="6" t="s">
        <v>435</v>
      </c>
      <c r="I139" s="6" t="s">
        <v>15</v>
      </c>
      <c r="J139" s="6" t="s">
        <v>33</v>
      </c>
      <c r="K139" s="7">
        <v>2900</v>
      </c>
      <c r="L139" s="7">
        <v>5</v>
      </c>
      <c r="M139" s="7">
        <f>Table23[[#This Row],[Qty]]*Table23[[#This Row],[Price]]</f>
        <v>14500</v>
      </c>
      <c r="N139" s="6" t="s">
        <v>17</v>
      </c>
      <c r="O139" s="8">
        <f>SUMIFS(Table23[Amount], Table23[Order Date], "&gt;"&amp;Table23[[#This Row],[Order Date]]-30,Table23[Order Date], "&lt;="&amp;Table23[[#This Row],[Order Date]])</f>
        <v>1424600</v>
      </c>
      <c r="P139" s="9">
        <f>SUMIFS(Table23[Amount], Table23[Order Date], "&gt;"&amp;Table23[[#This Row],[Order Date]]-90,Table23[Order Date], "&lt;="&amp;Table23[[#This Row],[Order Date]])</f>
        <v>1424600</v>
      </c>
    </row>
    <row r="140" spans="2:16" x14ac:dyDescent="0.25">
      <c r="B140" s="5" t="s">
        <v>436</v>
      </c>
      <c r="C140" s="15">
        <v>44671</v>
      </c>
      <c r="D140" s="21" t="str">
        <f>TEXT(Table23[[#This Row],[Order Date]],"d")</f>
        <v>20</v>
      </c>
      <c r="E140" s="15" t="str">
        <f>TEXT(Table23[[#This Row],[Order Date]],"dddd")</f>
        <v>Wednesday</v>
      </c>
      <c r="F140" s="6" t="str">
        <f>TEXT(Table23[[#This Row],[Order Date]],"mmmm")</f>
        <v>April</v>
      </c>
      <c r="G140" s="6" t="s">
        <v>437</v>
      </c>
      <c r="H140" s="6" t="s">
        <v>438</v>
      </c>
      <c r="I140" s="6" t="s">
        <v>21</v>
      </c>
      <c r="J140" s="6" t="s">
        <v>37</v>
      </c>
      <c r="K140" s="7">
        <v>190</v>
      </c>
      <c r="L140" s="7">
        <v>6</v>
      </c>
      <c r="M140" s="7">
        <f>Table23[[#This Row],[Qty]]*Table23[[#This Row],[Price]]</f>
        <v>1140</v>
      </c>
      <c r="N140" s="6" t="s">
        <v>23</v>
      </c>
      <c r="O140" s="8">
        <f>SUMIFS(Table23[Amount], Table23[Order Date], "&gt;"&amp;Table23[[#This Row],[Order Date]]-30,Table23[Order Date], "&lt;="&amp;Table23[[#This Row],[Order Date]])</f>
        <v>1424600</v>
      </c>
      <c r="P140" s="9">
        <f>SUMIFS(Table23[Amount], Table23[Order Date], "&gt;"&amp;Table23[[#This Row],[Order Date]]-90,Table23[Order Date], "&lt;="&amp;Table23[[#This Row],[Order Date]])</f>
        <v>1424600</v>
      </c>
    </row>
    <row r="141" spans="2:16" x14ac:dyDescent="0.25">
      <c r="B141" s="5" t="s">
        <v>439</v>
      </c>
      <c r="C141" s="15">
        <v>44671</v>
      </c>
      <c r="D141" s="21" t="str">
        <f>TEXT(Table23[[#This Row],[Order Date]],"d")</f>
        <v>20</v>
      </c>
      <c r="E141" s="15" t="str">
        <f>TEXT(Table23[[#This Row],[Order Date]],"dddd")</f>
        <v>Wednesday</v>
      </c>
      <c r="F141" s="6" t="str">
        <f>TEXT(Table23[[#This Row],[Order Date]],"mmmm")</f>
        <v>April</v>
      </c>
      <c r="G141" s="6" t="s">
        <v>440</v>
      </c>
      <c r="H141" s="6" t="s">
        <v>441</v>
      </c>
      <c r="I141" s="6" t="s">
        <v>27</v>
      </c>
      <c r="J141" s="6" t="s">
        <v>41</v>
      </c>
      <c r="K141" s="7">
        <v>4000</v>
      </c>
      <c r="L141" s="7">
        <v>5</v>
      </c>
      <c r="M141" s="7">
        <f>Table23[[#This Row],[Qty]]*Table23[[#This Row],[Price]]</f>
        <v>20000</v>
      </c>
      <c r="N141" s="6" t="s">
        <v>17</v>
      </c>
      <c r="O141" s="8">
        <f>SUMIFS(Table23[Amount], Table23[Order Date], "&gt;"&amp;Table23[[#This Row],[Order Date]]-30,Table23[Order Date], "&lt;="&amp;Table23[[#This Row],[Order Date]])</f>
        <v>1424600</v>
      </c>
      <c r="P141" s="9">
        <f>SUMIFS(Table23[Amount], Table23[Order Date], "&gt;"&amp;Table23[[#This Row],[Order Date]]-90,Table23[Order Date], "&lt;="&amp;Table23[[#This Row],[Order Date]])</f>
        <v>1424600</v>
      </c>
    </row>
    <row r="142" spans="2:16" x14ac:dyDescent="0.25">
      <c r="B142" s="5" t="s">
        <v>442</v>
      </c>
      <c r="C142" s="15">
        <v>44671</v>
      </c>
      <c r="D142" s="21" t="str">
        <f>TEXT(Table23[[#This Row],[Order Date]],"d")</f>
        <v>20</v>
      </c>
      <c r="E142" s="15" t="str">
        <f>TEXT(Table23[[#This Row],[Order Date]],"dddd")</f>
        <v>Wednesday</v>
      </c>
      <c r="F142" s="6" t="str">
        <f>TEXT(Table23[[#This Row],[Order Date]],"mmmm")</f>
        <v>April</v>
      </c>
      <c r="G142" s="6" t="s">
        <v>443</v>
      </c>
      <c r="H142" s="6" t="s">
        <v>444</v>
      </c>
      <c r="I142" s="6" t="s">
        <v>32</v>
      </c>
      <c r="J142" s="6" t="s">
        <v>45</v>
      </c>
      <c r="K142" s="7">
        <v>1500</v>
      </c>
      <c r="L142" s="7">
        <v>6</v>
      </c>
      <c r="M142" s="7">
        <f>Table23[[#This Row],[Qty]]*Table23[[#This Row],[Price]]</f>
        <v>9000</v>
      </c>
      <c r="N142" s="6" t="s">
        <v>23</v>
      </c>
      <c r="O142" s="8">
        <f>SUMIFS(Table23[Amount], Table23[Order Date], "&gt;"&amp;Table23[[#This Row],[Order Date]]-30,Table23[Order Date], "&lt;="&amp;Table23[[#This Row],[Order Date]])</f>
        <v>1424600</v>
      </c>
      <c r="P142" s="9">
        <f>SUMIFS(Table23[Amount], Table23[Order Date], "&gt;"&amp;Table23[[#This Row],[Order Date]]-90,Table23[Order Date], "&lt;="&amp;Table23[[#This Row],[Order Date]])</f>
        <v>1424600</v>
      </c>
    </row>
    <row r="143" spans="2:16" x14ac:dyDescent="0.25">
      <c r="B143" s="5" t="s">
        <v>445</v>
      </c>
      <c r="C143" s="15">
        <v>44672</v>
      </c>
      <c r="D143" s="21" t="str">
        <f>TEXT(Table23[[#This Row],[Order Date]],"d")</f>
        <v>21</v>
      </c>
      <c r="E143" s="15" t="str">
        <f>TEXT(Table23[[#This Row],[Order Date]],"dddd")</f>
        <v>Thursday</v>
      </c>
      <c r="F143" s="6" t="str">
        <f>TEXT(Table23[[#This Row],[Order Date]],"mmmm")</f>
        <v>April</v>
      </c>
      <c r="G143" s="6" t="s">
        <v>446</v>
      </c>
      <c r="H143" s="6" t="s">
        <v>447</v>
      </c>
      <c r="I143" s="6" t="s">
        <v>15</v>
      </c>
      <c r="J143" s="6" t="s">
        <v>16</v>
      </c>
      <c r="K143" s="7">
        <v>210</v>
      </c>
      <c r="L143" s="7">
        <v>2</v>
      </c>
      <c r="M143" s="7">
        <f>Table23[[#This Row],[Qty]]*Table23[[#This Row],[Price]]</f>
        <v>420</v>
      </c>
      <c r="N143" s="6" t="s">
        <v>17</v>
      </c>
      <c r="O143" s="8">
        <f>SUMIFS(Table23[Amount], Table23[Order Date], "&gt;"&amp;Table23[[#This Row],[Order Date]]-30,Table23[Order Date], "&lt;="&amp;Table23[[#This Row],[Order Date]])</f>
        <v>1474410</v>
      </c>
      <c r="P143" s="9">
        <f>SUMIFS(Table23[Amount], Table23[Order Date], "&gt;"&amp;Table23[[#This Row],[Order Date]]-90,Table23[Order Date], "&lt;="&amp;Table23[[#This Row],[Order Date]])</f>
        <v>1474410</v>
      </c>
    </row>
    <row r="144" spans="2:16" x14ac:dyDescent="0.25">
      <c r="B144" s="5" t="s">
        <v>448</v>
      </c>
      <c r="C144" s="15">
        <v>44672</v>
      </c>
      <c r="D144" s="21" t="str">
        <f>TEXT(Table23[[#This Row],[Order Date]],"d")</f>
        <v>21</v>
      </c>
      <c r="E144" s="15" t="str">
        <f>TEXT(Table23[[#This Row],[Order Date]],"dddd")</f>
        <v>Thursday</v>
      </c>
      <c r="F144" s="6" t="str">
        <f>TEXT(Table23[[#This Row],[Order Date]],"mmmm")</f>
        <v>April</v>
      </c>
      <c r="G144" s="6" t="s">
        <v>449</v>
      </c>
      <c r="H144" s="6" t="s">
        <v>450</v>
      </c>
      <c r="I144" s="6" t="s">
        <v>21</v>
      </c>
      <c r="J144" s="6" t="s">
        <v>22</v>
      </c>
      <c r="K144" s="7">
        <v>4000</v>
      </c>
      <c r="L144" s="7">
        <v>3</v>
      </c>
      <c r="M144" s="7">
        <f>Table23[[#This Row],[Qty]]*Table23[[#This Row],[Price]]</f>
        <v>12000</v>
      </c>
      <c r="N144" s="6" t="s">
        <v>23</v>
      </c>
      <c r="O144" s="8">
        <f>SUMIFS(Table23[Amount], Table23[Order Date], "&gt;"&amp;Table23[[#This Row],[Order Date]]-30,Table23[Order Date], "&lt;="&amp;Table23[[#This Row],[Order Date]])</f>
        <v>1474410</v>
      </c>
      <c r="P144" s="9">
        <f>SUMIFS(Table23[Amount], Table23[Order Date], "&gt;"&amp;Table23[[#This Row],[Order Date]]-90,Table23[Order Date], "&lt;="&amp;Table23[[#This Row],[Order Date]])</f>
        <v>1474410</v>
      </c>
    </row>
    <row r="145" spans="2:16" x14ac:dyDescent="0.25">
      <c r="B145" s="5" t="s">
        <v>451</v>
      </c>
      <c r="C145" s="15">
        <v>44672</v>
      </c>
      <c r="D145" s="21" t="str">
        <f>TEXT(Table23[[#This Row],[Order Date]],"d")</f>
        <v>21</v>
      </c>
      <c r="E145" s="15" t="str">
        <f>TEXT(Table23[[#This Row],[Order Date]],"dddd")</f>
        <v>Thursday</v>
      </c>
      <c r="F145" s="6" t="str">
        <f>TEXT(Table23[[#This Row],[Order Date]],"mmmm")</f>
        <v>April</v>
      </c>
      <c r="G145" s="6" t="s">
        <v>452</v>
      </c>
      <c r="H145" s="6" t="s">
        <v>453</v>
      </c>
      <c r="I145" s="6" t="s">
        <v>27</v>
      </c>
      <c r="J145" s="6" t="s">
        <v>28</v>
      </c>
      <c r="K145" s="7">
        <v>3200</v>
      </c>
      <c r="L145" s="7">
        <v>5</v>
      </c>
      <c r="M145" s="7">
        <f>Table23[[#This Row],[Qty]]*Table23[[#This Row],[Price]]</f>
        <v>16000</v>
      </c>
      <c r="N145" s="6" t="s">
        <v>17</v>
      </c>
      <c r="O145" s="8">
        <f>SUMIFS(Table23[Amount], Table23[Order Date], "&gt;"&amp;Table23[[#This Row],[Order Date]]-30,Table23[Order Date], "&lt;="&amp;Table23[[#This Row],[Order Date]])</f>
        <v>1474410</v>
      </c>
      <c r="P145" s="9">
        <f>SUMIFS(Table23[Amount], Table23[Order Date], "&gt;"&amp;Table23[[#This Row],[Order Date]]-90,Table23[Order Date], "&lt;="&amp;Table23[[#This Row],[Order Date]])</f>
        <v>1474410</v>
      </c>
    </row>
    <row r="146" spans="2:16" x14ac:dyDescent="0.25">
      <c r="B146" s="5" t="s">
        <v>454</v>
      </c>
      <c r="C146" s="15">
        <v>44672</v>
      </c>
      <c r="D146" s="21" t="str">
        <f>TEXT(Table23[[#This Row],[Order Date]],"d")</f>
        <v>21</v>
      </c>
      <c r="E146" s="15" t="str">
        <f>TEXT(Table23[[#This Row],[Order Date]],"dddd")</f>
        <v>Thursday</v>
      </c>
      <c r="F146" s="6" t="str">
        <f>TEXT(Table23[[#This Row],[Order Date]],"mmmm")</f>
        <v>April</v>
      </c>
      <c r="G146" s="6" t="s">
        <v>455</v>
      </c>
      <c r="H146" s="6" t="s">
        <v>456</v>
      </c>
      <c r="I146" s="6" t="s">
        <v>32</v>
      </c>
      <c r="J146" s="6" t="s">
        <v>33</v>
      </c>
      <c r="K146" s="7">
        <v>2900</v>
      </c>
      <c r="L146" s="7">
        <v>3</v>
      </c>
      <c r="M146" s="7">
        <f>Table23[[#This Row],[Qty]]*Table23[[#This Row],[Price]]</f>
        <v>8700</v>
      </c>
      <c r="N146" s="6" t="s">
        <v>23</v>
      </c>
      <c r="O146" s="8">
        <f>SUMIFS(Table23[Amount], Table23[Order Date], "&gt;"&amp;Table23[[#This Row],[Order Date]]-30,Table23[Order Date], "&lt;="&amp;Table23[[#This Row],[Order Date]])</f>
        <v>1474410</v>
      </c>
      <c r="P146" s="9">
        <f>SUMIFS(Table23[Amount], Table23[Order Date], "&gt;"&amp;Table23[[#This Row],[Order Date]]-90,Table23[Order Date], "&lt;="&amp;Table23[[#This Row],[Order Date]])</f>
        <v>1474410</v>
      </c>
    </row>
    <row r="147" spans="2:16" x14ac:dyDescent="0.25">
      <c r="B147" s="5" t="s">
        <v>457</v>
      </c>
      <c r="C147" s="15">
        <v>44672</v>
      </c>
      <c r="D147" s="21" t="str">
        <f>TEXT(Table23[[#This Row],[Order Date]],"d")</f>
        <v>21</v>
      </c>
      <c r="E147" s="15" t="str">
        <f>TEXT(Table23[[#This Row],[Order Date]],"dddd")</f>
        <v>Thursday</v>
      </c>
      <c r="F147" s="6" t="str">
        <f>TEXT(Table23[[#This Row],[Order Date]],"mmmm")</f>
        <v>April</v>
      </c>
      <c r="G147" s="6" t="s">
        <v>458</v>
      </c>
      <c r="H147" s="6" t="s">
        <v>459</v>
      </c>
      <c r="I147" s="6" t="s">
        <v>15</v>
      </c>
      <c r="J147" s="6" t="s">
        <v>37</v>
      </c>
      <c r="K147" s="7">
        <v>190</v>
      </c>
      <c r="L147" s="7">
        <v>1</v>
      </c>
      <c r="M147" s="7">
        <f>Table23[[#This Row],[Qty]]*Table23[[#This Row],[Price]]</f>
        <v>190</v>
      </c>
      <c r="N147" s="6" t="s">
        <v>17</v>
      </c>
      <c r="O147" s="8">
        <f>SUMIFS(Table23[Amount], Table23[Order Date], "&gt;"&amp;Table23[[#This Row],[Order Date]]-30,Table23[Order Date], "&lt;="&amp;Table23[[#This Row],[Order Date]])</f>
        <v>1474410</v>
      </c>
      <c r="P147" s="9">
        <f>SUMIFS(Table23[Amount], Table23[Order Date], "&gt;"&amp;Table23[[#This Row],[Order Date]]-90,Table23[Order Date], "&lt;="&amp;Table23[[#This Row],[Order Date]])</f>
        <v>1474410</v>
      </c>
    </row>
    <row r="148" spans="2:16" x14ac:dyDescent="0.25">
      <c r="B148" s="5" t="s">
        <v>460</v>
      </c>
      <c r="C148" s="15">
        <v>44672</v>
      </c>
      <c r="D148" s="21" t="str">
        <f>TEXT(Table23[[#This Row],[Order Date]],"d")</f>
        <v>21</v>
      </c>
      <c r="E148" s="15" t="str">
        <f>TEXT(Table23[[#This Row],[Order Date]],"dddd")</f>
        <v>Thursday</v>
      </c>
      <c r="F148" s="6" t="str">
        <f>TEXT(Table23[[#This Row],[Order Date]],"mmmm")</f>
        <v>April</v>
      </c>
      <c r="G148" s="6" t="s">
        <v>461</v>
      </c>
      <c r="H148" s="6" t="s">
        <v>462</v>
      </c>
      <c r="I148" s="6" t="s">
        <v>21</v>
      </c>
      <c r="J148" s="6" t="s">
        <v>41</v>
      </c>
      <c r="K148" s="7">
        <v>4000</v>
      </c>
      <c r="L148" s="7">
        <v>2</v>
      </c>
      <c r="M148" s="7">
        <f>Table23[[#This Row],[Qty]]*Table23[[#This Row],[Price]]</f>
        <v>8000</v>
      </c>
      <c r="N148" s="6" t="s">
        <v>23</v>
      </c>
      <c r="O148" s="8">
        <f>SUMIFS(Table23[Amount], Table23[Order Date], "&gt;"&amp;Table23[[#This Row],[Order Date]]-30,Table23[Order Date], "&lt;="&amp;Table23[[#This Row],[Order Date]])</f>
        <v>1474410</v>
      </c>
      <c r="P148" s="9">
        <f>SUMIFS(Table23[Amount], Table23[Order Date], "&gt;"&amp;Table23[[#This Row],[Order Date]]-90,Table23[Order Date], "&lt;="&amp;Table23[[#This Row],[Order Date]])</f>
        <v>1474410</v>
      </c>
    </row>
    <row r="149" spans="2:16" x14ac:dyDescent="0.25">
      <c r="B149" s="5" t="s">
        <v>463</v>
      </c>
      <c r="C149" s="15">
        <v>44672</v>
      </c>
      <c r="D149" s="21" t="str">
        <f>TEXT(Table23[[#This Row],[Order Date]],"d")</f>
        <v>21</v>
      </c>
      <c r="E149" s="15" t="str">
        <f>TEXT(Table23[[#This Row],[Order Date]],"dddd")</f>
        <v>Thursday</v>
      </c>
      <c r="F149" s="6" t="str">
        <f>TEXT(Table23[[#This Row],[Order Date]],"mmmm")</f>
        <v>April</v>
      </c>
      <c r="G149" s="6" t="s">
        <v>464</v>
      </c>
      <c r="H149" s="6" t="s">
        <v>465</v>
      </c>
      <c r="I149" s="6" t="s">
        <v>27</v>
      </c>
      <c r="J149" s="6" t="s">
        <v>45</v>
      </c>
      <c r="K149" s="7">
        <v>1500</v>
      </c>
      <c r="L149" s="7">
        <v>3</v>
      </c>
      <c r="M149" s="7">
        <f>Table23[[#This Row],[Qty]]*Table23[[#This Row],[Price]]</f>
        <v>4500</v>
      </c>
      <c r="N149" s="6" t="s">
        <v>17</v>
      </c>
      <c r="O149" s="8">
        <f>SUMIFS(Table23[Amount], Table23[Order Date], "&gt;"&amp;Table23[[#This Row],[Order Date]]-30,Table23[Order Date], "&lt;="&amp;Table23[[#This Row],[Order Date]])</f>
        <v>1474410</v>
      </c>
      <c r="P149" s="9">
        <f>SUMIFS(Table23[Amount], Table23[Order Date], "&gt;"&amp;Table23[[#This Row],[Order Date]]-90,Table23[Order Date], "&lt;="&amp;Table23[[#This Row],[Order Date]])</f>
        <v>1474410</v>
      </c>
    </row>
    <row r="150" spans="2:16" x14ac:dyDescent="0.25">
      <c r="B150" s="5" t="s">
        <v>466</v>
      </c>
      <c r="C150" s="15">
        <v>44673</v>
      </c>
      <c r="D150" s="21" t="str">
        <f>TEXT(Table23[[#This Row],[Order Date]],"d")</f>
        <v>22</v>
      </c>
      <c r="E150" s="15" t="str">
        <f>TEXT(Table23[[#This Row],[Order Date]],"dddd")</f>
        <v>Friday</v>
      </c>
      <c r="F150" s="6" t="str">
        <f>TEXT(Table23[[#This Row],[Order Date]],"mmmm")</f>
        <v>April</v>
      </c>
      <c r="G150" s="6" t="s">
        <v>467</v>
      </c>
      <c r="H150" s="6" t="s">
        <v>468</v>
      </c>
      <c r="I150" s="6" t="s">
        <v>32</v>
      </c>
      <c r="J150" s="6" t="s">
        <v>16</v>
      </c>
      <c r="K150" s="7">
        <v>210</v>
      </c>
      <c r="L150" s="7">
        <v>7</v>
      </c>
      <c r="M150" s="7">
        <f>Table23[[#This Row],[Qty]]*Table23[[#This Row],[Price]]</f>
        <v>1470</v>
      </c>
      <c r="N150" s="6" t="s">
        <v>23</v>
      </c>
      <c r="O150" s="8">
        <f>SUMIFS(Table23[Amount], Table23[Order Date], "&gt;"&amp;Table23[[#This Row],[Order Date]]-30,Table23[Order Date], "&lt;="&amp;Table23[[#This Row],[Order Date]])</f>
        <v>1525040</v>
      </c>
      <c r="P150" s="9">
        <f>SUMIFS(Table23[Amount], Table23[Order Date], "&gt;"&amp;Table23[[#This Row],[Order Date]]-90,Table23[Order Date], "&lt;="&amp;Table23[[#This Row],[Order Date]])</f>
        <v>1525040</v>
      </c>
    </row>
    <row r="151" spans="2:16" x14ac:dyDescent="0.25">
      <c r="B151" s="5" t="s">
        <v>469</v>
      </c>
      <c r="C151" s="15">
        <v>44673</v>
      </c>
      <c r="D151" s="21" t="str">
        <f>TEXT(Table23[[#This Row],[Order Date]],"d")</f>
        <v>22</v>
      </c>
      <c r="E151" s="15" t="str">
        <f>TEXT(Table23[[#This Row],[Order Date]],"dddd")</f>
        <v>Friday</v>
      </c>
      <c r="F151" s="6" t="str">
        <f>TEXT(Table23[[#This Row],[Order Date]],"mmmm")</f>
        <v>April</v>
      </c>
      <c r="G151" s="6" t="s">
        <v>470</v>
      </c>
      <c r="H151" s="6" t="s">
        <v>471</v>
      </c>
      <c r="I151" s="6" t="s">
        <v>15</v>
      </c>
      <c r="J151" s="6" t="s">
        <v>22</v>
      </c>
      <c r="K151" s="7">
        <v>4000</v>
      </c>
      <c r="L151" s="7">
        <v>6</v>
      </c>
      <c r="M151" s="7">
        <f>Table23[[#This Row],[Qty]]*Table23[[#This Row],[Price]]</f>
        <v>24000</v>
      </c>
      <c r="N151" s="6" t="s">
        <v>17</v>
      </c>
      <c r="O151" s="8">
        <f>SUMIFS(Table23[Amount], Table23[Order Date], "&gt;"&amp;Table23[[#This Row],[Order Date]]-30,Table23[Order Date], "&lt;="&amp;Table23[[#This Row],[Order Date]])</f>
        <v>1525040</v>
      </c>
      <c r="P151" s="9">
        <f>SUMIFS(Table23[Amount], Table23[Order Date], "&gt;"&amp;Table23[[#This Row],[Order Date]]-90,Table23[Order Date], "&lt;="&amp;Table23[[#This Row],[Order Date]])</f>
        <v>1525040</v>
      </c>
    </row>
    <row r="152" spans="2:16" x14ac:dyDescent="0.25">
      <c r="B152" s="5" t="s">
        <v>472</v>
      </c>
      <c r="C152" s="15">
        <v>44673</v>
      </c>
      <c r="D152" s="21" t="str">
        <f>TEXT(Table23[[#This Row],[Order Date]],"d")</f>
        <v>22</v>
      </c>
      <c r="E152" s="15" t="str">
        <f>TEXT(Table23[[#This Row],[Order Date]],"dddd")</f>
        <v>Friday</v>
      </c>
      <c r="F152" s="6" t="str">
        <f>TEXT(Table23[[#This Row],[Order Date]],"mmmm")</f>
        <v>April</v>
      </c>
      <c r="G152" s="6" t="s">
        <v>473</v>
      </c>
      <c r="H152" s="6" t="s">
        <v>474</v>
      </c>
      <c r="I152" s="6" t="s">
        <v>21</v>
      </c>
      <c r="J152" s="6" t="s">
        <v>28</v>
      </c>
      <c r="K152" s="7">
        <v>3200</v>
      </c>
      <c r="L152" s="7">
        <v>1</v>
      </c>
      <c r="M152" s="7">
        <f>Table23[[#This Row],[Qty]]*Table23[[#This Row],[Price]]</f>
        <v>3200</v>
      </c>
      <c r="N152" s="6" t="s">
        <v>23</v>
      </c>
      <c r="O152" s="8">
        <f>SUMIFS(Table23[Amount], Table23[Order Date], "&gt;"&amp;Table23[[#This Row],[Order Date]]-30,Table23[Order Date], "&lt;="&amp;Table23[[#This Row],[Order Date]])</f>
        <v>1525040</v>
      </c>
      <c r="P152" s="9">
        <f>SUMIFS(Table23[Amount], Table23[Order Date], "&gt;"&amp;Table23[[#This Row],[Order Date]]-90,Table23[Order Date], "&lt;="&amp;Table23[[#This Row],[Order Date]])</f>
        <v>1525040</v>
      </c>
    </row>
    <row r="153" spans="2:16" x14ac:dyDescent="0.25">
      <c r="B153" s="5" t="s">
        <v>475</v>
      </c>
      <c r="C153" s="15">
        <v>44673</v>
      </c>
      <c r="D153" s="21" t="str">
        <f>TEXT(Table23[[#This Row],[Order Date]],"d")</f>
        <v>22</v>
      </c>
      <c r="E153" s="15" t="str">
        <f>TEXT(Table23[[#This Row],[Order Date]],"dddd")</f>
        <v>Friday</v>
      </c>
      <c r="F153" s="6" t="str">
        <f>TEXT(Table23[[#This Row],[Order Date]],"mmmm")</f>
        <v>April</v>
      </c>
      <c r="G153" s="6" t="s">
        <v>476</v>
      </c>
      <c r="H153" s="6" t="s">
        <v>477</v>
      </c>
      <c r="I153" s="6" t="s">
        <v>27</v>
      </c>
      <c r="J153" s="6" t="s">
        <v>33</v>
      </c>
      <c r="K153" s="7">
        <v>2900</v>
      </c>
      <c r="L153" s="7">
        <v>3</v>
      </c>
      <c r="M153" s="7">
        <f>Table23[[#This Row],[Qty]]*Table23[[#This Row],[Price]]</f>
        <v>8700</v>
      </c>
      <c r="N153" s="6" t="s">
        <v>17</v>
      </c>
      <c r="O153" s="8">
        <f>SUMIFS(Table23[Amount], Table23[Order Date], "&gt;"&amp;Table23[[#This Row],[Order Date]]-30,Table23[Order Date], "&lt;="&amp;Table23[[#This Row],[Order Date]])</f>
        <v>1525040</v>
      </c>
      <c r="P153" s="9">
        <f>SUMIFS(Table23[Amount], Table23[Order Date], "&gt;"&amp;Table23[[#This Row],[Order Date]]-90,Table23[Order Date], "&lt;="&amp;Table23[[#This Row],[Order Date]])</f>
        <v>1525040</v>
      </c>
    </row>
    <row r="154" spans="2:16" x14ac:dyDescent="0.25">
      <c r="B154" s="5" t="s">
        <v>478</v>
      </c>
      <c r="C154" s="15">
        <v>44673</v>
      </c>
      <c r="D154" s="21" t="str">
        <f>TEXT(Table23[[#This Row],[Order Date]],"d")</f>
        <v>22</v>
      </c>
      <c r="E154" s="15" t="str">
        <f>TEXT(Table23[[#This Row],[Order Date]],"dddd")</f>
        <v>Friday</v>
      </c>
      <c r="F154" s="6" t="str">
        <f>TEXT(Table23[[#This Row],[Order Date]],"mmmm")</f>
        <v>April</v>
      </c>
      <c r="G154" s="6" t="s">
        <v>479</v>
      </c>
      <c r="H154" s="6" t="s">
        <v>480</v>
      </c>
      <c r="I154" s="6" t="s">
        <v>32</v>
      </c>
      <c r="J154" s="6" t="s">
        <v>37</v>
      </c>
      <c r="K154" s="7">
        <v>190</v>
      </c>
      <c r="L154" s="7">
        <v>4</v>
      </c>
      <c r="M154" s="7">
        <f>Table23[[#This Row],[Qty]]*Table23[[#This Row],[Price]]</f>
        <v>760</v>
      </c>
      <c r="N154" s="6" t="s">
        <v>23</v>
      </c>
      <c r="O154" s="8">
        <f>SUMIFS(Table23[Amount], Table23[Order Date], "&gt;"&amp;Table23[[#This Row],[Order Date]]-30,Table23[Order Date], "&lt;="&amp;Table23[[#This Row],[Order Date]])</f>
        <v>1525040</v>
      </c>
      <c r="P154" s="9">
        <f>SUMIFS(Table23[Amount], Table23[Order Date], "&gt;"&amp;Table23[[#This Row],[Order Date]]-90,Table23[Order Date], "&lt;="&amp;Table23[[#This Row],[Order Date]])</f>
        <v>1525040</v>
      </c>
    </row>
    <row r="155" spans="2:16" x14ac:dyDescent="0.25">
      <c r="B155" s="5" t="s">
        <v>481</v>
      </c>
      <c r="C155" s="15">
        <v>44673</v>
      </c>
      <c r="D155" s="21" t="str">
        <f>TEXT(Table23[[#This Row],[Order Date]],"d")</f>
        <v>22</v>
      </c>
      <c r="E155" s="15" t="str">
        <f>TEXT(Table23[[#This Row],[Order Date]],"dddd")</f>
        <v>Friday</v>
      </c>
      <c r="F155" s="6" t="str">
        <f>TEXT(Table23[[#This Row],[Order Date]],"mmmm")</f>
        <v>April</v>
      </c>
      <c r="G155" s="6" t="s">
        <v>482</v>
      </c>
      <c r="H155" s="6" t="s">
        <v>483</v>
      </c>
      <c r="I155" s="6" t="s">
        <v>15</v>
      </c>
      <c r="J155" s="6" t="s">
        <v>41</v>
      </c>
      <c r="K155" s="7">
        <v>4000</v>
      </c>
      <c r="L155" s="7">
        <v>2</v>
      </c>
      <c r="M155" s="7">
        <f>Table23[[#This Row],[Qty]]*Table23[[#This Row],[Price]]</f>
        <v>8000</v>
      </c>
      <c r="N155" s="6" t="s">
        <v>17</v>
      </c>
      <c r="O155" s="8">
        <f>SUMIFS(Table23[Amount], Table23[Order Date], "&gt;"&amp;Table23[[#This Row],[Order Date]]-30,Table23[Order Date], "&lt;="&amp;Table23[[#This Row],[Order Date]])</f>
        <v>1525040</v>
      </c>
      <c r="P155" s="9">
        <f>SUMIFS(Table23[Amount], Table23[Order Date], "&gt;"&amp;Table23[[#This Row],[Order Date]]-90,Table23[Order Date], "&lt;="&amp;Table23[[#This Row],[Order Date]])</f>
        <v>1525040</v>
      </c>
    </row>
    <row r="156" spans="2:16" x14ac:dyDescent="0.25">
      <c r="B156" s="5" t="s">
        <v>484</v>
      </c>
      <c r="C156" s="15">
        <v>44673</v>
      </c>
      <c r="D156" s="21" t="str">
        <f>TEXT(Table23[[#This Row],[Order Date]],"d")</f>
        <v>22</v>
      </c>
      <c r="E156" s="15" t="str">
        <f>TEXT(Table23[[#This Row],[Order Date]],"dddd")</f>
        <v>Friday</v>
      </c>
      <c r="F156" s="6" t="str">
        <f>TEXT(Table23[[#This Row],[Order Date]],"mmmm")</f>
        <v>April</v>
      </c>
      <c r="G156" s="6" t="s">
        <v>485</v>
      </c>
      <c r="H156" s="6" t="s">
        <v>486</v>
      </c>
      <c r="I156" s="6" t="s">
        <v>21</v>
      </c>
      <c r="J156" s="6" t="s">
        <v>45</v>
      </c>
      <c r="K156" s="7">
        <v>1500</v>
      </c>
      <c r="L156" s="7">
        <v>3</v>
      </c>
      <c r="M156" s="7">
        <f>Table23[[#This Row],[Qty]]*Table23[[#This Row],[Price]]</f>
        <v>4500</v>
      </c>
      <c r="N156" s="6" t="s">
        <v>23</v>
      </c>
      <c r="O156" s="8">
        <f>SUMIFS(Table23[Amount], Table23[Order Date], "&gt;"&amp;Table23[[#This Row],[Order Date]]-30,Table23[Order Date], "&lt;="&amp;Table23[[#This Row],[Order Date]])</f>
        <v>1525040</v>
      </c>
      <c r="P156" s="9">
        <f>SUMIFS(Table23[Amount], Table23[Order Date], "&gt;"&amp;Table23[[#This Row],[Order Date]]-90,Table23[Order Date], "&lt;="&amp;Table23[[#This Row],[Order Date]])</f>
        <v>1525040</v>
      </c>
    </row>
    <row r="157" spans="2:16" x14ac:dyDescent="0.25">
      <c r="B157" s="5" t="s">
        <v>487</v>
      </c>
      <c r="C157" s="15">
        <v>44674</v>
      </c>
      <c r="D157" s="21" t="str">
        <f>TEXT(Table23[[#This Row],[Order Date]],"d")</f>
        <v>23</v>
      </c>
      <c r="E157" s="15" t="str">
        <f>TEXT(Table23[[#This Row],[Order Date]],"dddd")</f>
        <v>Saturday</v>
      </c>
      <c r="F157" s="6" t="str">
        <f>TEXT(Table23[[#This Row],[Order Date]],"mmmm")</f>
        <v>April</v>
      </c>
      <c r="G157" s="6" t="s">
        <v>488</v>
      </c>
      <c r="H157" s="6" t="s">
        <v>489</v>
      </c>
      <c r="I157" s="6" t="s">
        <v>27</v>
      </c>
      <c r="J157" s="6" t="s">
        <v>16</v>
      </c>
      <c r="K157" s="7">
        <v>210</v>
      </c>
      <c r="L157" s="7">
        <v>4</v>
      </c>
      <c r="M157" s="7">
        <f>Table23[[#This Row],[Qty]]*Table23[[#This Row],[Price]]</f>
        <v>840</v>
      </c>
      <c r="N157" s="6" t="s">
        <v>17</v>
      </c>
      <c r="O157" s="8">
        <f>SUMIFS(Table23[Amount], Table23[Order Date], "&gt;"&amp;Table23[[#This Row],[Order Date]]-30,Table23[Order Date], "&lt;="&amp;Table23[[#This Row],[Order Date]])</f>
        <v>1624840</v>
      </c>
      <c r="P157" s="9">
        <f>SUMIFS(Table23[Amount], Table23[Order Date], "&gt;"&amp;Table23[[#This Row],[Order Date]]-90,Table23[Order Date], "&lt;="&amp;Table23[[#This Row],[Order Date]])</f>
        <v>1624840</v>
      </c>
    </row>
    <row r="158" spans="2:16" x14ac:dyDescent="0.25">
      <c r="B158" s="5" t="s">
        <v>490</v>
      </c>
      <c r="C158" s="15">
        <v>44674</v>
      </c>
      <c r="D158" s="21" t="str">
        <f>TEXT(Table23[[#This Row],[Order Date]],"d")</f>
        <v>23</v>
      </c>
      <c r="E158" s="15" t="str">
        <f>TEXT(Table23[[#This Row],[Order Date]],"dddd")</f>
        <v>Saturday</v>
      </c>
      <c r="F158" s="6" t="str">
        <f>TEXT(Table23[[#This Row],[Order Date]],"mmmm")</f>
        <v>April</v>
      </c>
      <c r="G158" s="6" t="s">
        <v>491</v>
      </c>
      <c r="H158" s="6" t="s">
        <v>492</v>
      </c>
      <c r="I158" s="6" t="s">
        <v>32</v>
      </c>
      <c r="J158" s="6" t="s">
        <v>22</v>
      </c>
      <c r="K158" s="7">
        <v>4000</v>
      </c>
      <c r="L158" s="7">
        <v>5</v>
      </c>
      <c r="M158" s="7">
        <f>Table23[[#This Row],[Qty]]*Table23[[#This Row],[Price]]</f>
        <v>20000</v>
      </c>
      <c r="N158" s="6" t="s">
        <v>23</v>
      </c>
      <c r="O158" s="8">
        <f>SUMIFS(Table23[Amount], Table23[Order Date], "&gt;"&amp;Table23[[#This Row],[Order Date]]-30,Table23[Order Date], "&lt;="&amp;Table23[[#This Row],[Order Date]])</f>
        <v>1624840</v>
      </c>
      <c r="P158" s="9">
        <f>SUMIFS(Table23[Amount], Table23[Order Date], "&gt;"&amp;Table23[[#This Row],[Order Date]]-90,Table23[Order Date], "&lt;="&amp;Table23[[#This Row],[Order Date]])</f>
        <v>1624840</v>
      </c>
    </row>
    <row r="159" spans="2:16" x14ac:dyDescent="0.25">
      <c r="B159" s="5" t="s">
        <v>493</v>
      </c>
      <c r="C159" s="15">
        <v>44674</v>
      </c>
      <c r="D159" s="21" t="str">
        <f>TEXT(Table23[[#This Row],[Order Date]],"d")</f>
        <v>23</v>
      </c>
      <c r="E159" s="15" t="str">
        <f>TEXT(Table23[[#This Row],[Order Date]],"dddd")</f>
        <v>Saturday</v>
      </c>
      <c r="F159" s="6" t="str">
        <f>TEXT(Table23[[#This Row],[Order Date]],"mmmm")</f>
        <v>April</v>
      </c>
      <c r="G159" s="6" t="s">
        <v>494</v>
      </c>
      <c r="H159" s="6" t="s">
        <v>495</v>
      </c>
      <c r="I159" s="6" t="s">
        <v>15</v>
      </c>
      <c r="J159" s="6" t="s">
        <v>28</v>
      </c>
      <c r="K159" s="7">
        <v>3200</v>
      </c>
      <c r="L159" s="7">
        <v>6</v>
      </c>
      <c r="M159" s="7">
        <f>Table23[[#This Row],[Qty]]*Table23[[#This Row],[Price]]</f>
        <v>19200</v>
      </c>
      <c r="N159" s="6" t="s">
        <v>17</v>
      </c>
      <c r="O159" s="8">
        <f>SUMIFS(Table23[Amount], Table23[Order Date], "&gt;"&amp;Table23[[#This Row],[Order Date]]-30,Table23[Order Date], "&lt;="&amp;Table23[[#This Row],[Order Date]])</f>
        <v>1624840</v>
      </c>
      <c r="P159" s="9">
        <f>SUMIFS(Table23[Amount], Table23[Order Date], "&gt;"&amp;Table23[[#This Row],[Order Date]]-90,Table23[Order Date], "&lt;="&amp;Table23[[#This Row],[Order Date]])</f>
        <v>1624840</v>
      </c>
    </row>
    <row r="160" spans="2:16" x14ac:dyDescent="0.25">
      <c r="B160" s="5" t="s">
        <v>496</v>
      </c>
      <c r="C160" s="15">
        <v>44674</v>
      </c>
      <c r="D160" s="21" t="str">
        <f>TEXT(Table23[[#This Row],[Order Date]],"d")</f>
        <v>23</v>
      </c>
      <c r="E160" s="15" t="str">
        <f>TEXT(Table23[[#This Row],[Order Date]],"dddd")</f>
        <v>Saturday</v>
      </c>
      <c r="F160" s="6" t="str">
        <f>TEXT(Table23[[#This Row],[Order Date]],"mmmm")</f>
        <v>April</v>
      </c>
      <c r="G160" s="6" t="s">
        <v>497</v>
      </c>
      <c r="H160" s="6" t="s">
        <v>498</v>
      </c>
      <c r="I160" s="6" t="s">
        <v>21</v>
      </c>
      <c r="J160" s="6" t="s">
        <v>33</v>
      </c>
      <c r="K160" s="7">
        <v>2900</v>
      </c>
      <c r="L160" s="7">
        <v>5</v>
      </c>
      <c r="M160" s="7">
        <f>Table23[[#This Row],[Qty]]*Table23[[#This Row],[Price]]</f>
        <v>14500</v>
      </c>
      <c r="N160" s="6" t="s">
        <v>23</v>
      </c>
      <c r="O160" s="8">
        <f>SUMIFS(Table23[Amount], Table23[Order Date], "&gt;"&amp;Table23[[#This Row],[Order Date]]-30,Table23[Order Date], "&lt;="&amp;Table23[[#This Row],[Order Date]])</f>
        <v>1624840</v>
      </c>
      <c r="P160" s="9">
        <f>SUMIFS(Table23[Amount], Table23[Order Date], "&gt;"&amp;Table23[[#This Row],[Order Date]]-90,Table23[Order Date], "&lt;="&amp;Table23[[#This Row],[Order Date]])</f>
        <v>1624840</v>
      </c>
    </row>
    <row r="161" spans="2:16" x14ac:dyDescent="0.25">
      <c r="B161" s="5" t="s">
        <v>499</v>
      </c>
      <c r="C161" s="15">
        <v>44674</v>
      </c>
      <c r="D161" s="21" t="str">
        <f>TEXT(Table23[[#This Row],[Order Date]],"d")</f>
        <v>23</v>
      </c>
      <c r="E161" s="15" t="str">
        <f>TEXT(Table23[[#This Row],[Order Date]],"dddd")</f>
        <v>Saturday</v>
      </c>
      <c r="F161" s="6" t="str">
        <f>TEXT(Table23[[#This Row],[Order Date]],"mmmm")</f>
        <v>April</v>
      </c>
      <c r="G161" s="6" t="s">
        <v>500</v>
      </c>
      <c r="H161" s="6" t="s">
        <v>501</v>
      </c>
      <c r="I161" s="6" t="s">
        <v>27</v>
      </c>
      <c r="J161" s="6" t="s">
        <v>37</v>
      </c>
      <c r="K161" s="7">
        <v>190</v>
      </c>
      <c r="L161" s="7">
        <v>4</v>
      </c>
      <c r="M161" s="7">
        <f>Table23[[#This Row],[Qty]]*Table23[[#This Row],[Price]]</f>
        <v>760</v>
      </c>
      <c r="N161" s="6" t="s">
        <v>17</v>
      </c>
      <c r="O161" s="8">
        <f>SUMIFS(Table23[Amount], Table23[Order Date], "&gt;"&amp;Table23[[#This Row],[Order Date]]-30,Table23[Order Date], "&lt;="&amp;Table23[[#This Row],[Order Date]])</f>
        <v>1624840</v>
      </c>
      <c r="P161" s="9">
        <f>SUMIFS(Table23[Amount], Table23[Order Date], "&gt;"&amp;Table23[[#This Row],[Order Date]]-90,Table23[Order Date], "&lt;="&amp;Table23[[#This Row],[Order Date]])</f>
        <v>1624840</v>
      </c>
    </row>
    <row r="162" spans="2:16" x14ac:dyDescent="0.25">
      <c r="B162" s="5" t="s">
        <v>502</v>
      </c>
      <c r="C162" s="15">
        <v>44674</v>
      </c>
      <c r="D162" s="21" t="str">
        <f>TEXT(Table23[[#This Row],[Order Date]],"d")</f>
        <v>23</v>
      </c>
      <c r="E162" s="15" t="str">
        <f>TEXT(Table23[[#This Row],[Order Date]],"dddd")</f>
        <v>Saturday</v>
      </c>
      <c r="F162" s="6" t="str">
        <f>TEXT(Table23[[#This Row],[Order Date]],"mmmm")</f>
        <v>April</v>
      </c>
      <c r="G162" s="6" t="s">
        <v>503</v>
      </c>
      <c r="H162" s="6" t="s">
        <v>504</v>
      </c>
      <c r="I162" s="6" t="s">
        <v>32</v>
      </c>
      <c r="J162" s="6" t="s">
        <v>41</v>
      </c>
      <c r="K162" s="7">
        <v>4000</v>
      </c>
      <c r="L162" s="7">
        <v>10</v>
      </c>
      <c r="M162" s="7">
        <f>Table23[[#This Row],[Qty]]*Table23[[#This Row],[Price]]</f>
        <v>40000</v>
      </c>
      <c r="N162" s="6" t="s">
        <v>23</v>
      </c>
      <c r="O162" s="8">
        <f>SUMIFS(Table23[Amount], Table23[Order Date], "&gt;"&amp;Table23[[#This Row],[Order Date]]-30,Table23[Order Date], "&lt;="&amp;Table23[[#This Row],[Order Date]])</f>
        <v>1624840</v>
      </c>
      <c r="P162" s="9">
        <f>SUMIFS(Table23[Amount], Table23[Order Date], "&gt;"&amp;Table23[[#This Row],[Order Date]]-90,Table23[Order Date], "&lt;="&amp;Table23[[#This Row],[Order Date]])</f>
        <v>1624840</v>
      </c>
    </row>
    <row r="163" spans="2:16" x14ac:dyDescent="0.25">
      <c r="B163" s="5" t="s">
        <v>505</v>
      </c>
      <c r="C163" s="15">
        <v>44674</v>
      </c>
      <c r="D163" s="21" t="str">
        <f>TEXT(Table23[[#This Row],[Order Date]],"d")</f>
        <v>23</v>
      </c>
      <c r="E163" s="15" t="str">
        <f>TEXT(Table23[[#This Row],[Order Date]],"dddd")</f>
        <v>Saturday</v>
      </c>
      <c r="F163" s="6" t="str">
        <f>TEXT(Table23[[#This Row],[Order Date]],"mmmm")</f>
        <v>April</v>
      </c>
      <c r="G163" s="6" t="s">
        <v>506</v>
      </c>
      <c r="H163" s="6" t="s">
        <v>507</v>
      </c>
      <c r="I163" s="6" t="s">
        <v>15</v>
      </c>
      <c r="J163" s="6" t="s">
        <v>45</v>
      </c>
      <c r="K163" s="7">
        <v>1500</v>
      </c>
      <c r="L163" s="7">
        <v>3</v>
      </c>
      <c r="M163" s="7">
        <f>Table23[[#This Row],[Qty]]*Table23[[#This Row],[Price]]</f>
        <v>4500</v>
      </c>
      <c r="N163" s="6" t="s">
        <v>17</v>
      </c>
      <c r="O163" s="8">
        <f>SUMIFS(Table23[Amount], Table23[Order Date], "&gt;"&amp;Table23[[#This Row],[Order Date]]-30,Table23[Order Date], "&lt;="&amp;Table23[[#This Row],[Order Date]])</f>
        <v>1624840</v>
      </c>
      <c r="P163" s="9">
        <f>SUMIFS(Table23[Amount], Table23[Order Date], "&gt;"&amp;Table23[[#This Row],[Order Date]]-90,Table23[Order Date], "&lt;="&amp;Table23[[#This Row],[Order Date]])</f>
        <v>1624840</v>
      </c>
    </row>
    <row r="164" spans="2:16" x14ac:dyDescent="0.25">
      <c r="B164" s="5" t="s">
        <v>508</v>
      </c>
      <c r="C164" s="15">
        <v>44675</v>
      </c>
      <c r="D164" s="21" t="str">
        <f>TEXT(Table23[[#This Row],[Order Date]],"d")</f>
        <v>24</v>
      </c>
      <c r="E164" s="15" t="str">
        <f>TEXT(Table23[[#This Row],[Order Date]],"dddd")</f>
        <v>Sunday</v>
      </c>
      <c r="F164" s="6" t="str">
        <f>TEXT(Table23[[#This Row],[Order Date]],"mmmm")</f>
        <v>April</v>
      </c>
      <c r="G164" s="6" t="s">
        <v>509</v>
      </c>
      <c r="H164" s="6" t="s">
        <v>510</v>
      </c>
      <c r="I164" s="6" t="s">
        <v>21</v>
      </c>
      <c r="J164" s="6" t="s">
        <v>16</v>
      </c>
      <c r="K164" s="7">
        <v>210</v>
      </c>
      <c r="L164" s="7">
        <v>4</v>
      </c>
      <c r="M164" s="7">
        <f>Table23[[#This Row],[Qty]]*Table23[[#This Row],[Price]]</f>
        <v>840</v>
      </c>
      <c r="N164" s="6" t="s">
        <v>23</v>
      </c>
      <c r="O164" s="8">
        <f>SUMIFS(Table23[Amount], Table23[Order Date], "&gt;"&amp;Table23[[#This Row],[Order Date]]-30,Table23[Order Date], "&lt;="&amp;Table23[[#This Row],[Order Date]])</f>
        <v>1709520</v>
      </c>
      <c r="P164" s="9">
        <f>SUMIFS(Table23[Amount], Table23[Order Date], "&gt;"&amp;Table23[[#This Row],[Order Date]]-90,Table23[Order Date], "&lt;="&amp;Table23[[#This Row],[Order Date]])</f>
        <v>1709520</v>
      </c>
    </row>
    <row r="165" spans="2:16" x14ac:dyDescent="0.25">
      <c r="B165" s="5" t="s">
        <v>511</v>
      </c>
      <c r="C165" s="15">
        <v>44675</v>
      </c>
      <c r="D165" s="21" t="str">
        <f>TEXT(Table23[[#This Row],[Order Date]],"d")</f>
        <v>24</v>
      </c>
      <c r="E165" s="15" t="str">
        <f>TEXT(Table23[[#This Row],[Order Date]],"dddd")</f>
        <v>Sunday</v>
      </c>
      <c r="F165" s="6" t="str">
        <f>TEXT(Table23[[#This Row],[Order Date]],"mmmm")</f>
        <v>April</v>
      </c>
      <c r="G165" s="6" t="s">
        <v>512</v>
      </c>
      <c r="H165" s="6" t="s">
        <v>513</v>
      </c>
      <c r="I165" s="6" t="s">
        <v>27</v>
      </c>
      <c r="J165" s="6" t="s">
        <v>22</v>
      </c>
      <c r="K165" s="7">
        <v>4000</v>
      </c>
      <c r="L165" s="7">
        <v>5</v>
      </c>
      <c r="M165" s="7">
        <f>Table23[[#This Row],[Qty]]*Table23[[#This Row],[Price]]</f>
        <v>20000</v>
      </c>
      <c r="N165" s="6" t="s">
        <v>17</v>
      </c>
      <c r="O165" s="8">
        <f>SUMIFS(Table23[Amount], Table23[Order Date], "&gt;"&amp;Table23[[#This Row],[Order Date]]-30,Table23[Order Date], "&lt;="&amp;Table23[[#This Row],[Order Date]])</f>
        <v>1709520</v>
      </c>
      <c r="P165" s="9">
        <f>SUMIFS(Table23[Amount], Table23[Order Date], "&gt;"&amp;Table23[[#This Row],[Order Date]]-90,Table23[Order Date], "&lt;="&amp;Table23[[#This Row],[Order Date]])</f>
        <v>1709520</v>
      </c>
    </row>
    <row r="166" spans="2:16" x14ac:dyDescent="0.25">
      <c r="B166" s="5" t="s">
        <v>514</v>
      </c>
      <c r="C166" s="15">
        <v>44675</v>
      </c>
      <c r="D166" s="21" t="str">
        <f>TEXT(Table23[[#This Row],[Order Date]],"d")</f>
        <v>24</v>
      </c>
      <c r="E166" s="15" t="str">
        <f>TEXT(Table23[[#This Row],[Order Date]],"dddd")</f>
        <v>Sunday</v>
      </c>
      <c r="F166" s="6" t="str">
        <f>TEXT(Table23[[#This Row],[Order Date]],"mmmm")</f>
        <v>April</v>
      </c>
      <c r="G166" s="6" t="s">
        <v>515</v>
      </c>
      <c r="H166" s="6" t="s">
        <v>516</v>
      </c>
      <c r="I166" s="6" t="s">
        <v>32</v>
      </c>
      <c r="J166" s="6" t="s">
        <v>28</v>
      </c>
      <c r="K166" s="7">
        <v>3200</v>
      </c>
      <c r="L166" s="7">
        <v>6</v>
      </c>
      <c r="M166" s="7">
        <f>Table23[[#This Row],[Qty]]*Table23[[#This Row],[Price]]</f>
        <v>19200</v>
      </c>
      <c r="N166" s="6" t="s">
        <v>23</v>
      </c>
      <c r="O166" s="8">
        <f>SUMIFS(Table23[Amount], Table23[Order Date], "&gt;"&amp;Table23[[#This Row],[Order Date]]-30,Table23[Order Date], "&lt;="&amp;Table23[[#This Row],[Order Date]])</f>
        <v>1709520</v>
      </c>
      <c r="P166" s="9">
        <f>SUMIFS(Table23[Amount], Table23[Order Date], "&gt;"&amp;Table23[[#This Row],[Order Date]]-90,Table23[Order Date], "&lt;="&amp;Table23[[#This Row],[Order Date]])</f>
        <v>1709520</v>
      </c>
    </row>
    <row r="167" spans="2:16" x14ac:dyDescent="0.25">
      <c r="B167" s="5" t="s">
        <v>517</v>
      </c>
      <c r="C167" s="15">
        <v>44675</v>
      </c>
      <c r="D167" s="21" t="str">
        <f>TEXT(Table23[[#This Row],[Order Date]],"d")</f>
        <v>24</v>
      </c>
      <c r="E167" s="15" t="str">
        <f>TEXT(Table23[[#This Row],[Order Date]],"dddd")</f>
        <v>Sunday</v>
      </c>
      <c r="F167" s="6" t="str">
        <f>TEXT(Table23[[#This Row],[Order Date]],"mmmm")</f>
        <v>April</v>
      </c>
      <c r="G167" s="6" t="s">
        <v>518</v>
      </c>
      <c r="H167" s="6" t="s">
        <v>519</v>
      </c>
      <c r="I167" s="6" t="s">
        <v>15</v>
      </c>
      <c r="J167" s="6" t="s">
        <v>33</v>
      </c>
      <c r="K167" s="7">
        <v>2900</v>
      </c>
      <c r="L167" s="7">
        <v>5</v>
      </c>
      <c r="M167" s="7">
        <f>Table23[[#This Row],[Qty]]*Table23[[#This Row],[Price]]</f>
        <v>14500</v>
      </c>
      <c r="N167" s="6" t="s">
        <v>17</v>
      </c>
      <c r="O167" s="8">
        <f>SUMIFS(Table23[Amount], Table23[Order Date], "&gt;"&amp;Table23[[#This Row],[Order Date]]-30,Table23[Order Date], "&lt;="&amp;Table23[[#This Row],[Order Date]])</f>
        <v>1709520</v>
      </c>
      <c r="P167" s="9">
        <f>SUMIFS(Table23[Amount], Table23[Order Date], "&gt;"&amp;Table23[[#This Row],[Order Date]]-90,Table23[Order Date], "&lt;="&amp;Table23[[#This Row],[Order Date]])</f>
        <v>1709520</v>
      </c>
    </row>
    <row r="168" spans="2:16" x14ac:dyDescent="0.25">
      <c r="B168" s="5" t="s">
        <v>520</v>
      </c>
      <c r="C168" s="15">
        <v>44675</v>
      </c>
      <c r="D168" s="21" t="str">
        <f>TEXT(Table23[[#This Row],[Order Date]],"d")</f>
        <v>24</v>
      </c>
      <c r="E168" s="15" t="str">
        <f>TEXT(Table23[[#This Row],[Order Date]],"dddd")</f>
        <v>Sunday</v>
      </c>
      <c r="F168" s="6" t="str">
        <f>TEXT(Table23[[#This Row],[Order Date]],"mmmm")</f>
        <v>April</v>
      </c>
      <c r="G168" s="6" t="s">
        <v>521</v>
      </c>
      <c r="H168" s="6" t="s">
        <v>522</v>
      </c>
      <c r="I168" s="6" t="s">
        <v>21</v>
      </c>
      <c r="J168" s="6" t="s">
        <v>37</v>
      </c>
      <c r="K168" s="7">
        <v>190</v>
      </c>
      <c r="L168" s="7">
        <v>6</v>
      </c>
      <c r="M168" s="7">
        <f>Table23[[#This Row],[Qty]]*Table23[[#This Row],[Price]]</f>
        <v>1140</v>
      </c>
      <c r="N168" s="6" t="s">
        <v>23</v>
      </c>
      <c r="O168" s="8">
        <f>SUMIFS(Table23[Amount], Table23[Order Date], "&gt;"&amp;Table23[[#This Row],[Order Date]]-30,Table23[Order Date], "&lt;="&amp;Table23[[#This Row],[Order Date]])</f>
        <v>1709520</v>
      </c>
      <c r="P168" s="9">
        <f>SUMIFS(Table23[Amount], Table23[Order Date], "&gt;"&amp;Table23[[#This Row],[Order Date]]-90,Table23[Order Date], "&lt;="&amp;Table23[[#This Row],[Order Date]])</f>
        <v>1709520</v>
      </c>
    </row>
    <row r="169" spans="2:16" x14ac:dyDescent="0.25">
      <c r="B169" s="5" t="s">
        <v>523</v>
      </c>
      <c r="C169" s="15">
        <v>44675</v>
      </c>
      <c r="D169" s="21" t="str">
        <f>TEXT(Table23[[#This Row],[Order Date]],"d")</f>
        <v>24</v>
      </c>
      <c r="E169" s="15" t="str">
        <f>TEXT(Table23[[#This Row],[Order Date]],"dddd")</f>
        <v>Sunday</v>
      </c>
      <c r="F169" s="6" t="str">
        <f>TEXT(Table23[[#This Row],[Order Date]],"mmmm")</f>
        <v>April</v>
      </c>
      <c r="G169" s="6" t="s">
        <v>524</v>
      </c>
      <c r="H169" s="6" t="s">
        <v>525</v>
      </c>
      <c r="I169" s="6" t="s">
        <v>27</v>
      </c>
      <c r="J169" s="6" t="s">
        <v>41</v>
      </c>
      <c r="K169" s="7">
        <v>4000</v>
      </c>
      <c r="L169" s="7">
        <v>5</v>
      </c>
      <c r="M169" s="7">
        <f>Table23[[#This Row],[Qty]]*Table23[[#This Row],[Price]]</f>
        <v>20000</v>
      </c>
      <c r="N169" s="6" t="s">
        <v>17</v>
      </c>
      <c r="O169" s="8">
        <f>SUMIFS(Table23[Amount], Table23[Order Date], "&gt;"&amp;Table23[[#This Row],[Order Date]]-30,Table23[Order Date], "&lt;="&amp;Table23[[#This Row],[Order Date]])</f>
        <v>1709520</v>
      </c>
      <c r="P169" s="9">
        <f>SUMIFS(Table23[Amount], Table23[Order Date], "&gt;"&amp;Table23[[#This Row],[Order Date]]-90,Table23[Order Date], "&lt;="&amp;Table23[[#This Row],[Order Date]])</f>
        <v>1709520</v>
      </c>
    </row>
    <row r="170" spans="2:16" x14ac:dyDescent="0.25">
      <c r="B170" s="5" t="s">
        <v>526</v>
      </c>
      <c r="C170" s="15">
        <v>44675</v>
      </c>
      <c r="D170" s="21" t="str">
        <f>TEXT(Table23[[#This Row],[Order Date]],"d")</f>
        <v>24</v>
      </c>
      <c r="E170" s="15" t="str">
        <f>TEXT(Table23[[#This Row],[Order Date]],"dddd")</f>
        <v>Sunday</v>
      </c>
      <c r="F170" s="6" t="str">
        <f>TEXT(Table23[[#This Row],[Order Date]],"mmmm")</f>
        <v>April</v>
      </c>
      <c r="G170" s="6" t="s">
        <v>527</v>
      </c>
      <c r="H170" s="6" t="s">
        <v>528</v>
      </c>
      <c r="I170" s="6" t="s">
        <v>32</v>
      </c>
      <c r="J170" s="6" t="s">
        <v>45</v>
      </c>
      <c r="K170" s="7">
        <v>1500</v>
      </c>
      <c r="L170" s="7">
        <v>6</v>
      </c>
      <c r="M170" s="7">
        <f>Table23[[#This Row],[Qty]]*Table23[[#This Row],[Price]]</f>
        <v>9000</v>
      </c>
      <c r="N170" s="6" t="s">
        <v>23</v>
      </c>
      <c r="O170" s="8">
        <f>SUMIFS(Table23[Amount], Table23[Order Date], "&gt;"&amp;Table23[[#This Row],[Order Date]]-30,Table23[Order Date], "&lt;="&amp;Table23[[#This Row],[Order Date]])</f>
        <v>1709520</v>
      </c>
      <c r="P170" s="9">
        <f>SUMIFS(Table23[Amount], Table23[Order Date], "&gt;"&amp;Table23[[#This Row],[Order Date]]-90,Table23[Order Date], "&lt;="&amp;Table23[[#This Row],[Order Date]])</f>
        <v>1709520</v>
      </c>
    </row>
    <row r="171" spans="2:16" x14ac:dyDescent="0.25">
      <c r="B171" s="5" t="s">
        <v>529</v>
      </c>
      <c r="C171" s="15">
        <v>44676</v>
      </c>
      <c r="D171" s="21" t="str">
        <f>TEXT(Table23[[#This Row],[Order Date]],"d")</f>
        <v>25</v>
      </c>
      <c r="E171" s="15" t="str">
        <f>TEXT(Table23[[#This Row],[Order Date]],"dddd")</f>
        <v>Monday</v>
      </c>
      <c r="F171" s="6" t="str">
        <f>TEXT(Table23[[#This Row],[Order Date]],"mmmm")</f>
        <v>April</v>
      </c>
      <c r="G171" s="6" t="s">
        <v>530</v>
      </c>
      <c r="H171" s="6" t="s">
        <v>531</v>
      </c>
      <c r="I171" s="6" t="s">
        <v>15</v>
      </c>
      <c r="J171" s="6" t="s">
        <v>16</v>
      </c>
      <c r="K171" s="7">
        <v>210</v>
      </c>
      <c r="L171" s="7">
        <v>2</v>
      </c>
      <c r="M171" s="7">
        <f>Table23[[#This Row],[Qty]]*Table23[[#This Row],[Price]]</f>
        <v>420</v>
      </c>
      <c r="N171" s="6" t="s">
        <v>17</v>
      </c>
      <c r="O171" s="8">
        <f>SUMIFS(Table23[Amount], Table23[Order Date], "&gt;"&amp;Table23[[#This Row],[Order Date]]-30,Table23[Order Date], "&lt;="&amp;Table23[[#This Row],[Order Date]])</f>
        <v>1759330</v>
      </c>
      <c r="P171" s="9">
        <f>SUMIFS(Table23[Amount], Table23[Order Date], "&gt;"&amp;Table23[[#This Row],[Order Date]]-90,Table23[Order Date], "&lt;="&amp;Table23[[#This Row],[Order Date]])</f>
        <v>1759330</v>
      </c>
    </row>
    <row r="172" spans="2:16" x14ac:dyDescent="0.25">
      <c r="B172" s="5" t="s">
        <v>532</v>
      </c>
      <c r="C172" s="15">
        <v>44676</v>
      </c>
      <c r="D172" s="21" t="str">
        <f>TEXT(Table23[[#This Row],[Order Date]],"d")</f>
        <v>25</v>
      </c>
      <c r="E172" s="15" t="str">
        <f>TEXT(Table23[[#This Row],[Order Date]],"dddd")</f>
        <v>Monday</v>
      </c>
      <c r="F172" s="6" t="str">
        <f>TEXT(Table23[[#This Row],[Order Date]],"mmmm")</f>
        <v>April</v>
      </c>
      <c r="G172" s="6" t="s">
        <v>533</v>
      </c>
      <c r="H172" s="6" t="s">
        <v>534</v>
      </c>
      <c r="I172" s="6" t="s">
        <v>21</v>
      </c>
      <c r="J172" s="6" t="s">
        <v>22</v>
      </c>
      <c r="K172" s="7">
        <v>4000</v>
      </c>
      <c r="L172" s="7">
        <v>3</v>
      </c>
      <c r="M172" s="7">
        <f>Table23[[#This Row],[Qty]]*Table23[[#This Row],[Price]]</f>
        <v>12000</v>
      </c>
      <c r="N172" s="6" t="s">
        <v>23</v>
      </c>
      <c r="O172" s="8">
        <f>SUMIFS(Table23[Amount], Table23[Order Date], "&gt;"&amp;Table23[[#This Row],[Order Date]]-30,Table23[Order Date], "&lt;="&amp;Table23[[#This Row],[Order Date]])</f>
        <v>1759330</v>
      </c>
      <c r="P172" s="9">
        <f>SUMIFS(Table23[Amount], Table23[Order Date], "&gt;"&amp;Table23[[#This Row],[Order Date]]-90,Table23[Order Date], "&lt;="&amp;Table23[[#This Row],[Order Date]])</f>
        <v>1759330</v>
      </c>
    </row>
    <row r="173" spans="2:16" x14ac:dyDescent="0.25">
      <c r="B173" s="5" t="s">
        <v>535</v>
      </c>
      <c r="C173" s="15">
        <v>44676</v>
      </c>
      <c r="D173" s="21" t="str">
        <f>TEXT(Table23[[#This Row],[Order Date]],"d")</f>
        <v>25</v>
      </c>
      <c r="E173" s="15" t="str">
        <f>TEXT(Table23[[#This Row],[Order Date]],"dddd")</f>
        <v>Monday</v>
      </c>
      <c r="F173" s="6" t="str">
        <f>TEXT(Table23[[#This Row],[Order Date]],"mmmm")</f>
        <v>April</v>
      </c>
      <c r="G173" s="6" t="s">
        <v>536</v>
      </c>
      <c r="H173" s="6" t="s">
        <v>537</v>
      </c>
      <c r="I173" s="6" t="s">
        <v>27</v>
      </c>
      <c r="J173" s="6" t="s">
        <v>28</v>
      </c>
      <c r="K173" s="7">
        <v>3200</v>
      </c>
      <c r="L173" s="7">
        <v>5</v>
      </c>
      <c r="M173" s="7">
        <f>Table23[[#This Row],[Qty]]*Table23[[#This Row],[Price]]</f>
        <v>16000</v>
      </c>
      <c r="N173" s="6" t="s">
        <v>17</v>
      </c>
      <c r="O173" s="8">
        <f>SUMIFS(Table23[Amount], Table23[Order Date], "&gt;"&amp;Table23[[#This Row],[Order Date]]-30,Table23[Order Date], "&lt;="&amp;Table23[[#This Row],[Order Date]])</f>
        <v>1759330</v>
      </c>
      <c r="P173" s="9">
        <f>SUMIFS(Table23[Amount], Table23[Order Date], "&gt;"&amp;Table23[[#This Row],[Order Date]]-90,Table23[Order Date], "&lt;="&amp;Table23[[#This Row],[Order Date]])</f>
        <v>1759330</v>
      </c>
    </row>
    <row r="174" spans="2:16" x14ac:dyDescent="0.25">
      <c r="B174" s="5" t="s">
        <v>538</v>
      </c>
      <c r="C174" s="15">
        <v>44676</v>
      </c>
      <c r="D174" s="21" t="str">
        <f>TEXT(Table23[[#This Row],[Order Date]],"d")</f>
        <v>25</v>
      </c>
      <c r="E174" s="15" t="str">
        <f>TEXT(Table23[[#This Row],[Order Date]],"dddd")</f>
        <v>Monday</v>
      </c>
      <c r="F174" s="6" t="str">
        <f>TEXT(Table23[[#This Row],[Order Date]],"mmmm")</f>
        <v>April</v>
      </c>
      <c r="G174" s="6" t="s">
        <v>539</v>
      </c>
      <c r="H174" s="6" t="s">
        <v>540</v>
      </c>
      <c r="I174" s="6" t="s">
        <v>32</v>
      </c>
      <c r="J174" s="6" t="s">
        <v>33</v>
      </c>
      <c r="K174" s="7">
        <v>2900</v>
      </c>
      <c r="L174" s="7">
        <v>3</v>
      </c>
      <c r="M174" s="7">
        <f>Table23[[#This Row],[Qty]]*Table23[[#This Row],[Price]]</f>
        <v>8700</v>
      </c>
      <c r="N174" s="6" t="s">
        <v>23</v>
      </c>
      <c r="O174" s="8">
        <f>SUMIFS(Table23[Amount], Table23[Order Date], "&gt;"&amp;Table23[[#This Row],[Order Date]]-30,Table23[Order Date], "&lt;="&amp;Table23[[#This Row],[Order Date]])</f>
        <v>1759330</v>
      </c>
      <c r="P174" s="9">
        <f>SUMIFS(Table23[Amount], Table23[Order Date], "&gt;"&amp;Table23[[#This Row],[Order Date]]-90,Table23[Order Date], "&lt;="&amp;Table23[[#This Row],[Order Date]])</f>
        <v>1759330</v>
      </c>
    </row>
    <row r="175" spans="2:16" x14ac:dyDescent="0.25">
      <c r="B175" s="5" t="s">
        <v>541</v>
      </c>
      <c r="C175" s="15">
        <v>44676</v>
      </c>
      <c r="D175" s="21" t="str">
        <f>TEXT(Table23[[#This Row],[Order Date]],"d")</f>
        <v>25</v>
      </c>
      <c r="E175" s="15" t="str">
        <f>TEXT(Table23[[#This Row],[Order Date]],"dddd")</f>
        <v>Monday</v>
      </c>
      <c r="F175" s="6" t="str">
        <f>TEXT(Table23[[#This Row],[Order Date]],"mmmm")</f>
        <v>April</v>
      </c>
      <c r="G175" s="6" t="s">
        <v>542</v>
      </c>
      <c r="H175" s="6" t="s">
        <v>543</v>
      </c>
      <c r="I175" s="6" t="s">
        <v>15</v>
      </c>
      <c r="J175" s="6" t="s">
        <v>37</v>
      </c>
      <c r="K175" s="7">
        <v>190</v>
      </c>
      <c r="L175" s="7">
        <v>1</v>
      </c>
      <c r="M175" s="7">
        <f>Table23[[#This Row],[Qty]]*Table23[[#This Row],[Price]]</f>
        <v>190</v>
      </c>
      <c r="N175" s="6" t="s">
        <v>17</v>
      </c>
      <c r="O175" s="8">
        <f>SUMIFS(Table23[Amount], Table23[Order Date], "&gt;"&amp;Table23[[#This Row],[Order Date]]-30,Table23[Order Date], "&lt;="&amp;Table23[[#This Row],[Order Date]])</f>
        <v>1759330</v>
      </c>
      <c r="P175" s="9">
        <f>SUMIFS(Table23[Amount], Table23[Order Date], "&gt;"&amp;Table23[[#This Row],[Order Date]]-90,Table23[Order Date], "&lt;="&amp;Table23[[#This Row],[Order Date]])</f>
        <v>1759330</v>
      </c>
    </row>
    <row r="176" spans="2:16" x14ac:dyDescent="0.25">
      <c r="B176" s="5" t="s">
        <v>544</v>
      </c>
      <c r="C176" s="15">
        <v>44676</v>
      </c>
      <c r="D176" s="21" t="str">
        <f>TEXT(Table23[[#This Row],[Order Date]],"d")</f>
        <v>25</v>
      </c>
      <c r="E176" s="15" t="str">
        <f>TEXT(Table23[[#This Row],[Order Date]],"dddd")</f>
        <v>Monday</v>
      </c>
      <c r="F176" s="6" t="str">
        <f>TEXT(Table23[[#This Row],[Order Date]],"mmmm")</f>
        <v>April</v>
      </c>
      <c r="G176" s="6" t="s">
        <v>545</v>
      </c>
      <c r="H176" s="6" t="s">
        <v>546</v>
      </c>
      <c r="I176" s="6" t="s">
        <v>21</v>
      </c>
      <c r="J176" s="6" t="s">
        <v>41</v>
      </c>
      <c r="K176" s="7">
        <v>4000</v>
      </c>
      <c r="L176" s="7">
        <v>2</v>
      </c>
      <c r="M176" s="7">
        <f>Table23[[#This Row],[Qty]]*Table23[[#This Row],[Price]]</f>
        <v>8000</v>
      </c>
      <c r="N176" s="6" t="s">
        <v>23</v>
      </c>
      <c r="O176" s="8">
        <f>SUMIFS(Table23[Amount], Table23[Order Date], "&gt;"&amp;Table23[[#This Row],[Order Date]]-30,Table23[Order Date], "&lt;="&amp;Table23[[#This Row],[Order Date]])</f>
        <v>1759330</v>
      </c>
      <c r="P176" s="9">
        <f>SUMIFS(Table23[Amount], Table23[Order Date], "&gt;"&amp;Table23[[#This Row],[Order Date]]-90,Table23[Order Date], "&lt;="&amp;Table23[[#This Row],[Order Date]])</f>
        <v>1759330</v>
      </c>
    </row>
    <row r="177" spans="2:16" x14ac:dyDescent="0.25">
      <c r="B177" s="5" t="s">
        <v>547</v>
      </c>
      <c r="C177" s="15">
        <v>44676</v>
      </c>
      <c r="D177" s="21" t="str">
        <f>TEXT(Table23[[#This Row],[Order Date]],"d")</f>
        <v>25</v>
      </c>
      <c r="E177" s="15" t="str">
        <f>TEXT(Table23[[#This Row],[Order Date]],"dddd")</f>
        <v>Monday</v>
      </c>
      <c r="F177" s="6" t="str">
        <f>TEXT(Table23[[#This Row],[Order Date]],"mmmm")</f>
        <v>April</v>
      </c>
      <c r="G177" s="6" t="s">
        <v>548</v>
      </c>
      <c r="H177" s="6" t="s">
        <v>549</v>
      </c>
      <c r="I177" s="6" t="s">
        <v>27</v>
      </c>
      <c r="J177" s="6" t="s">
        <v>45</v>
      </c>
      <c r="K177" s="7">
        <v>1500</v>
      </c>
      <c r="L177" s="7">
        <v>3</v>
      </c>
      <c r="M177" s="7">
        <f>Table23[[#This Row],[Qty]]*Table23[[#This Row],[Price]]</f>
        <v>4500</v>
      </c>
      <c r="N177" s="6" t="s">
        <v>17</v>
      </c>
      <c r="O177" s="8">
        <f>SUMIFS(Table23[Amount], Table23[Order Date], "&gt;"&amp;Table23[[#This Row],[Order Date]]-30,Table23[Order Date], "&lt;="&amp;Table23[[#This Row],[Order Date]])</f>
        <v>1759330</v>
      </c>
      <c r="P177" s="9">
        <f>SUMIFS(Table23[Amount], Table23[Order Date], "&gt;"&amp;Table23[[#This Row],[Order Date]]-90,Table23[Order Date], "&lt;="&amp;Table23[[#This Row],[Order Date]])</f>
        <v>1759330</v>
      </c>
    </row>
    <row r="178" spans="2:16" x14ac:dyDescent="0.25">
      <c r="B178" s="5" t="s">
        <v>550</v>
      </c>
      <c r="C178" s="15">
        <v>44677</v>
      </c>
      <c r="D178" s="21" t="str">
        <f>TEXT(Table23[[#This Row],[Order Date]],"d")</f>
        <v>26</v>
      </c>
      <c r="E178" s="15" t="str">
        <f>TEXT(Table23[[#This Row],[Order Date]],"dddd")</f>
        <v>Tuesday</v>
      </c>
      <c r="F178" s="6" t="str">
        <f>TEXT(Table23[[#This Row],[Order Date]],"mmmm")</f>
        <v>April</v>
      </c>
      <c r="G178" s="6" t="s">
        <v>551</v>
      </c>
      <c r="H178" s="6" t="s">
        <v>552</v>
      </c>
      <c r="I178" s="6" t="s">
        <v>32</v>
      </c>
      <c r="J178" s="6" t="s">
        <v>16</v>
      </c>
      <c r="K178" s="7">
        <v>210</v>
      </c>
      <c r="L178" s="7">
        <v>7</v>
      </c>
      <c r="M178" s="7">
        <f>Table23[[#This Row],[Qty]]*Table23[[#This Row],[Price]]</f>
        <v>1470</v>
      </c>
      <c r="N178" s="6" t="s">
        <v>23</v>
      </c>
      <c r="O178" s="8">
        <f>SUMIFS(Table23[Amount], Table23[Order Date], "&gt;"&amp;Table23[[#This Row],[Order Date]]-30,Table23[Order Date], "&lt;="&amp;Table23[[#This Row],[Order Date]])</f>
        <v>1809960</v>
      </c>
      <c r="P178" s="9">
        <f>SUMIFS(Table23[Amount], Table23[Order Date], "&gt;"&amp;Table23[[#This Row],[Order Date]]-90,Table23[Order Date], "&lt;="&amp;Table23[[#This Row],[Order Date]])</f>
        <v>1809960</v>
      </c>
    </row>
    <row r="179" spans="2:16" x14ac:dyDescent="0.25">
      <c r="B179" s="5" t="s">
        <v>553</v>
      </c>
      <c r="C179" s="15">
        <v>44677</v>
      </c>
      <c r="D179" s="21" t="str">
        <f>TEXT(Table23[[#This Row],[Order Date]],"d")</f>
        <v>26</v>
      </c>
      <c r="E179" s="15" t="str">
        <f>TEXT(Table23[[#This Row],[Order Date]],"dddd")</f>
        <v>Tuesday</v>
      </c>
      <c r="F179" s="6" t="str">
        <f>TEXT(Table23[[#This Row],[Order Date]],"mmmm")</f>
        <v>April</v>
      </c>
      <c r="G179" s="6" t="s">
        <v>554</v>
      </c>
      <c r="H179" s="6" t="s">
        <v>555</v>
      </c>
      <c r="I179" s="6" t="s">
        <v>15</v>
      </c>
      <c r="J179" s="6" t="s">
        <v>22</v>
      </c>
      <c r="K179" s="7">
        <v>4000</v>
      </c>
      <c r="L179" s="7">
        <v>6</v>
      </c>
      <c r="M179" s="7">
        <f>Table23[[#This Row],[Qty]]*Table23[[#This Row],[Price]]</f>
        <v>24000</v>
      </c>
      <c r="N179" s="6" t="s">
        <v>17</v>
      </c>
      <c r="O179" s="8">
        <f>SUMIFS(Table23[Amount], Table23[Order Date], "&gt;"&amp;Table23[[#This Row],[Order Date]]-30,Table23[Order Date], "&lt;="&amp;Table23[[#This Row],[Order Date]])</f>
        <v>1809960</v>
      </c>
      <c r="P179" s="9">
        <f>SUMIFS(Table23[Amount], Table23[Order Date], "&gt;"&amp;Table23[[#This Row],[Order Date]]-90,Table23[Order Date], "&lt;="&amp;Table23[[#This Row],[Order Date]])</f>
        <v>1809960</v>
      </c>
    </row>
    <row r="180" spans="2:16" x14ac:dyDescent="0.25">
      <c r="B180" s="5" t="s">
        <v>556</v>
      </c>
      <c r="C180" s="15">
        <v>44677</v>
      </c>
      <c r="D180" s="21" t="str">
        <f>TEXT(Table23[[#This Row],[Order Date]],"d")</f>
        <v>26</v>
      </c>
      <c r="E180" s="15" t="str">
        <f>TEXT(Table23[[#This Row],[Order Date]],"dddd")</f>
        <v>Tuesday</v>
      </c>
      <c r="F180" s="6" t="str">
        <f>TEXT(Table23[[#This Row],[Order Date]],"mmmm")</f>
        <v>April</v>
      </c>
      <c r="G180" s="6" t="s">
        <v>557</v>
      </c>
      <c r="H180" s="6" t="s">
        <v>558</v>
      </c>
      <c r="I180" s="6" t="s">
        <v>21</v>
      </c>
      <c r="J180" s="6" t="s">
        <v>28</v>
      </c>
      <c r="K180" s="7">
        <v>3200</v>
      </c>
      <c r="L180" s="7">
        <v>1</v>
      </c>
      <c r="M180" s="7">
        <f>Table23[[#This Row],[Qty]]*Table23[[#This Row],[Price]]</f>
        <v>3200</v>
      </c>
      <c r="N180" s="6" t="s">
        <v>23</v>
      </c>
      <c r="O180" s="8">
        <f>SUMIFS(Table23[Amount], Table23[Order Date], "&gt;"&amp;Table23[[#This Row],[Order Date]]-30,Table23[Order Date], "&lt;="&amp;Table23[[#This Row],[Order Date]])</f>
        <v>1809960</v>
      </c>
      <c r="P180" s="9">
        <f>SUMIFS(Table23[Amount], Table23[Order Date], "&gt;"&amp;Table23[[#This Row],[Order Date]]-90,Table23[Order Date], "&lt;="&amp;Table23[[#This Row],[Order Date]])</f>
        <v>1809960</v>
      </c>
    </row>
    <row r="181" spans="2:16" x14ac:dyDescent="0.25">
      <c r="B181" s="5" t="s">
        <v>559</v>
      </c>
      <c r="C181" s="15">
        <v>44677</v>
      </c>
      <c r="D181" s="21" t="str">
        <f>TEXT(Table23[[#This Row],[Order Date]],"d")</f>
        <v>26</v>
      </c>
      <c r="E181" s="15" t="str">
        <f>TEXT(Table23[[#This Row],[Order Date]],"dddd")</f>
        <v>Tuesday</v>
      </c>
      <c r="F181" s="6" t="str">
        <f>TEXT(Table23[[#This Row],[Order Date]],"mmmm")</f>
        <v>April</v>
      </c>
      <c r="G181" s="6" t="s">
        <v>560</v>
      </c>
      <c r="H181" s="6" t="s">
        <v>561</v>
      </c>
      <c r="I181" s="6" t="s">
        <v>27</v>
      </c>
      <c r="J181" s="6" t="s">
        <v>33</v>
      </c>
      <c r="K181" s="7">
        <v>2900</v>
      </c>
      <c r="L181" s="7">
        <v>3</v>
      </c>
      <c r="M181" s="7">
        <f>Table23[[#This Row],[Qty]]*Table23[[#This Row],[Price]]</f>
        <v>8700</v>
      </c>
      <c r="N181" s="6" t="s">
        <v>17</v>
      </c>
      <c r="O181" s="8">
        <f>SUMIFS(Table23[Amount], Table23[Order Date], "&gt;"&amp;Table23[[#This Row],[Order Date]]-30,Table23[Order Date], "&lt;="&amp;Table23[[#This Row],[Order Date]])</f>
        <v>1809960</v>
      </c>
      <c r="P181" s="9">
        <f>SUMIFS(Table23[Amount], Table23[Order Date], "&gt;"&amp;Table23[[#This Row],[Order Date]]-90,Table23[Order Date], "&lt;="&amp;Table23[[#This Row],[Order Date]])</f>
        <v>1809960</v>
      </c>
    </row>
    <row r="182" spans="2:16" x14ac:dyDescent="0.25">
      <c r="B182" s="5" t="s">
        <v>562</v>
      </c>
      <c r="C182" s="15">
        <v>44677</v>
      </c>
      <c r="D182" s="21" t="str">
        <f>TEXT(Table23[[#This Row],[Order Date]],"d")</f>
        <v>26</v>
      </c>
      <c r="E182" s="15" t="str">
        <f>TEXT(Table23[[#This Row],[Order Date]],"dddd")</f>
        <v>Tuesday</v>
      </c>
      <c r="F182" s="6" t="str">
        <f>TEXT(Table23[[#This Row],[Order Date]],"mmmm")</f>
        <v>April</v>
      </c>
      <c r="G182" s="6" t="s">
        <v>563</v>
      </c>
      <c r="H182" s="6" t="s">
        <v>564</v>
      </c>
      <c r="I182" s="6" t="s">
        <v>32</v>
      </c>
      <c r="J182" s="6" t="s">
        <v>37</v>
      </c>
      <c r="K182" s="7">
        <v>190</v>
      </c>
      <c r="L182" s="7">
        <v>4</v>
      </c>
      <c r="M182" s="7">
        <f>Table23[[#This Row],[Qty]]*Table23[[#This Row],[Price]]</f>
        <v>760</v>
      </c>
      <c r="N182" s="6" t="s">
        <v>23</v>
      </c>
      <c r="O182" s="8">
        <f>SUMIFS(Table23[Amount], Table23[Order Date], "&gt;"&amp;Table23[[#This Row],[Order Date]]-30,Table23[Order Date], "&lt;="&amp;Table23[[#This Row],[Order Date]])</f>
        <v>1809960</v>
      </c>
      <c r="P182" s="9">
        <f>SUMIFS(Table23[Amount], Table23[Order Date], "&gt;"&amp;Table23[[#This Row],[Order Date]]-90,Table23[Order Date], "&lt;="&amp;Table23[[#This Row],[Order Date]])</f>
        <v>1809960</v>
      </c>
    </row>
    <row r="183" spans="2:16" x14ac:dyDescent="0.25">
      <c r="B183" s="5" t="s">
        <v>565</v>
      </c>
      <c r="C183" s="15">
        <v>44677</v>
      </c>
      <c r="D183" s="21" t="str">
        <f>TEXT(Table23[[#This Row],[Order Date]],"d")</f>
        <v>26</v>
      </c>
      <c r="E183" s="15" t="str">
        <f>TEXT(Table23[[#This Row],[Order Date]],"dddd")</f>
        <v>Tuesday</v>
      </c>
      <c r="F183" s="6" t="str">
        <f>TEXT(Table23[[#This Row],[Order Date]],"mmmm")</f>
        <v>April</v>
      </c>
      <c r="G183" s="6" t="s">
        <v>566</v>
      </c>
      <c r="H183" s="6" t="s">
        <v>567</v>
      </c>
      <c r="I183" s="6" t="s">
        <v>15</v>
      </c>
      <c r="J183" s="6" t="s">
        <v>41</v>
      </c>
      <c r="K183" s="7">
        <v>4000</v>
      </c>
      <c r="L183" s="7">
        <v>2</v>
      </c>
      <c r="M183" s="7">
        <f>Table23[[#This Row],[Qty]]*Table23[[#This Row],[Price]]</f>
        <v>8000</v>
      </c>
      <c r="N183" s="6" t="s">
        <v>17</v>
      </c>
      <c r="O183" s="8">
        <f>SUMIFS(Table23[Amount], Table23[Order Date], "&gt;"&amp;Table23[[#This Row],[Order Date]]-30,Table23[Order Date], "&lt;="&amp;Table23[[#This Row],[Order Date]])</f>
        <v>1809960</v>
      </c>
      <c r="P183" s="9">
        <f>SUMIFS(Table23[Amount], Table23[Order Date], "&gt;"&amp;Table23[[#This Row],[Order Date]]-90,Table23[Order Date], "&lt;="&amp;Table23[[#This Row],[Order Date]])</f>
        <v>1809960</v>
      </c>
    </row>
    <row r="184" spans="2:16" x14ac:dyDescent="0.25">
      <c r="B184" s="5" t="s">
        <v>568</v>
      </c>
      <c r="C184" s="15">
        <v>44677</v>
      </c>
      <c r="D184" s="21" t="str">
        <f>TEXT(Table23[[#This Row],[Order Date]],"d")</f>
        <v>26</v>
      </c>
      <c r="E184" s="15" t="str">
        <f>TEXT(Table23[[#This Row],[Order Date]],"dddd")</f>
        <v>Tuesday</v>
      </c>
      <c r="F184" s="6" t="str">
        <f>TEXT(Table23[[#This Row],[Order Date]],"mmmm")</f>
        <v>April</v>
      </c>
      <c r="G184" s="6" t="s">
        <v>569</v>
      </c>
      <c r="H184" s="6" t="s">
        <v>570</v>
      </c>
      <c r="I184" s="6" t="s">
        <v>21</v>
      </c>
      <c r="J184" s="6" t="s">
        <v>45</v>
      </c>
      <c r="K184" s="7">
        <v>1500</v>
      </c>
      <c r="L184" s="7">
        <v>3</v>
      </c>
      <c r="M184" s="7">
        <f>Table23[[#This Row],[Qty]]*Table23[[#This Row],[Price]]</f>
        <v>4500</v>
      </c>
      <c r="N184" s="6" t="s">
        <v>23</v>
      </c>
      <c r="O184" s="8">
        <f>SUMIFS(Table23[Amount], Table23[Order Date], "&gt;"&amp;Table23[[#This Row],[Order Date]]-30,Table23[Order Date], "&lt;="&amp;Table23[[#This Row],[Order Date]])</f>
        <v>1809960</v>
      </c>
      <c r="P184" s="9">
        <f>SUMIFS(Table23[Amount], Table23[Order Date], "&gt;"&amp;Table23[[#This Row],[Order Date]]-90,Table23[Order Date], "&lt;="&amp;Table23[[#This Row],[Order Date]])</f>
        <v>1809960</v>
      </c>
    </row>
    <row r="185" spans="2:16" x14ac:dyDescent="0.25">
      <c r="B185" s="5" t="s">
        <v>571</v>
      </c>
      <c r="C185" s="15">
        <v>44678</v>
      </c>
      <c r="D185" s="21" t="str">
        <f>TEXT(Table23[[#This Row],[Order Date]],"d")</f>
        <v>27</v>
      </c>
      <c r="E185" s="15" t="str">
        <f>TEXT(Table23[[#This Row],[Order Date]],"dddd")</f>
        <v>Wednesday</v>
      </c>
      <c r="F185" s="6" t="str">
        <f>TEXT(Table23[[#This Row],[Order Date]],"mmmm")</f>
        <v>April</v>
      </c>
      <c r="G185" s="6" t="s">
        <v>572</v>
      </c>
      <c r="H185" s="6" t="s">
        <v>573</v>
      </c>
      <c r="I185" s="6" t="s">
        <v>27</v>
      </c>
      <c r="J185" s="6" t="s">
        <v>16</v>
      </c>
      <c r="K185" s="7">
        <v>210</v>
      </c>
      <c r="L185" s="7">
        <v>4</v>
      </c>
      <c r="M185" s="7">
        <f>Table23[[#This Row],[Qty]]*Table23[[#This Row],[Price]]</f>
        <v>840</v>
      </c>
      <c r="N185" s="6" t="s">
        <v>17</v>
      </c>
      <c r="O185" s="8">
        <f>SUMIFS(Table23[Amount], Table23[Order Date], "&gt;"&amp;Table23[[#This Row],[Order Date]]-30,Table23[Order Date], "&lt;="&amp;Table23[[#This Row],[Order Date]])</f>
        <v>1909760</v>
      </c>
      <c r="P185" s="9">
        <f>SUMIFS(Table23[Amount], Table23[Order Date], "&gt;"&amp;Table23[[#This Row],[Order Date]]-90,Table23[Order Date], "&lt;="&amp;Table23[[#This Row],[Order Date]])</f>
        <v>1909760</v>
      </c>
    </row>
    <row r="186" spans="2:16" x14ac:dyDescent="0.25">
      <c r="B186" s="5" t="s">
        <v>574</v>
      </c>
      <c r="C186" s="15">
        <v>44678</v>
      </c>
      <c r="D186" s="21" t="str">
        <f>TEXT(Table23[[#This Row],[Order Date]],"d")</f>
        <v>27</v>
      </c>
      <c r="E186" s="15" t="str">
        <f>TEXT(Table23[[#This Row],[Order Date]],"dddd")</f>
        <v>Wednesday</v>
      </c>
      <c r="F186" s="6" t="str">
        <f>TEXT(Table23[[#This Row],[Order Date]],"mmmm")</f>
        <v>April</v>
      </c>
      <c r="G186" s="6" t="s">
        <v>575</v>
      </c>
      <c r="H186" s="6" t="s">
        <v>576</v>
      </c>
      <c r="I186" s="6" t="s">
        <v>32</v>
      </c>
      <c r="J186" s="6" t="s">
        <v>22</v>
      </c>
      <c r="K186" s="7">
        <v>4000</v>
      </c>
      <c r="L186" s="7">
        <v>5</v>
      </c>
      <c r="M186" s="7">
        <f>Table23[[#This Row],[Qty]]*Table23[[#This Row],[Price]]</f>
        <v>20000</v>
      </c>
      <c r="N186" s="6" t="s">
        <v>23</v>
      </c>
      <c r="O186" s="8">
        <f>SUMIFS(Table23[Amount], Table23[Order Date], "&gt;"&amp;Table23[[#This Row],[Order Date]]-30,Table23[Order Date], "&lt;="&amp;Table23[[#This Row],[Order Date]])</f>
        <v>1909760</v>
      </c>
      <c r="P186" s="9">
        <f>SUMIFS(Table23[Amount], Table23[Order Date], "&gt;"&amp;Table23[[#This Row],[Order Date]]-90,Table23[Order Date], "&lt;="&amp;Table23[[#This Row],[Order Date]])</f>
        <v>1909760</v>
      </c>
    </row>
    <row r="187" spans="2:16" x14ac:dyDescent="0.25">
      <c r="B187" s="5" t="s">
        <v>577</v>
      </c>
      <c r="C187" s="15">
        <v>44678</v>
      </c>
      <c r="D187" s="21" t="str">
        <f>TEXT(Table23[[#This Row],[Order Date]],"d")</f>
        <v>27</v>
      </c>
      <c r="E187" s="15" t="str">
        <f>TEXT(Table23[[#This Row],[Order Date]],"dddd")</f>
        <v>Wednesday</v>
      </c>
      <c r="F187" s="6" t="str">
        <f>TEXT(Table23[[#This Row],[Order Date]],"mmmm")</f>
        <v>April</v>
      </c>
      <c r="G187" s="6" t="s">
        <v>578</v>
      </c>
      <c r="H187" s="6" t="s">
        <v>579</v>
      </c>
      <c r="I187" s="6" t="s">
        <v>15</v>
      </c>
      <c r="J187" s="6" t="s">
        <v>28</v>
      </c>
      <c r="K187" s="7">
        <v>3200</v>
      </c>
      <c r="L187" s="7">
        <v>6</v>
      </c>
      <c r="M187" s="7">
        <f>Table23[[#This Row],[Qty]]*Table23[[#This Row],[Price]]</f>
        <v>19200</v>
      </c>
      <c r="N187" s="6" t="s">
        <v>17</v>
      </c>
      <c r="O187" s="8">
        <f>SUMIFS(Table23[Amount], Table23[Order Date], "&gt;"&amp;Table23[[#This Row],[Order Date]]-30,Table23[Order Date], "&lt;="&amp;Table23[[#This Row],[Order Date]])</f>
        <v>1909760</v>
      </c>
      <c r="P187" s="9">
        <f>SUMIFS(Table23[Amount], Table23[Order Date], "&gt;"&amp;Table23[[#This Row],[Order Date]]-90,Table23[Order Date], "&lt;="&amp;Table23[[#This Row],[Order Date]])</f>
        <v>1909760</v>
      </c>
    </row>
    <row r="188" spans="2:16" x14ac:dyDescent="0.25">
      <c r="B188" s="5" t="s">
        <v>580</v>
      </c>
      <c r="C188" s="15">
        <v>44678</v>
      </c>
      <c r="D188" s="21" t="str">
        <f>TEXT(Table23[[#This Row],[Order Date]],"d")</f>
        <v>27</v>
      </c>
      <c r="E188" s="15" t="str">
        <f>TEXT(Table23[[#This Row],[Order Date]],"dddd")</f>
        <v>Wednesday</v>
      </c>
      <c r="F188" s="6" t="str">
        <f>TEXT(Table23[[#This Row],[Order Date]],"mmmm")</f>
        <v>April</v>
      </c>
      <c r="G188" s="6" t="s">
        <v>581</v>
      </c>
      <c r="H188" s="6" t="s">
        <v>582</v>
      </c>
      <c r="I188" s="6" t="s">
        <v>21</v>
      </c>
      <c r="J188" s="6" t="s">
        <v>33</v>
      </c>
      <c r="K188" s="7">
        <v>2900</v>
      </c>
      <c r="L188" s="7">
        <v>5</v>
      </c>
      <c r="M188" s="7">
        <f>Table23[[#This Row],[Qty]]*Table23[[#This Row],[Price]]</f>
        <v>14500</v>
      </c>
      <c r="N188" s="6" t="s">
        <v>23</v>
      </c>
      <c r="O188" s="8">
        <f>SUMIFS(Table23[Amount], Table23[Order Date], "&gt;"&amp;Table23[[#This Row],[Order Date]]-30,Table23[Order Date], "&lt;="&amp;Table23[[#This Row],[Order Date]])</f>
        <v>1909760</v>
      </c>
      <c r="P188" s="9">
        <f>SUMIFS(Table23[Amount], Table23[Order Date], "&gt;"&amp;Table23[[#This Row],[Order Date]]-90,Table23[Order Date], "&lt;="&amp;Table23[[#This Row],[Order Date]])</f>
        <v>1909760</v>
      </c>
    </row>
    <row r="189" spans="2:16" x14ac:dyDescent="0.25">
      <c r="B189" s="5" t="s">
        <v>583</v>
      </c>
      <c r="C189" s="15">
        <v>44678</v>
      </c>
      <c r="D189" s="21" t="str">
        <f>TEXT(Table23[[#This Row],[Order Date]],"d")</f>
        <v>27</v>
      </c>
      <c r="E189" s="15" t="str">
        <f>TEXT(Table23[[#This Row],[Order Date]],"dddd")</f>
        <v>Wednesday</v>
      </c>
      <c r="F189" s="6" t="str">
        <f>TEXT(Table23[[#This Row],[Order Date]],"mmmm")</f>
        <v>April</v>
      </c>
      <c r="G189" s="6" t="s">
        <v>584</v>
      </c>
      <c r="H189" s="6" t="s">
        <v>585</v>
      </c>
      <c r="I189" s="6" t="s">
        <v>27</v>
      </c>
      <c r="J189" s="6" t="s">
        <v>37</v>
      </c>
      <c r="K189" s="7">
        <v>190</v>
      </c>
      <c r="L189" s="7">
        <v>4</v>
      </c>
      <c r="M189" s="7">
        <f>Table23[[#This Row],[Qty]]*Table23[[#This Row],[Price]]</f>
        <v>760</v>
      </c>
      <c r="N189" s="6" t="s">
        <v>17</v>
      </c>
      <c r="O189" s="8">
        <f>SUMIFS(Table23[Amount], Table23[Order Date], "&gt;"&amp;Table23[[#This Row],[Order Date]]-30,Table23[Order Date], "&lt;="&amp;Table23[[#This Row],[Order Date]])</f>
        <v>1909760</v>
      </c>
      <c r="P189" s="9">
        <f>SUMIFS(Table23[Amount], Table23[Order Date], "&gt;"&amp;Table23[[#This Row],[Order Date]]-90,Table23[Order Date], "&lt;="&amp;Table23[[#This Row],[Order Date]])</f>
        <v>1909760</v>
      </c>
    </row>
    <row r="190" spans="2:16" x14ac:dyDescent="0.25">
      <c r="B190" s="5" t="s">
        <v>586</v>
      </c>
      <c r="C190" s="15">
        <v>44678</v>
      </c>
      <c r="D190" s="21" t="str">
        <f>TEXT(Table23[[#This Row],[Order Date]],"d")</f>
        <v>27</v>
      </c>
      <c r="E190" s="15" t="str">
        <f>TEXT(Table23[[#This Row],[Order Date]],"dddd")</f>
        <v>Wednesday</v>
      </c>
      <c r="F190" s="6" t="str">
        <f>TEXT(Table23[[#This Row],[Order Date]],"mmmm")</f>
        <v>April</v>
      </c>
      <c r="G190" s="6" t="s">
        <v>587</v>
      </c>
      <c r="H190" s="6" t="s">
        <v>588</v>
      </c>
      <c r="I190" s="6" t="s">
        <v>32</v>
      </c>
      <c r="J190" s="6" t="s">
        <v>41</v>
      </c>
      <c r="K190" s="7">
        <v>4000</v>
      </c>
      <c r="L190" s="7">
        <v>10</v>
      </c>
      <c r="M190" s="7">
        <f>Table23[[#This Row],[Qty]]*Table23[[#This Row],[Price]]</f>
        <v>40000</v>
      </c>
      <c r="N190" s="6" t="s">
        <v>23</v>
      </c>
      <c r="O190" s="8">
        <f>SUMIFS(Table23[Amount], Table23[Order Date], "&gt;"&amp;Table23[[#This Row],[Order Date]]-30,Table23[Order Date], "&lt;="&amp;Table23[[#This Row],[Order Date]])</f>
        <v>1909760</v>
      </c>
      <c r="P190" s="9">
        <f>SUMIFS(Table23[Amount], Table23[Order Date], "&gt;"&amp;Table23[[#This Row],[Order Date]]-90,Table23[Order Date], "&lt;="&amp;Table23[[#This Row],[Order Date]])</f>
        <v>1909760</v>
      </c>
    </row>
    <row r="191" spans="2:16" x14ac:dyDescent="0.25">
      <c r="B191" s="5" t="s">
        <v>589</v>
      </c>
      <c r="C191" s="15">
        <v>44678</v>
      </c>
      <c r="D191" s="21" t="str">
        <f>TEXT(Table23[[#This Row],[Order Date]],"d")</f>
        <v>27</v>
      </c>
      <c r="E191" s="15" t="str">
        <f>TEXT(Table23[[#This Row],[Order Date]],"dddd")</f>
        <v>Wednesday</v>
      </c>
      <c r="F191" s="6" t="str">
        <f>TEXT(Table23[[#This Row],[Order Date]],"mmmm")</f>
        <v>April</v>
      </c>
      <c r="G191" s="6" t="s">
        <v>590</v>
      </c>
      <c r="H191" s="6" t="s">
        <v>591</v>
      </c>
      <c r="I191" s="6" t="s">
        <v>15</v>
      </c>
      <c r="J191" s="6" t="s">
        <v>45</v>
      </c>
      <c r="K191" s="7">
        <v>1500</v>
      </c>
      <c r="L191" s="7">
        <v>3</v>
      </c>
      <c r="M191" s="7">
        <f>Table23[[#This Row],[Qty]]*Table23[[#This Row],[Price]]</f>
        <v>4500</v>
      </c>
      <c r="N191" s="6" t="s">
        <v>17</v>
      </c>
      <c r="O191" s="8">
        <f>SUMIFS(Table23[Amount], Table23[Order Date], "&gt;"&amp;Table23[[#This Row],[Order Date]]-30,Table23[Order Date], "&lt;="&amp;Table23[[#This Row],[Order Date]])</f>
        <v>1909760</v>
      </c>
      <c r="P191" s="9">
        <f>SUMIFS(Table23[Amount], Table23[Order Date], "&gt;"&amp;Table23[[#This Row],[Order Date]]-90,Table23[Order Date], "&lt;="&amp;Table23[[#This Row],[Order Date]])</f>
        <v>1909760</v>
      </c>
    </row>
    <row r="192" spans="2:16" x14ac:dyDescent="0.25">
      <c r="B192" s="5" t="s">
        <v>592</v>
      </c>
      <c r="C192" s="15">
        <v>44679</v>
      </c>
      <c r="D192" s="21" t="str">
        <f>TEXT(Table23[[#This Row],[Order Date]],"d")</f>
        <v>28</v>
      </c>
      <c r="E192" s="15" t="str">
        <f>TEXT(Table23[[#This Row],[Order Date]],"dddd")</f>
        <v>Thursday</v>
      </c>
      <c r="F192" s="6" t="str">
        <f>TEXT(Table23[[#This Row],[Order Date]],"mmmm")</f>
        <v>April</v>
      </c>
      <c r="G192" s="6" t="s">
        <v>593</v>
      </c>
      <c r="H192" s="6" t="s">
        <v>594</v>
      </c>
      <c r="I192" s="6" t="s">
        <v>21</v>
      </c>
      <c r="J192" s="6" t="s">
        <v>16</v>
      </c>
      <c r="K192" s="7">
        <v>210</v>
      </c>
      <c r="L192" s="7">
        <v>4</v>
      </c>
      <c r="M192" s="7">
        <f>Table23[[#This Row],[Qty]]*Table23[[#This Row],[Price]]</f>
        <v>840</v>
      </c>
      <c r="N192" s="6" t="s">
        <v>23</v>
      </c>
      <c r="O192" s="8">
        <f>SUMIFS(Table23[Amount], Table23[Order Date], "&gt;"&amp;Table23[[#This Row],[Order Date]]-30,Table23[Order Date], "&lt;="&amp;Table23[[#This Row],[Order Date]])</f>
        <v>1994440</v>
      </c>
      <c r="P192" s="9">
        <f>SUMIFS(Table23[Amount], Table23[Order Date], "&gt;"&amp;Table23[[#This Row],[Order Date]]-90,Table23[Order Date], "&lt;="&amp;Table23[[#This Row],[Order Date]])</f>
        <v>1994440</v>
      </c>
    </row>
    <row r="193" spans="2:16" x14ac:dyDescent="0.25">
      <c r="B193" s="5" t="s">
        <v>595</v>
      </c>
      <c r="C193" s="15">
        <v>44679</v>
      </c>
      <c r="D193" s="21" t="str">
        <f>TEXT(Table23[[#This Row],[Order Date]],"d")</f>
        <v>28</v>
      </c>
      <c r="E193" s="15" t="str">
        <f>TEXT(Table23[[#This Row],[Order Date]],"dddd")</f>
        <v>Thursday</v>
      </c>
      <c r="F193" s="6" t="str">
        <f>TEXT(Table23[[#This Row],[Order Date]],"mmmm")</f>
        <v>April</v>
      </c>
      <c r="G193" s="6" t="s">
        <v>596</v>
      </c>
      <c r="H193" s="6" t="s">
        <v>597</v>
      </c>
      <c r="I193" s="6" t="s">
        <v>27</v>
      </c>
      <c r="J193" s="6" t="s">
        <v>22</v>
      </c>
      <c r="K193" s="7">
        <v>4000</v>
      </c>
      <c r="L193" s="7">
        <v>5</v>
      </c>
      <c r="M193" s="7">
        <f>Table23[[#This Row],[Qty]]*Table23[[#This Row],[Price]]</f>
        <v>20000</v>
      </c>
      <c r="N193" s="6" t="s">
        <v>17</v>
      </c>
      <c r="O193" s="8">
        <f>SUMIFS(Table23[Amount], Table23[Order Date], "&gt;"&amp;Table23[[#This Row],[Order Date]]-30,Table23[Order Date], "&lt;="&amp;Table23[[#This Row],[Order Date]])</f>
        <v>1994440</v>
      </c>
      <c r="P193" s="9">
        <f>SUMIFS(Table23[Amount], Table23[Order Date], "&gt;"&amp;Table23[[#This Row],[Order Date]]-90,Table23[Order Date], "&lt;="&amp;Table23[[#This Row],[Order Date]])</f>
        <v>1994440</v>
      </c>
    </row>
    <row r="194" spans="2:16" x14ac:dyDescent="0.25">
      <c r="B194" s="5" t="s">
        <v>598</v>
      </c>
      <c r="C194" s="15">
        <v>44679</v>
      </c>
      <c r="D194" s="21" t="str">
        <f>TEXT(Table23[[#This Row],[Order Date]],"d")</f>
        <v>28</v>
      </c>
      <c r="E194" s="15" t="str">
        <f>TEXT(Table23[[#This Row],[Order Date]],"dddd")</f>
        <v>Thursday</v>
      </c>
      <c r="F194" s="6" t="str">
        <f>TEXT(Table23[[#This Row],[Order Date]],"mmmm")</f>
        <v>April</v>
      </c>
      <c r="G194" s="6" t="s">
        <v>599</v>
      </c>
      <c r="H194" s="6" t="s">
        <v>600</v>
      </c>
      <c r="I194" s="6" t="s">
        <v>32</v>
      </c>
      <c r="J194" s="6" t="s">
        <v>28</v>
      </c>
      <c r="K194" s="7">
        <v>3200</v>
      </c>
      <c r="L194" s="7">
        <v>6</v>
      </c>
      <c r="M194" s="7">
        <f>Table23[[#This Row],[Qty]]*Table23[[#This Row],[Price]]</f>
        <v>19200</v>
      </c>
      <c r="N194" s="6" t="s">
        <v>23</v>
      </c>
      <c r="O194" s="8">
        <f>SUMIFS(Table23[Amount], Table23[Order Date], "&gt;"&amp;Table23[[#This Row],[Order Date]]-30,Table23[Order Date], "&lt;="&amp;Table23[[#This Row],[Order Date]])</f>
        <v>1994440</v>
      </c>
      <c r="P194" s="9">
        <f>SUMIFS(Table23[Amount], Table23[Order Date], "&gt;"&amp;Table23[[#This Row],[Order Date]]-90,Table23[Order Date], "&lt;="&amp;Table23[[#This Row],[Order Date]])</f>
        <v>1994440</v>
      </c>
    </row>
    <row r="195" spans="2:16" x14ac:dyDescent="0.25">
      <c r="B195" s="5" t="s">
        <v>601</v>
      </c>
      <c r="C195" s="15">
        <v>44679</v>
      </c>
      <c r="D195" s="21" t="str">
        <f>TEXT(Table23[[#This Row],[Order Date]],"d")</f>
        <v>28</v>
      </c>
      <c r="E195" s="15" t="str">
        <f>TEXT(Table23[[#This Row],[Order Date]],"dddd")</f>
        <v>Thursday</v>
      </c>
      <c r="F195" s="6" t="str">
        <f>TEXT(Table23[[#This Row],[Order Date]],"mmmm")</f>
        <v>April</v>
      </c>
      <c r="G195" s="6" t="s">
        <v>602</v>
      </c>
      <c r="H195" s="6" t="s">
        <v>603</v>
      </c>
      <c r="I195" s="6" t="s">
        <v>15</v>
      </c>
      <c r="J195" s="6" t="s">
        <v>33</v>
      </c>
      <c r="K195" s="7">
        <v>2900</v>
      </c>
      <c r="L195" s="7">
        <v>5</v>
      </c>
      <c r="M195" s="7">
        <f>Table23[[#This Row],[Qty]]*Table23[[#This Row],[Price]]</f>
        <v>14500</v>
      </c>
      <c r="N195" s="6" t="s">
        <v>17</v>
      </c>
      <c r="O195" s="8">
        <f>SUMIFS(Table23[Amount], Table23[Order Date], "&gt;"&amp;Table23[[#This Row],[Order Date]]-30,Table23[Order Date], "&lt;="&amp;Table23[[#This Row],[Order Date]])</f>
        <v>1994440</v>
      </c>
      <c r="P195" s="9">
        <f>SUMIFS(Table23[Amount], Table23[Order Date], "&gt;"&amp;Table23[[#This Row],[Order Date]]-90,Table23[Order Date], "&lt;="&amp;Table23[[#This Row],[Order Date]])</f>
        <v>1994440</v>
      </c>
    </row>
    <row r="196" spans="2:16" x14ac:dyDescent="0.25">
      <c r="B196" s="5" t="s">
        <v>604</v>
      </c>
      <c r="C196" s="15">
        <v>44679</v>
      </c>
      <c r="D196" s="21" t="str">
        <f>TEXT(Table23[[#This Row],[Order Date]],"d")</f>
        <v>28</v>
      </c>
      <c r="E196" s="15" t="str">
        <f>TEXT(Table23[[#This Row],[Order Date]],"dddd")</f>
        <v>Thursday</v>
      </c>
      <c r="F196" s="6" t="str">
        <f>TEXT(Table23[[#This Row],[Order Date]],"mmmm")</f>
        <v>April</v>
      </c>
      <c r="G196" s="6" t="s">
        <v>605</v>
      </c>
      <c r="H196" s="6" t="s">
        <v>606</v>
      </c>
      <c r="I196" s="6" t="s">
        <v>21</v>
      </c>
      <c r="J196" s="6" t="s">
        <v>37</v>
      </c>
      <c r="K196" s="7">
        <v>190</v>
      </c>
      <c r="L196" s="7">
        <v>6</v>
      </c>
      <c r="M196" s="7">
        <f>Table23[[#This Row],[Qty]]*Table23[[#This Row],[Price]]</f>
        <v>1140</v>
      </c>
      <c r="N196" s="6" t="s">
        <v>23</v>
      </c>
      <c r="O196" s="8">
        <f>SUMIFS(Table23[Amount], Table23[Order Date], "&gt;"&amp;Table23[[#This Row],[Order Date]]-30,Table23[Order Date], "&lt;="&amp;Table23[[#This Row],[Order Date]])</f>
        <v>1994440</v>
      </c>
      <c r="P196" s="9">
        <f>SUMIFS(Table23[Amount], Table23[Order Date], "&gt;"&amp;Table23[[#This Row],[Order Date]]-90,Table23[Order Date], "&lt;="&amp;Table23[[#This Row],[Order Date]])</f>
        <v>1994440</v>
      </c>
    </row>
    <row r="197" spans="2:16" x14ac:dyDescent="0.25">
      <c r="B197" s="5" t="s">
        <v>607</v>
      </c>
      <c r="C197" s="15">
        <v>44679</v>
      </c>
      <c r="D197" s="21" t="str">
        <f>TEXT(Table23[[#This Row],[Order Date]],"d")</f>
        <v>28</v>
      </c>
      <c r="E197" s="15" t="str">
        <f>TEXT(Table23[[#This Row],[Order Date]],"dddd")</f>
        <v>Thursday</v>
      </c>
      <c r="F197" s="6" t="str">
        <f>TEXT(Table23[[#This Row],[Order Date]],"mmmm")</f>
        <v>April</v>
      </c>
      <c r="G197" s="6" t="s">
        <v>608</v>
      </c>
      <c r="H197" s="6" t="s">
        <v>609</v>
      </c>
      <c r="I197" s="6" t="s">
        <v>27</v>
      </c>
      <c r="J197" s="6" t="s">
        <v>41</v>
      </c>
      <c r="K197" s="7">
        <v>4000</v>
      </c>
      <c r="L197" s="7">
        <v>5</v>
      </c>
      <c r="M197" s="7">
        <f>Table23[[#This Row],[Qty]]*Table23[[#This Row],[Price]]</f>
        <v>20000</v>
      </c>
      <c r="N197" s="6" t="s">
        <v>17</v>
      </c>
      <c r="O197" s="8">
        <f>SUMIFS(Table23[Amount], Table23[Order Date], "&gt;"&amp;Table23[[#This Row],[Order Date]]-30,Table23[Order Date], "&lt;="&amp;Table23[[#This Row],[Order Date]])</f>
        <v>1994440</v>
      </c>
      <c r="P197" s="9">
        <f>SUMIFS(Table23[Amount], Table23[Order Date], "&gt;"&amp;Table23[[#This Row],[Order Date]]-90,Table23[Order Date], "&lt;="&amp;Table23[[#This Row],[Order Date]])</f>
        <v>1994440</v>
      </c>
    </row>
    <row r="198" spans="2:16" x14ac:dyDescent="0.25">
      <c r="B198" s="5" t="s">
        <v>610</v>
      </c>
      <c r="C198" s="15">
        <v>44679</v>
      </c>
      <c r="D198" s="21" t="str">
        <f>TEXT(Table23[[#This Row],[Order Date]],"d")</f>
        <v>28</v>
      </c>
      <c r="E198" s="15" t="str">
        <f>TEXT(Table23[[#This Row],[Order Date]],"dddd")</f>
        <v>Thursday</v>
      </c>
      <c r="F198" s="6" t="str">
        <f>TEXT(Table23[[#This Row],[Order Date]],"mmmm")</f>
        <v>April</v>
      </c>
      <c r="G198" s="6" t="s">
        <v>611</v>
      </c>
      <c r="H198" s="6" t="s">
        <v>612</v>
      </c>
      <c r="I198" s="6" t="s">
        <v>32</v>
      </c>
      <c r="J198" s="6" t="s">
        <v>45</v>
      </c>
      <c r="K198" s="7">
        <v>1500</v>
      </c>
      <c r="L198" s="7">
        <v>6</v>
      </c>
      <c r="M198" s="7">
        <f>Table23[[#This Row],[Qty]]*Table23[[#This Row],[Price]]</f>
        <v>9000</v>
      </c>
      <c r="N198" s="6" t="s">
        <v>23</v>
      </c>
      <c r="O198" s="8">
        <f>SUMIFS(Table23[Amount], Table23[Order Date], "&gt;"&amp;Table23[[#This Row],[Order Date]]-30,Table23[Order Date], "&lt;="&amp;Table23[[#This Row],[Order Date]])</f>
        <v>1994440</v>
      </c>
      <c r="P198" s="9">
        <f>SUMIFS(Table23[Amount], Table23[Order Date], "&gt;"&amp;Table23[[#This Row],[Order Date]]-90,Table23[Order Date], "&lt;="&amp;Table23[[#This Row],[Order Date]])</f>
        <v>1994440</v>
      </c>
    </row>
    <row r="199" spans="2:16" x14ac:dyDescent="0.25">
      <c r="B199" s="5" t="s">
        <v>613</v>
      </c>
      <c r="C199" s="15">
        <v>44680</v>
      </c>
      <c r="D199" s="21" t="str">
        <f>TEXT(Table23[[#This Row],[Order Date]],"d")</f>
        <v>29</v>
      </c>
      <c r="E199" s="15" t="str">
        <f>TEXT(Table23[[#This Row],[Order Date]],"dddd")</f>
        <v>Friday</v>
      </c>
      <c r="F199" s="6" t="str">
        <f>TEXT(Table23[[#This Row],[Order Date]],"mmmm")</f>
        <v>April</v>
      </c>
      <c r="G199" s="6" t="s">
        <v>614</v>
      </c>
      <c r="H199" s="6" t="s">
        <v>615</v>
      </c>
      <c r="I199" s="6" t="s">
        <v>15</v>
      </c>
      <c r="J199" s="6" t="s">
        <v>16</v>
      </c>
      <c r="K199" s="7">
        <v>210</v>
      </c>
      <c r="L199" s="7">
        <v>2</v>
      </c>
      <c r="M199" s="7">
        <f>Table23[[#This Row],[Qty]]*Table23[[#This Row],[Price]]</f>
        <v>420</v>
      </c>
      <c r="N199" s="6" t="s">
        <v>17</v>
      </c>
      <c r="O199" s="8">
        <f>SUMIFS(Table23[Amount], Table23[Order Date], "&gt;"&amp;Table23[[#This Row],[Order Date]]-30,Table23[Order Date], "&lt;="&amp;Table23[[#This Row],[Order Date]])</f>
        <v>2044250</v>
      </c>
      <c r="P199" s="9">
        <f>SUMIFS(Table23[Amount], Table23[Order Date], "&gt;"&amp;Table23[[#This Row],[Order Date]]-90,Table23[Order Date], "&lt;="&amp;Table23[[#This Row],[Order Date]])</f>
        <v>2044250</v>
      </c>
    </row>
    <row r="200" spans="2:16" x14ac:dyDescent="0.25">
      <c r="B200" s="5" t="s">
        <v>616</v>
      </c>
      <c r="C200" s="15">
        <v>44680</v>
      </c>
      <c r="D200" s="21" t="str">
        <f>TEXT(Table23[[#This Row],[Order Date]],"d")</f>
        <v>29</v>
      </c>
      <c r="E200" s="15" t="str">
        <f>TEXT(Table23[[#This Row],[Order Date]],"dddd")</f>
        <v>Friday</v>
      </c>
      <c r="F200" s="6" t="str">
        <f>TEXT(Table23[[#This Row],[Order Date]],"mmmm")</f>
        <v>April</v>
      </c>
      <c r="G200" s="6" t="s">
        <v>617</v>
      </c>
      <c r="H200" s="6" t="s">
        <v>618</v>
      </c>
      <c r="I200" s="6" t="s">
        <v>21</v>
      </c>
      <c r="J200" s="6" t="s">
        <v>22</v>
      </c>
      <c r="K200" s="7">
        <v>4000</v>
      </c>
      <c r="L200" s="7">
        <v>3</v>
      </c>
      <c r="M200" s="7">
        <f>Table23[[#This Row],[Qty]]*Table23[[#This Row],[Price]]</f>
        <v>12000</v>
      </c>
      <c r="N200" s="6" t="s">
        <v>23</v>
      </c>
      <c r="O200" s="8">
        <f>SUMIFS(Table23[Amount], Table23[Order Date], "&gt;"&amp;Table23[[#This Row],[Order Date]]-30,Table23[Order Date], "&lt;="&amp;Table23[[#This Row],[Order Date]])</f>
        <v>2044250</v>
      </c>
      <c r="P200" s="9">
        <f>SUMIFS(Table23[Amount], Table23[Order Date], "&gt;"&amp;Table23[[#This Row],[Order Date]]-90,Table23[Order Date], "&lt;="&amp;Table23[[#This Row],[Order Date]])</f>
        <v>2044250</v>
      </c>
    </row>
    <row r="201" spans="2:16" x14ac:dyDescent="0.25">
      <c r="B201" s="5" t="s">
        <v>619</v>
      </c>
      <c r="C201" s="15">
        <v>44680</v>
      </c>
      <c r="D201" s="21" t="str">
        <f>TEXT(Table23[[#This Row],[Order Date]],"d")</f>
        <v>29</v>
      </c>
      <c r="E201" s="15" t="str">
        <f>TEXT(Table23[[#This Row],[Order Date]],"dddd")</f>
        <v>Friday</v>
      </c>
      <c r="F201" s="6" t="str">
        <f>TEXT(Table23[[#This Row],[Order Date]],"mmmm")</f>
        <v>April</v>
      </c>
      <c r="G201" s="6" t="s">
        <v>620</v>
      </c>
      <c r="H201" s="6" t="s">
        <v>621</v>
      </c>
      <c r="I201" s="6" t="s">
        <v>27</v>
      </c>
      <c r="J201" s="6" t="s">
        <v>28</v>
      </c>
      <c r="K201" s="7">
        <v>3200</v>
      </c>
      <c r="L201" s="7">
        <v>5</v>
      </c>
      <c r="M201" s="7">
        <f>Table23[[#This Row],[Qty]]*Table23[[#This Row],[Price]]</f>
        <v>16000</v>
      </c>
      <c r="N201" s="6" t="s">
        <v>17</v>
      </c>
      <c r="O201" s="8">
        <f>SUMIFS(Table23[Amount], Table23[Order Date], "&gt;"&amp;Table23[[#This Row],[Order Date]]-30,Table23[Order Date], "&lt;="&amp;Table23[[#This Row],[Order Date]])</f>
        <v>2044250</v>
      </c>
      <c r="P201" s="9">
        <f>SUMIFS(Table23[Amount], Table23[Order Date], "&gt;"&amp;Table23[[#This Row],[Order Date]]-90,Table23[Order Date], "&lt;="&amp;Table23[[#This Row],[Order Date]])</f>
        <v>2044250</v>
      </c>
    </row>
    <row r="202" spans="2:16" x14ac:dyDescent="0.25">
      <c r="B202" s="5" t="s">
        <v>622</v>
      </c>
      <c r="C202" s="15">
        <v>44680</v>
      </c>
      <c r="D202" s="21" t="str">
        <f>TEXT(Table23[[#This Row],[Order Date]],"d")</f>
        <v>29</v>
      </c>
      <c r="E202" s="15" t="str">
        <f>TEXT(Table23[[#This Row],[Order Date]],"dddd")</f>
        <v>Friday</v>
      </c>
      <c r="F202" s="6" t="str">
        <f>TEXT(Table23[[#This Row],[Order Date]],"mmmm")</f>
        <v>April</v>
      </c>
      <c r="G202" s="6" t="s">
        <v>623</v>
      </c>
      <c r="H202" s="6" t="s">
        <v>624</v>
      </c>
      <c r="I202" s="6" t="s">
        <v>32</v>
      </c>
      <c r="J202" s="6" t="s">
        <v>33</v>
      </c>
      <c r="K202" s="7">
        <v>2900</v>
      </c>
      <c r="L202" s="7">
        <v>3</v>
      </c>
      <c r="M202" s="7">
        <f>Table23[[#This Row],[Qty]]*Table23[[#This Row],[Price]]</f>
        <v>8700</v>
      </c>
      <c r="N202" s="6" t="s">
        <v>23</v>
      </c>
      <c r="O202" s="8">
        <f>SUMIFS(Table23[Amount], Table23[Order Date], "&gt;"&amp;Table23[[#This Row],[Order Date]]-30,Table23[Order Date], "&lt;="&amp;Table23[[#This Row],[Order Date]])</f>
        <v>2044250</v>
      </c>
      <c r="P202" s="9">
        <f>SUMIFS(Table23[Amount], Table23[Order Date], "&gt;"&amp;Table23[[#This Row],[Order Date]]-90,Table23[Order Date], "&lt;="&amp;Table23[[#This Row],[Order Date]])</f>
        <v>2044250</v>
      </c>
    </row>
    <row r="203" spans="2:16" x14ac:dyDescent="0.25">
      <c r="B203" s="5" t="s">
        <v>625</v>
      </c>
      <c r="C203" s="15">
        <v>44680</v>
      </c>
      <c r="D203" s="21" t="str">
        <f>TEXT(Table23[[#This Row],[Order Date]],"d")</f>
        <v>29</v>
      </c>
      <c r="E203" s="15" t="str">
        <f>TEXT(Table23[[#This Row],[Order Date]],"dddd")</f>
        <v>Friday</v>
      </c>
      <c r="F203" s="6" t="str">
        <f>TEXT(Table23[[#This Row],[Order Date]],"mmmm")</f>
        <v>April</v>
      </c>
      <c r="G203" s="6" t="s">
        <v>626</v>
      </c>
      <c r="H203" s="6" t="s">
        <v>627</v>
      </c>
      <c r="I203" s="6" t="s">
        <v>15</v>
      </c>
      <c r="J203" s="6" t="s">
        <v>37</v>
      </c>
      <c r="K203" s="7">
        <v>190</v>
      </c>
      <c r="L203" s="7">
        <v>1</v>
      </c>
      <c r="M203" s="7">
        <f>Table23[[#This Row],[Qty]]*Table23[[#This Row],[Price]]</f>
        <v>190</v>
      </c>
      <c r="N203" s="6" t="s">
        <v>17</v>
      </c>
      <c r="O203" s="8">
        <f>SUMIFS(Table23[Amount], Table23[Order Date], "&gt;"&amp;Table23[[#This Row],[Order Date]]-30,Table23[Order Date], "&lt;="&amp;Table23[[#This Row],[Order Date]])</f>
        <v>2044250</v>
      </c>
      <c r="P203" s="9">
        <f>SUMIFS(Table23[Amount], Table23[Order Date], "&gt;"&amp;Table23[[#This Row],[Order Date]]-90,Table23[Order Date], "&lt;="&amp;Table23[[#This Row],[Order Date]])</f>
        <v>2044250</v>
      </c>
    </row>
    <row r="204" spans="2:16" x14ac:dyDescent="0.25">
      <c r="B204" s="5" t="s">
        <v>628</v>
      </c>
      <c r="C204" s="15">
        <v>44680</v>
      </c>
      <c r="D204" s="21" t="str">
        <f>TEXT(Table23[[#This Row],[Order Date]],"d")</f>
        <v>29</v>
      </c>
      <c r="E204" s="15" t="str">
        <f>TEXT(Table23[[#This Row],[Order Date]],"dddd")</f>
        <v>Friday</v>
      </c>
      <c r="F204" s="6" t="str">
        <f>TEXT(Table23[[#This Row],[Order Date]],"mmmm")</f>
        <v>April</v>
      </c>
      <c r="G204" s="6" t="s">
        <v>629</v>
      </c>
      <c r="H204" s="6" t="s">
        <v>630</v>
      </c>
      <c r="I204" s="6" t="s">
        <v>21</v>
      </c>
      <c r="J204" s="6" t="s">
        <v>41</v>
      </c>
      <c r="K204" s="7">
        <v>4000</v>
      </c>
      <c r="L204" s="7">
        <v>2</v>
      </c>
      <c r="M204" s="7">
        <f>Table23[[#This Row],[Qty]]*Table23[[#This Row],[Price]]</f>
        <v>8000</v>
      </c>
      <c r="N204" s="6" t="s">
        <v>23</v>
      </c>
      <c r="O204" s="8">
        <f>SUMIFS(Table23[Amount], Table23[Order Date], "&gt;"&amp;Table23[[#This Row],[Order Date]]-30,Table23[Order Date], "&lt;="&amp;Table23[[#This Row],[Order Date]])</f>
        <v>2044250</v>
      </c>
      <c r="P204" s="9">
        <f>SUMIFS(Table23[Amount], Table23[Order Date], "&gt;"&amp;Table23[[#This Row],[Order Date]]-90,Table23[Order Date], "&lt;="&amp;Table23[[#This Row],[Order Date]])</f>
        <v>2044250</v>
      </c>
    </row>
    <row r="205" spans="2:16" x14ac:dyDescent="0.25">
      <c r="B205" s="5" t="s">
        <v>631</v>
      </c>
      <c r="C205" s="15">
        <v>44680</v>
      </c>
      <c r="D205" s="21" t="str">
        <f>TEXT(Table23[[#This Row],[Order Date]],"d")</f>
        <v>29</v>
      </c>
      <c r="E205" s="15" t="str">
        <f>TEXT(Table23[[#This Row],[Order Date]],"dddd")</f>
        <v>Friday</v>
      </c>
      <c r="F205" s="6" t="str">
        <f>TEXT(Table23[[#This Row],[Order Date]],"mmmm")</f>
        <v>April</v>
      </c>
      <c r="G205" s="6" t="s">
        <v>632</v>
      </c>
      <c r="H205" s="6" t="s">
        <v>633</v>
      </c>
      <c r="I205" s="6" t="s">
        <v>27</v>
      </c>
      <c r="J205" s="6" t="s">
        <v>45</v>
      </c>
      <c r="K205" s="7">
        <v>1500</v>
      </c>
      <c r="L205" s="7">
        <v>3</v>
      </c>
      <c r="M205" s="7">
        <f>Table23[[#This Row],[Qty]]*Table23[[#This Row],[Price]]</f>
        <v>4500</v>
      </c>
      <c r="N205" s="6" t="s">
        <v>17</v>
      </c>
      <c r="O205" s="8">
        <f>SUMIFS(Table23[Amount], Table23[Order Date], "&gt;"&amp;Table23[[#This Row],[Order Date]]-30,Table23[Order Date], "&lt;="&amp;Table23[[#This Row],[Order Date]])</f>
        <v>2044250</v>
      </c>
      <c r="P205" s="9">
        <f>SUMIFS(Table23[Amount], Table23[Order Date], "&gt;"&amp;Table23[[#This Row],[Order Date]]-90,Table23[Order Date], "&lt;="&amp;Table23[[#This Row],[Order Date]])</f>
        <v>2044250</v>
      </c>
    </row>
    <row r="206" spans="2:16" x14ac:dyDescent="0.25">
      <c r="B206" s="5" t="s">
        <v>634</v>
      </c>
      <c r="C206" s="15">
        <v>44681</v>
      </c>
      <c r="D206" s="21" t="str">
        <f>TEXT(Table23[[#This Row],[Order Date]],"d")</f>
        <v>30</v>
      </c>
      <c r="E206" s="15" t="str">
        <f>TEXT(Table23[[#This Row],[Order Date]],"dddd")</f>
        <v>Saturday</v>
      </c>
      <c r="F206" s="6" t="str">
        <f>TEXT(Table23[[#This Row],[Order Date]],"mmmm")</f>
        <v>April</v>
      </c>
      <c r="G206" s="6" t="s">
        <v>635</v>
      </c>
      <c r="H206" s="6" t="s">
        <v>636</v>
      </c>
      <c r="I206" s="6" t="s">
        <v>32</v>
      </c>
      <c r="J206" s="6" t="s">
        <v>16</v>
      </c>
      <c r="K206" s="7">
        <v>210</v>
      </c>
      <c r="L206" s="7">
        <v>7</v>
      </c>
      <c r="M206" s="7">
        <f>Table23[[#This Row],[Qty]]*Table23[[#This Row],[Price]]</f>
        <v>1470</v>
      </c>
      <c r="N206" s="6" t="s">
        <v>23</v>
      </c>
      <c r="O206" s="8">
        <f>SUMIFS(Table23[Amount], Table23[Order Date], "&gt;"&amp;Table23[[#This Row],[Order Date]]-30,Table23[Order Date], "&lt;="&amp;Table23[[#This Row],[Order Date]])</f>
        <v>2094880</v>
      </c>
      <c r="P206" s="9">
        <f>SUMIFS(Table23[Amount], Table23[Order Date], "&gt;"&amp;Table23[[#This Row],[Order Date]]-90,Table23[Order Date], "&lt;="&amp;Table23[[#This Row],[Order Date]])</f>
        <v>2094880</v>
      </c>
    </row>
    <row r="207" spans="2:16" x14ac:dyDescent="0.25">
      <c r="B207" s="5" t="s">
        <v>637</v>
      </c>
      <c r="C207" s="15">
        <v>44681</v>
      </c>
      <c r="D207" s="21" t="str">
        <f>TEXT(Table23[[#This Row],[Order Date]],"d")</f>
        <v>30</v>
      </c>
      <c r="E207" s="15" t="str">
        <f>TEXT(Table23[[#This Row],[Order Date]],"dddd")</f>
        <v>Saturday</v>
      </c>
      <c r="F207" s="6" t="str">
        <f>TEXT(Table23[[#This Row],[Order Date]],"mmmm")</f>
        <v>April</v>
      </c>
      <c r="G207" s="6" t="s">
        <v>638</v>
      </c>
      <c r="H207" s="6" t="s">
        <v>639</v>
      </c>
      <c r="I207" s="6" t="s">
        <v>15</v>
      </c>
      <c r="J207" s="6" t="s">
        <v>22</v>
      </c>
      <c r="K207" s="7">
        <v>4000</v>
      </c>
      <c r="L207" s="7">
        <v>6</v>
      </c>
      <c r="M207" s="7">
        <f>Table23[[#This Row],[Qty]]*Table23[[#This Row],[Price]]</f>
        <v>24000</v>
      </c>
      <c r="N207" s="6" t="s">
        <v>17</v>
      </c>
      <c r="O207" s="8">
        <f>SUMIFS(Table23[Amount], Table23[Order Date], "&gt;"&amp;Table23[[#This Row],[Order Date]]-30,Table23[Order Date], "&lt;="&amp;Table23[[#This Row],[Order Date]])</f>
        <v>2094880</v>
      </c>
      <c r="P207" s="9">
        <f>SUMIFS(Table23[Amount], Table23[Order Date], "&gt;"&amp;Table23[[#This Row],[Order Date]]-90,Table23[Order Date], "&lt;="&amp;Table23[[#This Row],[Order Date]])</f>
        <v>2094880</v>
      </c>
    </row>
    <row r="208" spans="2:16" x14ac:dyDescent="0.25">
      <c r="B208" s="5" t="s">
        <v>640</v>
      </c>
      <c r="C208" s="15">
        <v>44681</v>
      </c>
      <c r="D208" s="21" t="str">
        <f>TEXT(Table23[[#This Row],[Order Date]],"d")</f>
        <v>30</v>
      </c>
      <c r="E208" s="15" t="str">
        <f>TEXT(Table23[[#This Row],[Order Date]],"dddd")</f>
        <v>Saturday</v>
      </c>
      <c r="F208" s="6" t="str">
        <f>TEXT(Table23[[#This Row],[Order Date]],"mmmm")</f>
        <v>April</v>
      </c>
      <c r="G208" s="6" t="s">
        <v>641</v>
      </c>
      <c r="H208" s="6" t="s">
        <v>642</v>
      </c>
      <c r="I208" s="6" t="s">
        <v>21</v>
      </c>
      <c r="J208" s="6" t="s">
        <v>28</v>
      </c>
      <c r="K208" s="7">
        <v>3200</v>
      </c>
      <c r="L208" s="7">
        <v>1</v>
      </c>
      <c r="M208" s="7">
        <f>Table23[[#This Row],[Qty]]*Table23[[#This Row],[Price]]</f>
        <v>3200</v>
      </c>
      <c r="N208" s="6" t="s">
        <v>23</v>
      </c>
      <c r="O208" s="8">
        <f>SUMIFS(Table23[Amount], Table23[Order Date], "&gt;"&amp;Table23[[#This Row],[Order Date]]-30,Table23[Order Date], "&lt;="&amp;Table23[[#This Row],[Order Date]])</f>
        <v>2094880</v>
      </c>
      <c r="P208" s="9">
        <f>SUMIFS(Table23[Amount], Table23[Order Date], "&gt;"&amp;Table23[[#This Row],[Order Date]]-90,Table23[Order Date], "&lt;="&amp;Table23[[#This Row],[Order Date]])</f>
        <v>2094880</v>
      </c>
    </row>
    <row r="209" spans="2:16" x14ac:dyDescent="0.25">
      <c r="B209" s="5" t="s">
        <v>643</v>
      </c>
      <c r="C209" s="15">
        <v>44681</v>
      </c>
      <c r="D209" s="21" t="str">
        <f>TEXT(Table23[[#This Row],[Order Date]],"d")</f>
        <v>30</v>
      </c>
      <c r="E209" s="15" t="str">
        <f>TEXT(Table23[[#This Row],[Order Date]],"dddd")</f>
        <v>Saturday</v>
      </c>
      <c r="F209" s="6" t="str">
        <f>TEXT(Table23[[#This Row],[Order Date]],"mmmm")</f>
        <v>April</v>
      </c>
      <c r="G209" s="6" t="s">
        <v>644</v>
      </c>
      <c r="H209" s="6" t="s">
        <v>645</v>
      </c>
      <c r="I209" s="6" t="s">
        <v>27</v>
      </c>
      <c r="J209" s="6" t="s">
        <v>33</v>
      </c>
      <c r="K209" s="7">
        <v>2900</v>
      </c>
      <c r="L209" s="7">
        <v>3</v>
      </c>
      <c r="M209" s="7">
        <f>Table23[[#This Row],[Qty]]*Table23[[#This Row],[Price]]</f>
        <v>8700</v>
      </c>
      <c r="N209" s="6" t="s">
        <v>17</v>
      </c>
      <c r="O209" s="8">
        <f>SUMIFS(Table23[Amount], Table23[Order Date], "&gt;"&amp;Table23[[#This Row],[Order Date]]-30,Table23[Order Date], "&lt;="&amp;Table23[[#This Row],[Order Date]])</f>
        <v>2094880</v>
      </c>
      <c r="P209" s="9">
        <f>SUMIFS(Table23[Amount], Table23[Order Date], "&gt;"&amp;Table23[[#This Row],[Order Date]]-90,Table23[Order Date], "&lt;="&amp;Table23[[#This Row],[Order Date]])</f>
        <v>2094880</v>
      </c>
    </row>
    <row r="210" spans="2:16" x14ac:dyDescent="0.25">
      <c r="B210" s="5" t="s">
        <v>646</v>
      </c>
      <c r="C210" s="15">
        <v>44681</v>
      </c>
      <c r="D210" s="21" t="str">
        <f>TEXT(Table23[[#This Row],[Order Date]],"d")</f>
        <v>30</v>
      </c>
      <c r="E210" s="15" t="str">
        <f>TEXT(Table23[[#This Row],[Order Date]],"dddd")</f>
        <v>Saturday</v>
      </c>
      <c r="F210" s="6" t="str">
        <f>TEXT(Table23[[#This Row],[Order Date]],"mmmm")</f>
        <v>April</v>
      </c>
      <c r="G210" s="6" t="s">
        <v>647</v>
      </c>
      <c r="H210" s="6" t="s">
        <v>648</v>
      </c>
      <c r="I210" s="6" t="s">
        <v>32</v>
      </c>
      <c r="J210" s="6" t="s">
        <v>37</v>
      </c>
      <c r="K210" s="7">
        <v>190</v>
      </c>
      <c r="L210" s="7">
        <v>4</v>
      </c>
      <c r="M210" s="7">
        <f>Table23[[#This Row],[Qty]]*Table23[[#This Row],[Price]]</f>
        <v>760</v>
      </c>
      <c r="N210" s="6" t="s">
        <v>23</v>
      </c>
      <c r="O210" s="8">
        <f>SUMIFS(Table23[Amount], Table23[Order Date], "&gt;"&amp;Table23[[#This Row],[Order Date]]-30,Table23[Order Date], "&lt;="&amp;Table23[[#This Row],[Order Date]])</f>
        <v>2094880</v>
      </c>
      <c r="P210" s="9">
        <f>SUMIFS(Table23[Amount], Table23[Order Date], "&gt;"&amp;Table23[[#This Row],[Order Date]]-90,Table23[Order Date], "&lt;="&amp;Table23[[#This Row],[Order Date]])</f>
        <v>2094880</v>
      </c>
    </row>
    <row r="211" spans="2:16" x14ac:dyDescent="0.25">
      <c r="B211" s="5" t="s">
        <v>649</v>
      </c>
      <c r="C211" s="15">
        <v>44681</v>
      </c>
      <c r="D211" s="21" t="str">
        <f>TEXT(Table23[[#This Row],[Order Date]],"d")</f>
        <v>30</v>
      </c>
      <c r="E211" s="15" t="str">
        <f>TEXT(Table23[[#This Row],[Order Date]],"dddd")</f>
        <v>Saturday</v>
      </c>
      <c r="F211" s="6" t="str">
        <f>TEXT(Table23[[#This Row],[Order Date]],"mmmm")</f>
        <v>April</v>
      </c>
      <c r="G211" s="6" t="s">
        <v>650</v>
      </c>
      <c r="H211" s="6" t="s">
        <v>651</v>
      </c>
      <c r="I211" s="6" t="s">
        <v>15</v>
      </c>
      <c r="J211" s="6" t="s">
        <v>41</v>
      </c>
      <c r="K211" s="7">
        <v>4000</v>
      </c>
      <c r="L211" s="7">
        <v>2</v>
      </c>
      <c r="M211" s="7">
        <f>Table23[[#This Row],[Qty]]*Table23[[#This Row],[Price]]</f>
        <v>8000</v>
      </c>
      <c r="N211" s="6" t="s">
        <v>17</v>
      </c>
      <c r="O211" s="8">
        <f>SUMIFS(Table23[Amount], Table23[Order Date], "&gt;"&amp;Table23[[#This Row],[Order Date]]-30,Table23[Order Date], "&lt;="&amp;Table23[[#This Row],[Order Date]])</f>
        <v>2094880</v>
      </c>
      <c r="P211" s="9">
        <f>SUMIFS(Table23[Amount], Table23[Order Date], "&gt;"&amp;Table23[[#This Row],[Order Date]]-90,Table23[Order Date], "&lt;="&amp;Table23[[#This Row],[Order Date]])</f>
        <v>2094880</v>
      </c>
    </row>
    <row r="212" spans="2:16" x14ac:dyDescent="0.25">
      <c r="B212" s="5" t="s">
        <v>652</v>
      </c>
      <c r="C212" s="15">
        <v>44681</v>
      </c>
      <c r="D212" s="21" t="str">
        <f>TEXT(Table23[[#This Row],[Order Date]],"d")</f>
        <v>30</v>
      </c>
      <c r="E212" s="15" t="str">
        <f>TEXT(Table23[[#This Row],[Order Date]],"dddd")</f>
        <v>Saturday</v>
      </c>
      <c r="F212" s="6" t="str">
        <f>TEXT(Table23[[#This Row],[Order Date]],"mmmm")</f>
        <v>April</v>
      </c>
      <c r="G212" s="6" t="s">
        <v>653</v>
      </c>
      <c r="H212" s="6" t="s">
        <v>654</v>
      </c>
      <c r="I212" s="6" t="s">
        <v>21</v>
      </c>
      <c r="J212" s="6" t="s">
        <v>45</v>
      </c>
      <c r="K212" s="7">
        <v>1500</v>
      </c>
      <c r="L212" s="7">
        <v>3</v>
      </c>
      <c r="M212" s="7">
        <f>Table23[[#This Row],[Qty]]*Table23[[#This Row],[Price]]</f>
        <v>4500</v>
      </c>
      <c r="N212" s="6" t="s">
        <v>23</v>
      </c>
      <c r="O212" s="8">
        <f>SUMIFS(Table23[Amount], Table23[Order Date], "&gt;"&amp;Table23[[#This Row],[Order Date]]-30,Table23[Order Date], "&lt;="&amp;Table23[[#This Row],[Order Date]])</f>
        <v>2094880</v>
      </c>
      <c r="P212" s="9">
        <f>SUMIFS(Table23[Amount], Table23[Order Date], "&gt;"&amp;Table23[[#This Row],[Order Date]]-90,Table23[Order Date], "&lt;="&amp;Table23[[#This Row],[Order Date]])</f>
        <v>2094880</v>
      </c>
    </row>
    <row r="213" spans="2:16" x14ac:dyDescent="0.25">
      <c r="B213" s="5" t="s">
        <v>655</v>
      </c>
      <c r="C213" s="15">
        <v>44682</v>
      </c>
      <c r="D213" s="21" t="str">
        <f>TEXT(Table23[[#This Row],[Order Date]],"d")</f>
        <v>1</v>
      </c>
      <c r="E213" s="15" t="str">
        <f>TEXT(Table23[[#This Row],[Order Date]],"dddd")</f>
        <v>Sunday</v>
      </c>
      <c r="F213" s="6" t="str">
        <f>TEXT(Table23[[#This Row],[Order Date]],"mmmm")</f>
        <v>May</v>
      </c>
      <c r="G213" s="6" t="s">
        <v>656</v>
      </c>
      <c r="H213" s="6" t="s">
        <v>657</v>
      </c>
      <c r="I213" s="6" t="s">
        <v>27</v>
      </c>
      <c r="J213" s="6" t="s">
        <v>16</v>
      </c>
      <c r="K213" s="7">
        <v>210</v>
      </c>
      <c r="L213" s="7">
        <v>4</v>
      </c>
      <c r="M213" s="7">
        <f>Table23[[#This Row],[Qty]]*Table23[[#This Row],[Price]]</f>
        <v>840</v>
      </c>
      <c r="N213" s="6" t="s">
        <v>17</v>
      </c>
      <c r="O213" s="8">
        <f>SUMIFS(Table23[Amount], Table23[Order Date], "&gt;"&amp;Table23[[#This Row],[Order Date]]-30,Table23[Order Date], "&lt;="&amp;Table23[[#This Row],[Order Date]])</f>
        <v>2144870</v>
      </c>
      <c r="P213" s="9">
        <f>SUMIFS(Table23[Amount], Table23[Order Date], "&gt;"&amp;Table23[[#This Row],[Order Date]]-90,Table23[Order Date], "&lt;="&amp;Table23[[#This Row],[Order Date]])</f>
        <v>2194680</v>
      </c>
    </row>
    <row r="214" spans="2:16" x14ac:dyDescent="0.25">
      <c r="B214" s="5" t="s">
        <v>658</v>
      </c>
      <c r="C214" s="15">
        <v>44682</v>
      </c>
      <c r="D214" s="21" t="str">
        <f>TEXT(Table23[[#This Row],[Order Date]],"d")</f>
        <v>1</v>
      </c>
      <c r="E214" s="15" t="str">
        <f>TEXT(Table23[[#This Row],[Order Date]],"dddd")</f>
        <v>Sunday</v>
      </c>
      <c r="F214" s="6" t="str">
        <f>TEXT(Table23[[#This Row],[Order Date]],"mmmm")</f>
        <v>May</v>
      </c>
      <c r="G214" s="6" t="s">
        <v>659</v>
      </c>
      <c r="H214" s="6" t="s">
        <v>660</v>
      </c>
      <c r="I214" s="6" t="s">
        <v>32</v>
      </c>
      <c r="J214" s="6" t="s">
        <v>22</v>
      </c>
      <c r="K214" s="7">
        <v>4000</v>
      </c>
      <c r="L214" s="7">
        <v>5</v>
      </c>
      <c r="M214" s="7">
        <f>Table23[[#This Row],[Qty]]*Table23[[#This Row],[Price]]</f>
        <v>20000</v>
      </c>
      <c r="N214" s="6" t="s">
        <v>23</v>
      </c>
      <c r="O214" s="8">
        <f>SUMIFS(Table23[Amount], Table23[Order Date], "&gt;"&amp;Table23[[#This Row],[Order Date]]-30,Table23[Order Date], "&lt;="&amp;Table23[[#This Row],[Order Date]])</f>
        <v>2144870</v>
      </c>
      <c r="P214" s="9">
        <f>SUMIFS(Table23[Amount], Table23[Order Date], "&gt;"&amp;Table23[[#This Row],[Order Date]]-90,Table23[Order Date], "&lt;="&amp;Table23[[#This Row],[Order Date]])</f>
        <v>2194680</v>
      </c>
    </row>
    <row r="215" spans="2:16" x14ac:dyDescent="0.25">
      <c r="B215" s="5" t="s">
        <v>661</v>
      </c>
      <c r="C215" s="15">
        <v>44682</v>
      </c>
      <c r="D215" s="21" t="str">
        <f>TEXT(Table23[[#This Row],[Order Date]],"d")</f>
        <v>1</v>
      </c>
      <c r="E215" s="15" t="str">
        <f>TEXT(Table23[[#This Row],[Order Date]],"dddd")</f>
        <v>Sunday</v>
      </c>
      <c r="F215" s="6" t="str">
        <f>TEXT(Table23[[#This Row],[Order Date]],"mmmm")</f>
        <v>May</v>
      </c>
      <c r="G215" s="6" t="s">
        <v>662</v>
      </c>
      <c r="H215" s="6" t="s">
        <v>663</v>
      </c>
      <c r="I215" s="6" t="s">
        <v>15</v>
      </c>
      <c r="J215" s="6" t="s">
        <v>28</v>
      </c>
      <c r="K215" s="7">
        <v>3200</v>
      </c>
      <c r="L215" s="7">
        <v>6</v>
      </c>
      <c r="M215" s="7">
        <f>Table23[[#This Row],[Qty]]*Table23[[#This Row],[Price]]</f>
        <v>19200</v>
      </c>
      <c r="N215" s="6" t="s">
        <v>17</v>
      </c>
      <c r="O215" s="8">
        <f>SUMIFS(Table23[Amount], Table23[Order Date], "&gt;"&amp;Table23[[#This Row],[Order Date]]-30,Table23[Order Date], "&lt;="&amp;Table23[[#This Row],[Order Date]])</f>
        <v>2144870</v>
      </c>
      <c r="P215" s="9">
        <f>SUMIFS(Table23[Amount], Table23[Order Date], "&gt;"&amp;Table23[[#This Row],[Order Date]]-90,Table23[Order Date], "&lt;="&amp;Table23[[#This Row],[Order Date]])</f>
        <v>2194680</v>
      </c>
    </row>
    <row r="216" spans="2:16" x14ac:dyDescent="0.25">
      <c r="B216" s="5" t="s">
        <v>664</v>
      </c>
      <c r="C216" s="15">
        <v>44682</v>
      </c>
      <c r="D216" s="21" t="str">
        <f>TEXT(Table23[[#This Row],[Order Date]],"d")</f>
        <v>1</v>
      </c>
      <c r="E216" s="15" t="str">
        <f>TEXT(Table23[[#This Row],[Order Date]],"dddd")</f>
        <v>Sunday</v>
      </c>
      <c r="F216" s="6" t="str">
        <f>TEXT(Table23[[#This Row],[Order Date]],"mmmm")</f>
        <v>May</v>
      </c>
      <c r="G216" s="6" t="s">
        <v>665</v>
      </c>
      <c r="H216" s="6" t="s">
        <v>666</v>
      </c>
      <c r="I216" s="6" t="s">
        <v>21</v>
      </c>
      <c r="J216" s="6" t="s">
        <v>33</v>
      </c>
      <c r="K216" s="7">
        <v>2900</v>
      </c>
      <c r="L216" s="7">
        <v>5</v>
      </c>
      <c r="M216" s="7">
        <f>Table23[[#This Row],[Qty]]*Table23[[#This Row],[Price]]</f>
        <v>14500</v>
      </c>
      <c r="N216" s="6" t="s">
        <v>23</v>
      </c>
      <c r="O216" s="8">
        <f>SUMIFS(Table23[Amount], Table23[Order Date], "&gt;"&amp;Table23[[#This Row],[Order Date]]-30,Table23[Order Date], "&lt;="&amp;Table23[[#This Row],[Order Date]])</f>
        <v>2144870</v>
      </c>
      <c r="P216" s="9">
        <f>SUMIFS(Table23[Amount], Table23[Order Date], "&gt;"&amp;Table23[[#This Row],[Order Date]]-90,Table23[Order Date], "&lt;="&amp;Table23[[#This Row],[Order Date]])</f>
        <v>2194680</v>
      </c>
    </row>
    <row r="217" spans="2:16" x14ac:dyDescent="0.25">
      <c r="B217" s="5" t="s">
        <v>667</v>
      </c>
      <c r="C217" s="15">
        <v>44682</v>
      </c>
      <c r="D217" s="21" t="str">
        <f>TEXT(Table23[[#This Row],[Order Date]],"d")</f>
        <v>1</v>
      </c>
      <c r="E217" s="15" t="str">
        <f>TEXT(Table23[[#This Row],[Order Date]],"dddd")</f>
        <v>Sunday</v>
      </c>
      <c r="F217" s="6" t="str">
        <f>TEXT(Table23[[#This Row],[Order Date]],"mmmm")</f>
        <v>May</v>
      </c>
      <c r="G217" s="6" t="s">
        <v>668</v>
      </c>
      <c r="H217" s="6" t="s">
        <v>669</v>
      </c>
      <c r="I217" s="6" t="s">
        <v>27</v>
      </c>
      <c r="J217" s="6" t="s">
        <v>37</v>
      </c>
      <c r="K217" s="7">
        <v>190</v>
      </c>
      <c r="L217" s="7">
        <v>4</v>
      </c>
      <c r="M217" s="7">
        <f>Table23[[#This Row],[Qty]]*Table23[[#This Row],[Price]]</f>
        <v>760</v>
      </c>
      <c r="N217" s="6" t="s">
        <v>17</v>
      </c>
      <c r="O217" s="8">
        <f>SUMIFS(Table23[Amount], Table23[Order Date], "&gt;"&amp;Table23[[#This Row],[Order Date]]-30,Table23[Order Date], "&lt;="&amp;Table23[[#This Row],[Order Date]])</f>
        <v>2144870</v>
      </c>
      <c r="P217" s="9">
        <f>SUMIFS(Table23[Amount], Table23[Order Date], "&gt;"&amp;Table23[[#This Row],[Order Date]]-90,Table23[Order Date], "&lt;="&amp;Table23[[#This Row],[Order Date]])</f>
        <v>2194680</v>
      </c>
    </row>
    <row r="218" spans="2:16" x14ac:dyDescent="0.25">
      <c r="B218" s="5" t="s">
        <v>670</v>
      </c>
      <c r="C218" s="15">
        <v>44682</v>
      </c>
      <c r="D218" s="21" t="str">
        <f>TEXT(Table23[[#This Row],[Order Date]],"d")</f>
        <v>1</v>
      </c>
      <c r="E218" s="15" t="str">
        <f>TEXT(Table23[[#This Row],[Order Date]],"dddd")</f>
        <v>Sunday</v>
      </c>
      <c r="F218" s="6" t="str">
        <f>TEXT(Table23[[#This Row],[Order Date]],"mmmm")</f>
        <v>May</v>
      </c>
      <c r="G218" s="6" t="s">
        <v>671</v>
      </c>
      <c r="H218" s="6" t="s">
        <v>672</v>
      </c>
      <c r="I218" s="6" t="s">
        <v>32</v>
      </c>
      <c r="J218" s="6" t="s">
        <v>41</v>
      </c>
      <c r="K218" s="7">
        <v>4000</v>
      </c>
      <c r="L218" s="7">
        <v>10</v>
      </c>
      <c r="M218" s="7">
        <f>Table23[[#This Row],[Qty]]*Table23[[#This Row],[Price]]</f>
        <v>40000</v>
      </c>
      <c r="N218" s="6" t="s">
        <v>23</v>
      </c>
      <c r="O218" s="8">
        <f>SUMIFS(Table23[Amount], Table23[Order Date], "&gt;"&amp;Table23[[#This Row],[Order Date]]-30,Table23[Order Date], "&lt;="&amp;Table23[[#This Row],[Order Date]])</f>
        <v>2144870</v>
      </c>
      <c r="P218" s="9">
        <f>SUMIFS(Table23[Amount], Table23[Order Date], "&gt;"&amp;Table23[[#This Row],[Order Date]]-90,Table23[Order Date], "&lt;="&amp;Table23[[#This Row],[Order Date]])</f>
        <v>2194680</v>
      </c>
    </row>
    <row r="219" spans="2:16" x14ac:dyDescent="0.25">
      <c r="B219" s="5" t="s">
        <v>673</v>
      </c>
      <c r="C219" s="15">
        <v>44682</v>
      </c>
      <c r="D219" s="21" t="str">
        <f>TEXT(Table23[[#This Row],[Order Date]],"d")</f>
        <v>1</v>
      </c>
      <c r="E219" s="15" t="str">
        <f>TEXT(Table23[[#This Row],[Order Date]],"dddd")</f>
        <v>Sunday</v>
      </c>
      <c r="F219" s="6" t="str">
        <f>TEXT(Table23[[#This Row],[Order Date]],"mmmm")</f>
        <v>May</v>
      </c>
      <c r="G219" s="6" t="s">
        <v>674</v>
      </c>
      <c r="H219" s="6" t="s">
        <v>675</v>
      </c>
      <c r="I219" s="6" t="s">
        <v>15</v>
      </c>
      <c r="J219" s="6" t="s">
        <v>45</v>
      </c>
      <c r="K219" s="7">
        <v>1500</v>
      </c>
      <c r="L219" s="7">
        <v>3</v>
      </c>
      <c r="M219" s="7">
        <f>Table23[[#This Row],[Qty]]*Table23[[#This Row],[Price]]</f>
        <v>4500</v>
      </c>
      <c r="N219" s="6" t="s">
        <v>17</v>
      </c>
      <c r="O219" s="8">
        <f>SUMIFS(Table23[Amount], Table23[Order Date], "&gt;"&amp;Table23[[#This Row],[Order Date]]-30,Table23[Order Date], "&lt;="&amp;Table23[[#This Row],[Order Date]])</f>
        <v>2144870</v>
      </c>
      <c r="P219" s="9">
        <f>SUMIFS(Table23[Amount], Table23[Order Date], "&gt;"&amp;Table23[[#This Row],[Order Date]]-90,Table23[Order Date], "&lt;="&amp;Table23[[#This Row],[Order Date]])</f>
        <v>2194680</v>
      </c>
    </row>
    <row r="220" spans="2:16" x14ac:dyDescent="0.25">
      <c r="B220" s="5" t="s">
        <v>676</v>
      </c>
      <c r="C220" s="15">
        <v>44683</v>
      </c>
      <c r="D220" s="21" t="str">
        <f>TEXT(Table23[[#This Row],[Order Date]],"d")</f>
        <v>2</v>
      </c>
      <c r="E220" s="15" t="str">
        <f>TEXT(Table23[[#This Row],[Order Date]],"dddd")</f>
        <v>Monday</v>
      </c>
      <c r="F220" s="6" t="str">
        <f>TEXT(Table23[[#This Row],[Order Date]],"mmmm")</f>
        <v>May</v>
      </c>
      <c r="G220" s="6" t="s">
        <v>677</v>
      </c>
      <c r="H220" s="6" t="s">
        <v>678</v>
      </c>
      <c r="I220" s="6" t="s">
        <v>21</v>
      </c>
      <c r="J220" s="6" t="s">
        <v>16</v>
      </c>
      <c r="K220" s="7">
        <v>210</v>
      </c>
      <c r="L220" s="7">
        <v>4</v>
      </c>
      <c r="M220" s="7">
        <f>Table23[[#This Row],[Qty]]*Table23[[#This Row],[Price]]</f>
        <v>840</v>
      </c>
      <c r="N220" s="6" t="s">
        <v>23</v>
      </c>
      <c r="O220" s="8">
        <f>SUMIFS(Table23[Amount], Table23[Order Date], "&gt;"&amp;Table23[[#This Row],[Order Date]]-30,Table23[Order Date], "&lt;="&amp;Table23[[#This Row],[Order Date]])</f>
        <v>2178920</v>
      </c>
      <c r="P220" s="9">
        <f>SUMIFS(Table23[Amount], Table23[Order Date], "&gt;"&amp;Table23[[#This Row],[Order Date]]-90,Table23[Order Date], "&lt;="&amp;Table23[[#This Row],[Order Date]])</f>
        <v>2279360</v>
      </c>
    </row>
    <row r="221" spans="2:16" x14ac:dyDescent="0.25">
      <c r="B221" s="5" t="s">
        <v>679</v>
      </c>
      <c r="C221" s="15">
        <v>44683</v>
      </c>
      <c r="D221" s="21" t="str">
        <f>TEXT(Table23[[#This Row],[Order Date]],"d")</f>
        <v>2</v>
      </c>
      <c r="E221" s="15" t="str">
        <f>TEXT(Table23[[#This Row],[Order Date]],"dddd")</f>
        <v>Monday</v>
      </c>
      <c r="F221" s="6" t="str">
        <f>TEXT(Table23[[#This Row],[Order Date]],"mmmm")</f>
        <v>May</v>
      </c>
      <c r="G221" s="6" t="s">
        <v>680</v>
      </c>
      <c r="H221" s="6" t="s">
        <v>681</v>
      </c>
      <c r="I221" s="6" t="s">
        <v>27</v>
      </c>
      <c r="J221" s="6" t="s">
        <v>22</v>
      </c>
      <c r="K221" s="7">
        <v>4000</v>
      </c>
      <c r="L221" s="7">
        <v>5</v>
      </c>
      <c r="M221" s="7">
        <f>Table23[[#This Row],[Qty]]*Table23[[#This Row],[Price]]</f>
        <v>20000</v>
      </c>
      <c r="N221" s="6" t="s">
        <v>17</v>
      </c>
      <c r="O221" s="8">
        <f>SUMIFS(Table23[Amount], Table23[Order Date], "&gt;"&amp;Table23[[#This Row],[Order Date]]-30,Table23[Order Date], "&lt;="&amp;Table23[[#This Row],[Order Date]])</f>
        <v>2178920</v>
      </c>
      <c r="P221" s="9">
        <f>SUMIFS(Table23[Amount], Table23[Order Date], "&gt;"&amp;Table23[[#This Row],[Order Date]]-90,Table23[Order Date], "&lt;="&amp;Table23[[#This Row],[Order Date]])</f>
        <v>2279360</v>
      </c>
    </row>
    <row r="222" spans="2:16" x14ac:dyDescent="0.25">
      <c r="B222" s="5" t="s">
        <v>682</v>
      </c>
      <c r="C222" s="15">
        <v>44683</v>
      </c>
      <c r="D222" s="21" t="str">
        <f>TEXT(Table23[[#This Row],[Order Date]],"d")</f>
        <v>2</v>
      </c>
      <c r="E222" s="15" t="str">
        <f>TEXT(Table23[[#This Row],[Order Date]],"dddd")</f>
        <v>Monday</v>
      </c>
      <c r="F222" s="6" t="str">
        <f>TEXT(Table23[[#This Row],[Order Date]],"mmmm")</f>
        <v>May</v>
      </c>
      <c r="G222" s="6" t="s">
        <v>683</v>
      </c>
      <c r="H222" s="6" t="s">
        <v>684</v>
      </c>
      <c r="I222" s="6" t="s">
        <v>32</v>
      </c>
      <c r="J222" s="6" t="s">
        <v>28</v>
      </c>
      <c r="K222" s="7">
        <v>3200</v>
      </c>
      <c r="L222" s="7">
        <v>6</v>
      </c>
      <c r="M222" s="7">
        <f>Table23[[#This Row],[Qty]]*Table23[[#This Row],[Price]]</f>
        <v>19200</v>
      </c>
      <c r="N222" s="6" t="s">
        <v>23</v>
      </c>
      <c r="O222" s="8">
        <f>SUMIFS(Table23[Amount], Table23[Order Date], "&gt;"&amp;Table23[[#This Row],[Order Date]]-30,Table23[Order Date], "&lt;="&amp;Table23[[#This Row],[Order Date]])</f>
        <v>2178920</v>
      </c>
      <c r="P222" s="9">
        <f>SUMIFS(Table23[Amount], Table23[Order Date], "&gt;"&amp;Table23[[#This Row],[Order Date]]-90,Table23[Order Date], "&lt;="&amp;Table23[[#This Row],[Order Date]])</f>
        <v>2279360</v>
      </c>
    </row>
    <row r="223" spans="2:16" x14ac:dyDescent="0.25">
      <c r="B223" s="5" t="s">
        <v>685</v>
      </c>
      <c r="C223" s="15">
        <v>44683</v>
      </c>
      <c r="D223" s="21" t="str">
        <f>TEXT(Table23[[#This Row],[Order Date]],"d")</f>
        <v>2</v>
      </c>
      <c r="E223" s="15" t="str">
        <f>TEXT(Table23[[#This Row],[Order Date]],"dddd")</f>
        <v>Monday</v>
      </c>
      <c r="F223" s="6" t="str">
        <f>TEXT(Table23[[#This Row],[Order Date]],"mmmm")</f>
        <v>May</v>
      </c>
      <c r="G223" s="6" t="s">
        <v>686</v>
      </c>
      <c r="H223" s="6" t="s">
        <v>687</v>
      </c>
      <c r="I223" s="6" t="s">
        <v>15</v>
      </c>
      <c r="J223" s="6" t="s">
        <v>33</v>
      </c>
      <c r="K223" s="7">
        <v>2900</v>
      </c>
      <c r="L223" s="7">
        <v>5</v>
      </c>
      <c r="M223" s="7">
        <f>Table23[[#This Row],[Qty]]*Table23[[#This Row],[Price]]</f>
        <v>14500</v>
      </c>
      <c r="N223" s="6" t="s">
        <v>17</v>
      </c>
      <c r="O223" s="8">
        <f>SUMIFS(Table23[Amount], Table23[Order Date], "&gt;"&amp;Table23[[#This Row],[Order Date]]-30,Table23[Order Date], "&lt;="&amp;Table23[[#This Row],[Order Date]])</f>
        <v>2178920</v>
      </c>
      <c r="P223" s="9">
        <f>SUMIFS(Table23[Amount], Table23[Order Date], "&gt;"&amp;Table23[[#This Row],[Order Date]]-90,Table23[Order Date], "&lt;="&amp;Table23[[#This Row],[Order Date]])</f>
        <v>2279360</v>
      </c>
    </row>
    <row r="224" spans="2:16" x14ac:dyDescent="0.25">
      <c r="B224" s="5" t="s">
        <v>688</v>
      </c>
      <c r="C224" s="15">
        <v>44683</v>
      </c>
      <c r="D224" s="21" t="str">
        <f>TEXT(Table23[[#This Row],[Order Date]],"d")</f>
        <v>2</v>
      </c>
      <c r="E224" s="15" t="str">
        <f>TEXT(Table23[[#This Row],[Order Date]],"dddd")</f>
        <v>Monday</v>
      </c>
      <c r="F224" s="6" t="str">
        <f>TEXT(Table23[[#This Row],[Order Date]],"mmmm")</f>
        <v>May</v>
      </c>
      <c r="G224" s="6" t="s">
        <v>689</v>
      </c>
      <c r="H224" s="6" t="s">
        <v>690</v>
      </c>
      <c r="I224" s="6" t="s">
        <v>21</v>
      </c>
      <c r="J224" s="6" t="s">
        <v>37</v>
      </c>
      <c r="K224" s="7">
        <v>190</v>
      </c>
      <c r="L224" s="7">
        <v>6</v>
      </c>
      <c r="M224" s="7">
        <f>Table23[[#This Row],[Qty]]*Table23[[#This Row],[Price]]</f>
        <v>1140</v>
      </c>
      <c r="N224" s="6" t="s">
        <v>23</v>
      </c>
      <c r="O224" s="8">
        <f>SUMIFS(Table23[Amount], Table23[Order Date], "&gt;"&amp;Table23[[#This Row],[Order Date]]-30,Table23[Order Date], "&lt;="&amp;Table23[[#This Row],[Order Date]])</f>
        <v>2178920</v>
      </c>
      <c r="P224" s="9">
        <f>SUMIFS(Table23[Amount], Table23[Order Date], "&gt;"&amp;Table23[[#This Row],[Order Date]]-90,Table23[Order Date], "&lt;="&amp;Table23[[#This Row],[Order Date]])</f>
        <v>2279360</v>
      </c>
    </row>
    <row r="225" spans="2:16" x14ac:dyDescent="0.25">
      <c r="B225" s="5" t="s">
        <v>691</v>
      </c>
      <c r="C225" s="15">
        <v>44683</v>
      </c>
      <c r="D225" s="21" t="str">
        <f>TEXT(Table23[[#This Row],[Order Date]],"d")</f>
        <v>2</v>
      </c>
      <c r="E225" s="15" t="str">
        <f>TEXT(Table23[[#This Row],[Order Date]],"dddd")</f>
        <v>Monday</v>
      </c>
      <c r="F225" s="6" t="str">
        <f>TEXT(Table23[[#This Row],[Order Date]],"mmmm")</f>
        <v>May</v>
      </c>
      <c r="G225" s="6" t="s">
        <v>692</v>
      </c>
      <c r="H225" s="6" t="s">
        <v>693</v>
      </c>
      <c r="I225" s="6" t="s">
        <v>27</v>
      </c>
      <c r="J225" s="6" t="s">
        <v>41</v>
      </c>
      <c r="K225" s="7">
        <v>4000</v>
      </c>
      <c r="L225" s="7">
        <v>5</v>
      </c>
      <c r="M225" s="7">
        <f>Table23[[#This Row],[Qty]]*Table23[[#This Row],[Price]]</f>
        <v>20000</v>
      </c>
      <c r="N225" s="6" t="s">
        <v>17</v>
      </c>
      <c r="O225" s="8">
        <f>SUMIFS(Table23[Amount], Table23[Order Date], "&gt;"&amp;Table23[[#This Row],[Order Date]]-30,Table23[Order Date], "&lt;="&amp;Table23[[#This Row],[Order Date]])</f>
        <v>2178920</v>
      </c>
      <c r="P225" s="9">
        <f>SUMIFS(Table23[Amount], Table23[Order Date], "&gt;"&amp;Table23[[#This Row],[Order Date]]-90,Table23[Order Date], "&lt;="&amp;Table23[[#This Row],[Order Date]])</f>
        <v>2279360</v>
      </c>
    </row>
    <row r="226" spans="2:16" x14ac:dyDescent="0.25">
      <c r="B226" s="5" t="s">
        <v>694</v>
      </c>
      <c r="C226" s="15">
        <v>44683</v>
      </c>
      <c r="D226" s="21" t="str">
        <f>TEXT(Table23[[#This Row],[Order Date]],"d")</f>
        <v>2</v>
      </c>
      <c r="E226" s="15" t="str">
        <f>TEXT(Table23[[#This Row],[Order Date]],"dddd")</f>
        <v>Monday</v>
      </c>
      <c r="F226" s="6" t="str">
        <f>TEXT(Table23[[#This Row],[Order Date]],"mmmm")</f>
        <v>May</v>
      </c>
      <c r="G226" s="6" t="s">
        <v>695</v>
      </c>
      <c r="H226" s="6" t="s">
        <v>696</v>
      </c>
      <c r="I226" s="6" t="s">
        <v>32</v>
      </c>
      <c r="J226" s="6" t="s">
        <v>45</v>
      </c>
      <c r="K226" s="7">
        <v>1500</v>
      </c>
      <c r="L226" s="7">
        <v>6</v>
      </c>
      <c r="M226" s="7">
        <f>Table23[[#This Row],[Qty]]*Table23[[#This Row],[Price]]</f>
        <v>9000</v>
      </c>
      <c r="N226" s="6" t="s">
        <v>23</v>
      </c>
      <c r="O226" s="8">
        <f>SUMIFS(Table23[Amount], Table23[Order Date], "&gt;"&amp;Table23[[#This Row],[Order Date]]-30,Table23[Order Date], "&lt;="&amp;Table23[[#This Row],[Order Date]])</f>
        <v>2178920</v>
      </c>
      <c r="P226" s="9">
        <f>SUMIFS(Table23[Amount], Table23[Order Date], "&gt;"&amp;Table23[[#This Row],[Order Date]]-90,Table23[Order Date], "&lt;="&amp;Table23[[#This Row],[Order Date]])</f>
        <v>2279360</v>
      </c>
    </row>
    <row r="227" spans="2:16" x14ac:dyDescent="0.25">
      <c r="B227" s="5" t="s">
        <v>697</v>
      </c>
      <c r="C227" s="15">
        <v>44684</v>
      </c>
      <c r="D227" s="21" t="str">
        <f>TEXT(Table23[[#This Row],[Order Date]],"d")</f>
        <v>3</v>
      </c>
      <c r="E227" s="15" t="str">
        <f>TEXT(Table23[[#This Row],[Order Date]],"dddd")</f>
        <v>Tuesday</v>
      </c>
      <c r="F227" s="6" t="str">
        <f>TEXT(Table23[[#This Row],[Order Date]],"mmmm")</f>
        <v>May</v>
      </c>
      <c r="G227" s="6" t="s">
        <v>698</v>
      </c>
      <c r="H227" s="6" t="s">
        <v>699</v>
      </c>
      <c r="I227" s="6" t="s">
        <v>15</v>
      </c>
      <c r="J227" s="6" t="s">
        <v>16</v>
      </c>
      <c r="K227" s="7">
        <v>210</v>
      </c>
      <c r="L227" s="7">
        <v>2</v>
      </c>
      <c r="M227" s="7">
        <f>Table23[[#This Row],[Qty]]*Table23[[#This Row],[Price]]</f>
        <v>420</v>
      </c>
      <c r="N227" s="6" t="s">
        <v>17</v>
      </c>
      <c r="O227" s="8">
        <f>SUMIFS(Table23[Amount], Table23[Order Date], "&gt;"&amp;Table23[[#This Row],[Order Date]]-30,Table23[Order Date], "&lt;="&amp;Table23[[#This Row],[Order Date]])</f>
        <v>2128930</v>
      </c>
      <c r="P227" s="9">
        <f>SUMIFS(Table23[Amount], Table23[Order Date], "&gt;"&amp;Table23[[#This Row],[Order Date]]-90,Table23[Order Date], "&lt;="&amp;Table23[[#This Row],[Order Date]])</f>
        <v>2329170</v>
      </c>
    </row>
    <row r="228" spans="2:16" x14ac:dyDescent="0.25">
      <c r="B228" s="5" t="s">
        <v>700</v>
      </c>
      <c r="C228" s="15">
        <v>44684</v>
      </c>
      <c r="D228" s="21" t="str">
        <f>TEXT(Table23[[#This Row],[Order Date]],"d")</f>
        <v>3</v>
      </c>
      <c r="E228" s="15" t="str">
        <f>TEXT(Table23[[#This Row],[Order Date]],"dddd")</f>
        <v>Tuesday</v>
      </c>
      <c r="F228" s="6" t="str">
        <f>TEXT(Table23[[#This Row],[Order Date]],"mmmm")</f>
        <v>May</v>
      </c>
      <c r="G228" s="6" t="s">
        <v>701</v>
      </c>
      <c r="H228" s="6" t="s">
        <v>702</v>
      </c>
      <c r="I228" s="6" t="s">
        <v>21</v>
      </c>
      <c r="J228" s="6" t="s">
        <v>22</v>
      </c>
      <c r="K228" s="7">
        <v>4000</v>
      </c>
      <c r="L228" s="7">
        <v>3</v>
      </c>
      <c r="M228" s="7">
        <f>Table23[[#This Row],[Qty]]*Table23[[#This Row],[Price]]</f>
        <v>12000</v>
      </c>
      <c r="N228" s="6" t="s">
        <v>23</v>
      </c>
      <c r="O228" s="8">
        <f>SUMIFS(Table23[Amount], Table23[Order Date], "&gt;"&amp;Table23[[#This Row],[Order Date]]-30,Table23[Order Date], "&lt;="&amp;Table23[[#This Row],[Order Date]])</f>
        <v>2128930</v>
      </c>
      <c r="P228" s="9">
        <f>SUMIFS(Table23[Amount], Table23[Order Date], "&gt;"&amp;Table23[[#This Row],[Order Date]]-90,Table23[Order Date], "&lt;="&amp;Table23[[#This Row],[Order Date]])</f>
        <v>2329170</v>
      </c>
    </row>
    <row r="229" spans="2:16" x14ac:dyDescent="0.25">
      <c r="B229" s="5" t="s">
        <v>703</v>
      </c>
      <c r="C229" s="15">
        <v>44684</v>
      </c>
      <c r="D229" s="21" t="str">
        <f>TEXT(Table23[[#This Row],[Order Date]],"d")</f>
        <v>3</v>
      </c>
      <c r="E229" s="15" t="str">
        <f>TEXT(Table23[[#This Row],[Order Date]],"dddd")</f>
        <v>Tuesday</v>
      </c>
      <c r="F229" s="6" t="str">
        <f>TEXT(Table23[[#This Row],[Order Date]],"mmmm")</f>
        <v>May</v>
      </c>
      <c r="G229" s="6" t="s">
        <v>704</v>
      </c>
      <c r="H229" s="6" t="s">
        <v>705</v>
      </c>
      <c r="I229" s="6" t="s">
        <v>27</v>
      </c>
      <c r="J229" s="6" t="s">
        <v>28</v>
      </c>
      <c r="K229" s="7">
        <v>3200</v>
      </c>
      <c r="L229" s="7">
        <v>5</v>
      </c>
      <c r="M229" s="7">
        <f>Table23[[#This Row],[Qty]]*Table23[[#This Row],[Price]]</f>
        <v>16000</v>
      </c>
      <c r="N229" s="6" t="s">
        <v>17</v>
      </c>
      <c r="O229" s="8">
        <f>SUMIFS(Table23[Amount], Table23[Order Date], "&gt;"&amp;Table23[[#This Row],[Order Date]]-30,Table23[Order Date], "&lt;="&amp;Table23[[#This Row],[Order Date]])</f>
        <v>2128930</v>
      </c>
      <c r="P229" s="9">
        <f>SUMIFS(Table23[Amount], Table23[Order Date], "&gt;"&amp;Table23[[#This Row],[Order Date]]-90,Table23[Order Date], "&lt;="&amp;Table23[[#This Row],[Order Date]])</f>
        <v>2329170</v>
      </c>
    </row>
    <row r="230" spans="2:16" x14ac:dyDescent="0.25">
      <c r="B230" s="5" t="s">
        <v>706</v>
      </c>
      <c r="C230" s="15">
        <v>44684</v>
      </c>
      <c r="D230" s="21" t="str">
        <f>TEXT(Table23[[#This Row],[Order Date]],"d")</f>
        <v>3</v>
      </c>
      <c r="E230" s="15" t="str">
        <f>TEXT(Table23[[#This Row],[Order Date]],"dddd")</f>
        <v>Tuesday</v>
      </c>
      <c r="F230" s="6" t="str">
        <f>TEXT(Table23[[#This Row],[Order Date]],"mmmm")</f>
        <v>May</v>
      </c>
      <c r="G230" s="6" t="s">
        <v>707</v>
      </c>
      <c r="H230" s="6" t="s">
        <v>708</v>
      </c>
      <c r="I230" s="6" t="s">
        <v>32</v>
      </c>
      <c r="J230" s="6" t="s">
        <v>33</v>
      </c>
      <c r="K230" s="7">
        <v>2900</v>
      </c>
      <c r="L230" s="7">
        <v>3</v>
      </c>
      <c r="M230" s="7">
        <f>Table23[[#This Row],[Qty]]*Table23[[#This Row],[Price]]</f>
        <v>8700</v>
      </c>
      <c r="N230" s="6" t="s">
        <v>23</v>
      </c>
      <c r="O230" s="8">
        <f>SUMIFS(Table23[Amount], Table23[Order Date], "&gt;"&amp;Table23[[#This Row],[Order Date]]-30,Table23[Order Date], "&lt;="&amp;Table23[[#This Row],[Order Date]])</f>
        <v>2128930</v>
      </c>
      <c r="P230" s="9">
        <f>SUMIFS(Table23[Amount], Table23[Order Date], "&gt;"&amp;Table23[[#This Row],[Order Date]]-90,Table23[Order Date], "&lt;="&amp;Table23[[#This Row],[Order Date]])</f>
        <v>2329170</v>
      </c>
    </row>
    <row r="231" spans="2:16" x14ac:dyDescent="0.25">
      <c r="B231" s="5" t="s">
        <v>709</v>
      </c>
      <c r="C231" s="15">
        <v>44684</v>
      </c>
      <c r="D231" s="21" t="str">
        <f>TEXT(Table23[[#This Row],[Order Date]],"d")</f>
        <v>3</v>
      </c>
      <c r="E231" s="15" t="str">
        <f>TEXT(Table23[[#This Row],[Order Date]],"dddd")</f>
        <v>Tuesday</v>
      </c>
      <c r="F231" s="6" t="str">
        <f>TEXT(Table23[[#This Row],[Order Date]],"mmmm")</f>
        <v>May</v>
      </c>
      <c r="G231" s="6" t="s">
        <v>710</v>
      </c>
      <c r="H231" s="6" t="s">
        <v>711</v>
      </c>
      <c r="I231" s="6" t="s">
        <v>15</v>
      </c>
      <c r="J231" s="6" t="s">
        <v>37</v>
      </c>
      <c r="K231" s="7">
        <v>190</v>
      </c>
      <c r="L231" s="7">
        <v>1</v>
      </c>
      <c r="M231" s="7">
        <f>Table23[[#This Row],[Qty]]*Table23[[#This Row],[Price]]</f>
        <v>190</v>
      </c>
      <c r="N231" s="6" t="s">
        <v>17</v>
      </c>
      <c r="O231" s="8">
        <f>SUMIFS(Table23[Amount], Table23[Order Date], "&gt;"&amp;Table23[[#This Row],[Order Date]]-30,Table23[Order Date], "&lt;="&amp;Table23[[#This Row],[Order Date]])</f>
        <v>2128930</v>
      </c>
      <c r="P231" s="9">
        <f>SUMIFS(Table23[Amount], Table23[Order Date], "&gt;"&amp;Table23[[#This Row],[Order Date]]-90,Table23[Order Date], "&lt;="&amp;Table23[[#This Row],[Order Date]])</f>
        <v>2329170</v>
      </c>
    </row>
    <row r="232" spans="2:16" x14ac:dyDescent="0.25">
      <c r="B232" s="5" t="s">
        <v>712</v>
      </c>
      <c r="C232" s="15">
        <v>44684</v>
      </c>
      <c r="D232" s="21" t="str">
        <f>TEXT(Table23[[#This Row],[Order Date]],"d")</f>
        <v>3</v>
      </c>
      <c r="E232" s="15" t="str">
        <f>TEXT(Table23[[#This Row],[Order Date]],"dddd")</f>
        <v>Tuesday</v>
      </c>
      <c r="F232" s="6" t="str">
        <f>TEXT(Table23[[#This Row],[Order Date]],"mmmm")</f>
        <v>May</v>
      </c>
      <c r="G232" s="6" t="s">
        <v>713</v>
      </c>
      <c r="H232" s="6" t="s">
        <v>714</v>
      </c>
      <c r="I232" s="6" t="s">
        <v>21</v>
      </c>
      <c r="J232" s="6" t="s">
        <v>41</v>
      </c>
      <c r="K232" s="7">
        <v>4000</v>
      </c>
      <c r="L232" s="7">
        <v>2</v>
      </c>
      <c r="M232" s="7">
        <f>Table23[[#This Row],[Qty]]*Table23[[#This Row],[Price]]</f>
        <v>8000</v>
      </c>
      <c r="N232" s="6" t="s">
        <v>23</v>
      </c>
      <c r="O232" s="8">
        <f>SUMIFS(Table23[Amount], Table23[Order Date], "&gt;"&amp;Table23[[#This Row],[Order Date]]-30,Table23[Order Date], "&lt;="&amp;Table23[[#This Row],[Order Date]])</f>
        <v>2128930</v>
      </c>
      <c r="P232" s="9">
        <f>SUMIFS(Table23[Amount], Table23[Order Date], "&gt;"&amp;Table23[[#This Row],[Order Date]]-90,Table23[Order Date], "&lt;="&amp;Table23[[#This Row],[Order Date]])</f>
        <v>2329170</v>
      </c>
    </row>
    <row r="233" spans="2:16" x14ac:dyDescent="0.25">
      <c r="B233" s="5" t="s">
        <v>715</v>
      </c>
      <c r="C233" s="15">
        <v>44684</v>
      </c>
      <c r="D233" s="21" t="str">
        <f>TEXT(Table23[[#This Row],[Order Date]],"d")</f>
        <v>3</v>
      </c>
      <c r="E233" s="15" t="str">
        <f>TEXT(Table23[[#This Row],[Order Date]],"dddd")</f>
        <v>Tuesday</v>
      </c>
      <c r="F233" s="6" t="str">
        <f>TEXT(Table23[[#This Row],[Order Date]],"mmmm")</f>
        <v>May</v>
      </c>
      <c r="G233" s="6" t="s">
        <v>716</v>
      </c>
      <c r="H233" s="6" t="s">
        <v>717</v>
      </c>
      <c r="I233" s="6" t="s">
        <v>27</v>
      </c>
      <c r="J233" s="6" t="s">
        <v>45</v>
      </c>
      <c r="K233" s="7">
        <v>1500</v>
      </c>
      <c r="L233" s="7">
        <v>3</v>
      </c>
      <c r="M233" s="7">
        <f>Table23[[#This Row],[Qty]]*Table23[[#This Row],[Price]]</f>
        <v>4500</v>
      </c>
      <c r="N233" s="6" t="s">
        <v>17</v>
      </c>
      <c r="O233" s="8">
        <f>SUMIFS(Table23[Amount], Table23[Order Date], "&gt;"&amp;Table23[[#This Row],[Order Date]]-30,Table23[Order Date], "&lt;="&amp;Table23[[#This Row],[Order Date]])</f>
        <v>2128930</v>
      </c>
      <c r="P233" s="9">
        <f>SUMIFS(Table23[Amount], Table23[Order Date], "&gt;"&amp;Table23[[#This Row],[Order Date]]-90,Table23[Order Date], "&lt;="&amp;Table23[[#This Row],[Order Date]])</f>
        <v>2329170</v>
      </c>
    </row>
    <row r="234" spans="2:16" x14ac:dyDescent="0.25">
      <c r="B234" s="5" t="s">
        <v>718</v>
      </c>
      <c r="C234" s="15">
        <v>44685</v>
      </c>
      <c r="D234" s="21" t="str">
        <f>TEXT(Table23[[#This Row],[Order Date]],"d")</f>
        <v>4</v>
      </c>
      <c r="E234" s="15" t="str">
        <f>TEXT(Table23[[#This Row],[Order Date]],"dddd")</f>
        <v>Wednesday</v>
      </c>
      <c r="F234" s="6" t="str">
        <f>TEXT(Table23[[#This Row],[Order Date]],"mmmm")</f>
        <v>May</v>
      </c>
      <c r="G234" s="6" t="s">
        <v>719</v>
      </c>
      <c r="H234" s="6" t="s">
        <v>720</v>
      </c>
      <c r="I234" s="6" t="s">
        <v>32</v>
      </c>
      <c r="J234" s="6" t="s">
        <v>16</v>
      </c>
      <c r="K234" s="7">
        <v>210</v>
      </c>
      <c r="L234" s="7">
        <v>7</v>
      </c>
      <c r="M234" s="7">
        <f>Table23[[#This Row],[Qty]]*Table23[[#This Row],[Price]]</f>
        <v>1470</v>
      </c>
      <c r="N234" s="6" t="s">
        <v>23</v>
      </c>
      <c r="O234" s="8">
        <f>SUMIFS(Table23[Amount], Table23[Order Date], "&gt;"&amp;Table23[[#This Row],[Order Date]]-30,Table23[Order Date], "&lt;="&amp;Table23[[#This Row],[Order Date]])</f>
        <v>2094880</v>
      </c>
      <c r="P234" s="9">
        <f>SUMIFS(Table23[Amount], Table23[Order Date], "&gt;"&amp;Table23[[#This Row],[Order Date]]-90,Table23[Order Date], "&lt;="&amp;Table23[[#This Row],[Order Date]])</f>
        <v>2379800</v>
      </c>
    </row>
    <row r="235" spans="2:16" x14ac:dyDescent="0.25">
      <c r="B235" s="5" t="s">
        <v>721</v>
      </c>
      <c r="C235" s="15">
        <v>44685</v>
      </c>
      <c r="D235" s="21" t="str">
        <f>TEXT(Table23[[#This Row],[Order Date]],"d")</f>
        <v>4</v>
      </c>
      <c r="E235" s="15" t="str">
        <f>TEXT(Table23[[#This Row],[Order Date]],"dddd")</f>
        <v>Wednesday</v>
      </c>
      <c r="F235" s="6" t="str">
        <f>TEXT(Table23[[#This Row],[Order Date]],"mmmm")</f>
        <v>May</v>
      </c>
      <c r="G235" s="6" t="s">
        <v>722</v>
      </c>
      <c r="H235" s="6" t="s">
        <v>723</v>
      </c>
      <c r="I235" s="6" t="s">
        <v>15</v>
      </c>
      <c r="J235" s="6" t="s">
        <v>22</v>
      </c>
      <c r="K235" s="7">
        <v>4000</v>
      </c>
      <c r="L235" s="7">
        <v>6</v>
      </c>
      <c r="M235" s="7">
        <f>Table23[[#This Row],[Qty]]*Table23[[#This Row],[Price]]</f>
        <v>24000</v>
      </c>
      <c r="N235" s="6" t="s">
        <v>17</v>
      </c>
      <c r="O235" s="8">
        <f>SUMIFS(Table23[Amount], Table23[Order Date], "&gt;"&amp;Table23[[#This Row],[Order Date]]-30,Table23[Order Date], "&lt;="&amp;Table23[[#This Row],[Order Date]])</f>
        <v>2094880</v>
      </c>
      <c r="P235" s="9">
        <f>SUMIFS(Table23[Amount], Table23[Order Date], "&gt;"&amp;Table23[[#This Row],[Order Date]]-90,Table23[Order Date], "&lt;="&amp;Table23[[#This Row],[Order Date]])</f>
        <v>2379800</v>
      </c>
    </row>
    <row r="236" spans="2:16" x14ac:dyDescent="0.25">
      <c r="B236" s="5" t="s">
        <v>724</v>
      </c>
      <c r="C236" s="15">
        <v>44685</v>
      </c>
      <c r="D236" s="21" t="str">
        <f>TEXT(Table23[[#This Row],[Order Date]],"d")</f>
        <v>4</v>
      </c>
      <c r="E236" s="15" t="str">
        <f>TEXT(Table23[[#This Row],[Order Date]],"dddd")</f>
        <v>Wednesday</v>
      </c>
      <c r="F236" s="6" t="str">
        <f>TEXT(Table23[[#This Row],[Order Date]],"mmmm")</f>
        <v>May</v>
      </c>
      <c r="G236" s="6" t="s">
        <v>725</v>
      </c>
      <c r="H236" s="6" t="s">
        <v>726</v>
      </c>
      <c r="I236" s="6" t="s">
        <v>21</v>
      </c>
      <c r="J236" s="6" t="s">
        <v>28</v>
      </c>
      <c r="K236" s="7">
        <v>3200</v>
      </c>
      <c r="L236" s="7">
        <v>1</v>
      </c>
      <c r="M236" s="7">
        <f>Table23[[#This Row],[Qty]]*Table23[[#This Row],[Price]]</f>
        <v>3200</v>
      </c>
      <c r="N236" s="6" t="s">
        <v>23</v>
      </c>
      <c r="O236" s="8">
        <f>SUMIFS(Table23[Amount], Table23[Order Date], "&gt;"&amp;Table23[[#This Row],[Order Date]]-30,Table23[Order Date], "&lt;="&amp;Table23[[#This Row],[Order Date]])</f>
        <v>2094880</v>
      </c>
      <c r="P236" s="9">
        <f>SUMIFS(Table23[Amount], Table23[Order Date], "&gt;"&amp;Table23[[#This Row],[Order Date]]-90,Table23[Order Date], "&lt;="&amp;Table23[[#This Row],[Order Date]])</f>
        <v>2379800</v>
      </c>
    </row>
    <row r="237" spans="2:16" x14ac:dyDescent="0.25">
      <c r="B237" s="5" t="s">
        <v>727</v>
      </c>
      <c r="C237" s="15">
        <v>44685</v>
      </c>
      <c r="D237" s="21" t="str">
        <f>TEXT(Table23[[#This Row],[Order Date]],"d")</f>
        <v>4</v>
      </c>
      <c r="E237" s="15" t="str">
        <f>TEXT(Table23[[#This Row],[Order Date]],"dddd")</f>
        <v>Wednesday</v>
      </c>
      <c r="F237" s="6" t="str">
        <f>TEXT(Table23[[#This Row],[Order Date]],"mmmm")</f>
        <v>May</v>
      </c>
      <c r="G237" s="6" t="s">
        <v>728</v>
      </c>
      <c r="H237" s="6" t="s">
        <v>729</v>
      </c>
      <c r="I237" s="6" t="s">
        <v>27</v>
      </c>
      <c r="J237" s="6" t="s">
        <v>33</v>
      </c>
      <c r="K237" s="7">
        <v>2900</v>
      </c>
      <c r="L237" s="7">
        <v>3</v>
      </c>
      <c r="M237" s="7">
        <f>Table23[[#This Row],[Qty]]*Table23[[#This Row],[Price]]</f>
        <v>8700</v>
      </c>
      <c r="N237" s="6" t="s">
        <v>17</v>
      </c>
      <c r="O237" s="8">
        <f>SUMIFS(Table23[Amount], Table23[Order Date], "&gt;"&amp;Table23[[#This Row],[Order Date]]-30,Table23[Order Date], "&lt;="&amp;Table23[[#This Row],[Order Date]])</f>
        <v>2094880</v>
      </c>
      <c r="P237" s="9">
        <f>SUMIFS(Table23[Amount], Table23[Order Date], "&gt;"&amp;Table23[[#This Row],[Order Date]]-90,Table23[Order Date], "&lt;="&amp;Table23[[#This Row],[Order Date]])</f>
        <v>2379800</v>
      </c>
    </row>
    <row r="238" spans="2:16" x14ac:dyDescent="0.25">
      <c r="B238" s="5" t="s">
        <v>730</v>
      </c>
      <c r="C238" s="15">
        <v>44685</v>
      </c>
      <c r="D238" s="21" t="str">
        <f>TEXT(Table23[[#This Row],[Order Date]],"d")</f>
        <v>4</v>
      </c>
      <c r="E238" s="15" t="str">
        <f>TEXT(Table23[[#This Row],[Order Date]],"dddd")</f>
        <v>Wednesday</v>
      </c>
      <c r="F238" s="6" t="str">
        <f>TEXT(Table23[[#This Row],[Order Date]],"mmmm")</f>
        <v>May</v>
      </c>
      <c r="G238" s="6" t="s">
        <v>731</v>
      </c>
      <c r="H238" s="6" t="s">
        <v>732</v>
      </c>
      <c r="I238" s="6" t="s">
        <v>32</v>
      </c>
      <c r="J238" s="6" t="s">
        <v>37</v>
      </c>
      <c r="K238" s="7">
        <v>190</v>
      </c>
      <c r="L238" s="7">
        <v>4</v>
      </c>
      <c r="M238" s="7">
        <f>Table23[[#This Row],[Qty]]*Table23[[#This Row],[Price]]</f>
        <v>760</v>
      </c>
      <c r="N238" s="6" t="s">
        <v>23</v>
      </c>
      <c r="O238" s="8">
        <f>SUMIFS(Table23[Amount], Table23[Order Date], "&gt;"&amp;Table23[[#This Row],[Order Date]]-30,Table23[Order Date], "&lt;="&amp;Table23[[#This Row],[Order Date]])</f>
        <v>2094880</v>
      </c>
      <c r="P238" s="9">
        <f>SUMIFS(Table23[Amount], Table23[Order Date], "&gt;"&amp;Table23[[#This Row],[Order Date]]-90,Table23[Order Date], "&lt;="&amp;Table23[[#This Row],[Order Date]])</f>
        <v>2379800</v>
      </c>
    </row>
    <row r="239" spans="2:16" x14ac:dyDescent="0.25">
      <c r="B239" s="5" t="s">
        <v>733</v>
      </c>
      <c r="C239" s="15">
        <v>44685</v>
      </c>
      <c r="D239" s="21" t="str">
        <f>TEXT(Table23[[#This Row],[Order Date]],"d")</f>
        <v>4</v>
      </c>
      <c r="E239" s="15" t="str">
        <f>TEXT(Table23[[#This Row],[Order Date]],"dddd")</f>
        <v>Wednesday</v>
      </c>
      <c r="F239" s="6" t="str">
        <f>TEXT(Table23[[#This Row],[Order Date]],"mmmm")</f>
        <v>May</v>
      </c>
      <c r="G239" s="6" t="s">
        <v>734</v>
      </c>
      <c r="H239" s="6" t="s">
        <v>735</v>
      </c>
      <c r="I239" s="6" t="s">
        <v>15</v>
      </c>
      <c r="J239" s="6" t="s">
        <v>41</v>
      </c>
      <c r="K239" s="7">
        <v>4000</v>
      </c>
      <c r="L239" s="7">
        <v>2</v>
      </c>
      <c r="M239" s="7">
        <f>Table23[[#This Row],[Qty]]*Table23[[#This Row],[Price]]</f>
        <v>8000</v>
      </c>
      <c r="N239" s="6" t="s">
        <v>17</v>
      </c>
      <c r="O239" s="8">
        <f>SUMIFS(Table23[Amount], Table23[Order Date], "&gt;"&amp;Table23[[#This Row],[Order Date]]-30,Table23[Order Date], "&lt;="&amp;Table23[[#This Row],[Order Date]])</f>
        <v>2094880</v>
      </c>
      <c r="P239" s="9">
        <f>SUMIFS(Table23[Amount], Table23[Order Date], "&gt;"&amp;Table23[[#This Row],[Order Date]]-90,Table23[Order Date], "&lt;="&amp;Table23[[#This Row],[Order Date]])</f>
        <v>2379800</v>
      </c>
    </row>
    <row r="240" spans="2:16" x14ac:dyDescent="0.25">
      <c r="B240" s="5" t="s">
        <v>736</v>
      </c>
      <c r="C240" s="15">
        <v>44685</v>
      </c>
      <c r="D240" s="21" t="str">
        <f>TEXT(Table23[[#This Row],[Order Date]],"d")</f>
        <v>4</v>
      </c>
      <c r="E240" s="15" t="str">
        <f>TEXT(Table23[[#This Row],[Order Date]],"dddd")</f>
        <v>Wednesday</v>
      </c>
      <c r="F240" s="6" t="str">
        <f>TEXT(Table23[[#This Row],[Order Date]],"mmmm")</f>
        <v>May</v>
      </c>
      <c r="G240" s="6" t="s">
        <v>737</v>
      </c>
      <c r="H240" s="6" t="s">
        <v>738</v>
      </c>
      <c r="I240" s="6" t="s">
        <v>21</v>
      </c>
      <c r="J240" s="6" t="s">
        <v>45</v>
      </c>
      <c r="K240" s="7">
        <v>1500</v>
      </c>
      <c r="L240" s="7">
        <v>3</v>
      </c>
      <c r="M240" s="7">
        <f>Table23[[#This Row],[Qty]]*Table23[[#This Row],[Price]]</f>
        <v>4500</v>
      </c>
      <c r="N240" s="6" t="s">
        <v>23</v>
      </c>
      <c r="O240" s="8">
        <f>SUMIFS(Table23[Amount], Table23[Order Date], "&gt;"&amp;Table23[[#This Row],[Order Date]]-30,Table23[Order Date], "&lt;="&amp;Table23[[#This Row],[Order Date]])</f>
        <v>2094880</v>
      </c>
      <c r="P240" s="9">
        <f>SUMIFS(Table23[Amount], Table23[Order Date], "&gt;"&amp;Table23[[#This Row],[Order Date]]-90,Table23[Order Date], "&lt;="&amp;Table23[[#This Row],[Order Date]])</f>
        <v>2379800</v>
      </c>
    </row>
    <row r="241" spans="2:16" x14ac:dyDescent="0.25">
      <c r="B241" s="5" t="s">
        <v>739</v>
      </c>
      <c r="C241" s="15">
        <v>44686</v>
      </c>
      <c r="D241" s="21" t="str">
        <f>TEXT(Table23[[#This Row],[Order Date]],"d")</f>
        <v>5</v>
      </c>
      <c r="E241" s="15" t="str">
        <f>TEXT(Table23[[#This Row],[Order Date]],"dddd")</f>
        <v>Thursday</v>
      </c>
      <c r="F241" s="6" t="str">
        <f>TEXT(Table23[[#This Row],[Order Date]],"mmmm")</f>
        <v>May</v>
      </c>
      <c r="G241" s="6" t="s">
        <v>740</v>
      </c>
      <c r="H241" s="6" t="s">
        <v>741</v>
      </c>
      <c r="I241" s="6" t="s">
        <v>27</v>
      </c>
      <c r="J241" s="6" t="s">
        <v>16</v>
      </c>
      <c r="K241" s="7">
        <v>210</v>
      </c>
      <c r="L241" s="7">
        <v>4</v>
      </c>
      <c r="M241" s="7">
        <f>Table23[[#This Row],[Qty]]*Table23[[#This Row],[Price]]</f>
        <v>840</v>
      </c>
      <c r="N241" s="6" t="s">
        <v>17</v>
      </c>
      <c r="O241" s="8">
        <f>SUMIFS(Table23[Amount], Table23[Order Date], "&gt;"&amp;Table23[[#This Row],[Order Date]]-30,Table23[Order Date], "&lt;="&amp;Table23[[#This Row],[Order Date]])</f>
        <v>2144870</v>
      </c>
      <c r="P241" s="9">
        <f>SUMIFS(Table23[Amount], Table23[Order Date], "&gt;"&amp;Table23[[#This Row],[Order Date]]-90,Table23[Order Date], "&lt;="&amp;Table23[[#This Row],[Order Date]])</f>
        <v>2479600</v>
      </c>
    </row>
    <row r="242" spans="2:16" x14ac:dyDescent="0.25">
      <c r="B242" s="5" t="s">
        <v>742</v>
      </c>
      <c r="C242" s="15">
        <v>44686</v>
      </c>
      <c r="D242" s="21" t="str">
        <f>TEXT(Table23[[#This Row],[Order Date]],"d")</f>
        <v>5</v>
      </c>
      <c r="E242" s="15" t="str">
        <f>TEXT(Table23[[#This Row],[Order Date]],"dddd")</f>
        <v>Thursday</v>
      </c>
      <c r="F242" s="6" t="str">
        <f>TEXT(Table23[[#This Row],[Order Date]],"mmmm")</f>
        <v>May</v>
      </c>
      <c r="G242" s="6" t="s">
        <v>743</v>
      </c>
      <c r="H242" s="6" t="s">
        <v>744</v>
      </c>
      <c r="I242" s="6" t="s">
        <v>32</v>
      </c>
      <c r="J242" s="6" t="s">
        <v>22</v>
      </c>
      <c r="K242" s="7">
        <v>4000</v>
      </c>
      <c r="L242" s="7">
        <v>5</v>
      </c>
      <c r="M242" s="7">
        <f>Table23[[#This Row],[Qty]]*Table23[[#This Row],[Price]]</f>
        <v>20000</v>
      </c>
      <c r="N242" s="6" t="s">
        <v>23</v>
      </c>
      <c r="O242" s="8">
        <f>SUMIFS(Table23[Amount], Table23[Order Date], "&gt;"&amp;Table23[[#This Row],[Order Date]]-30,Table23[Order Date], "&lt;="&amp;Table23[[#This Row],[Order Date]])</f>
        <v>2144870</v>
      </c>
      <c r="P242" s="9">
        <f>SUMIFS(Table23[Amount], Table23[Order Date], "&gt;"&amp;Table23[[#This Row],[Order Date]]-90,Table23[Order Date], "&lt;="&amp;Table23[[#This Row],[Order Date]])</f>
        <v>2479600</v>
      </c>
    </row>
    <row r="243" spans="2:16" x14ac:dyDescent="0.25">
      <c r="B243" s="5" t="s">
        <v>745</v>
      </c>
      <c r="C243" s="15">
        <v>44686</v>
      </c>
      <c r="D243" s="21" t="str">
        <f>TEXT(Table23[[#This Row],[Order Date]],"d")</f>
        <v>5</v>
      </c>
      <c r="E243" s="15" t="str">
        <f>TEXT(Table23[[#This Row],[Order Date]],"dddd")</f>
        <v>Thursday</v>
      </c>
      <c r="F243" s="6" t="str">
        <f>TEXT(Table23[[#This Row],[Order Date]],"mmmm")</f>
        <v>May</v>
      </c>
      <c r="G243" s="6" t="s">
        <v>746</v>
      </c>
      <c r="H243" s="6" t="s">
        <v>747</v>
      </c>
      <c r="I243" s="6" t="s">
        <v>15</v>
      </c>
      <c r="J243" s="6" t="s">
        <v>28</v>
      </c>
      <c r="K243" s="7">
        <v>3200</v>
      </c>
      <c r="L243" s="7">
        <v>6</v>
      </c>
      <c r="M243" s="7">
        <f>Table23[[#This Row],[Qty]]*Table23[[#This Row],[Price]]</f>
        <v>19200</v>
      </c>
      <c r="N243" s="6" t="s">
        <v>17</v>
      </c>
      <c r="O243" s="8">
        <f>SUMIFS(Table23[Amount], Table23[Order Date], "&gt;"&amp;Table23[[#This Row],[Order Date]]-30,Table23[Order Date], "&lt;="&amp;Table23[[#This Row],[Order Date]])</f>
        <v>2144870</v>
      </c>
      <c r="P243" s="9">
        <f>SUMIFS(Table23[Amount], Table23[Order Date], "&gt;"&amp;Table23[[#This Row],[Order Date]]-90,Table23[Order Date], "&lt;="&amp;Table23[[#This Row],[Order Date]])</f>
        <v>2479600</v>
      </c>
    </row>
    <row r="244" spans="2:16" x14ac:dyDescent="0.25">
      <c r="B244" s="5" t="s">
        <v>748</v>
      </c>
      <c r="C244" s="15">
        <v>44686</v>
      </c>
      <c r="D244" s="21" t="str">
        <f>TEXT(Table23[[#This Row],[Order Date]],"d")</f>
        <v>5</v>
      </c>
      <c r="E244" s="15" t="str">
        <f>TEXT(Table23[[#This Row],[Order Date]],"dddd")</f>
        <v>Thursday</v>
      </c>
      <c r="F244" s="6" t="str">
        <f>TEXT(Table23[[#This Row],[Order Date]],"mmmm")</f>
        <v>May</v>
      </c>
      <c r="G244" s="6" t="s">
        <v>749</v>
      </c>
      <c r="H244" s="6" t="s">
        <v>750</v>
      </c>
      <c r="I244" s="6" t="s">
        <v>21</v>
      </c>
      <c r="J244" s="6" t="s">
        <v>33</v>
      </c>
      <c r="K244" s="7">
        <v>2900</v>
      </c>
      <c r="L244" s="7">
        <v>5</v>
      </c>
      <c r="M244" s="7">
        <f>Table23[[#This Row],[Qty]]*Table23[[#This Row],[Price]]</f>
        <v>14500</v>
      </c>
      <c r="N244" s="6" t="s">
        <v>23</v>
      </c>
      <c r="O244" s="8">
        <f>SUMIFS(Table23[Amount], Table23[Order Date], "&gt;"&amp;Table23[[#This Row],[Order Date]]-30,Table23[Order Date], "&lt;="&amp;Table23[[#This Row],[Order Date]])</f>
        <v>2144870</v>
      </c>
      <c r="P244" s="9">
        <f>SUMIFS(Table23[Amount], Table23[Order Date], "&gt;"&amp;Table23[[#This Row],[Order Date]]-90,Table23[Order Date], "&lt;="&amp;Table23[[#This Row],[Order Date]])</f>
        <v>2479600</v>
      </c>
    </row>
    <row r="245" spans="2:16" x14ac:dyDescent="0.25">
      <c r="B245" s="5" t="s">
        <v>751</v>
      </c>
      <c r="C245" s="15">
        <v>44686</v>
      </c>
      <c r="D245" s="21" t="str">
        <f>TEXT(Table23[[#This Row],[Order Date]],"d")</f>
        <v>5</v>
      </c>
      <c r="E245" s="15" t="str">
        <f>TEXT(Table23[[#This Row],[Order Date]],"dddd")</f>
        <v>Thursday</v>
      </c>
      <c r="F245" s="6" t="str">
        <f>TEXT(Table23[[#This Row],[Order Date]],"mmmm")</f>
        <v>May</v>
      </c>
      <c r="G245" s="6" t="s">
        <v>752</v>
      </c>
      <c r="H245" s="6" t="s">
        <v>753</v>
      </c>
      <c r="I245" s="6" t="s">
        <v>27</v>
      </c>
      <c r="J245" s="6" t="s">
        <v>37</v>
      </c>
      <c r="K245" s="7">
        <v>190</v>
      </c>
      <c r="L245" s="7">
        <v>4</v>
      </c>
      <c r="M245" s="7">
        <f>Table23[[#This Row],[Qty]]*Table23[[#This Row],[Price]]</f>
        <v>760</v>
      </c>
      <c r="N245" s="6" t="s">
        <v>17</v>
      </c>
      <c r="O245" s="8">
        <f>SUMIFS(Table23[Amount], Table23[Order Date], "&gt;"&amp;Table23[[#This Row],[Order Date]]-30,Table23[Order Date], "&lt;="&amp;Table23[[#This Row],[Order Date]])</f>
        <v>2144870</v>
      </c>
      <c r="P245" s="9">
        <f>SUMIFS(Table23[Amount], Table23[Order Date], "&gt;"&amp;Table23[[#This Row],[Order Date]]-90,Table23[Order Date], "&lt;="&amp;Table23[[#This Row],[Order Date]])</f>
        <v>2479600</v>
      </c>
    </row>
    <row r="246" spans="2:16" x14ac:dyDescent="0.25">
      <c r="B246" s="5" t="s">
        <v>754</v>
      </c>
      <c r="C246" s="15">
        <v>44686</v>
      </c>
      <c r="D246" s="21" t="str">
        <f>TEXT(Table23[[#This Row],[Order Date]],"d")</f>
        <v>5</v>
      </c>
      <c r="E246" s="15" t="str">
        <f>TEXT(Table23[[#This Row],[Order Date]],"dddd")</f>
        <v>Thursday</v>
      </c>
      <c r="F246" s="6" t="str">
        <f>TEXT(Table23[[#This Row],[Order Date]],"mmmm")</f>
        <v>May</v>
      </c>
      <c r="G246" s="6" t="s">
        <v>755</v>
      </c>
      <c r="H246" s="6" t="s">
        <v>756</v>
      </c>
      <c r="I246" s="6" t="s">
        <v>32</v>
      </c>
      <c r="J246" s="6" t="s">
        <v>41</v>
      </c>
      <c r="K246" s="7">
        <v>4000</v>
      </c>
      <c r="L246" s="7">
        <v>10</v>
      </c>
      <c r="M246" s="7">
        <f>Table23[[#This Row],[Qty]]*Table23[[#This Row],[Price]]</f>
        <v>40000</v>
      </c>
      <c r="N246" s="6" t="s">
        <v>23</v>
      </c>
      <c r="O246" s="8">
        <f>SUMIFS(Table23[Amount], Table23[Order Date], "&gt;"&amp;Table23[[#This Row],[Order Date]]-30,Table23[Order Date], "&lt;="&amp;Table23[[#This Row],[Order Date]])</f>
        <v>2144870</v>
      </c>
      <c r="P246" s="9">
        <f>SUMIFS(Table23[Amount], Table23[Order Date], "&gt;"&amp;Table23[[#This Row],[Order Date]]-90,Table23[Order Date], "&lt;="&amp;Table23[[#This Row],[Order Date]])</f>
        <v>2479600</v>
      </c>
    </row>
    <row r="247" spans="2:16" x14ac:dyDescent="0.25">
      <c r="B247" s="5" t="s">
        <v>757</v>
      </c>
      <c r="C247" s="15">
        <v>44686</v>
      </c>
      <c r="D247" s="21" t="str">
        <f>TEXT(Table23[[#This Row],[Order Date]],"d")</f>
        <v>5</v>
      </c>
      <c r="E247" s="15" t="str">
        <f>TEXT(Table23[[#This Row],[Order Date]],"dddd")</f>
        <v>Thursday</v>
      </c>
      <c r="F247" s="6" t="str">
        <f>TEXT(Table23[[#This Row],[Order Date]],"mmmm")</f>
        <v>May</v>
      </c>
      <c r="G247" s="6" t="s">
        <v>758</v>
      </c>
      <c r="H247" s="6" t="s">
        <v>759</v>
      </c>
      <c r="I247" s="6" t="s">
        <v>15</v>
      </c>
      <c r="J247" s="6" t="s">
        <v>45</v>
      </c>
      <c r="K247" s="7">
        <v>1500</v>
      </c>
      <c r="L247" s="7">
        <v>3</v>
      </c>
      <c r="M247" s="7">
        <f>Table23[[#This Row],[Qty]]*Table23[[#This Row],[Price]]</f>
        <v>4500</v>
      </c>
      <c r="N247" s="6" t="s">
        <v>17</v>
      </c>
      <c r="O247" s="8">
        <f>SUMIFS(Table23[Amount], Table23[Order Date], "&gt;"&amp;Table23[[#This Row],[Order Date]]-30,Table23[Order Date], "&lt;="&amp;Table23[[#This Row],[Order Date]])</f>
        <v>2144870</v>
      </c>
      <c r="P247" s="9">
        <f>SUMIFS(Table23[Amount], Table23[Order Date], "&gt;"&amp;Table23[[#This Row],[Order Date]]-90,Table23[Order Date], "&lt;="&amp;Table23[[#This Row],[Order Date]])</f>
        <v>2479600</v>
      </c>
    </row>
    <row r="248" spans="2:16" x14ac:dyDescent="0.25">
      <c r="B248" s="5" t="s">
        <v>760</v>
      </c>
      <c r="C248" s="15">
        <v>44687</v>
      </c>
      <c r="D248" s="21" t="str">
        <f>TEXT(Table23[[#This Row],[Order Date]],"d")</f>
        <v>6</v>
      </c>
      <c r="E248" s="15" t="str">
        <f>TEXT(Table23[[#This Row],[Order Date]],"dddd")</f>
        <v>Friday</v>
      </c>
      <c r="F248" s="6" t="str">
        <f>TEXT(Table23[[#This Row],[Order Date]],"mmmm")</f>
        <v>May</v>
      </c>
      <c r="G248" s="6" t="s">
        <v>761</v>
      </c>
      <c r="H248" s="6" t="s">
        <v>762</v>
      </c>
      <c r="I248" s="6" t="s">
        <v>21</v>
      </c>
      <c r="J248" s="6" t="s">
        <v>16</v>
      </c>
      <c r="K248" s="7">
        <v>210</v>
      </c>
      <c r="L248" s="7">
        <v>4</v>
      </c>
      <c r="M248" s="7">
        <f>Table23[[#This Row],[Qty]]*Table23[[#This Row],[Price]]</f>
        <v>840</v>
      </c>
      <c r="N248" s="6" t="s">
        <v>23</v>
      </c>
      <c r="O248" s="8">
        <f>SUMIFS(Table23[Amount], Table23[Order Date], "&gt;"&amp;Table23[[#This Row],[Order Date]]-30,Table23[Order Date], "&lt;="&amp;Table23[[#This Row],[Order Date]])</f>
        <v>2178920</v>
      </c>
      <c r="P248" s="9">
        <f>SUMIFS(Table23[Amount], Table23[Order Date], "&gt;"&amp;Table23[[#This Row],[Order Date]]-90,Table23[Order Date], "&lt;="&amp;Table23[[#This Row],[Order Date]])</f>
        <v>2564280</v>
      </c>
    </row>
    <row r="249" spans="2:16" x14ac:dyDescent="0.25">
      <c r="B249" s="5" t="s">
        <v>763</v>
      </c>
      <c r="C249" s="15">
        <v>44687</v>
      </c>
      <c r="D249" s="21" t="str">
        <f>TEXT(Table23[[#This Row],[Order Date]],"d")</f>
        <v>6</v>
      </c>
      <c r="E249" s="15" t="str">
        <f>TEXT(Table23[[#This Row],[Order Date]],"dddd")</f>
        <v>Friday</v>
      </c>
      <c r="F249" s="6" t="str">
        <f>TEXT(Table23[[#This Row],[Order Date]],"mmmm")</f>
        <v>May</v>
      </c>
      <c r="G249" s="6" t="s">
        <v>764</v>
      </c>
      <c r="H249" s="6" t="s">
        <v>765</v>
      </c>
      <c r="I249" s="6" t="s">
        <v>27</v>
      </c>
      <c r="J249" s="6" t="s">
        <v>22</v>
      </c>
      <c r="K249" s="7">
        <v>4000</v>
      </c>
      <c r="L249" s="7">
        <v>5</v>
      </c>
      <c r="M249" s="7">
        <f>Table23[[#This Row],[Qty]]*Table23[[#This Row],[Price]]</f>
        <v>20000</v>
      </c>
      <c r="N249" s="6" t="s">
        <v>17</v>
      </c>
      <c r="O249" s="8">
        <f>SUMIFS(Table23[Amount], Table23[Order Date], "&gt;"&amp;Table23[[#This Row],[Order Date]]-30,Table23[Order Date], "&lt;="&amp;Table23[[#This Row],[Order Date]])</f>
        <v>2178920</v>
      </c>
      <c r="P249" s="9">
        <f>SUMIFS(Table23[Amount], Table23[Order Date], "&gt;"&amp;Table23[[#This Row],[Order Date]]-90,Table23[Order Date], "&lt;="&amp;Table23[[#This Row],[Order Date]])</f>
        <v>2564280</v>
      </c>
    </row>
    <row r="250" spans="2:16" x14ac:dyDescent="0.25">
      <c r="B250" s="5" t="s">
        <v>766</v>
      </c>
      <c r="C250" s="15">
        <v>44687</v>
      </c>
      <c r="D250" s="21" t="str">
        <f>TEXT(Table23[[#This Row],[Order Date]],"d")</f>
        <v>6</v>
      </c>
      <c r="E250" s="15" t="str">
        <f>TEXT(Table23[[#This Row],[Order Date]],"dddd")</f>
        <v>Friday</v>
      </c>
      <c r="F250" s="6" t="str">
        <f>TEXT(Table23[[#This Row],[Order Date]],"mmmm")</f>
        <v>May</v>
      </c>
      <c r="G250" s="6" t="s">
        <v>767</v>
      </c>
      <c r="H250" s="6" t="s">
        <v>768</v>
      </c>
      <c r="I250" s="6" t="s">
        <v>32</v>
      </c>
      <c r="J250" s="6" t="s">
        <v>28</v>
      </c>
      <c r="K250" s="7">
        <v>3200</v>
      </c>
      <c r="L250" s="7">
        <v>6</v>
      </c>
      <c r="M250" s="7">
        <f>Table23[[#This Row],[Qty]]*Table23[[#This Row],[Price]]</f>
        <v>19200</v>
      </c>
      <c r="N250" s="6" t="s">
        <v>23</v>
      </c>
      <c r="O250" s="8">
        <f>SUMIFS(Table23[Amount], Table23[Order Date], "&gt;"&amp;Table23[[#This Row],[Order Date]]-30,Table23[Order Date], "&lt;="&amp;Table23[[#This Row],[Order Date]])</f>
        <v>2178920</v>
      </c>
      <c r="P250" s="9">
        <f>SUMIFS(Table23[Amount], Table23[Order Date], "&gt;"&amp;Table23[[#This Row],[Order Date]]-90,Table23[Order Date], "&lt;="&amp;Table23[[#This Row],[Order Date]])</f>
        <v>2564280</v>
      </c>
    </row>
    <row r="251" spans="2:16" x14ac:dyDescent="0.25">
      <c r="B251" s="5" t="s">
        <v>769</v>
      </c>
      <c r="C251" s="15">
        <v>44687</v>
      </c>
      <c r="D251" s="21" t="str">
        <f>TEXT(Table23[[#This Row],[Order Date]],"d")</f>
        <v>6</v>
      </c>
      <c r="E251" s="15" t="str">
        <f>TEXT(Table23[[#This Row],[Order Date]],"dddd")</f>
        <v>Friday</v>
      </c>
      <c r="F251" s="6" t="str">
        <f>TEXT(Table23[[#This Row],[Order Date]],"mmmm")</f>
        <v>May</v>
      </c>
      <c r="G251" s="6" t="s">
        <v>770</v>
      </c>
      <c r="H251" s="6" t="s">
        <v>771</v>
      </c>
      <c r="I251" s="6" t="s">
        <v>15</v>
      </c>
      <c r="J251" s="6" t="s">
        <v>33</v>
      </c>
      <c r="K251" s="7">
        <v>2900</v>
      </c>
      <c r="L251" s="7">
        <v>5</v>
      </c>
      <c r="M251" s="7">
        <f>Table23[[#This Row],[Qty]]*Table23[[#This Row],[Price]]</f>
        <v>14500</v>
      </c>
      <c r="N251" s="6" t="s">
        <v>17</v>
      </c>
      <c r="O251" s="8">
        <f>SUMIFS(Table23[Amount], Table23[Order Date], "&gt;"&amp;Table23[[#This Row],[Order Date]]-30,Table23[Order Date], "&lt;="&amp;Table23[[#This Row],[Order Date]])</f>
        <v>2178920</v>
      </c>
      <c r="P251" s="9">
        <f>SUMIFS(Table23[Amount], Table23[Order Date], "&gt;"&amp;Table23[[#This Row],[Order Date]]-90,Table23[Order Date], "&lt;="&amp;Table23[[#This Row],[Order Date]])</f>
        <v>2564280</v>
      </c>
    </row>
    <row r="252" spans="2:16" x14ac:dyDescent="0.25">
      <c r="B252" s="5" t="s">
        <v>772</v>
      </c>
      <c r="C252" s="15">
        <v>44687</v>
      </c>
      <c r="D252" s="21" t="str">
        <f>TEXT(Table23[[#This Row],[Order Date]],"d")</f>
        <v>6</v>
      </c>
      <c r="E252" s="15" t="str">
        <f>TEXT(Table23[[#This Row],[Order Date]],"dddd")</f>
        <v>Friday</v>
      </c>
      <c r="F252" s="6" t="str">
        <f>TEXT(Table23[[#This Row],[Order Date]],"mmmm")</f>
        <v>May</v>
      </c>
      <c r="G252" s="6" t="s">
        <v>773</v>
      </c>
      <c r="H252" s="6" t="s">
        <v>774</v>
      </c>
      <c r="I252" s="6" t="s">
        <v>21</v>
      </c>
      <c r="J252" s="6" t="s">
        <v>37</v>
      </c>
      <c r="K252" s="7">
        <v>190</v>
      </c>
      <c r="L252" s="7">
        <v>6</v>
      </c>
      <c r="M252" s="7">
        <f>Table23[[#This Row],[Qty]]*Table23[[#This Row],[Price]]</f>
        <v>1140</v>
      </c>
      <c r="N252" s="6" t="s">
        <v>23</v>
      </c>
      <c r="O252" s="8">
        <f>SUMIFS(Table23[Amount], Table23[Order Date], "&gt;"&amp;Table23[[#This Row],[Order Date]]-30,Table23[Order Date], "&lt;="&amp;Table23[[#This Row],[Order Date]])</f>
        <v>2178920</v>
      </c>
      <c r="P252" s="9">
        <f>SUMIFS(Table23[Amount], Table23[Order Date], "&gt;"&amp;Table23[[#This Row],[Order Date]]-90,Table23[Order Date], "&lt;="&amp;Table23[[#This Row],[Order Date]])</f>
        <v>2564280</v>
      </c>
    </row>
    <row r="253" spans="2:16" x14ac:dyDescent="0.25">
      <c r="B253" s="5" t="s">
        <v>775</v>
      </c>
      <c r="C253" s="15">
        <v>44687</v>
      </c>
      <c r="D253" s="21" t="str">
        <f>TEXT(Table23[[#This Row],[Order Date]],"d")</f>
        <v>6</v>
      </c>
      <c r="E253" s="15" t="str">
        <f>TEXT(Table23[[#This Row],[Order Date]],"dddd")</f>
        <v>Friday</v>
      </c>
      <c r="F253" s="6" t="str">
        <f>TEXT(Table23[[#This Row],[Order Date]],"mmmm")</f>
        <v>May</v>
      </c>
      <c r="G253" s="6" t="s">
        <v>776</v>
      </c>
      <c r="H253" s="6" t="s">
        <v>777</v>
      </c>
      <c r="I253" s="6" t="s">
        <v>27</v>
      </c>
      <c r="J253" s="6" t="s">
        <v>41</v>
      </c>
      <c r="K253" s="7">
        <v>4000</v>
      </c>
      <c r="L253" s="7">
        <v>5</v>
      </c>
      <c r="M253" s="7">
        <f>Table23[[#This Row],[Qty]]*Table23[[#This Row],[Price]]</f>
        <v>20000</v>
      </c>
      <c r="N253" s="6" t="s">
        <v>17</v>
      </c>
      <c r="O253" s="8">
        <f>SUMIFS(Table23[Amount], Table23[Order Date], "&gt;"&amp;Table23[[#This Row],[Order Date]]-30,Table23[Order Date], "&lt;="&amp;Table23[[#This Row],[Order Date]])</f>
        <v>2178920</v>
      </c>
      <c r="P253" s="9">
        <f>SUMIFS(Table23[Amount], Table23[Order Date], "&gt;"&amp;Table23[[#This Row],[Order Date]]-90,Table23[Order Date], "&lt;="&amp;Table23[[#This Row],[Order Date]])</f>
        <v>2564280</v>
      </c>
    </row>
    <row r="254" spans="2:16" x14ac:dyDescent="0.25">
      <c r="B254" s="5" t="s">
        <v>778</v>
      </c>
      <c r="C254" s="15">
        <v>44687</v>
      </c>
      <c r="D254" s="21" t="str">
        <f>TEXT(Table23[[#This Row],[Order Date]],"d")</f>
        <v>6</v>
      </c>
      <c r="E254" s="15" t="str">
        <f>TEXT(Table23[[#This Row],[Order Date]],"dddd")</f>
        <v>Friday</v>
      </c>
      <c r="F254" s="6" t="str">
        <f>TEXT(Table23[[#This Row],[Order Date]],"mmmm")</f>
        <v>May</v>
      </c>
      <c r="G254" s="6" t="s">
        <v>779</v>
      </c>
      <c r="H254" s="6" t="s">
        <v>780</v>
      </c>
      <c r="I254" s="6" t="s">
        <v>32</v>
      </c>
      <c r="J254" s="6" t="s">
        <v>45</v>
      </c>
      <c r="K254" s="7">
        <v>1500</v>
      </c>
      <c r="L254" s="7">
        <v>6</v>
      </c>
      <c r="M254" s="7">
        <f>Table23[[#This Row],[Qty]]*Table23[[#This Row],[Price]]</f>
        <v>9000</v>
      </c>
      <c r="N254" s="6" t="s">
        <v>23</v>
      </c>
      <c r="O254" s="8">
        <f>SUMIFS(Table23[Amount], Table23[Order Date], "&gt;"&amp;Table23[[#This Row],[Order Date]]-30,Table23[Order Date], "&lt;="&amp;Table23[[#This Row],[Order Date]])</f>
        <v>2178920</v>
      </c>
      <c r="P254" s="9">
        <f>SUMIFS(Table23[Amount], Table23[Order Date], "&gt;"&amp;Table23[[#This Row],[Order Date]]-90,Table23[Order Date], "&lt;="&amp;Table23[[#This Row],[Order Date]])</f>
        <v>2564280</v>
      </c>
    </row>
    <row r="255" spans="2:16" x14ac:dyDescent="0.25">
      <c r="B255" s="5" t="s">
        <v>781</v>
      </c>
      <c r="C255" s="15">
        <v>44688</v>
      </c>
      <c r="D255" s="21" t="str">
        <f>TEXT(Table23[[#This Row],[Order Date]],"d")</f>
        <v>7</v>
      </c>
      <c r="E255" s="15" t="str">
        <f>TEXT(Table23[[#This Row],[Order Date]],"dddd")</f>
        <v>Saturday</v>
      </c>
      <c r="F255" s="6" t="str">
        <f>TEXT(Table23[[#This Row],[Order Date]],"mmmm")</f>
        <v>May</v>
      </c>
      <c r="G255" s="6" t="s">
        <v>782</v>
      </c>
      <c r="H255" s="6" t="s">
        <v>783</v>
      </c>
      <c r="I255" s="6" t="s">
        <v>15</v>
      </c>
      <c r="J255" s="6" t="s">
        <v>16</v>
      </c>
      <c r="K255" s="7">
        <v>210</v>
      </c>
      <c r="L255" s="7">
        <v>2</v>
      </c>
      <c r="M255" s="7">
        <f>Table23[[#This Row],[Qty]]*Table23[[#This Row],[Price]]</f>
        <v>420</v>
      </c>
      <c r="N255" s="6" t="s">
        <v>17</v>
      </c>
      <c r="O255" s="8">
        <f>SUMIFS(Table23[Amount], Table23[Order Date], "&gt;"&amp;Table23[[#This Row],[Order Date]]-30,Table23[Order Date], "&lt;="&amp;Table23[[#This Row],[Order Date]])</f>
        <v>2128930</v>
      </c>
      <c r="P255" s="9">
        <f>SUMIFS(Table23[Amount], Table23[Order Date], "&gt;"&amp;Table23[[#This Row],[Order Date]]-90,Table23[Order Date], "&lt;="&amp;Table23[[#This Row],[Order Date]])</f>
        <v>2614090</v>
      </c>
    </row>
    <row r="256" spans="2:16" x14ac:dyDescent="0.25">
      <c r="B256" s="5" t="s">
        <v>784</v>
      </c>
      <c r="C256" s="15">
        <v>44688</v>
      </c>
      <c r="D256" s="21" t="str">
        <f>TEXT(Table23[[#This Row],[Order Date]],"d")</f>
        <v>7</v>
      </c>
      <c r="E256" s="15" t="str">
        <f>TEXT(Table23[[#This Row],[Order Date]],"dddd")</f>
        <v>Saturday</v>
      </c>
      <c r="F256" s="6" t="str">
        <f>TEXT(Table23[[#This Row],[Order Date]],"mmmm")</f>
        <v>May</v>
      </c>
      <c r="G256" s="6" t="s">
        <v>785</v>
      </c>
      <c r="H256" s="6" t="s">
        <v>786</v>
      </c>
      <c r="I256" s="6" t="s">
        <v>21</v>
      </c>
      <c r="J256" s="6" t="s">
        <v>22</v>
      </c>
      <c r="K256" s="7">
        <v>4000</v>
      </c>
      <c r="L256" s="7">
        <v>3</v>
      </c>
      <c r="M256" s="7">
        <f>Table23[[#This Row],[Qty]]*Table23[[#This Row],[Price]]</f>
        <v>12000</v>
      </c>
      <c r="N256" s="6" t="s">
        <v>23</v>
      </c>
      <c r="O256" s="8">
        <f>SUMIFS(Table23[Amount], Table23[Order Date], "&gt;"&amp;Table23[[#This Row],[Order Date]]-30,Table23[Order Date], "&lt;="&amp;Table23[[#This Row],[Order Date]])</f>
        <v>2128930</v>
      </c>
      <c r="P256" s="9">
        <f>SUMIFS(Table23[Amount], Table23[Order Date], "&gt;"&amp;Table23[[#This Row],[Order Date]]-90,Table23[Order Date], "&lt;="&amp;Table23[[#This Row],[Order Date]])</f>
        <v>2614090</v>
      </c>
    </row>
    <row r="257" spans="2:16" x14ac:dyDescent="0.25">
      <c r="B257" s="5" t="s">
        <v>787</v>
      </c>
      <c r="C257" s="15">
        <v>44688</v>
      </c>
      <c r="D257" s="21" t="str">
        <f>TEXT(Table23[[#This Row],[Order Date]],"d")</f>
        <v>7</v>
      </c>
      <c r="E257" s="15" t="str">
        <f>TEXT(Table23[[#This Row],[Order Date]],"dddd")</f>
        <v>Saturday</v>
      </c>
      <c r="F257" s="6" t="str">
        <f>TEXT(Table23[[#This Row],[Order Date]],"mmmm")</f>
        <v>May</v>
      </c>
      <c r="G257" s="6" t="s">
        <v>788</v>
      </c>
      <c r="H257" s="6" t="s">
        <v>789</v>
      </c>
      <c r="I257" s="6" t="s">
        <v>27</v>
      </c>
      <c r="J257" s="6" t="s">
        <v>28</v>
      </c>
      <c r="K257" s="7">
        <v>3200</v>
      </c>
      <c r="L257" s="7">
        <v>5</v>
      </c>
      <c r="M257" s="7">
        <f>Table23[[#This Row],[Qty]]*Table23[[#This Row],[Price]]</f>
        <v>16000</v>
      </c>
      <c r="N257" s="6" t="s">
        <v>17</v>
      </c>
      <c r="O257" s="8">
        <f>SUMIFS(Table23[Amount], Table23[Order Date], "&gt;"&amp;Table23[[#This Row],[Order Date]]-30,Table23[Order Date], "&lt;="&amp;Table23[[#This Row],[Order Date]])</f>
        <v>2128930</v>
      </c>
      <c r="P257" s="9">
        <f>SUMIFS(Table23[Amount], Table23[Order Date], "&gt;"&amp;Table23[[#This Row],[Order Date]]-90,Table23[Order Date], "&lt;="&amp;Table23[[#This Row],[Order Date]])</f>
        <v>2614090</v>
      </c>
    </row>
    <row r="258" spans="2:16" x14ac:dyDescent="0.25">
      <c r="B258" s="5" t="s">
        <v>790</v>
      </c>
      <c r="C258" s="15">
        <v>44688</v>
      </c>
      <c r="D258" s="21" t="str">
        <f>TEXT(Table23[[#This Row],[Order Date]],"d")</f>
        <v>7</v>
      </c>
      <c r="E258" s="15" t="str">
        <f>TEXT(Table23[[#This Row],[Order Date]],"dddd")</f>
        <v>Saturday</v>
      </c>
      <c r="F258" s="6" t="str">
        <f>TEXT(Table23[[#This Row],[Order Date]],"mmmm")</f>
        <v>May</v>
      </c>
      <c r="G258" s="6" t="s">
        <v>791</v>
      </c>
      <c r="H258" s="6" t="s">
        <v>792</v>
      </c>
      <c r="I258" s="6" t="s">
        <v>32</v>
      </c>
      <c r="J258" s="6" t="s">
        <v>33</v>
      </c>
      <c r="K258" s="7">
        <v>2900</v>
      </c>
      <c r="L258" s="7">
        <v>3</v>
      </c>
      <c r="M258" s="7">
        <f>Table23[[#This Row],[Qty]]*Table23[[#This Row],[Price]]</f>
        <v>8700</v>
      </c>
      <c r="N258" s="6" t="s">
        <v>23</v>
      </c>
      <c r="O258" s="8">
        <f>SUMIFS(Table23[Amount], Table23[Order Date], "&gt;"&amp;Table23[[#This Row],[Order Date]]-30,Table23[Order Date], "&lt;="&amp;Table23[[#This Row],[Order Date]])</f>
        <v>2128930</v>
      </c>
      <c r="P258" s="9">
        <f>SUMIFS(Table23[Amount], Table23[Order Date], "&gt;"&amp;Table23[[#This Row],[Order Date]]-90,Table23[Order Date], "&lt;="&amp;Table23[[#This Row],[Order Date]])</f>
        <v>2614090</v>
      </c>
    </row>
    <row r="259" spans="2:16" x14ac:dyDescent="0.25">
      <c r="B259" s="5" t="s">
        <v>793</v>
      </c>
      <c r="C259" s="15">
        <v>44688</v>
      </c>
      <c r="D259" s="21" t="str">
        <f>TEXT(Table23[[#This Row],[Order Date]],"d")</f>
        <v>7</v>
      </c>
      <c r="E259" s="15" t="str">
        <f>TEXT(Table23[[#This Row],[Order Date]],"dddd")</f>
        <v>Saturday</v>
      </c>
      <c r="F259" s="6" t="str">
        <f>TEXT(Table23[[#This Row],[Order Date]],"mmmm")</f>
        <v>May</v>
      </c>
      <c r="G259" s="6" t="s">
        <v>794</v>
      </c>
      <c r="H259" s="6" t="s">
        <v>795</v>
      </c>
      <c r="I259" s="6" t="s">
        <v>15</v>
      </c>
      <c r="J259" s="6" t="s">
        <v>37</v>
      </c>
      <c r="K259" s="7">
        <v>190</v>
      </c>
      <c r="L259" s="7">
        <v>1</v>
      </c>
      <c r="M259" s="7">
        <f>Table23[[#This Row],[Qty]]*Table23[[#This Row],[Price]]</f>
        <v>190</v>
      </c>
      <c r="N259" s="6" t="s">
        <v>17</v>
      </c>
      <c r="O259" s="8">
        <f>SUMIFS(Table23[Amount], Table23[Order Date], "&gt;"&amp;Table23[[#This Row],[Order Date]]-30,Table23[Order Date], "&lt;="&amp;Table23[[#This Row],[Order Date]])</f>
        <v>2128930</v>
      </c>
      <c r="P259" s="9">
        <f>SUMIFS(Table23[Amount], Table23[Order Date], "&gt;"&amp;Table23[[#This Row],[Order Date]]-90,Table23[Order Date], "&lt;="&amp;Table23[[#This Row],[Order Date]])</f>
        <v>2614090</v>
      </c>
    </row>
    <row r="260" spans="2:16" x14ac:dyDescent="0.25">
      <c r="B260" s="5" t="s">
        <v>796</v>
      </c>
      <c r="C260" s="15">
        <v>44688</v>
      </c>
      <c r="D260" s="21" t="str">
        <f>TEXT(Table23[[#This Row],[Order Date]],"d")</f>
        <v>7</v>
      </c>
      <c r="E260" s="15" t="str">
        <f>TEXT(Table23[[#This Row],[Order Date]],"dddd")</f>
        <v>Saturday</v>
      </c>
      <c r="F260" s="6" t="str">
        <f>TEXT(Table23[[#This Row],[Order Date]],"mmmm")</f>
        <v>May</v>
      </c>
      <c r="G260" s="6" t="s">
        <v>797</v>
      </c>
      <c r="H260" s="6" t="s">
        <v>798</v>
      </c>
      <c r="I260" s="6" t="s">
        <v>21</v>
      </c>
      <c r="J260" s="6" t="s">
        <v>41</v>
      </c>
      <c r="K260" s="7">
        <v>4000</v>
      </c>
      <c r="L260" s="7">
        <v>2</v>
      </c>
      <c r="M260" s="7">
        <f>Table23[[#This Row],[Qty]]*Table23[[#This Row],[Price]]</f>
        <v>8000</v>
      </c>
      <c r="N260" s="6" t="s">
        <v>23</v>
      </c>
      <c r="O260" s="8">
        <f>SUMIFS(Table23[Amount], Table23[Order Date], "&gt;"&amp;Table23[[#This Row],[Order Date]]-30,Table23[Order Date], "&lt;="&amp;Table23[[#This Row],[Order Date]])</f>
        <v>2128930</v>
      </c>
      <c r="P260" s="9">
        <f>SUMIFS(Table23[Amount], Table23[Order Date], "&gt;"&amp;Table23[[#This Row],[Order Date]]-90,Table23[Order Date], "&lt;="&amp;Table23[[#This Row],[Order Date]])</f>
        <v>2614090</v>
      </c>
    </row>
    <row r="261" spans="2:16" x14ac:dyDescent="0.25">
      <c r="B261" s="5" t="s">
        <v>799</v>
      </c>
      <c r="C261" s="15">
        <v>44688</v>
      </c>
      <c r="D261" s="21" t="str">
        <f>TEXT(Table23[[#This Row],[Order Date]],"d")</f>
        <v>7</v>
      </c>
      <c r="E261" s="15" t="str">
        <f>TEXT(Table23[[#This Row],[Order Date]],"dddd")</f>
        <v>Saturday</v>
      </c>
      <c r="F261" s="6" t="str">
        <f>TEXT(Table23[[#This Row],[Order Date]],"mmmm")</f>
        <v>May</v>
      </c>
      <c r="G261" s="6" t="s">
        <v>800</v>
      </c>
      <c r="H261" s="6" t="s">
        <v>801</v>
      </c>
      <c r="I261" s="6" t="s">
        <v>27</v>
      </c>
      <c r="J261" s="6" t="s">
        <v>45</v>
      </c>
      <c r="K261" s="7">
        <v>1500</v>
      </c>
      <c r="L261" s="7">
        <v>3</v>
      </c>
      <c r="M261" s="7">
        <f>Table23[[#This Row],[Qty]]*Table23[[#This Row],[Price]]</f>
        <v>4500</v>
      </c>
      <c r="N261" s="6" t="s">
        <v>17</v>
      </c>
      <c r="O261" s="8">
        <f>SUMIFS(Table23[Amount], Table23[Order Date], "&gt;"&amp;Table23[[#This Row],[Order Date]]-30,Table23[Order Date], "&lt;="&amp;Table23[[#This Row],[Order Date]])</f>
        <v>2128930</v>
      </c>
      <c r="P261" s="9">
        <f>SUMIFS(Table23[Amount], Table23[Order Date], "&gt;"&amp;Table23[[#This Row],[Order Date]]-90,Table23[Order Date], "&lt;="&amp;Table23[[#This Row],[Order Date]])</f>
        <v>2614090</v>
      </c>
    </row>
    <row r="262" spans="2:16" x14ac:dyDescent="0.25">
      <c r="B262" s="5" t="s">
        <v>802</v>
      </c>
      <c r="C262" s="15">
        <v>44689</v>
      </c>
      <c r="D262" s="21" t="str">
        <f>TEXT(Table23[[#This Row],[Order Date]],"d")</f>
        <v>8</v>
      </c>
      <c r="E262" s="15" t="str">
        <f>TEXT(Table23[[#This Row],[Order Date]],"dddd")</f>
        <v>Sunday</v>
      </c>
      <c r="F262" s="6" t="str">
        <f>TEXT(Table23[[#This Row],[Order Date]],"mmmm")</f>
        <v>May</v>
      </c>
      <c r="G262" s="6" t="s">
        <v>803</v>
      </c>
      <c r="H262" s="6" t="s">
        <v>804</v>
      </c>
      <c r="I262" s="6" t="s">
        <v>32</v>
      </c>
      <c r="J262" s="6" t="s">
        <v>16</v>
      </c>
      <c r="K262" s="7">
        <v>210</v>
      </c>
      <c r="L262" s="7">
        <v>7</v>
      </c>
      <c r="M262" s="7">
        <f>Table23[[#This Row],[Qty]]*Table23[[#This Row],[Price]]</f>
        <v>1470</v>
      </c>
      <c r="N262" s="6" t="s">
        <v>23</v>
      </c>
      <c r="O262" s="8">
        <f>SUMIFS(Table23[Amount], Table23[Order Date], "&gt;"&amp;Table23[[#This Row],[Order Date]]-30,Table23[Order Date], "&lt;="&amp;Table23[[#This Row],[Order Date]])</f>
        <v>2094880</v>
      </c>
      <c r="P262" s="9">
        <f>SUMIFS(Table23[Amount], Table23[Order Date], "&gt;"&amp;Table23[[#This Row],[Order Date]]-90,Table23[Order Date], "&lt;="&amp;Table23[[#This Row],[Order Date]])</f>
        <v>2664720</v>
      </c>
    </row>
    <row r="263" spans="2:16" x14ac:dyDescent="0.25">
      <c r="B263" s="5" t="s">
        <v>805</v>
      </c>
      <c r="C263" s="15">
        <v>44689</v>
      </c>
      <c r="D263" s="21" t="str">
        <f>TEXT(Table23[[#This Row],[Order Date]],"d")</f>
        <v>8</v>
      </c>
      <c r="E263" s="15" t="str">
        <f>TEXT(Table23[[#This Row],[Order Date]],"dddd")</f>
        <v>Sunday</v>
      </c>
      <c r="F263" s="6" t="str">
        <f>TEXT(Table23[[#This Row],[Order Date]],"mmmm")</f>
        <v>May</v>
      </c>
      <c r="G263" s="6" t="s">
        <v>806</v>
      </c>
      <c r="H263" s="6" t="s">
        <v>807</v>
      </c>
      <c r="I263" s="6" t="s">
        <v>15</v>
      </c>
      <c r="J263" s="6" t="s">
        <v>22</v>
      </c>
      <c r="K263" s="7">
        <v>4000</v>
      </c>
      <c r="L263" s="7">
        <v>6</v>
      </c>
      <c r="M263" s="7">
        <f>Table23[[#This Row],[Qty]]*Table23[[#This Row],[Price]]</f>
        <v>24000</v>
      </c>
      <c r="N263" s="6" t="s">
        <v>17</v>
      </c>
      <c r="O263" s="8">
        <f>SUMIFS(Table23[Amount], Table23[Order Date], "&gt;"&amp;Table23[[#This Row],[Order Date]]-30,Table23[Order Date], "&lt;="&amp;Table23[[#This Row],[Order Date]])</f>
        <v>2094880</v>
      </c>
      <c r="P263" s="9">
        <f>SUMIFS(Table23[Amount], Table23[Order Date], "&gt;"&amp;Table23[[#This Row],[Order Date]]-90,Table23[Order Date], "&lt;="&amp;Table23[[#This Row],[Order Date]])</f>
        <v>2664720</v>
      </c>
    </row>
    <row r="264" spans="2:16" x14ac:dyDescent="0.25">
      <c r="B264" s="5" t="s">
        <v>808</v>
      </c>
      <c r="C264" s="15">
        <v>44689</v>
      </c>
      <c r="D264" s="21" t="str">
        <f>TEXT(Table23[[#This Row],[Order Date]],"d")</f>
        <v>8</v>
      </c>
      <c r="E264" s="15" t="str">
        <f>TEXT(Table23[[#This Row],[Order Date]],"dddd")</f>
        <v>Sunday</v>
      </c>
      <c r="F264" s="6" t="str">
        <f>TEXT(Table23[[#This Row],[Order Date]],"mmmm")</f>
        <v>May</v>
      </c>
      <c r="G264" s="6" t="s">
        <v>809</v>
      </c>
      <c r="H264" s="6" t="s">
        <v>810</v>
      </c>
      <c r="I264" s="6" t="s">
        <v>21</v>
      </c>
      <c r="J264" s="6" t="s">
        <v>28</v>
      </c>
      <c r="K264" s="7">
        <v>3200</v>
      </c>
      <c r="L264" s="7">
        <v>1</v>
      </c>
      <c r="M264" s="7">
        <f>Table23[[#This Row],[Qty]]*Table23[[#This Row],[Price]]</f>
        <v>3200</v>
      </c>
      <c r="N264" s="6" t="s">
        <v>23</v>
      </c>
      <c r="O264" s="8">
        <f>SUMIFS(Table23[Amount], Table23[Order Date], "&gt;"&amp;Table23[[#This Row],[Order Date]]-30,Table23[Order Date], "&lt;="&amp;Table23[[#This Row],[Order Date]])</f>
        <v>2094880</v>
      </c>
      <c r="P264" s="9">
        <f>SUMIFS(Table23[Amount], Table23[Order Date], "&gt;"&amp;Table23[[#This Row],[Order Date]]-90,Table23[Order Date], "&lt;="&amp;Table23[[#This Row],[Order Date]])</f>
        <v>2664720</v>
      </c>
    </row>
    <row r="265" spans="2:16" x14ac:dyDescent="0.25">
      <c r="B265" s="5" t="s">
        <v>811</v>
      </c>
      <c r="C265" s="15">
        <v>44689</v>
      </c>
      <c r="D265" s="21" t="str">
        <f>TEXT(Table23[[#This Row],[Order Date]],"d")</f>
        <v>8</v>
      </c>
      <c r="E265" s="15" t="str">
        <f>TEXT(Table23[[#This Row],[Order Date]],"dddd")</f>
        <v>Sunday</v>
      </c>
      <c r="F265" s="6" t="str">
        <f>TEXT(Table23[[#This Row],[Order Date]],"mmmm")</f>
        <v>May</v>
      </c>
      <c r="G265" s="6" t="s">
        <v>812</v>
      </c>
      <c r="H265" s="6" t="s">
        <v>813</v>
      </c>
      <c r="I265" s="6" t="s">
        <v>27</v>
      </c>
      <c r="J265" s="6" t="s">
        <v>33</v>
      </c>
      <c r="K265" s="7">
        <v>2900</v>
      </c>
      <c r="L265" s="7">
        <v>3</v>
      </c>
      <c r="M265" s="7">
        <f>Table23[[#This Row],[Qty]]*Table23[[#This Row],[Price]]</f>
        <v>8700</v>
      </c>
      <c r="N265" s="6" t="s">
        <v>17</v>
      </c>
      <c r="O265" s="8">
        <f>SUMIFS(Table23[Amount], Table23[Order Date], "&gt;"&amp;Table23[[#This Row],[Order Date]]-30,Table23[Order Date], "&lt;="&amp;Table23[[#This Row],[Order Date]])</f>
        <v>2094880</v>
      </c>
      <c r="P265" s="9">
        <f>SUMIFS(Table23[Amount], Table23[Order Date], "&gt;"&amp;Table23[[#This Row],[Order Date]]-90,Table23[Order Date], "&lt;="&amp;Table23[[#This Row],[Order Date]])</f>
        <v>2664720</v>
      </c>
    </row>
    <row r="266" spans="2:16" x14ac:dyDescent="0.25">
      <c r="B266" s="5" t="s">
        <v>814</v>
      </c>
      <c r="C266" s="15">
        <v>44689</v>
      </c>
      <c r="D266" s="21" t="str">
        <f>TEXT(Table23[[#This Row],[Order Date]],"d")</f>
        <v>8</v>
      </c>
      <c r="E266" s="15" t="str">
        <f>TEXT(Table23[[#This Row],[Order Date]],"dddd")</f>
        <v>Sunday</v>
      </c>
      <c r="F266" s="6" t="str">
        <f>TEXT(Table23[[#This Row],[Order Date]],"mmmm")</f>
        <v>May</v>
      </c>
      <c r="G266" s="6" t="s">
        <v>815</v>
      </c>
      <c r="H266" s="6" t="s">
        <v>816</v>
      </c>
      <c r="I266" s="6" t="s">
        <v>32</v>
      </c>
      <c r="J266" s="6" t="s">
        <v>37</v>
      </c>
      <c r="K266" s="7">
        <v>190</v>
      </c>
      <c r="L266" s="7">
        <v>4</v>
      </c>
      <c r="M266" s="7">
        <f>Table23[[#This Row],[Qty]]*Table23[[#This Row],[Price]]</f>
        <v>760</v>
      </c>
      <c r="N266" s="6" t="s">
        <v>23</v>
      </c>
      <c r="O266" s="8">
        <f>SUMIFS(Table23[Amount], Table23[Order Date], "&gt;"&amp;Table23[[#This Row],[Order Date]]-30,Table23[Order Date], "&lt;="&amp;Table23[[#This Row],[Order Date]])</f>
        <v>2094880</v>
      </c>
      <c r="P266" s="9">
        <f>SUMIFS(Table23[Amount], Table23[Order Date], "&gt;"&amp;Table23[[#This Row],[Order Date]]-90,Table23[Order Date], "&lt;="&amp;Table23[[#This Row],[Order Date]])</f>
        <v>2664720</v>
      </c>
    </row>
    <row r="267" spans="2:16" x14ac:dyDescent="0.25">
      <c r="B267" s="5" t="s">
        <v>817</v>
      </c>
      <c r="C267" s="15">
        <v>44689</v>
      </c>
      <c r="D267" s="21" t="str">
        <f>TEXT(Table23[[#This Row],[Order Date]],"d")</f>
        <v>8</v>
      </c>
      <c r="E267" s="15" t="str">
        <f>TEXT(Table23[[#This Row],[Order Date]],"dddd")</f>
        <v>Sunday</v>
      </c>
      <c r="F267" s="6" t="str">
        <f>TEXT(Table23[[#This Row],[Order Date]],"mmmm")</f>
        <v>May</v>
      </c>
      <c r="G267" s="6" t="s">
        <v>818</v>
      </c>
      <c r="H267" s="6" t="s">
        <v>819</v>
      </c>
      <c r="I267" s="6" t="s">
        <v>15</v>
      </c>
      <c r="J267" s="6" t="s">
        <v>41</v>
      </c>
      <c r="K267" s="7">
        <v>4000</v>
      </c>
      <c r="L267" s="7">
        <v>2</v>
      </c>
      <c r="M267" s="7">
        <f>Table23[[#This Row],[Qty]]*Table23[[#This Row],[Price]]</f>
        <v>8000</v>
      </c>
      <c r="N267" s="6" t="s">
        <v>17</v>
      </c>
      <c r="O267" s="8">
        <f>SUMIFS(Table23[Amount], Table23[Order Date], "&gt;"&amp;Table23[[#This Row],[Order Date]]-30,Table23[Order Date], "&lt;="&amp;Table23[[#This Row],[Order Date]])</f>
        <v>2094880</v>
      </c>
      <c r="P267" s="9">
        <f>SUMIFS(Table23[Amount], Table23[Order Date], "&gt;"&amp;Table23[[#This Row],[Order Date]]-90,Table23[Order Date], "&lt;="&amp;Table23[[#This Row],[Order Date]])</f>
        <v>2664720</v>
      </c>
    </row>
    <row r="268" spans="2:16" x14ac:dyDescent="0.25">
      <c r="B268" s="5" t="s">
        <v>820</v>
      </c>
      <c r="C268" s="15">
        <v>44689</v>
      </c>
      <c r="D268" s="21" t="str">
        <f>TEXT(Table23[[#This Row],[Order Date]],"d")</f>
        <v>8</v>
      </c>
      <c r="E268" s="15" t="str">
        <f>TEXT(Table23[[#This Row],[Order Date]],"dddd")</f>
        <v>Sunday</v>
      </c>
      <c r="F268" s="6" t="str">
        <f>TEXT(Table23[[#This Row],[Order Date]],"mmmm")</f>
        <v>May</v>
      </c>
      <c r="G268" s="6" t="s">
        <v>821</v>
      </c>
      <c r="H268" s="6" t="s">
        <v>822</v>
      </c>
      <c r="I268" s="6" t="s">
        <v>21</v>
      </c>
      <c r="J268" s="6" t="s">
        <v>45</v>
      </c>
      <c r="K268" s="7">
        <v>1500</v>
      </c>
      <c r="L268" s="7">
        <v>3</v>
      </c>
      <c r="M268" s="7">
        <f>Table23[[#This Row],[Qty]]*Table23[[#This Row],[Price]]</f>
        <v>4500</v>
      </c>
      <c r="N268" s="6" t="s">
        <v>23</v>
      </c>
      <c r="O268" s="8">
        <f>SUMIFS(Table23[Amount], Table23[Order Date], "&gt;"&amp;Table23[[#This Row],[Order Date]]-30,Table23[Order Date], "&lt;="&amp;Table23[[#This Row],[Order Date]])</f>
        <v>2094880</v>
      </c>
      <c r="P268" s="9">
        <f>SUMIFS(Table23[Amount], Table23[Order Date], "&gt;"&amp;Table23[[#This Row],[Order Date]]-90,Table23[Order Date], "&lt;="&amp;Table23[[#This Row],[Order Date]])</f>
        <v>2664720</v>
      </c>
    </row>
    <row r="269" spans="2:16" x14ac:dyDescent="0.25">
      <c r="B269" s="5" t="s">
        <v>823</v>
      </c>
      <c r="C269" s="15">
        <v>44690</v>
      </c>
      <c r="D269" s="21" t="str">
        <f>TEXT(Table23[[#This Row],[Order Date]],"d")</f>
        <v>9</v>
      </c>
      <c r="E269" s="15" t="str">
        <f>TEXT(Table23[[#This Row],[Order Date]],"dddd")</f>
        <v>Monday</v>
      </c>
      <c r="F269" s="6" t="str">
        <f>TEXT(Table23[[#This Row],[Order Date]],"mmmm")</f>
        <v>May</v>
      </c>
      <c r="G269" s="6" t="s">
        <v>824</v>
      </c>
      <c r="H269" s="6" t="s">
        <v>825</v>
      </c>
      <c r="I269" s="6" t="s">
        <v>27</v>
      </c>
      <c r="J269" s="6" t="s">
        <v>16</v>
      </c>
      <c r="K269" s="7">
        <v>210</v>
      </c>
      <c r="L269" s="7">
        <v>4</v>
      </c>
      <c r="M269" s="7">
        <f>Table23[[#This Row],[Qty]]*Table23[[#This Row],[Price]]</f>
        <v>840</v>
      </c>
      <c r="N269" s="6" t="s">
        <v>17</v>
      </c>
      <c r="O269" s="8">
        <f>SUMIFS(Table23[Amount], Table23[Order Date], "&gt;"&amp;Table23[[#This Row],[Order Date]]-30,Table23[Order Date], "&lt;="&amp;Table23[[#This Row],[Order Date]])</f>
        <v>2144870</v>
      </c>
      <c r="P269" s="9">
        <f>SUMIFS(Table23[Amount], Table23[Order Date], "&gt;"&amp;Table23[[#This Row],[Order Date]]-90,Table23[Order Date], "&lt;="&amp;Table23[[#This Row],[Order Date]])</f>
        <v>2764520</v>
      </c>
    </row>
    <row r="270" spans="2:16" x14ac:dyDescent="0.25">
      <c r="B270" s="5" t="s">
        <v>826</v>
      </c>
      <c r="C270" s="15">
        <v>44690</v>
      </c>
      <c r="D270" s="21" t="str">
        <f>TEXT(Table23[[#This Row],[Order Date]],"d")</f>
        <v>9</v>
      </c>
      <c r="E270" s="15" t="str">
        <f>TEXT(Table23[[#This Row],[Order Date]],"dddd")</f>
        <v>Monday</v>
      </c>
      <c r="F270" s="6" t="str">
        <f>TEXT(Table23[[#This Row],[Order Date]],"mmmm")</f>
        <v>May</v>
      </c>
      <c r="G270" s="6" t="s">
        <v>827</v>
      </c>
      <c r="H270" s="6" t="s">
        <v>828</v>
      </c>
      <c r="I270" s="6" t="s">
        <v>32</v>
      </c>
      <c r="J270" s="6" t="s">
        <v>22</v>
      </c>
      <c r="K270" s="7">
        <v>4000</v>
      </c>
      <c r="L270" s="7">
        <v>5</v>
      </c>
      <c r="M270" s="7">
        <f>Table23[[#This Row],[Qty]]*Table23[[#This Row],[Price]]</f>
        <v>20000</v>
      </c>
      <c r="N270" s="6" t="s">
        <v>23</v>
      </c>
      <c r="O270" s="8">
        <f>SUMIFS(Table23[Amount], Table23[Order Date], "&gt;"&amp;Table23[[#This Row],[Order Date]]-30,Table23[Order Date], "&lt;="&amp;Table23[[#This Row],[Order Date]])</f>
        <v>2144870</v>
      </c>
      <c r="P270" s="9">
        <f>SUMIFS(Table23[Amount], Table23[Order Date], "&gt;"&amp;Table23[[#This Row],[Order Date]]-90,Table23[Order Date], "&lt;="&amp;Table23[[#This Row],[Order Date]])</f>
        <v>2764520</v>
      </c>
    </row>
    <row r="271" spans="2:16" x14ac:dyDescent="0.25">
      <c r="B271" s="5" t="s">
        <v>829</v>
      </c>
      <c r="C271" s="15">
        <v>44690</v>
      </c>
      <c r="D271" s="21" t="str">
        <f>TEXT(Table23[[#This Row],[Order Date]],"d")</f>
        <v>9</v>
      </c>
      <c r="E271" s="15" t="str">
        <f>TEXT(Table23[[#This Row],[Order Date]],"dddd")</f>
        <v>Monday</v>
      </c>
      <c r="F271" s="6" t="str">
        <f>TEXT(Table23[[#This Row],[Order Date]],"mmmm")</f>
        <v>May</v>
      </c>
      <c r="G271" s="6" t="s">
        <v>830</v>
      </c>
      <c r="H271" s="6" t="s">
        <v>831</v>
      </c>
      <c r="I271" s="6" t="s">
        <v>15</v>
      </c>
      <c r="J271" s="6" t="s">
        <v>28</v>
      </c>
      <c r="K271" s="7">
        <v>3200</v>
      </c>
      <c r="L271" s="7">
        <v>6</v>
      </c>
      <c r="M271" s="7">
        <f>Table23[[#This Row],[Qty]]*Table23[[#This Row],[Price]]</f>
        <v>19200</v>
      </c>
      <c r="N271" s="6" t="s">
        <v>17</v>
      </c>
      <c r="O271" s="8">
        <f>SUMIFS(Table23[Amount], Table23[Order Date], "&gt;"&amp;Table23[[#This Row],[Order Date]]-30,Table23[Order Date], "&lt;="&amp;Table23[[#This Row],[Order Date]])</f>
        <v>2144870</v>
      </c>
      <c r="P271" s="9">
        <f>SUMIFS(Table23[Amount], Table23[Order Date], "&gt;"&amp;Table23[[#This Row],[Order Date]]-90,Table23[Order Date], "&lt;="&amp;Table23[[#This Row],[Order Date]])</f>
        <v>2764520</v>
      </c>
    </row>
    <row r="272" spans="2:16" x14ac:dyDescent="0.25">
      <c r="B272" s="5" t="s">
        <v>832</v>
      </c>
      <c r="C272" s="15">
        <v>44690</v>
      </c>
      <c r="D272" s="21" t="str">
        <f>TEXT(Table23[[#This Row],[Order Date]],"d")</f>
        <v>9</v>
      </c>
      <c r="E272" s="15" t="str">
        <f>TEXT(Table23[[#This Row],[Order Date]],"dddd")</f>
        <v>Monday</v>
      </c>
      <c r="F272" s="6" t="str">
        <f>TEXT(Table23[[#This Row],[Order Date]],"mmmm")</f>
        <v>May</v>
      </c>
      <c r="G272" s="6" t="s">
        <v>833</v>
      </c>
      <c r="H272" s="6" t="s">
        <v>834</v>
      </c>
      <c r="I272" s="6" t="s">
        <v>21</v>
      </c>
      <c r="J272" s="6" t="s">
        <v>33</v>
      </c>
      <c r="K272" s="7">
        <v>2900</v>
      </c>
      <c r="L272" s="7">
        <v>5</v>
      </c>
      <c r="M272" s="7">
        <f>Table23[[#This Row],[Qty]]*Table23[[#This Row],[Price]]</f>
        <v>14500</v>
      </c>
      <c r="N272" s="6" t="s">
        <v>23</v>
      </c>
      <c r="O272" s="8">
        <f>SUMIFS(Table23[Amount], Table23[Order Date], "&gt;"&amp;Table23[[#This Row],[Order Date]]-30,Table23[Order Date], "&lt;="&amp;Table23[[#This Row],[Order Date]])</f>
        <v>2144870</v>
      </c>
      <c r="P272" s="9">
        <f>SUMIFS(Table23[Amount], Table23[Order Date], "&gt;"&amp;Table23[[#This Row],[Order Date]]-90,Table23[Order Date], "&lt;="&amp;Table23[[#This Row],[Order Date]])</f>
        <v>2764520</v>
      </c>
    </row>
    <row r="273" spans="2:16" x14ac:dyDescent="0.25">
      <c r="B273" s="5" t="s">
        <v>835</v>
      </c>
      <c r="C273" s="15">
        <v>44690</v>
      </c>
      <c r="D273" s="21" t="str">
        <f>TEXT(Table23[[#This Row],[Order Date]],"d")</f>
        <v>9</v>
      </c>
      <c r="E273" s="15" t="str">
        <f>TEXT(Table23[[#This Row],[Order Date]],"dddd")</f>
        <v>Monday</v>
      </c>
      <c r="F273" s="6" t="str">
        <f>TEXT(Table23[[#This Row],[Order Date]],"mmmm")</f>
        <v>May</v>
      </c>
      <c r="G273" s="6" t="s">
        <v>836</v>
      </c>
      <c r="H273" s="6" t="s">
        <v>837</v>
      </c>
      <c r="I273" s="6" t="s">
        <v>27</v>
      </c>
      <c r="J273" s="6" t="s">
        <v>37</v>
      </c>
      <c r="K273" s="7">
        <v>190</v>
      </c>
      <c r="L273" s="7">
        <v>4</v>
      </c>
      <c r="M273" s="7">
        <f>Table23[[#This Row],[Qty]]*Table23[[#This Row],[Price]]</f>
        <v>760</v>
      </c>
      <c r="N273" s="6" t="s">
        <v>17</v>
      </c>
      <c r="O273" s="8">
        <f>SUMIFS(Table23[Amount], Table23[Order Date], "&gt;"&amp;Table23[[#This Row],[Order Date]]-30,Table23[Order Date], "&lt;="&amp;Table23[[#This Row],[Order Date]])</f>
        <v>2144870</v>
      </c>
      <c r="P273" s="9">
        <f>SUMIFS(Table23[Amount], Table23[Order Date], "&gt;"&amp;Table23[[#This Row],[Order Date]]-90,Table23[Order Date], "&lt;="&amp;Table23[[#This Row],[Order Date]])</f>
        <v>2764520</v>
      </c>
    </row>
    <row r="274" spans="2:16" x14ac:dyDescent="0.25">
      <c r="B274" s="5" t="s">
        <v>838</v>
      </c>
      <c r="C274" s="15">
        <v>44690</v>
      </c>
      <c r="D274" s="21" t="str">
        <f>TEXT(Table23[[#This Row],[Order Date]],"d")</f>
        <v>9</v>
      </c>
      <c r="E274" s="15" t="str">
        <f>TEXT(Table23[[#This Row],[Order Date]],"dddd")</f>
        <v>Monday</v>
      </c>
      <c r="F274" s="6" t="str">
        <f>TEXT(Table23[[#This Row],[Order Date]],"mmmm")</f>
        <v>May</v>
      </c>
      <c r="G274" s="6" t="s">
        <v>839</v>
      </c>
      <c r="H274" s="6" t="s">
        <v>840</v>
      </c>
      <c r="I274" s="6" t="s">
        <v>32</v>
      </c>
      <c r="J274" s="6" t="s">
        <v>41</v>
      </c>
      <c r="K274" s="7">
        <v>4000</v>
      </c>
      <c r="L274" s="7">
        <v>10</v>
      </c>
      <c r="M274" s="7">
        <f>Table23[[#This Row],[Qty]]*Table23[[#This Row],[Price]]</f>
        <v>40000</v>
      </c>
      <c r="N274" s="6" t="s">
        <v>23</v>
      </c>
      <c r="O274" s="8">
        <f>SUMIFS(Table23[Amount], Table23[Order Date], "&gt;"&amp;Table23[[#This Row],[Order Date]]-30,Table23[Order Date], "&lt;="&amp;Table23[[#This Row],[Order Date]])</f>
        <v>2144870</v>
      </c>
      <c r="P274" s="9">
        <f>SUMIFS(Table23[Amount], Table23[Order Date], "&gt;"&amp;Table23[[#This Row],[Order Date]]-90,Table23[Order Date], "&lt;="&amp;Table23[[#This Row],[Order Date]])</f>
        <v>2764520</v>
      </c>
    </row>
    <row r="275" spans="2:16" x14ac:dyDescent="0.25">
      <c r="B275" s="5" t="s">
        <v>841</v>
      </c>
      <c r="C275" s="15">
        <v>44690</v>
      </c>
      <c r="D275" s="21" t="str">
        <f>TEXT(Table23[[#This Row],[Order Date]],"d")</f>
        <v>9</v>
      </c>
      <c r="E275" s="15" t="str">
        <f>TEXT(Table23[[#This Row],[Order Date]],"dddd")</f>
        <v>Monday</v>
      </c>
      <c r="F275" s="6" t="str">
        <f>TEXT(Table23[[#This Row],[Order Date]],"mmmm")</f>
        <v>May</v>
      </c>
      <c r="G275" s="6" t="s">
        <v>842</v>
      </c>
      <c r="H275" s="6" t="s">
        <v>843</v>
      </c>
      <c r="I275" s="6" t="s">
        <v>15</v>
      </c>
      <c r="J275" s="6" t="s">
        <v>45</v>
      </c>
      <c r="K275" s="7">
        <v>1500</v>
      </c>
      <c r="L275" s="7">
        <v>3</v>
      </c>
      <c r="M275" s="7">
        <f>Table23[[#This Row],[Qty]]*Table23[[#This Row],[Price]]</f>
        <v>4500</v>
      </c>
      <c r="N275" s="6" t="s">
        <v>17</v>
      </c>
      <c r="O275" s="8">
        <f>SUMIFS(Table23[Amount], Table23[Order Date], "&gt;"&amp;Table23[[#This Row],[Order Date]]-30,Table23[Order Date], "&lt;="&amp;Table23[[#This Row],[Order Date]])</f>
        <v>2144870</v>
      </c>
      <c r="P275" s="9">
        <f>SUMIFS(Table23[Amount], Table23[Order Date], "&gt;"&amp;Table23[[#This Row],[Order Date]]-90,Table23[Order Date], "&lt;="&amp;Table23[[#This Row],[Order Date]])</f>
        <v>2764520</v>
      </c>
    </row>
    <row r="276" spans="2:16" x14ac:dyDescent="0.25">
      <c r="B276" s="5" t="s">
        <v>844</v>
      </c>
      <c r="C276" s="15">
        <v>44691</v>
      </c>
      <c r="D276" s="21" t="str">
        <f>TEXT(Table23[[#This Row],[Order Date]],"d")</f>
        <v>10</v>
      </c>
      <c r="E276" s="15" t="str">
        <f>TEXT(Table23[[#This Row],[Order Date]],"dddd")</f>
        <v>Tuesday</v>
      </c>
      <c r="F276" s="6" t="str">
        <f>TEXT(Table23[[#This Row],[Order Date]],"mmmm")</f>
        <v>May</v>
      </c>
      <c r="G276" s="6" t="s">
        <v>845</v>
      </c>
      <c r="H276" s="6" t="s">
        <v>846</v>
      </c>
      <c r="I276" s="6" t="s">
        <v>21</v>
      </c>
      <c r="J276" s="6" t="s">
        <v>16</v>
      </c>
      <c r="K276" s="7">
        <v>210</v>
      </c>
      <c r="L276" s="7">
        <v>4</v>
      </c>
      <c r="M276" s="7">
        <f>Table23[[#This Row],[Qty]]*Table23[[#This Row],[Price]]</f>
        <v>840</v>
      </c>
      <c r="N276" s="6" t="s">
        <v>23</v>
      </c>
      <c r="O276" s="8">
        <f>SUMIFS(Table23[Amount], Table23[Order Date], "&gt;"&amp;Table23[[#This Row],[Order Date]]-30,Table23[Order Date], "&lt;="&amp;Table23[[#This Row],[Order Date]])</f>
        <v>2178920</v>
      </c>
      <c r="P276" s="9">
        <f>SUMIFS(Table23[Amount], Table23[Order Date], "&gt;"&amp;Table23[[#This Row],[Order Date]]-90,Table23[Order Date], "&lt;="&amp;Table23[[#This Row],[Order Date]])</f>
        <v>2849200</v>
      </c>
    </row>
    <row r="277" spans="2:16" x14ac:dyDescent="0.25">
      <c r="B277" s="5" t="s">
        <v>847</v>
      </c>
      <c r="C277" s="15">
        <v>44691</v>
      </c>
      <c r="D277" s="21" t="str">
        <f>TEXT(Table23[[#This Row],[Order Date]],"d")</f>
        <v>10</v>
      </c>
      <c r="E277" s="15" t="str">
        <f>TEXT(Table23[[#This Row],[Order Date]],"dddd")</f>
        <v>Tuesday</v>
      </c>
      <c r="F277" s="6" t="str">
        <f>TEXT(Table23[[#This Row],[Order Date]],"mmmm")</f>
        <v>May</v>
      </c>
      <c r="G277" s="6" t="s">
        <v>848</v>
      </c>
      <c r="H277" s="6" t="s">
        <v>849</v>
      </c>
      <c r="I277" s="6" t="s">
        <v>27</v>
      </c>
      <c r="J277" s="6" t="s">
        <v>22</v>
      </c>
      <c r="K277" s="7">
        <v>4000</v>
      </c>
      <c r="L277" s="7">
        <v>5</v>
      </c>
      <c r="M277" s="7">
        <f>Table23[[#This Row],[Qty]]*Table23[[#This Row],[Price]]</f>
        <v>20000</v>
      </c>
      <c r="N277" s="6" t="s">
        <v>17</v>
      </c>
      <c r="O277" s="8">
        <f>SUMIFS(Table23[Amount], Table23[Order Date], "&gt;"&amp;Table23[[#This Row],[Order Date]]-30,Table23[Order Date], "&lt;="&amp;Table23[[#This Row],[Order Date]])</f>
        <v>2178920</v>
      </c>
      <c r="P277" s="9">
        <f>SUMIFS(Table23[Amount], Table23[Order Date], "&gt;"&amp;Table23[[#This Row],[Order Date]]-90,Table23[Order Date], "&lt;="&amp;Table23[[#This Row],[Order Date]])</f>
        <v>2849200</v>
      </c>
    </row>
    <row r="278" spans="2:16" x14ac:dyDescent="0.25">
      <c r="B278" s="5" t="s">
        <v>850</v>
      </c>
      <c r="C278" s="15">
        <v>44691</v>
      </c>
      <c r="D278" s="21" t="str">
        <f>TEXT(Table23[[#This Row],[Order Date]],"d")</f>
        <v>10</v>
      </c>
      <c r="E278" s="15" t="str">
        <f>TEXT(Table23[[#This Row],[Order Date]],"dddd")</f>
        <v>Tuesday</v>
      </c>
      <c r="F278" s="6" t="str">
        <f>TEXT(Table23[[#This Row],[Order Date]],"mmmm")</f>
        <v>May</v>
      </c>
      <c r="G278" s="6" t="s">
        <v>851</v>
      </c>
      <c r="H278" s="6" t="s">
        <v>852</v>
      </c>
      <c r="I278" s="6" t="s">
        <v>32</v>
      </c>
      <c r="J278" s="6" t="s">
        <v>28</v>
      </c>
      <c r="K278" s="7">
        <v>3200</v>
      </c>
      <c r="L278" s="7">
        <v>6</v>
      </c>
      <c r="M278" s="7">
        <f>Table23[[#This Row],[Qty]]*Table23[[#This Row],[Price]]</f>
        <v>19200</v>
      </c>
      <c r="N278" s="6" t="s">
        <v>23</v>
      </c>
      <c r="O278" s="8">
        <f>SUMIFS(Table23[Amount], Table23[Order Date], "&gt;"&amp;Table23[[#This Row],[Order Date]]-30,Table23[Order Date], "&lt;="&amp;Table23[[#This Row],[Order Date]])</f>
        <v>2178920</v>
      </c>
      <c r="P278" s="9">
        <f>SUMIFS(Table23[Amount], Table23[Order Date], "&gt;"&amp;Table23[[#This Row],[Order Date]]-90,Table23[Order Date], "&lt;="&amp;Table23[[#This Row],[Order Date]])</f>
        <v>2849200</v>
      </c>
    </row>
    <row r="279" spans="2:16" x14ac:dyDescent="0.25">
      <c r="B279" s="5" t="s">
        <v>853</v>
      </c>
      <c r="C279" s="15">
        <v>44691</v>
      </c>
      <c r="D279" s="21" t="str">
        <f>TEXT(Table23[[#This Row],[Order Date]],"d")</f>
        <v>10</v>
      </c>
      <c r="E279" s="15" t="str">
        <f>TEXT(Table23[[#This Row],[Order Date]],"dddd")</f>
        <v>Tuesday</v>
      </c>
      <c r="F279" s="6" t="str">
        <f>TEXT(Table23[[#This Row],[Order Date]],"mmmm")</f>
        <v>May</v>
      </c>
      <c r="G279" s="6" t="s">
        <v>854</v>
      </c>
      <c r="H279" s="6" t="s">
        <v>855</v>
      </c>
      <c r="I279" s="6" t="s">
        <v>15</v>
      </c>
      <c r="J279" s="6" t="s">
        <v>33</v>
      </c>
      <c r="K279" s="7">
        <v>2900</v>
      </c>
      <c r="L279" s="7">
        <v>5</v>
      </c>
      <c r="M279" s="7">
        <f>Table23[[#This Row],[Qty]]*Table23[[#This Row],[Price]]</f>
        <v>14500</v>
      </c>
      <c r="N279" s="6" t="s">
        <v>17</v>
      </c>
      <c r="O279" s="8">
        <f>SUMIFS(Table23[Amount], Table23[Order Date], "&gt;"&amp;Table23[[#This Row],[Order Date]]-30,Table23[Order Date], "&lt;="&amp;Table23[[#This Row],[Order Date]])</f>
        <v>2178920</v>
      </c>
      <c r="P279" s="9">
        <f>SUMIFS(Table23[Amount], Table23[Order Date], "&gt;"&amp;Table23[[#This Row],[Order Date]]-90,Table23[Order Date], "&lt;="&amp;Table23[[#This Row],[Order Date]])</f>
        <v>2849200</v>
      </c>
    </row>
    <row r="280" spans="2:16" x14ac:dyDescent="0.25">
      <c r="B280" s="5" t="s">
        <v>856</v>
      </c>
      <c r="C280" s="15">
        <v>44691</v>
      </c>
      <c r="D280" s="21" t="str">
        <f>TEXT(Table23[[#This Row],[Order Date]],"d")</f>
        <v>10</v>
      </c>
      <c r="E280" s="15" t="str">
        <f>TEXT(Table23[[#This Row],[Order Date]],"dddd")</f>
        <v>Tuesday</v>
      </c>
      <c r="F280" s="6" t="str">
        <f>TEXT(Table23[[#This Row],[Order Date]],"mmmm")</f>
        <v>May</v>
      </c>
      <c r="G280" s="6" t="s">
        <v>857</v>
      </c>
      <c r="H280" s="6" t="s">
        <v>858</v>
      </c>
      <c r="I280" s="6" t="s">
        <v>21</v>
      </c>
      <c r="J280" s="6" t="s">
        <v>37</v>
      </c>
      <c r="K280" s="7">
        <v>190</v>
      </c>
      <c r="L280" s="7">
        <v>6</v>
      </c>
      <c r="M280" s="7">
        <f>Table23[[#This Row],[Qty]]*Table23[[#This Row],[Price]]</f>
        <v>1140</v>
      </c>
      <c r="N280" s="6" t="s">
        <v>23</v>
      </c>
      <c r="O280" s="8">
        <f>SUMIFS(Table23[Amount], Table23[Order Date], "&gt;"&amp;Table23[[#This Row],[Order Date]]-30,Table23[Order Date], "&lt;="&amp;Table23[[#This Row],[Order Date]])</f>
        <v>2178920</v>
      </c>
      <c r="P280" s="9">
        <f>SUMIFS(Table23[Amount], Table23[Order Date], "&gt;"&amp;Table23[[#This Row],[Order Date]]-90,Table23[Order Date], "&lt;="&amp;Table23[[#This Row],[Order Date]])</f>
        <v>2849200</v>
      </c>
    </row>
    <row r="281" spans="2:16" x14ac:dyDescent="0.25">
      <c r="B281" s="5" t="s">
        <v>859</v>
      </c>
      <c r="C281" s="15">
        <v>44691</v>
      </c>
      <c r="D281" s="21" t="str">
        <f>TEXT(Table23[[#This Row],[Order Date]],"d")</f>
        <v>10</v>
      </c>
      <c r="E281" s="15" t="str">
        <f>TEXT(Table23[[#This Row],[Order Date]],"dddd")</f>
        <v>Tuesday</v>
      </c>
      <c r="F281" s="6" t="str">
        <f>TEXT(Table23[[#This Row],[Order Date]],"mmmm")</f>
        <v>May</v>
      </c>
      <c r="G281" s="6" t="s">
        <v>860</v>
      </c>
      <c r="H281" s="6" t="s">
        <v>861</v>
      </c>
      <c r="I281" s="6" t="s">
        <v>27</v>
      </c>
      <c r="J281" s="6" t="s">
        <v>41</v>
      </c>
      <c r="K281" s="7">
        <v>4000</v>
      </c>
      <c r="L281" s="7">
        <v>5</v>
      </c>
      <c r="M281" s="7">
        <f>Table23[[#This Row],[Qty]]*Table23[[#This Row],[Price]]</f>
        <v>20000</v>
      </c>
      <c r="N281" s="6" t="s">
        <v>17</v>
      </c>
      <c r="O281" s="8">
        <f>SUMIFS(Table23[Amount], Table23[Order Date], "&gt;"&amp;Table23[[#This Row],[Order Date]]-30,Table23[Order Date], "&lt;="&amp;Table23[[#This Row],[Order Date]])</f>
        <v>2178920</v>
      </c>
      <c r="P281" s="9">
        <f>SUMIFS(Table23[Amount], Table23[Order Date], "&gt;"&amp;Table23[[#This Row],[Order Date]]-90,Table23[Order Date], "&lt;="&amp;Table23[[#This Row],[Order Date]])</f>
        <v>2849200</v>
      </c>
    </row>
    <row r="282" spans="2:16" x14ac:dyDescent="0.25">
      <c r="B282" s="5" t="s">
        <v>862</v>
      </c>
      <c r="C282" s="15">
        <v>44691</v>
      </c>
      <c r="D282" s="21" t="str">
        <f>TEXT(Table23[[#This Row],[Order Date]],"d")</f>
        <v>10</v>
      </c>
      <c r="E282" s="15" t="str">
        <f>TEXT(Table23[[#This Row],[Order Date]],"dddd")</f>
        <v>Tuesday</v>
      </c>
      <c r="F282" s="6" t="str">
        <f>TEXT(Table23[[#This Row],[Order Date]],"mmmm")</f>
        <v>May</v>
      </c>
      <c r="G282" s="6" t="s">
        <v>863</v>
      </c>
      <c r="H282" s="6" t="s">
        <v>864</v>
      </c>
      <c r="I282" s="6" t="s">
        <v>32</v>
      </c>
      <c r="J282" s="6" t="s">
        <v>45</v>
      </c>
      <c r="K282" s="7">
        <v>1500</v>
      </c>
      <c r="L282" s="7">
        <v>6</v>
      </c>
      <c r="M282" s="7">
        <f>Table23[[#This Row],[Qty]]*Table23[[#This Row],[Price]]</f>
        <v>9000</v>
      </c>
      <c r="N282" s="6" t="s">
        <v>23</v>
      </c>
      <c r="O282" s="8">
        <f>SUMIFS(Table23[Amount], Table23[Order Date], "&gt;"&amp;Table23[[#This Row],[Order Date]]-30,Table23[Order Date], "&lt;="&amp;Table23[[#This Row],[Order Date]])</f>
        <v>2178920</v>
      </c>
      <c r="P282" s="9">
        <f>SUMIFS(Table23[Amount], Table23[Order Date], "&gt;"&amp;Table23[[#This Row],[Order Date]]-90,Table23[Order Date], "&lt;="&amp;Table23[[#This Row],[Order Date]])</f>
        <v>2849200</v>
      </c>
    </row>
    <row r="283" spans="2:16" x14ac:dyDescent="0.25">
      <c r="B283" s="5" t="s">
        <v>865</v>
      </c>
      <c r="C283" s="15">
        <v>44692</v>
      </c>
      <c r="D283" s="21" t="str">
        <f>TEXT(Table23[[#This Row],[Order Date]],"d")</f>
        <v>11</v>
      </c>
      <c r="E283" s="15" t="str">
        <f>TEXT(Table23[[#This Row],[Order Date]],"dddd")</f>
        <v>Wednesday</v>
      </c>
      <c r="F283" s="6" t="str">
        <f>TEXT(Table23[[#This Row],[Order Date]],"mmmm")</f>
        <v>May</v>
      </c>
      <c r="G283" s="6" t="s">
        <v>866</v>
      </c>
      <c r="H283" s="6" t="s">
        <v>867</v>
      </c>
      <c r="I283" s="6" t="s">
        <v>15</v>
      </c>
      <c r="J283" s="6" t="s">
        <v>16</v>
      </c>
      <c r="K283" s="7">
        <v>210</v>
      </c>
      <c r="L283" s="7">
        <v>2</v>
      </c>
      <c r="M283" s="7">
        <f>Table23[[#This Row],[Qty]]*Table23[[#This Row],[Price]]</f>
        <v>420</v>
      </c>
      <c r="N283" s="6" t="s">
        <v>17</v>
      </c>
      <c r="O283" s="8">
        <f>SUMIFS(Table23[Amount], Table23[Order Date], "&gt;"&amp;Table23[[#This Row],[Order Date]]-30,Table23[Order Date], "&lt;="&amp;Table23[[#This Row],[Order Date]])</f>
        <v>2128930</v>
      </c>
      <c r="P283" s="9">
        <f>SUMIFS(Table23[Amount], Table23[Order Date], "&gt;"&amp;Table23[[#This Row],[Order Date]]-90,Table23[Order Date], "&lt;="&amp;Table23[[#This Row],[Order Date]])</f>
        <v>2899010</v>
      </c>
    </row>
    <row r="284" spans="2:16" x14ac:dyDescent="0.25">
      <c r="B284" s="5" t="s">
        <v>868</v>
      </c>
      <c r="C284" s="15">
        <v>44692</v>
      </c>
      <c r="D284" s="21" t="str">
        <f>TEXT(Table23[[#This Row],[Order Date]],"d")</f>
        <v>11</v>
      </c>
      <c r="E284" s="15" t="str">
        <f>TEXT(Table23[[#This Row],[Order Date]],"dddd")</f>
        <v>Wednesday</v>
      </c>
      <c r="F284" s="6" t="str">
        <f>TEXT(Table23[[#This Row],[Order Date]],"mmmm")</f>
        <v>May</v>
      </c>
      <c r="G284" s="6" t="s">
        <v>869</v>
      </c>
      <c r="H284" s="6" t="s">
        <v>870</v>
      </c>
      <c r="I284" s="6" t="s">
        <v>21</v>
      </c>
      <c r="J284" s="6" t="s">
        <v>22</v>
      </c>
      <c r="K284" s="7">
        <v>4000</v>
      </c>
      <c r="L284" s="7">
        <v>3</v>
      </c>
      <c r="M284" s="7">
        <f>Table23[[#This Row],[Qty]]*Table23[[#This Row],[Price]]</f>
        <v>12000</v>
      </c>
      <c r="N284" s="6" t="s">
        <v>23</v>
      </c>
      <c r="O284" s="8">
        <f>SUMIFS(Table23[Amount], Table23[Order Date], "&gt;"&amp;Table23[[#This Row],[Order Date]]-30,Table23[Order Date], "&lt;="&amp;Table23[[#This Row],[Order Date]])</f>
        <v>2128930</v>
      </c>
      <c r="P284" s="9">
        <f>SUMIFS(Table23[Amount], Table23[Order Date], "&gt;"&amp;Table23[[#This Row],[Order Date]]-90,Table23[Order Date], "&lt;="&amp;Table23[[#This Row],[Order Date]])</f>
        <v>2899010</v>
      </c>
    </row>
    <row r="285" spans="2:16" x14ac:dyDescent="0.25">
      <c r="B285" s="5" t="s">
        <v>871</v>
      </c>
      <c r="C285" s="15">
        <v>44692</v>
      </c>
      <c r="D285" s="21" t="str">
        <f>TEXT(Table23[[#This Row],[Order Date]],"d")</f>
        <v>11</v>
      </c>
      <c r="E285" s="15" t="str">
        <f>TEXT(Table23[[#This Row],[Order Date]],"dddd")</f>
        <v>Wednesday</v>
      </c>
      <c r="F285" s="6" t="str">
        <f>TEXT(Table23[[#This Row],[Order Date]],"mmmm")</f>
        <v>May</v>
      </c>
      <c r="G285" s="6" t="s">
        <v>872</v>
      </c>
      <c r="H285" s="6" t="s">
        <v>873</v>
      </c>
      <c r="I285" s="6" t="s">
        <v>27</v>
      </c>
      <c r="J285" s="6" t="s">
        <v>28</v>
      </c>
      <c r="K285" s="7">
        <v>3200</v>
      </c>
      <c r="L285" s="7">
        <v>5</v>
      </c>
      <c r="M285" s="7">
        <f>Table23[[#This Row],[Qty]]*Table23[[#This Row],[Price]]</f>
        <v>16000</v>
      </c>
      <c r="N285" s="6" t="s">
        <v>17</v>
      </c>
      <c r="O285" s="8">
        <f>SUMIFS(Table23[Amount], Table23[Order Date], "&gt;"&amp;Table23[[#This Row],[Order Date]]-30,Table23[Order Date], "&lt;="&amp;Table23[[#This Row],[Order Date]])</f>
        <v>2128930</v>
      </c>
      <c r="P285" s="9">
        <f>SUMIFS(Table23[Amount], Table23[Order Date], "&gt;"&amp;Table23[[#This Row],[Order Date]]-90,Table23[Order Date], "&lt;="&amp;Table23[[#This Row],[Order Date]])</f>
        <v>2899010</v>
      </c>
    </row>
    <row r="286" spans="2:16" x14ac:dyDescent="0.25">
      <c r="B286" s="5" t="s">
        <v>874</v>
      </c>
      <c r="C286" s="15">
        <v>44692</v>
      </c>
      <c r="D286" s="21" t="str">
        <f>TEXT(Table23[[#This Row],[Order Date]],"d")</f>
        <v>11</v>
      </c>
      <c r="E286" s="15" t="str">
        <f>TEXT(Table23[[#This Row],[Order Date]],"dddd")</f>
        <v>Wednesday</v>
      </c>
      <c r="F286" s="6" t="str">
        <f>TEXT(Table23[[#This Row],[Order Date]],"mmmm")</f>
        <v>May</v>
      </c>
      <c r="G286" s="6" t="s">
        <v>875</v>
      </c>
      <c r="H286" s="6" t="s">
        <v>876</v>
      </c>
      <c r="I286" s="6" t="s">
        <v>32</v>
      </c>
      <c r="J286" s="6" t="s">
        <v>33</v>
      </c>
      <c r="K286" s="7">
        <v>2900</v>
      </c>
      <c r="L286" s="7">
        <v>3</v>
      </c>
      <c r="M286" s="7">
        <f>Table23[[#This Row],[Qty]]*Table23[[#This Row],[Price]]</f>
        <v>8700</v>
      </c>
      <c r="N286" s="6" t="s">
        <v>23</v>
      </c>
      <c r="O286" s="8">
        <f>SUMIFS(Table23[Amount], Table23[Order Date], "&gt;"&amp;Table23[[#This Row],[Order Date]]-30,Table23[Order Date], "&lt;="&amp;Table23[[#This Row],[Order Date]])</f>
        <v>2128930</v>
      </c>
      <c r="P286" s="9">
        <f>SUMIFS(Table23[Amount], Table23[Order Date], "&gt;"&amp;Table23[[#This Row],[Order Date]]-90,Table23[Order Date], "&lt;="&amp;Table23[[#This Row],[Order Date]])</f>
        <v>2899010</v>
      </c>
    </row>
    <row r="287" spans="2:16" x14ac:dyDescent="0.25">
      <c r="B287" s="5" t="s">
        <v>877</v>
      </c>
      <c r="C287" s="15">
        <v>44692</v>
      </c>
      <c r="D287" s="21" t="str">
        <f>TEXT(Table23[[#This Row],[Order Date]],"d")</f>
        <v>11</v>
      </c>
      <c r="E287" s="15" t="str">
        <f>TEXT(Table23[[#This Row],[Order Date]],"dddd")</f>
        <v>Wednesday</v>
      </c>
      <c r="F287" s="6" t="str">
        <f>TEXT(Table23[[#This Row],[Order Date]],"mmmm")</f>
        <v>May</v>
      </c>
      <c r="G287" s="6" t="s">
        <v>878</v>
      </c>
      <c r="H287" s="6" t="s">
        <v>879</v>
      </c>
      <c r="I287" s="6" t="s">
        <v>15</v>
      </c>
      <c r="J287" s="6" t="s">
        <v>37</v>
      </c>
      <c r="K287" s="7">
        <v>190</v>
      </c>
      <c r="L287" s="7">
        <v>1</v>
      </c>
      <c r="M287" s="7">
        <f>Table23[[#This Row],[Qty]]*Table23[[#This Row],[Price]]</f>
        <v>190</v>
      </c>
      <c r="N287" s="6" t="s">
        <v>17</v>
      </c>
      <c r="O287" s="8">
        <f>SUMIFS(Table23[Amount], Table23[Order Date], "&gt;"&amp;Table23[[#This Row],[Order Date]]-30,Table23[Order Date], "&lt;="&amp;Table23[[#This Row],[Order Date]])</f>
        <v>2128930</v>
      </c>
      <c r="P287" s="9">
        <f>SUMIFS(Table23[Amount], Table23[Order Date], "&gt;"&amp;Table23[[#This Row],[Order Date]]-90,Table23[Order Date], "&lt;="&amp;Table23[[#This Row],[Order Date]])</f>
        <v>2899010</v>
      </c>
    </row>
    <row r="288" spans="2:16" x14ac:dyDescent="0.25">
      <c r="B288" s="5" t="s">
        <v>880</v>
      </c>
      <c r="C288" s="15">
        <v>44692</v>
      </c>
      <c r="D288" s="21" t="str">
        <f>TEXT(Table23[[#This Row],[Order Date]],"d")</f>
        <v>11</v>
      </c>
      <c r="E288" s="15" t="str">
        <f>TEXT(Table23[[#This Row],[Order Date]],"dddd")</f>
        <v>Wednesday</v>
      </c>
      <c r="F288" s="6" t="str">
        <f>TEXT(Table23[[#This Row],[Order Date]],"mmmm")</f>
        <v>May</v>
      </c>
      <c r="G288" s="6" t="s">
        <v>881</v>
      </c>
      <c r="H288" s="6" t="s">
        <v>882</v>
      </c>
      <c r="I288" s="6" t="s">
        <v>21</v>
      </c>
      <c r="J288" s="6" t="s">
        <v>41</v>
      </c>
      <c r="K288" s="7">
        <v>4000</v>
      </c>
      <c r="L288" s="7">
        <v>2</v>
      </c>
      <c r="M288" s="7">
        <f>Table23[[#This Row],[Qty]]*Table23[[#This Row],[Price]]</f>
        <v>8000</v>
      </c>
      <c r="N288" s="6" t="s">
        <v>23</v>
      </c>
      <c r="O288" s="8">
        <f>SUMIFS(Table23[Amount], Table23[Order Date], "&gt;"&amp;Table23[[#This Row],[Order Date]]-30,Table23[Order Date], "&lt;="&amp;Table23[[#This Row],[Order Date]])</f>
        <v>2128930</v>
      </c>
      <c r="P288" s="9">
        <f>SUMIFS(Table23[Amount], Table23[Order Date], "&gt;"&amp;Table23[[#This Row],[Order Date]]-90,Table23[Order Date], "&lt;="&amp;Table23[[#This Row],[Order Date]])</f>
        <v>2899010</v>
      </c>
    </row>
    <row r="289" spans="2:16" x14ac:dyDescent="0.25">
      <c r="B289" s="5" t="s">
        <v>883</v>
      </c>
      <c r="C289" s="15">
        <v>44692</v>
      </c>
      <c r="D289" s="21" t="str">
        <f>TEXT(Table23[[#This Row],[Order Date]],"d")</f>
        <v>11</v>
      </c>
      <c r="E289" s="15" t="str">
        <f>TEXT(Table23[[#This Row],[Order Date]],"dddd")</f>
        <v>Wednesday</v>
      </c>
      <c r="F289" s="6" t="str">
        <f>TEXT(Table23[[#This Row],[Order Date]],"mmmm")</f>
        <v>May</v>
      </c>
      <c r="G289" s="6" t="s">
        <v>884</v>
      </c>
      <c r="H289" s="6" t="s">
        <v>885</v>
      </c>
      <c r="I289" s="6" t="s">
        <v>27</v>
      </c>
      <c r="J289" s="6" t="s">
        <v>45</v>
      </c>
      <c r="K289" s="7">
        <v>1500</v>
      </c>
      <c r="L289" s="7">
        <v>3</v>
      </c>
      <c r="M289" s="7">
        <f>Table23[[#This Row],[Qty]]*Table23[[#This Row],[Price]]</f>
        <v>4500</v>
      </c>
      <c r="N289" s="6" t="s">
        <v>17</v>
      </c>
      <c r="O289" s="8">
        <f>SUMIFS(Table23[Amount], Table23[Order Date], "&gt;"&amp;Table23[[#This Row],[Order Date]]-30,Table23[Order Date], "&lt;="&amp;Table23[[#This Row],[Order Date]])</f>
        <v>2128930</v>
      </c>
      <c r="P289" s="9">
        <f>SUMIFS(Table23[Amount], Table23[Order Date], "&gt;"&amp;Table23[[#This Row],[Order Date]]-90,Table23[Order Date], "&lt;="&amp;Table23[[#This Row],[Order Date]])</f>
        <v>2899010</v>
      </c>
    </row>
    <row r="290" spans="2:16" x14ac:dyDescent="0.25">
      <c r="B290" s="5" t="s">
        <v>886</v>
      </c>
      <c r="C290" s="15">
        <v>44693</v>
      </c>
      <c r="D290" s="21" t="str">
        <f>TEXT(Table23[[#This Row],[Order Date]],"d")</f>
        <v>12</v>
      </c>
      <c r="E290" s="15" t="str">
        <f>TEXT(Table23[[#This Row],[Order Date]],"dddd")</f>
        <v>Thursday</v>
      </c>
      <c r="F290" s="6" t="str">
        <f>TEXT(Table23[[#This Row],[Order Date]],"mmmm")</f>
        <v>May</v>
      </c>
      <c r="G290" s="6" t="s">
        <v>887</v>
      </c>
      <c r="H290" s="6" t="s">
        <v>888</v>
      </c>
      <c r="I290" s="6" t="s">
        <v>32</v>
      </c>
      <c r="J290" s="6" t="s">
        <v>16</v>
      </c>
      <c r="K290" s="7">
        <v>210</v>
      </c>
      <c r="L290" s="7">
        <v>7</v>
      </c>
      <c r="M290" s="7">
        <f>Table23[[#This Row],[Qty]]*Table23[[#This Row],[Price]]</f>
        <v>1470</v>
      </c>
      <c r="N290" s="6" t="s">
        <v>23</v>
      </c>
      <c r="O290" s="8">
        <f>SUMIFS(Table23[Amount], Table23[Order Date], "&gt;"&amp;Table23[[#This Row],[Order Date]]-30,Table23[Order Date], "&lt;="&amp;Table23[[#This Row],[Order Date]])</f>
        <v>2094880</v>
      </c>
      <c r="P290" s="9">
        <f>SUMIFS(Table23[Amount], Table23[Order Date], "&gt;"&amp;Table23[[#This Row],[Order Date]]-90,Table23[Order Date], "&lt;="&amp;Table23[[#This Row],[Order Date]])</f>
        <v>2949640</v>
      </c>
    </row>
    <row r="291" spans="2:16" x14ac:dyDescent="0.25">
      <c r="B291" s="5" t="s">
        <v>889</v>
      </c>
      <c r="C291" s="15">
        <v>44693</v>
      </c>
      <c r="D291" s="21" t="str">
        <f>TEXT(Table23[[#This Row],[Order Date]],"d")</f>
        <v>12</v>
      </c>
      <c r="E291" s="15" t="str">
        <f>TEXT(Table23[[#This Row],[Order Date]],"dddd")</f>
        <v>Thursday</v>
      </c>
      <c r="F291" s="6" t="str">
        <f>TEXT(Table23[[#This Row],[Order Date]],"mmmm")</f>
        <v>May</v>
      </c>
      <c r="G291" s="6" t="s">
        <v>890</v>
      </c>
      <c r="H291" s="6" t="s">
        <v>891</v>
      </c>
      <c r="I291" s="6" t="s">
        <v>15</v>
      </c>
      <c r="J291" s="6" t="s">
        <v>22</v>
      </c>
      <c r="K291" s="7">
        <v>4000</v>
      </c>
      <c r="L291" s="7">
        <v>6</v>
      </c>
      <c r="M291" s="7">
        <f>Table23[[#This Row],[Qty]]*Table23[[#This Row],[Price]]</f>
        <v>24000</v>
      </c>
      <c r="N291" s="6" t="s">
        <v>17</v>
      </c>
      <c r="O291" s="8">
        <f>SUMIFS(Table23[Amount], Table23[Order Date], "&gt;"&amp;Table23[[#This Row],[Order Date]]-30,Table23[Order Date], "&lt;="&amp;Table23[[#This Row],[Order Date]])</f>
        <v>2094880</v>
      </c>
      <c r="P291" s="9">
        <f>SUMIFS(Table23[Amount], Table23[Order Date], "&gt;"&amp;Table23[[#This Row],[Order Date]]-90,Table23[Order Date], "&lt;="&amp;Table23[[#This Row],[Order Date]])</f>
        <v>2949640</v>
      </c>
    </row>
    <row r="292" spans="2:16" x14ac:dyDescent="0.25">
      <c r="B292" s="5" t="s">
        <v>892</v>
      </c>
      <c r="C292" s="15">
        <v>44693</v>
      </c>
      <c r="D292" s="21" t="str">
        <f>TEXT(Table23[[#This Row],[Order Date]],"d")</f>
        <v>12</v>
      </c>
      <c r="E292" s="15" t="str">
        <f>TEXT(Table23[[#This Row],[Order Date]],"dddd")</f>
        <v>Thursday</v>
      </c>
      <c r="F292" s="6" t="str">
        <f>TEXT(Table23[[#This Row],[Order Date]],"mmmm")</f>
        <v>May</v>
      </c>
      <c r="G292" s="6" t="s">
        <v>893</v>
      </c>
      <c r="H292" s="6" t="s">
        <v>894</v>
      </c>
      <c r="I292" s="6" t="s">
        <v>21</v>
      </c>
      <c r="J292" s="6" t="s">
        <v>28</v>
      </c>
      <c r="K292" s="7">
        <v>3200</v>
      </c>
      <c r="L292" s="7">
        <v>1</v>
      </c>
      <c r="M292" s="7">
        <f>Table23[[#This Row],[Qty]]*Table23[[#This Row],[Price]]</f>
        <v>3200</v>
      </c>
      <c r="N292" s="6" t="s">
        <v>23</v>
      </c>
      <c r="O292" s="8">
        <f>SUMIFS(Table23[Amount], Table23[Order Date], "&gt;"&amp;Table23[[#This Row],[Order Date]]-30,Table23[Order Date], "&lt;="&amp;Table23[[#This Row],[Order Date]])</f>
        <v>2094880</v>
      </c>
      <c r="P292" s="9">
        <f>SUMIFS(Table23[Amount], Table23[Order Date], "&gt;"&amp;Table23[[#This Row],[Order Date]]-90,Table23[Order Date], "&lt;="&amp;Table23[[#This Row],[Order Date]])</f>
        <v>2949640</v>
      </c>
    </row>
    <row r="293" spans="2:16" x14ac:dyDescent="0.25">
      <c r="B293" s="5" t="s">
        <v>895</v>
      </c>
      <c r="C293" s="15">
        <v>44693</v>
      </c>
      <c r="D293" s="21" t="str">
        <f>TEXT(Table23[[#This Row],[Order Date]],"d")</f>
        <v>12</v>
      </c>
      <c r="E293" s="15" t="str">
        <f>TEXT(Table23[[#This Row],[Order Date]],"dddd")</f>
        <v>Thursday</v>
      </c>
      <c r="F293" s="6" t="str">
        <f>TEXT(Table23[[#This Row],[Order Date]],"mmmm")</f>
        <v>May</v>
      </c>
      <c r="G293" s="6" t="s">
        <v>896</v>
      </c>
      <c r="H293" s="6" t="s">
        <v>897</v>
      </c>
      <c r="I293" s="6" t="s">
        <v>27</v>
      </c>
      <c r="J293" s="6" t="s">
        <v>33</v>
      </c>
      <c r="K293" s="7">
        <v>2900</v>
      </c>
      <c r="L293" s="7">
        <v>3</v>
      </c>
      <c r="M293" s="7">
        <f>Table23[[#This Row],[Qty]]*Table23[[#This Row],[Price]]</f>
        <v>8700</v>
      </c>
      <c r="N293" s="6" t="s">
        <v>17</v>
      </c>
      <c r="O293" s="8">
        <f>SUMIFS(Table23[Amount], Table23[Order Date], "&gt;"&amp;Table23[[#This Row],[Order Date]]-30,Table23[Order Date], "&lt;="&amp;Table23[[#This Row],[Order Date]])</f>
        <v>2094880</v>
      </c>
      <c r="P293" s="9">
        <f>SUMIFS(Table23[Amount], Table23[Order Date], "&gt;"&amp;Table23[[#This Row],[Order Date]]-90,Table23[Order Date], "&lt;="&amp;Table23[[#This Row],[Order Date]])</f>
        <v>2949640</v>
      </c>
    </row>
    <row r="294" spans="2:16" x14ac:dyDescent="0.25">
      <c r="B294" s="5" t="s">
        <v>898</v>
      </c>
      <c r="C294" s="15">
        <v>44693</v>
      </c>
      <c r="D294" s="21" t="str">
        <f>TEXT(Table23[[#This Row],[Order Date]],"d")</f>
        <v>12</v>
      </c>
      <c r="E294" s="15" t="str">
        <f>TEXT(Table23[[#This Row],[Order Date]],"dddd")</f>
        <v>Thursday</v>
      </c>
      <c r="F294" s="6" t="str">
        <f>TEXT(Table23[[#This Row],[Order Date]],"mmmm")</f>
        <v>May</v>
      </c>
      <c r="G294" s="6" t="s">
        <v>899</v>
      </c>
      <c r="H294" s="6" t="s">
        <v>900</v>
      </c>
      <c r="I294" s="6" t="s">
        <v>32</v>
      </c>
      <c r="J294" s="6" t="s">
        <v>37</v>
      </c>
      <c r="K294" s="7">
        <v>190</v>
      </c>
      <c r="L294" s="7">
        <v>4</v>
      </c>
      <c r="M294" s="7">
        <f>Table23[[#This Row],[Qty]]*Table23[[#This Row],[Price]]</f>
        <v>760</v>
      </c>
      <c r="N294" s="6" t="s">
        <v>23</v>
      </c>
      <c r="O294" s="8">
        <f>SUMIFS(Table23[Amount], Table23[Order Date], "&gt;"&amp;Table23[[#This Row],[Order Date]]-30,Table23[Order Date], "&lt;="&amp;Table23[[#This Row],[Order Date]])</f>
        <v>2094880</v>
      </c>
      <c r="P294" s="9">
        <f>SUMIFS(Table23[Amount], Table23[Order Date], "&gt;"&amp;Table23[[#This Row],[Order Date]]-90,Table23[Order Date], "&lt;="&amp;Table23[[#This Row],[Order Date]])</f>
        <v>2949640</v>
      </c>
    </row>
    <row r="295" spans="2:16" x14ac:dyDescent="0.25">
      <c r="B295" s="5" t="s">
        <v>901</v>
      </c>
      <c r="C295" s="15">
        <v>44693</v>
      </c>
      <c r="D295" s="21" t="str">
        <f>TEXT(Table23[[#This Row],[Order Date]],"d")</f>
        <v>12</v>
      </c>
      <c r="E295" s="15" t="str">
        <f>TEXT(Table23[[#This Row],[Order Date]],"dddd")</f>
        <v>Thursday</v>
      </c>
      <c r="F295" s="6" t="str">
        <f>TEXT(Table23[[#This Row],[Order Date]],"mmmm")</f>
        <v>May</v>
      </c>
      <c r="G295" s="6" t="s">
        <v>902</v>
      </c>
      <c r="H295" s="6" t="s">
        <v>903</v>
      </c>
      <c r="I295" s="6" t="s">
        <v>15</v>
      </c>
      <c r="J295" s="6" t="s">
        <v>41</v>
      </c>
      <c r="K295" s="7">
        <v>4000</v>
      </c>
      <c r="L295" s="7">
        <v>2</v>
      </c>
      <c r="M295" s="7">
        <f>Table23[[#This Row],[Qty]]*Table23[[#This Row],[Price]]</f>
        <v>8000</v>
      </c>
      <c r="N295" s="6" t="s">
        <v>17</v>
      </c>
      <c r="O295" s="8">
        <f>SUMIFS(Table23[Amount], Table23[Order Date], "&gt;"&amp;Table23[[#This Row],[Order Date]]-30,Table23[Order Date], "&lt;="&amp;Table23[[#This Row],[Order Date]])</f>
        <v>2094880</v>
      </c>
      <c r="P295" s="9">
        <f>SUMIFS(Table23[Amount], Table23[Order Date], "&gt;"&amp;Table23[[#This Row],[Order Date]]-90,Table23[Order Date], "&lt;="&amp;Table23[[#This Row],[Order Date]])</f>
        <v>2949640</v>
      </c>
    </row>
    <row r="296" spans="2:16" x14ac:dyDescent="0.25">
      <c r="B296" s="5" t="s">
        <v>904</v>
      </c>
      <c r="C296" s="15">
        <v>44693</v>
      </c>
      <c r="D296" s="21" t="str">
        <f>TEXT(Table23[[#This Row],[Order Date]],"d")</f>
        <v>12</v>
      </c>
      <c r="E296" s="15" t="str">
        <f>TEXT(Table23[[#This Row],[Order Date]],"dddd")</f>
        <v>Thursday</v>
      </c>
      <c r="F296" s="6" t="str">
        <f>TEXT(Table23[[#This Row],[Order Date]],"mmmm")</f>
        <v>May</v>
      </c>
      <c r="G296" s="6" t="s">
        <v>905</v>
      </c>
      <c r="H296" s="6" t="s">
        <v>906</v>
      </c>
      <c r="I296" s="6" t="s">
        <v>21</v>
      </c>
      <c r="J296" s="6" t="s">
        <v>45</v>
      </c>
      <c r="K296" s="7">
        <v>1500</v>
      </c>
      <c r="L296" s="7">
        <v>3</v>
      </c>
      <c r="M296" s="7">
        <f>Table23[[#This Row],[Qty]]*Table23[[#This Row],[Price]]</f>
        <v>4500</v>
      </c>
      <c r="N296" s="6" t="s">
        <v>23</v>
      </c>
      <c r="O296" s="8">
        <f>SUMIFS(Table23[Amount], Table23[Order Date], "&gt;"&amp;Table23[[#This Row],[Order Date]]-30,Table23[Order Date], "&lt;="&amp;Table23[[#This Row],[Order Date]])</f>
        <v>2094880</v>
      </c>
      <c r="P296" s="9">
        <f>SUMIFS(Table23[Amount], Table23[Order Date], "&gt;"&amp;Table23[[#This Row],[Order Date]]-90,Table23[Order Date], "&lt;="&amp;Table23[[#This Row],[Order Date]])</f>
        <v>2949640</v>
      </c>
    </row>
    <row r="297" spans="2:16" x14ac:dyDescent="0.25">
      <c r="B297" s="5" t="s">
        <v>907</v>
      </c>
      <c r="C297" s="15">
        <v>44694</v>
      </c>
      <c r="D297" s="21" t="str">
        <f>TEXT(Table23[[#This Row],[Order Date]],"d")</f>
        <v>13</v>
      </c>
      <c r="E297" s="15" t="str">
        <f>TEXT(Table23[[#This Row],[Order Date]],"dddd")</f>
        <v>Friday</v>
      </c>
      <c r="F297" s="6" t="str">
        <f>TEXT(Table23[[#This Row],[Order Date]],"mmmm")</f>
        <v>May</v>
      </c>
      <c r="G297" s="6" t="s">
        <v>908</v>
      </c>
      <c r="H297" s="6" t="s">
        <v>909</v>
      </c>
      <c r="I297" s="6" t="s">
        <v>27</v>
      </c>
      <c r="J297" s="6" t="s">
        <v>16</v>
      </c>
      <c r="K297" s="7">
        <v>210</v>
      </c>
      <c r="L297" s="7">
        <v>4</v>
      </c>
      <c r="M297" s="7">
        <f>Table23[[#This Row],[Qty]]*Table23[[#This Row],[Price]]</f>
        <v>840</v>
      </c>
      <c r="N297" s="6" t="s">
        <v>17</v>
      </c>
      <c r="O297" s="8">
        <f>SUMIFS(Table23[Amount], Table23[Order Date], "&gt;"&amp;Table23[[#This Row],[Order Date]]-30,Table23[Order Date], "&lt;="&amp;Table23[[#This Row],[Order Date]])</f>
        <v>2144870</v>
      </c>
      <c r="P297" s="9">
        <f>SUMIFS(Table23[Amount], Table23[Order Date], "&gt;"&amp;Table23[[#This Row],[Order Date]]-90,Table23[Order Date], "&lt;="&amp;Table23[[#This Row],[Order Date]])</f>
        <v>3049440</v>
      </c>
    </row>
    <row r="298" spans="2:16" x14ac:dyDescent="0.25">
      <c r="B298" s="5" t="s">
        <v>910</v>
      </c>
      <c r="C298" s="15">
        <v>44694</v>
      </c>
      <c r="D298" s="21" t="str">
        <f>TEXT(Table23[[#This Row],[Order Date]],"d")</f>
        <v>13</v>
      </c>
      <c r="E298" s="15" t="str">
        <f>TEXT(Table23[[#This Row],[Order Date]],"dddd")</f>
        <v>Friday</v>
      </c>
      <c r="F298" s="6" t="str">
        <f>TEXT(Table23[[#This Row],[Order Date]],"mmmm")</f>
        <v>May</v>
      </c>
      <c r="G298" s="6" t="s">
        <v>911</v>
      </c>
      <c r="H298" s="6" t="s">
        <v>912</v>
      </c>
      <c r="I298" s="6" t="s">
        <v>32</v>
      </c>
      <c r="J298" s="6" t="s">
        <v>22</v>
      </c>
      <c r="K298" s="7">
        <v>4000</v>
      </c>
      <c r="L298" s="7">
        <v>5</v>
      </c>
      <c r="M298" s="7">
        <f>Table23[[#This Row],[Qty]]*Table23[[#This Row],[Price]]</f>
        <v>20000</v>
      </c>
      <c r="N298" s="6" t="s">
        <v>23</v>
      </c>
      <c r="O298" s="8">
        <f>SUMIFS(Table23[Amount], Table23[Order Date], "&gt;"&amp;Table23[[#This Row],[Order Date]]-30,Table23[Order Date], "&lt;="&amp;Table23[[#This Row],[Order Date]])</f>
        <v>2144870</v>
      </c>
      <c r="P298" s="9">
        <f>SUMIFS(Table23[Amount], Table23[Order Date], "&gt;"&amp;Table23[[#This Row],[Order Date]]-90,Table23[Order Date], "&lt;="&amp;Table23[[#This Row],[Order Date]])</f>
        <v>3049440</v>
      </c>
    </row>
    <row r="299" spans="2:16" x14ac:dyDescent="0.25">
      <c r="B299" s="5" t="s">
        <v>913</v>
      </c>
      <c r="C299" s="15">
        <v>44694</v>
      </c>
      <c r="D299" s="21" t="str">
        <f>TEXT(Table23[[#This Row],[Order Date]],"d")</f>
        <v>13</v>
      </c>
      <c r="E299" s="15" t="str">
        <f>TEXT(Table23[[#This Row],[Order Date]],"dddd")</f>
        <v>Friday</v>
      </c>
      <c r="F299" s="6" t="str">
        <f>TEXT(Table23[[#This Row],[Order Date]],"mmmm")</f>
        <v>May</v>
      </c>
      <c r="G299" s="6" t="s">
        <v>914</v>
      </c>
      <c r="H299" s="6" t="s">
        <v>915</v>
      </c>
      <c r="I299" s="6" t="s">
        <v>15</v>
      </c>
      <c r="J299" s="6" t="s">
        <v>28</v>
      </c>
      <c r="K299" s="7">
        <v>3200</v>
      </c>
      <c r="L299" s="7">
        <v>6</v>
      </c>
      <c r="M299" s="7">
        <f>Table23[[#This Row],[Qty]]*Table23[[#This Row],[Price]]</f>
        <v>19200</v>
      </c>
      <c r="N299" s="6" t="s">
        <v>17</v>
      </c>
      <c r="O299" s="8">
        <f>SUMIFS(Table23[Amount], Table23[Order Date], "&gt;"&amp;Table23[[#This Row],[Order Date]]-30,Table23[Order Date], "&lt;="&amp;Table23[[#This Row],[Order Date]])</f>
        <v>2144870</v>
      </c>
      <c r="P299" s="9">
        <f>SUMIFS(Table23[Amount], Table23[Order Date], "&gt;"&amp;Table23[[#This Row],[Order Date]]-90,Table23[Order Date], "&lt;="&amp;Table23[[#This Row],[Order Date]])</f>
        <v>3049440</v>
      </c>
    </row>
    <row r="300" spans="2:16" x14ac:dyDescent="0.25">
      <c r="B300" s="5" t="s">
        <v>916</v>
      </c>
      <c r="C300" s="15">
        <v>44694</v>
      </c>
      <c r="D300" s="21" t="str">
        <f>TEXT(Table23[[#This Row],[Order Date]],"d")</f>
        <v>13</v>
      </c>
      <c r="E300" s="15" t="str">
        <f>TEXT(Table23[[#This Row],[Order Date]],"dddd")</f>
        <v>Friday</v>
      </c>
      <c r="F300" s="6" t="str">
        <f>TEXT(Table23[[#This Row],[Order Date]],"mmmm")</f>
        <v>May</v>
      </c>
      <c r="G300" s="6" t="s">
        <v>917</v>
      </c>
      <c r="H300" s="6" t="s">
        <v>918</v>
      </c>
      <c r="I300" s="6" t="s">
        <v>21</v>
      </c>
      <c r="J300" s="6" t="s">
        <v>33</v>
      </c>
      <c r="K300" s="7">
        <v>2900</v>
      </c>
      <c r="L300" s="7">
        <v>5</v>
      </c>
      <c r="M300" s="7">
        <f>Table23[[#This Row],[Qty]]*Table23[[#This Row],[Price]]</f>
        <v>14500</v>
      </c>
      <c r="N300" s="6" t="s">
        <v>23</v>
      </c>
      <c r="O300" s="8">
        <f>SUMIFS(Table23[Amount], Table23[Order Date], "&gt;"&amp;Table23[[#This Row],[Order Date]]-30,Table23[Order Date], "&lt;="&amp;Table23[[#This Row],[Order Date]])</f>
        <v>2144870</v>
      </c>
      <c r="P300" s="9">
        <f>SUMIFS(Table23[Amount], Table23[Order Date], "&gt;"&amp;Table23[[#This Row],[Order Date]]-90,Table23[Order Date], "&lt;="&amp;Table23[[#This Row],[Order Date]])</f>
        <v>3049440</v>
      </c>
    </row>
    <row r="301" spans="2:16" x14ac:dyDescent="0.25">
      <c r="B301" s="5" t="s">
        <v>919</v>
      </c>
      <c r="C301" s="15">
        <v>44694</v>
      </c>
      <c r="D301" s="21" t="str">
        <f>TEXT(Table23[[#This Row],[Order Date]],"d")</f>
        <v>13</v>
      </c>
      <c r="E301" s="15" t="str">
        <f>TEXT(Table23[[#This Row],[Order Date]],"dddd")</f>
        <v>Friday</v>
      </c>
      <c r="F301" s="6" t="str">
        <f>TEXT(Table23[[#This Row],[Order Date]],"mmmm")</f>
        <v>May</v>
      </c>
      <c r="G301" s="6" t="s">
        <v>920</v>
      </c>
      <c r="H301" s="6" t="s">
        <v>921</v>
      </c>
      <c r="I301" s="6" t="s">
        <v>27</v>
      </c>
      <c r="J301" s="6" t="s">
        <v>37</v>
      </c>
      <c r="K301" s="7">
        <v>190</v>
      </c>
      <c r="L301" s="7">
        <v>4</v>
      </c>
      <c r="M301" s="7">
        <f>Table23[[#This Row],[Qty]]*Table23[[#This Row],[Price]]</f>
        <v>760</v>
      </c>
      <c r="N301" s="6" t="s">
        <v>17</v>
      </c>
      <c r="O301" s="8">
        <f>SUMIFS(Table23[Amount], Table23[Order Date], "&gt;"&amp;Table23[[#This Row],[Order Date]]-30,Table23[Order Date], "&lt;="&amp;Table23[[#This Row],[Order Date]])</f>
        <v>2144870</v>
      </c>
      <c r="P301" s="9">
        <f>SUMIFS(Table23[Amount], Table23[Order Date], "&gt;"&amp;Table23[[#This Row],[Order Date]]-90,Table23[Order Date], "&lt;="&amp;Table23[[#This Row],[Order Date]])</f>
        <v>3049440</v>
      </c>
    </row>
    <row r="302" spans="2:16" x14ac:dyDescent="0.25">
      <c r="B302" s="5" t="s">
        <v>922</v>
      </c>
      <c r="C302" s="15">
        <v>44694</v>
      </c>
      <c r="D302" s="21" t="str">
        <f>TEXT(Table23[[#This Row],[Order Date]],"d")</f>
        <v>13</v>
      </c>
      <c r="E302" s="15" t="str">
        <f>TEXT(Table23[[#This Row],[Order Date]],"dddd")</f>
        <v>Friday</v>
      </c>
      <c r="F302" s="6" t="str">
        <f>TEXT(Table23[[#This Row],[Order Date]],"mmmm")</f>
        <v>May</v>
      </c>
      <c r="G302" s="6" t="s">
        <v>923</v>
      </c>
      <c r="H302" s="6" t="s">
        <v>924</v>
      </c>
      <c r="I302" s="6" t="s">
        <v>32</v>
      </c>
      <c r="J302" s="6" t="s">
        <v>41</v>
      </c>
      <c r="K302" s="7">
        <v>4000</v>
      </c>
      <c r="L302" s="7">
        <v>10</v>
      </c>
      <c r="M302" s="7">
        <f>Table23[[#This Row],[Qty]]*Table23[[#This Row],[Price]]</f>
        <v>40000</v>
      </c>
      <c r="N302" s="6" t="s">
        <v>23</v>
      </c>
      <c r="O302" s="8">
        <f>SUMIFS(Table23[Amount], Table23[Order Date], "&gt;"&amp;Table23[[#This Row],[Order Date]]-30,Table23[Order Date], "&lt;="&amp;Table23[[#This Row],[Order Date]])</f>
        <v>2144870</v>
      </c>
      <c r="P302" s="9">
        <f>SUMIFS(Table23[Amount], Table23[Order Date], "&gt;"&amp;Table23[[#This Row],[Order Date]]-90,Table23[Order Date], "&lt;="&amp;Table23[[#This Row],[Order Date]])</f>
        <v>3049440</v>
      </c>
    </row>
    <row r="303" spans="2:16" x14ac:dyDescent="0.25">
      <c r="B303" s="5" t="s">
        <v>925</v>
      </c>
      <c r="C303" s="15">
        <v>44694</v>
      </c>
      <c r="D303" s="21" t="str">
        <f>TEXT(Table23[[#This Row],[Order Date]],"d")</f>
        <v>13</v>
      </c>
      <c r="E303" s="15" t="str">
        <f>TEXT(Table23[[#This Row],[Order Date]],"dddd")</f>
        <v>Friday</v>
      </c>
      <c r="F303" s="6" t="str">
        <f>TEXT(Table23[[#This Row],[Order Date]],"mmmm")</f>
        <v>May</v>
      </c>
      <c r="G303" s="6" t="s">
        <v>926</v>
      </c>
      <c r="H303" s="6" t="s">
        <v>927</v>
      </c>
      <c r="I303" s="6" t="s">
        <v>15</v>
      </c>
      <c r="J303" s="6" t="s">
        <v>45</v>
      </c>
      <c r="K303" s="7">
        <v>1500</v>
      </c>
      <c r="L303" s="7">
        <v>3</v>
      </c>
      <c r="M303" s="7">
        <f>Table23[[#This Row],[Qty]]*Table23[[#This Row],[Price]]</f>
        <v>4500</v>
      </c>
      <c r="N303" s="6" t="s">
        <v>17</v>
      </c>
      <c r="O303" s="8">
        <f>SUMIFS(Table23[Amount], Table23[Order Date], "&gt;"&amp;Table23[[#This Row],[Order Date]]-30,Table23[Order Date], "&lt;="&amp;Table23[[#This Row],[Order Date]])</f>
        <v>2144870</v>
      </c>
      <c r="P303" s="9">
        <f>SUMIFS(Table23[Amount], Table23[Order Date], "&gt;"&amp;Table23[[#This Row],[Order Date]]-90,Table23[Order Date], "&lt;="&amp;Table23[[#This Row],[Order Date]])</f>
        <v>3049440</v>
      </c>
    </row>
    <row r="304" spans="2:16" x14ac:dyDescent="0.25">
      <c r="B304" s="5" t="s">
        <v>928</v>
      </c>
      <c r="C304" s="15">
        <v>44695</v>
      </c>
      <c r="D304" s="21" t="str">
        <f>TEXT(Table23[[#This Row],[Order Date]],"d")</f>
        <v>14</v>
      </c>
      <c r="E304" s="15" t="str">
        <f>TEXT(Table23[[#This Row],[Order Date]],"dddd")</f>
        <v>Saturday</v>
      </c>
      <c r="F304" s="6" t="str">
        <f>TEXT(Table23[[#This Row],[Order Date]],"mmmm")</f>
        <v>May</v>
      </c>
      <c r="G304" s="6" t="s">
        <v>929</v>
      </c>
      <c r="H304" s="6" t="s">
        <v>930</v>
      </c>
      <c r="I304" s="6" t="s">
        <v>21</v>
      </c>
      <c r="J304" s="6" t="s">
        <v>16</v>
      </c>
      <c r="K304" s="7">
        <v>210</v>
      </c>
      <c r="L304" s="7">
        <v>4</v>
      </c>
      <c r="M304" s="7">
        <f>Table23[[#This Row],[Qty]]*Table23[[#This Row],[Price]]</f>
        <v>840</v>
      </c>
      <c r="N304" s="6" t="s">
        <v>23</v>
      </c>
      <c r="O304" s="8">
        <f>SUMIFS(Table23[Amount], Table23[Order Date], "&gt;"&amp;Table23[[#This Row],[Order Date]]-30,Table23[Order Date], "&lt;="&amp;Table23[[#This Row],[Order Date]])</f>
        <v>2178920</v>
      </c>
      <c r="P304" s="9">
        <f>SUMIFS(Table23[Amount], Table23[Order Date], "&gt;"&amp;Table23[[#This Row],[Order Date]]-90,Table23[Order Date], "&lt;="&amp;Table23[[#This Row],[Order Date]])</f>
        <v>3134120</v>
      </c>
    </row>
    <row r="305" spans="2:16" x14ac:dyDescent="0.25">
      <c r="B305" s="5" t="s">
        <v>931</v>
      </c>
      <c r="C305" s="15">
        <v>44695</v>
      </c>
      <c r="D305" s="21" t="str">
        <f>TEXT(Table23[[#This Row],[Order Date]],"d")</f>
        <v>14</v>
      </c>
      <c r="E305" s="15" t="str">
        <f>TEXT(Table23[[#This Row],[Order Date]],"dddd")</f>
        <v>Saturday</v>
      </c>
      <c r="F305" s="6" t="str">
        <f>TEXT(Table23[[#This Row],[Order Date]],"mmmm")</f>
        <v>May</v>
      </c>
      <c r="G305" s="6" t="s">
        <v>932</v>
      </c>
      <c r="H305" s="6" t="s">
        <v>933</v>
      </c>
      <c r="I305" s="6" t="s">
        <v>27</v>
      </c>
      <c r="J305" s="6" t="s">
        <v>22</v>
      </c>
      <c r="K305" s="7">
        <v>4000</v>
      </c>
      <c r="L305" s="7">
        <v>5</v>
      </c>
      <c r="M305" s="7">
        <f>Table23[[#This Row],[Qty]]*Table23[[#This Row],[Price]]</f>
        <v>20000</v>
      </c>
      <c r="N305" s="6" t="s">
        <v>17</v>
      </c>
      <c r="O305" s="8">
        <f>SUMIFS(Table23[Amount], Table23[Order Date], "&gt;"&amp;Table23[[#This Row],[Order Date]]-30,Table23[Order Date], "&lt;="&amp;Table23[[#This Row],[Order Date]])</f>
        <v>2178920</v>
      </c>
      <c r="P305" s="9">
        <f>SUMIFS(Table23[Amount], Table23[Order Date], "&gt;"&amp;Table23[[#This Row],[Order Date]]-90,Table23[Order Date], "&lt;="&amp;Table23[[#This Row],[Order Date]])</f>
        <v>3134120</v>
      </c>
    </row>
    <row r="306" spans="2:16" x14ac:dyDescent="0.25">
      <c r="B306" s="5" t="s">
        <v>934</v>
      </c>
      <c r="C306" s="15">
        <v>44695</v>
      </c>
      <c r="D306" s="21" t="str">
        <f>TEXT(Table23[[#This Row],[Order Date]],"d")</f>
        <v>14</v>
      </c>
      <c r="E306" s="15" t="str">
        <f>TEXT(Table23[[#This Row],[Order Date]],"dddd")</f>
        <v>Saturday</v>
      </c>
      <c r="F306" s="6" t="str">
        <f>TEXT(Table23[[#This Row],[Order Date]],"mmmm")</f>
        <v>May</v>
      </c>
      <c r="G306" s="6" t="s">
        <v>935</v>
      </c>
      <c r="H306" s="6" t="s">
        <v>936</v>
      </c>
      <c r="I306" s="6" t="s">
        <v>32</v>
      </c>
      <c r="J306" s="6" t="s">
        <v>28</v>
      </c>
      <c r="K306" s="7">
        <v>3200</v>
      </c>
      <c r="L306" s="7">
        <v>6</v>
      </c>
      <c r="M306" s="7">
        <f>Table23[[#This Row],[Qty]]*Table23[[#This Row],[Price]]</f>
        <v>19200</v>
      </c>
      <c r="N306" s="6" t="s">
        <v>23</v>
      </c>
      <c r="O306" s="8">
        <f>SUMIFS(Table23[Amount], Table23[Order Date], "&gt;"&amp;Table23[[#This Row],[Order Date]]-30,Table23[Order Date], "&lt;="&amp;Table23[[#This Row],[Order Date]])</f>
        <v>2178920</v>
      </c>
      <c r="P306" s="9">
        <f>SUMIFS(Table23[Amount], Table23[Order Date], "&gt;"&amp;Table23[[#This Row],[Order Date]]-90,Table23[Order Date], "&lt;="&amp;Table23[[#This Row],[Order Date]])</f>
        <v>3134120</v>
      </c>
    </row>
    <row r="307" spans="2:16" x14ac:dyDescent="0.25">
      <c r="B307" s="5" t="s">
        <v>937</v>
      </c>
      <c r="C307" s="15">
        <v>44695</v>
      </c>
      <c r="D307" s="21" t="str">
        <f>TEXT(Table23[[#This Row],[Order Date]],"d")</f>
        <v>14</v>
      </c>
      <c r="E307" s="15" t="str">
        <f>TEXT(Table23[[#This Row],[Order Date]],"dddd")</f>
        <v>Saturday</v>
      </c>
      <c r="F307" s="6" t="str">
        <f>TEXT(Table23[[#This Row],[Order Date]],"mmmm")</f>
        <v>May</v>
      </c>
      <c r="G307" s="6" t="s">
        <v>938</v>
      </c>
      <c r="H307" s="6" t="s">
        <v>939</v>
      </c>
      <c r="I307" s="6" t="s">
        <v>15</v>
      </c>
      <c r="J307" s="6" t="s">
        <v>33</v>
      </c>
      <c r="K307" s="7">
        <v>2900</v>
      </c>
      <c r="L307" s="7">
        <v>5</v>
      </c>
      <c r="M307" s="7">
        <f>Table23[[#This Row],[Qty]]*Table23[[#This Row],[Price]]</f>
        <v>14500</v>
      </c>
      <c r="N307" s="6" t="s">
        <v>17</v>
      </c>
      <c r="O307" s="8">
        <f>SUMIFS(Table23[Amount], Table23[Order Date], "&gt;"&amp;Table23[[#This Row],[Order Date]]-30,Table23[Order Date], "&lt;="&amp;Table23[[#This Row],[Order Date]])</f>
        <v>2178920</v>
      </c>
      <c r="P307" s="9">
        <f>SUMIFS(Table23[Amount], Table23[Order Date], "&gt;"&amp;Table23[[#This Row],[Order Date]]-90,Table23[Order Date], "&lt;="&amp;Table23[[#This Row],[Order Date]])</f>
        <v>3134120</v>
      </c>
    </row>
    <row r="308" spans="2:16" x14ac:dyDescent="0.25">
      <c r="B308" s="5" t="s">
        <v>940</v>
      </c>
      <c r="C308" s="15">
        <v>44695</v>
      </c>
      <c r="D308" s="21" t="str">
        <f>TEXT(Table23[[#This Row],[Order Date]],"d")</f>
        <v>14</v>
      </c>
      <c r="E308" s="15" t="str">
        <f>TEXT(Table23[[#This Row],[Order Date]],"dddd")</f>
        <v>Saturday</v>
      </c>
      <c r="F308" s="6" t="str">
        <f>TEXT(Table23[[#This Row],[Order Date]],"mmmm")</f>
        <v>May</v>
      </c>
      <c r="G308" s="6" t="s">
        <v>941</v>
      </c>
      <c r="H308" s="6" t="s">
        <v>942</v>
      </c>
      <c r="I308" s="6" t="s">
        <v>21</v>
      </c>
      <c r="J308" s="6" t="s">
        <v>37</v>
      </c>
      <c r="K308" s="7">
        <v>190</v>
      </c>
      <c r="L308" s="7">
        <v>6</v>
      </c>
      <c r="M308" s="7">
        <f>Table23[[#This Row],[Qty]]*Table23[[#This Row],[Price]]</f>
        <v>1140</v>
      </c>
      <c r="N308" s="6" t="s">
        <v>23</v>
      </c>
      <c r="O308" s="8">
        <f>SUMIFS(Table23[Amount], Table23[Order Date], "&gt;"&amp;Table23[[#This Row],[Order Date]]-30,Table23[Order Date], "&lt;="&amp;Table23[[#This Row],[Order Date]])</f>
        <v>2178920</v>
      </c>
      <c r="P308" s="9">
        <f>SUMIFS(Table23[Amount], Table23[Order Date], "&gt;"&amp;Table23[[#This Row],[Order Date]]-90,Table23[Order Date], "&lt;="&amp;Table23[[#This Row],[Order Date]])</f>
        <v>3134120</v>
      </c>
    </row>
    <row r="309" spans="2:16" x14ac:dyDescent="0.25">
      <c r="B309" s="5" t="s">
        <v>943</v>
      </c>
      <c r="C309" s="15">
        <v>44695</v>
      </c>
      <c r="D309" s="21" t="str">
        <f>TEXT(Table23[[#This Row],[Order Date]],"d")</f>
        <v>14</v>
      </c>
      <c r="E309" s="15" t="str">
        <f>TEXT(Table23[[#This Row],[Order Date]],"dddd")</f>
        <v>Saturday</v>
      </c>
      <c r="F309" s="6" t="str">
        <f>TEXT(Table23[[#This Row],[Order Date]],"mmmm")</f>
        <v>May</v>
      </c>
      <c r="G309" s="6" t="s">
        <v>944</v>
      </c>
      <c r="H309" s="6" t="s">
        <v>945</v>
      </c>
      <c r="I309" s="6" t="s">
        <v>27</v>
      </c>
      <c r="J309" s="6" t="s">
        <v>41</v>
      </c>
      <c r="K309" s="7">
        <v>4000</v>
      </c>
      <c r="L309" s="7">
        <v>5</v>
      </c>
      <c r="M309" s="7">
        <f>Table23[[#This Row],[Qty]]*Table23[[#This Row],[Price]]</f>
        <v>20000</v>
      </c>
      <c r="N309" s="6" t="s">
        <v>17</v>
      </c>
      <c r="O309" s="8">
        <f>SUMIFS(Table23[Amount], Table23[Order Date], "&gt;"&amp;Table23[[#This Row],[Order Date]]-30,Table23[Order Date], "&lt;="&amp;Table23[[#This Row],[Order Date]])</f>
        <v>2178920</v>
      </c>
      <c r="P309" s="9">
        <f>SUMIFS(Table23[Amount], Table23[Order Date], "&gt;"&amp;Table23[[#This Row],[Order Date]]-90,Table23[Order Date], "&lt;="&amp;Table23[[#This Row],[Order Date]])</f>
        <v>3134120</v>
      </c>
    </row>
    <row r="310" spans="2:16" x14ac:dyDescent="0.25">
      <c r="B310" s="5" t="s">
        <v>946</v>
      </c>
      <c r="C310" s="15">
        <v>44695</v>
      </c>
      <c r="D310" s="21" t="str">
        <f>TEXT(Table23[[#This Row],[Order Date]],"d")</f>
        <v>14</v>
      </c>
      <c r="E310" s="15" t="str">
        <f>TEXT(Table23[[#This Row],[Order Date]],"dddd")</f>
        <v>Saturday</v>
      </c>
      <c r="F310" s="6" t="str">
        <f>TEXT(Table23[[#This Row],[Order Date]],"mmmm")</f>
        <v>May</v>
      </c>
      <c r="G310" s="6" t="s">
        <v>947</v>
      </c>
      <c r="H310" s="6" t="s">
        <v>948</v>
      </c>
      <c r="I310" s="6" t="s">
        <v>32</v>
      </c>
      <c r="J310" s="6" t="s">
        <v>45</v>
      </c>
      <c r="K310" s="7">
        <v>1500</v>
      </c>
      <c r="L310" s="7">
        <v>6</v>
      </c>
      <c r="M310" s="7">
        <f>Table23[[#This Row],[Qty]]*Table23[[#This Row],[Price]]</f>
        <v>9000</v>
      </c>
      <c r="N310" s="6" t="s">
        <v>23</v>
      </c>
      <c r="O310" s="8">
        <f>SUMIFS(Table23[Amount], Table23[Order Date], "&gt;"&amp;Table23[[#This Row],[Order Date]]-30,Table23[Order Date], "&lt;="&amp;Table23[[#This Row],[Order Date]])</f>
        <v>2178920</v>
      </c>
      <c r="P310" s="9">
        <f>SUMIFS(Table23[Amount], Table23[Order Date], "&gt;"&amp;Table23[[#This Row],[Order Date]]-90,Table23[Order Date], "&lt;="&amp;Table23[[#This Row],[Order Date]])</f>
        <v>3134120</v>
      </c>
    </row>
    <row r="311" spans="2:16" x14ac:dyDescent="0.25">
      <c r="B311" s="5" t="s">
        <v>949</v>
      </c>
      <c r="C311" s="15">
        <v>44696</v>
      </c>
      <c r="D311" s="21" t="str">
        <f>TEXT(Table23[[#This Row],[Order Date]],"d")</f>
        <v>15</v>
      </c>
      <c r="E311" s="15" t="str">
        <f>TEXT(Table23[[#This Row],[Order Date]],"dddd")</f>
        <v>Sunday</v>
      </c>
      <c r="F311" s="6" t="str">
        <f>TEXT(Table23[[#This Row],[Order Date]],"mmmm")</f>
        <v>May</v>
      </c>
      <c r="G311" s="6" t="s">
        <v>950</v>
      </c>
      <c r="H311" s="6" t="s">
        <v>951</v>
      </c>
      <c r="I311" s="6" t="s">
        <v>15</v>
      </c>
      <c r="J311" s="6" t="s">
        <v>16</v>
      </c>
      <c r="K311" s="7">
        <v>210</v>
      </c>
      <c r="L311" s="7">
        <v>2</v>
      </c>
      <c r="M311" s="7">
        <f>Table23[[#This Row],[Qty]]*Table23[[#This Row],[Price]]</f>
        <v>420</v>
      </c>
      <c r="N311" s="6" t="s">
        <v>17</v>
      </c>
      <c r="O311" s="8">
        <f>SUMIFS(Table23[Amount], Table23[Order Date], "&gt;"&amp;Table23[[#This Row],[Order Date]]-30,Table23[Order Date], "&lt;="&amp;Table23[[#This Row],[Order Date]])</f>
        <v>2128930</v>
      </c>
      <c r="P311" s="9">
        <f>SUMIFS(Table23[Amount], Table23[Order Date], "&gt;"&amp;Table23[[#This Row],[Order Date]]-90,Table23[Order Date], "&lt;="&amp;Table23[[#This Row],[Order Date]])</f>
        <v>3183930</v>
      </c>
    </row>
    <row r="312" spans="2:16" x14ac:dyDescent="0.25">
      <c r="B312" s="5" t="s">
        <v>952</v>
      </c>
      <c r="C312" s="15">
        <v>44696</v>
      </c>
      <c r="D312" s="21" t="str">
        <f>TEXT(Table23[[#This Row],[Order Date]],"d")</f>
        <v>15</v>
      </c>
      <c r="E312" s="15" t="str">
        <f>TEXT(Table23[[#This Row],[Order Date]],"dddd")</f>
        <v>Sunday</v>
      </c>
      <c r="F312" s="6" t="str">
        <f>TEXT(Table23[[#This Row],[Order Date]],"mmmm")</f>
        <v>May</v>
      </c>
      <c r="G312" s="6" t="s">
        <v>953</v>
      </c>
      <c r="H312" s="6" t="s">
        <v>954</v>
      </c>
      <c r="I312" s="6" t="s">
        <v>21</v>
      </c>
      <c r="J312" s="6" t="s">
        <v>22</v>
      </c>
      <c r="K312" s="7">
        <v>4000</v>
      </c>
      <c r="L312" s="7">
        <v>3</v>
      </c>
      <c r="M312" s="7">
        <f>Table23[[#This Row],[Qty]]*Table23[[#This Row],[Price]]</f>
        <v>12000</v>
      </c>
      <c r="N312" s="6" t="s">
        <v>23</v>
      </c>
      <c r="O312" s="8">
        <f>SUMIFS(Table23[Amount], Table23[Order Date], "&gt;"&amp;Table23[[#This Row],[Order Date]]-30,Table23[Order Date], "&lt;="&amp;Table23[[#This Row],[Order Date]])</f>
        <v>2128930</v>
      </c>
      <c r="P312" s="9">
        <f>SUMIFS(Table23[Amount], Table23[Order Date], "&gt;"&amp;Table23[[#This Row],[Order Date]]-90,Table23[Order Date], "&lt;="&amp;Table23[[#This Row],[Order Date]])</f>
        <v>3183930</v>
      </c>
    </row>
    <row r="313" spans="2:16" x14ac:dyDescent="0.25">
      <c r="B313" s="5" t="s">
        <v>955</v>
      </c>
      <c r="C313" s="15">
        <v>44696</v>
      </c>
      <c r="D313" s="21" t="str">
        <f>TEXT(Table23[[#This Row],[Order Date]],"d")</f>
        <v>15</v>
      </c>
      <c r="E313" s="15" t="str">
        <f>TEXT(Table23[[#This Row],[Order Date]],"dddd")</f>
        <v>Sunday</v>
      </c>
      <c r="F313" s="6" t="str">
        <f>TEXT(Table23[[#This Row],[Order Date]],"mmmm")</f>
        <v>May</v>
      </c>
      <c r="G313" s="6" t="s">
        <v>956</v>
      </c>
      <c r="H313" s="6" t="s">
        <v>957</v>
      </c>
      <c r="I313" s="6" t="s">
        <v>27</v>
      </c>
      <c r="J313" s="6" t="s">
        <v>28</v>
      </c>
      <c r="K313" s="7">
        <v>3200</v>
      </c>
      <c r="L313" s="7">
        <v>5</v>
      </c>
      <c r="M313" s="7">
        <f>Table23[[#This Row],[Qty]]*Table23[[#This Row],[Price]]</f>
        <v>16000</v>
      </c>
      <c r="N313" s="6" t="s">
        <v>17</v>
      </c>
      <c r="O313" s="8">
        <f>SUMIFS(Table23[Amount], Table23[Order Date], "&gt;"&amp;Table23[[#This Row],[Order Date]]-30,Table23[Order Date], "&lt;="&amp;Table23[[#This Row],[Order Date]])</f>
        <v>2128930</v>
      </c>
      <c r="P313" s="9">
        <f>SUMIFS(Table23[Amount], Table23[Order Date], "&gt;"&amp;Table23[[#This Row],[Order Date]]-90,Table23[Order Date], "&lt;="&amp;Table23[[#This Row],[Order Date]])</f>
        <v>3183930</v>
      </c>
    </row>
    <row r="314" spans="2:16" x14ac:dyDescent="0.25">
      <c r="B314" s="5" t="s">
        <v>958</v>
      </c>
      <c r="C314" s="15">
        <v>44696</v>
      </c>
      <c r="D314" s="21" t="str">
        <f>TEXT(Table23[[#This Row],[Order Date]],"d")</f>
        <v>15</v>
      </c>
      <c r="E314" s="15" t="str">
        <f>TEXT(Table23[[#This Row],[Order Date]],"dddd")</f>
        <v>Sunday</v>
      </c>
      <c r="F314" s="6" t="str">
        <f>TEXT(Table23[[#This Row],[Order Date]],"mmmm")</f>
        <v>May</v>
      </c>
      <c r="G314" s="6" t="s">
        <v>959</v>
      </c>
      <c r="H314" s="6" t="s">
        <v>960</v>
      </c>
      <c r="I314" s="6" t="s">
        <v>32</v>
      </c>
      <c r="J314" s="6" t="s">
        <v>33</v>
      </c>
      <c r="K314" s="7">
        <v>2900</v>
      </c>
      <c r="L314" s="7">
        <v>3</v>
      </c>
      <c r="M314" s="7">
        <f>Table23[[#This Row],[Qty]]*Table23[[#This Row],[Price]]</f>
        <v>8700</v>
      </c>
      <c r="N314" s="6" t="s">
        <v>23</v>
      </c>
      <c r="O314" s="8">
        <f>SUMIFS(Table23[Amount], Table23[Order Date], "&gt;"&amp;Table23[[#This Row],[Order Date]]-30,Table23[Order Date], "&lt;="&amp;Table23[[#This Row],[Order Date]])</f>
        <v>2128930</v>
      </c>
      <c r="P314" s="9">
        <f>SUMIFS(Table23[Amount], Table23[Order Date], "&gt;"&amp;Table23[[#This Row],[Order Date]]-90,Table23[Order Date], "&lt;="&amp;Table23[[#This Row],[Order Date]])</f>
        <v>3183930</v>
      </c>
    </row>
    <row r="315" spans="2:16" x14ac:dyDescent="0.25">
      <c r="B315" s="5" t="s">
        <v>961</v>
      </c>
      <c r="C315" s="15">
        <v>44696</v>
      </c>
      <c r="D315" s="21" t="str">
        <f>TEXT(Table23[[#This Row],[Order Date]],"d")</f>
        <v>15</v>
      </c>
      <c r="E315" s="15" t="str">
        <f>TEXT(Table23[[#This Row],[Order Date]],"dddd")</f>
        <v>Sunday</v>
      </c>
      <c r="F315" s="6" t="str">
        <f>TEXT(Table23[[#This Row],[Order Date]],"mmmm")</f>
        <v>May</v>
      </c>
      <c r="G315" s="6" t="s">
        <v>962</v>
      </c>
      <c r="H315" s="6" t="s">
        <v>963</v>
      </c>
      <c r="I315" s="6" t="s">
        <v>15</v>
      </c>
      <c r="J315" s="6" t="s">
        <v>37</v>
      </c>
      <c r="K315" s="7">
        <v>190</v>
      </c>
      <c r="L315" s="7">
        <v>1</v>
      </c>
      <c r="M315" s="7">
        <f>Table23[[#This Row],[Qty]]*Table23[[#This Row],[Price]]</f>
        <v>190</v>
      </c>
      <c r="N315" s="6" t="s">
        <v>17</v>
      </c>
      <c r="O315" s="8">
        <f>SUMIFS(Table23[Amount], Table23[Order Date], "&gt;"&amp;Table23[[#This Row],[Order Date]]-30,Table23[Order Date], "&lt;="&amp;Table23[[#This Row],[Order Date]])</f>
        <v>2128930</v>
      </c>
      <c r="P315" s="9">
        <f>SUMIFS(Table23[Amount], Table23[Order Date], "&gt;"&amp;Table23[[#This Row],[Order Date]]-90,Table23[Order Date], "&lt;="&amp;Table23[[#This Row],[Order Date]])</f>
        <v>3183930</v>
      </c>
    </row>
    <row r="316" spans="2:16" x14ac:dyDescent="0.25">
      <c r="B316" s="5" t="s">
        <v>964</v>
      </c>
      <c r="C316" s="15">
        <v>44696</v>
      </c>
      <c r="D316" s="21" t="str">
        <f>TEXT(Table23[[#This Row],[Order Date]],"d")</f>
        <v>15</v>
      </c>
      <c r="E316" s="15" t="str">
        <f>TEXT(Table23[[#This Row],[Order Date]],"dddd")</f>
        <v>Sunday</v>
      </c>
      <c r="F316" s="6" t="str">
        <f>TEXT(Table23[[#This Row],[Order Date]],"mmmm")</f>
        <v>May</v>
      </c>
      <c r="G316" s="6" t="s">
        <v>965</v>
      </c>
      <c r="H316" s="6" t="s">
        <v>966</v>
      </c>
      <c r="I316" s="6" t="s">
        <v>21</v>
      </c>
      <c r="J316" s="6" t="s">
        <v>41</v>
      </c>
      <c r="K316" s="7">
        <v>4000</v>
      </c>
      <c r="L316" s="7">
        <v>2</v>
      </c>
      <c r="M316" s="7">
        <f>Table23[[#This Row],[Qty]]*Table23[[#This Row],[Price]]</f>
        <v>8000</v>
      </c>
      <c r="N316" s="6" t="s">
        <v>23</v>
      </c>
      <c r="O316" s="8">
        <f>SUMIFS(Table23[Amount], Table23[Order Date], "&gt;"&amp;Table23[[#This Row],[Order Date]]-30,Table23[Order Date], "&lt;="&amp;Table23[[#This Row],[Order Date]])</f>
        <v>2128930</v>
      </c>
      <c r="P316" s="9">
        <f>SUMIFS(Table23[Amount], Table23[Order Date], "&gt;"&amp;Table23[[#This Row],[Order Date]]-90,Table23[Order Date], "&lt;="&amp;Table23[[#This Row],[Order Date]])</f>
        <v>3183930</v>
      </c>
    </row>
    <row r="317" spans="2:16" x14ac:dyDescent="0.25">
      <c r="B317" s="5" t="s">
        <v>967</v>
      </c>
      <c r="C317" s="15">
        <v>44696</v>
      </c>
      <c r="D317" s="21" t="str">
        <f>TEXT(Table23[[#This Row],[Order Date]],"d")</f>
        <v>15</v>
      </c>
      <c r="E317" s="15" t="str">
        <f>TEXT(Table23[[#This Row],[Order Date]],"dddd")</f>
        <v>Sunday</v>
      </c>
      <c r="F317" s="6" t="str">
        <f>TEXT(Table23[[#This Row],[Order Date]],"mmmm")</f>
        <v>May</v>
      </c>
      <c r="G317" s="6" t="s">
        <v>968</v>
      </c>
      <c r="H317" s="6" t="s">
        <v>969</v>
      </c>
      <c r="I317" s="6" t="s">
        <v>27</v>
      </c>
      <c r="J317" s="6" t="s">
        <v>45</v>
      </c>
      <c r="K317" s="7">
        <v>1500</v>
      </c>
      <c r="L317" s="7">
        <v>3</v>
      </c>
      <c r="M317" s="7">
        <f>Table23[[#This Row],[Qty]]*Table23[[#This Row],[Price]]</f>
        <v>4500</v>
      </c>
      <c r="N317" s="6" t="s">
        <v>17</v>
      </c>
      <c r="O317" s="8">
        <f>SUMIFS(Table23[Amount], Table23[Order Date], "&gt;"&amp;Table23[[#This Row],[Order Date]]-30,Table23[Order Date], "&lt;="&amp;Table23[[#This Row],[Order Date]])</f>
        <v>2128930</v>
      </c>
      <c r="P317" s="9">
        <f>SUMIFS(Table23[Amount], Table23[Order Date], "&gt;"&amp;Table23[[#This Row],[Order Date]]-90,Table23[Order Date], "&lt;="&amp;Table23[[#This Row],[Order Date]])</f>
        <v>3183930</v>
      </c>
    </row>
    <row r="318" spans="2:16" x14ac:dyDescent="0.25">
      <c r="B318" s="5" t="s">
        <v>970</v>
      </c>
      <c r="C318" s="15">
        <v>44697</v>
      </c>
      <c r="D318" s="21" t="str">
        <f>TEXT(Table23[[#This Row],[Order Date]],"d")</f>
        <v>16</v>
      </c>
      <c r="E318" s="15" t="str">
        <f>TEXT(Table23[[#This Row],[Order Date]],"dddd")</f>
        <v>Monday</v>
      </c>
      <c r="F318" s="6" t="str">
        <f>TEXT(Table23[[#This Row],[Order Date]],"mmmm")</f>
        <v>May</v>
      </c>
      <c r="G318" s="6" t="s">
        <v>971</v>
      </c>
      <c r="H318" s="6" t="s">
        <v>972</v>
      </c>
      <c r="I318" s="6" t="s">
        <v>32</v>
      </c>
      <c r="J318" s="6" t="s">
        <v>16</v>
      </c>
      <c r="K318" s="7">
        <v>210</v>
      </c>
      <c r="L318" s="7">
        <v>7</v>
      </c>
      <c r="M318" s="7">
        <f>Table23[[#This Row],[Qty]]*Table23[[#This Row],[Price]]</f>
        <v>1470</v>
      </c>
      <c r="N318" s="6" t="s">
        <v>23</v>
      </c>
      <c r="O318" s="8">
        <f>SUMIFS(Table23[Amount], Table23[Order Date], "&gt;"&amp;Table23[[#This Row],[Order Date]]-30,Table23[Order Date], "&lt;="&amp;Table23[[#This Row],[Order Date]])</f>
        <v>2094880</v>
      </c>
      <c r="P318" s="9">
        <f>SUMIFS(Table23[Amount], Table23[Order Date], "&gt;"&amp;Table23[[#This Row],[Order Date]]-90,Table23[Order Date], "&lt;="&amp;Table23[[#This Row],[Order Date]])</f>
        <v>3234560</v>
      </c>
    </row>
    <row r="319" spans="2:16" x14ac:dyDescent="0.25">
      <c r="B319" s="5" t="s">
        <v>973</v>
      </c>
      <c r="C319" s="15">
        <v>44697</v>
      </c>
      <c r="D319" s="21" t="str">
        <f>TEXT(Table23[[#This Row],[Order Date]],"d")</f>
        <v>16</v>
      </c>
      <c r="E319" s="15" t="str">
        <f>TEXT(Table23[[#This Row],[Order Date]],"dddd")</f>
        <v>Monday</v>
      </c>
      <c r="F319" s="6" t="str">
        <f>TEXT(Table23[[#This Row],[Order Date]],"mmmm")</f>
        <v>May</v>
      </c>
      <c r="G319" s="6" t="s">
        <v>974</v>
      </c>
      <c r="H319" s="6" t="s">
        <v>975</v>
      </c>
      <c r="I319" s="6" t="s">
        <v>15</v>
      </c>
      <c r="J319" s="6" t="s">
        <v>22</v>
      </c>
      <c r="K319" s="7">
        <v>4000</v>
      </c>
      <c r="L319" s="7">
        <v>6</v>
      </c>
      <c r="M319" s="7">
        <f>Table23[[#This Row],[Qty]]*Table23[[#This Row],[Price]]</f>
        <v>24000</v>
      </c>
      <c r="N319" s="6" t="s">
        <v>17</v>
      </c>
      <c r="O319" s="8">
        <f>SUMIFS(Table23[Amount], Table23[Order Date], "&gt;"&amp;Table23[[#This Row],[Order Date]]-30,Table23[Order Date], "&lt;="&amp;Table23[[#This Row],[Order Date]])</f>
        <v>2094880</v>
      </c>
      <c r="P319" s="9">
        <f>SUMIFS(Table23[Amount], Table23[Order Date], "&gt;"&amp;Table23[[#This Row],[Order Date]]-90,Table23[Order Date], "&lt;="&amp;Table23[[#This Row],[Order Date]])</f>
        <v>3234560</v>
      </c>
    </row>
    <row r="320" spans="2:16" x14ac:dyDescent="0.25">
      <c r="B320" s="5" t="s">
        <v>976</v>
      </c>
      <c r="C320" s="15">
        <v>44697</v>
      </c>
      <c r="D320" s="21" t="str">
        <f>TEXT(Table23[[#This Row],[Order Date]],"d")</f>
        <v>16</v>
      </c>
      <c r="E320" s="15" t="str">
        <f>TEXT(Table23[[#This Row],[Order Date]],"dddd")</f>
        <v>Monday</v>
      </c>
      <c r="F320" s="6" t="str">
        <f>TEXT(Table23[[#This Row],[Order Date]],"mmmm")</f>
        <v>May</v>
      </c>
      <c r="G320" s="6" t="s">
        <v>977</v>
      </c>
      <c r="H320" s="6" t="s">
        <v>978</v>
      </c>
      <c r="I320" s="6" t="s">
        <v>21</v>
      </c>
      <c r="J320" s="6" t="s">
        <v>28</v>
      </c>
      <c r="K320" s="7">
        <v>3200</v>
      </c>
      <c r="L320" s="7">
        <v>1</v>
      </c>
      <c r="M320" s="7">
        <f>Table23[[#This Row],[Qty]]*Table23[[#This Row],[Price]]</f>
        <v>3200</v>
      </c>
      <c r="N320" s="6" t="s">
        <v>23</v>
      </c>
      <c r="O320" s="8">
        <f>SUMIFS(Table23[Amount], Table23[Order Date], "&gt;"&amp;Table23[[#This Row],[Order Date]]-30,Table23[Order Date], "&lt;="&amp;Table23[[#This Row],[Order Date]])</f>
        <v>2094880</v>
      </c>
      <c r="P320" s="9">
        <f>SUMIFS(Table23[Amount], Table23[Order Date], "&gt;"&amp;Table23[[#This Row],[Order Date]]-90,Table23[Order Date], "&lt;="&amp;Table23[[#This Row],[Order Date]])</f>
        <v>3234560</v>
      </c>
    </row>
    <row r="321" spans="2:16" x14ac:dyDescent="0.25">
      <c r="B321" s="5" t="s">
        <v>979</v>
      </c>
      <c r="C321" s="15">
        <v>44697</v>
      </c>
      <c r="D321" s="21" t="str">
        <f>TEXT(Table23[[#This Row],[Order Date]],"d")</f>
        <v>16</v>
      </c>
      <c r="E321" s="15" t="str">
        <f>TEXT(Table23[[#This Row],[Order Date]],"dddd")</f>
        <v>Monday</v>
      </c>
      <c r="F321" s="6" t="str">
        <f>TEXT(Table23[[#This Row],[Order Date]],"mmmm")</f>
        <v>May</v>
      </c>
      <c r="G321" s="6" t="s">
        <v>980</v>
      </c>
      <c r="H321" s="6" t="s">
        <v>981</v>
      </c>
      <c r="I321" s="6" t="s">
        <v>27</v>
      </c>
      <c r="J321" s="6" t="s">
        <v>33</v>
      </c>
      <c r="K321" s="7">
        <v>2900</v>
      </c>
      <c r="L321" s="7">
        <v>3</v>
      </c>
      <c r="M321" s="7">
        <f>Table23[[#This Row],[Qty]]*Table23[[#This Row],[Price]]</f>
        <v>8700</v>
      </c>
      <c r="N321" s="6" t="s">
        <v>17</v>
      </c>
      <c r="O321" s="8">
        <f>SUMIFS(Table23[Amount], Table23[Order Date], "&gt;"&amp;Table23[[#This Row],[Order Date]]-30,Table23[Order Date], "&lt;="&amp;Table23[[#This Row],[Order Date]])</f>
        <v>2094880</v>
      </c>
      <c r="P321" s="9">
        <f>SUMIFS(Table23[Amount], Table23[Order Date], "&gt;"&amp;Table23[[#This Row],[Order Date]]-90,Table23[Order Date], "&lt;="&amp;Table23[[#This Row],[Order Date]])</f>
        <v>3234560</v>
      </c>
    </row>
    <row r="322" spans="2:16" x14ac:dyDescent="0.25">
      <c r="B322" s="5" t="s">
        <v>982</v>
      </c>
      <c r="C322" s="15">
        <v>44697</v>
      </c>
      <c r="D322" s="21" t="str">
        <f>TEXT(Table23[[#This Row],[Order Date]],"d")</f>
        <v>16</v>
      </c>
      <c r="E322" s="15" t="str">
        <f>TEXT(Table23[[#This Row],[Order Date]],"dddd")</f>
        <v>Monday</v>
      </c>
      <c r="F322" s="6" t="str">
        <f>TEXT(Table23[[#This Row],[Order Date]],"mmmm")</f>
        <v>May</v>
      </c>
      <c r="G322" s="6" t="s">
        <v>983</v>
      </c>
      <c r="H322" s="6" t="s">
        <v>984</v>
      </c>
      <c r="I322" s="6" t="s">
        <v>32</v>
      </c>
      <c r="J322" s="6" t="s">
        <v>37</v>
      </c>
      <c r="K322" s="7">
        <v>190</v>
      </c>
      <c r="L322" s="7">
        <v>4</v>
      </c>
      <c r="M322" s="7">
        <f>Table23[[#This Row],[Qty]]*Table23[[#This Row],[Price]]</f>
        <v>760</v>
      </c>
      <c r="N322" s="6" t="s">
        <v>23</v>
      </c>
      <c r="O322" s="8">
        <f>SUMIFS(Table23[Amount], Table23[Order Date], "&gt;"&amp;Table23[[#This Row],[Order Date]]-30,Table23[Order Date], "&lt;="&amp;Table23[[#This Row],[Order Date]])</f>
        <v>2094880</v>
      </c>
      <c r="P322" s="9">
        <f>SUMIFS(Table23[Amount], Table23[Order Date], "&gt;"&amp;Table23[[#This Row],[Order Date]]-90,Table23[Order Date], "&lt;="&amp;Table23[[#This Row],[Order Date]])</f>
        <v>3234560</v>
      </c>
    </row>
    <row r="323" spans="2:16" x14ac:dyDescent="0.25">
      <c r="B323" s="5" t="s">
        <v>985</v>
      </c>
      <c r="C323" s="15">
        <v>44697</v>
      </c>
      <c r="D323" s="21" t="str">
        <f>TEXT(Table23[[#This Row],[Order Date]],"d")</f>
        <v>16</v>
      </c>
      <c r="E323" s="15" t="str">
        <f>TEXT(Table23[[#This Row],[Order Date]],"dddd")</f>
        <v>Monday</v>
      </c>
      <c r="F323" s="6" t="str">
        <f>TEXT(Table23[[#This Row],[Order Date]],"mmmm")</f>
        <v>May</v>
      </c>
      <c r="G323" s="6" t="s">
        <v>986</v>
      </c>
      <c r="H323" s="6" t="s">
        <v>987</v>
      </c>
      <c r="I323" s="6" t="s">
        <v>15</v>
      </c>
      <c r="J323" s="6" t="s">
        <v>41</v>
      </c>
      <c r="K323" s="7">
        <v>4000</v>
      </c>
      <c r="L323" s="7">
        <v>2</v>
      </c>
      <c r="M323" s="7">
        <f>Table23[[#This Row],[Qty]]*Table23[[#This Row],[Price]]</f>
        <v>8000</v>
      </c>
      <c r="N323" s="6" t="s">
        <v>17</v>
      </c>
      <c r="O323" s="8">
        <f>SUMIFS(Table23[Amount], Table23[Order Date], "&gt;"&amp;Table23[[#This Row],[Order Date]]-30,Table23[Order Date], "&lt;="&amp;Table23[[#This Row],[Order Date]])</f>
        <v>2094880</v>
      </c>
      <c r="P323" s="9">
        <f>SUMIFS(Table23[Amount], Table23[Order Date], "&gt;"&amp;Table23[[#This Row],[Order Date]]-90,Table23[Order Date], "&lt;="&amp;Table23[[#This Row],[Order Date]])</f>
        <v>3234560</v>
      </c>
    </row>
    <row r="324" spans="2:16" x14ac:dyDescent="0.25">
      <c r="B324" s="5" t="s">
        <v>988</v>
      </c>
      <c r="C324" s="15">
        <v>44697</v>
      </c>
      <c r="D324" s="21" t="str">
        <f>TEXT(Table23[[#This Row],[Order Date]],"d")</f>
        <v>16</v>
      </c>
      <c r="E324" s="15" t="str">
        <f>TEXT(Table23[[#This Row],[Order Date]],"dddd")</f>
        <v>Monday</v>
      </c>
      <c r="F324" s="6" t="str">
        <f>TEXT(Table23[[#This Row],[Order Date]],"mmmm")</f>
        <v>May</v>
      </c>
      <c r="G324" s="6" t="s">
        <v>989</v>
      </c>
      <c r="H324" s="6" t="s">
        <v>990</v>
      </c>
      <c r="I324" s="6" t="s">
        <v>21</v>
      </c>
      <c r="J324" s="6" t="s">
        <v>45</v>
      </c>
      <c r="K324" s="7">
        <v>1500</v>
      </c>
      <c r="L324" s="7">
        <v>3</v>
      </c>
      <c r="M324" s="7">
        <f>Table23[[#This Row],[Qty]]*Table23[[#This Row],[Price]]</f>
        <v>4500</v>
      </c>
      <c r="N324" s="6" t="s">
        <v>23</v>
      </c>
      <c r="O324" s="8">
        <f>SUMIFS(Table23[Amount], Table23[Order Date], "&gt;"&amp;Table23[[#This Row],[Order Date]]-30,Table23[Order Date], "&lt;="&amp;Table23[[#This Row],[Order Date]])</f>
        <v>2094880</v>
      </c>
      <c r="P324" s="9">
        <f>SUMIFS(Table23[Amount], Table23[Order Date], "&gt;"&amp;Table23[[#This Row],[Order Date]]-90,Table23[Order Date], "&lt;="&amp;Table23[[#This Row],[Order Date]])</f>
        <v>3234560</v>
      </c>
    </row>
    <row r="325" spans="2:16" x14ac:dyDescent="0.25">
      <c r="B325" s="5" t="s">
        <v>991</v>
      </c>
      <c r="C325" s="15">
        <v>44698</v>
      </c>
      <c r="D325" s="21" t="str">
        <f>TEXT(Table23[[#This Row],[Order Date]],"d")</f>
        <v>17</v>
      </c>
      <c r="E325" s="15" t="str">
        <f>TEXT(Table23[[#This Row],[Order Date]],"dddd")</f>
        <v>Tuesday</v>
      </c>
      <c r="F325" s="6" t="str">
        <f>TEXT(Table23[[#This Row],[Order Date]],"mmmm")</f>
        <v>May</v>
      </c>
      <c r="G325" s="6" t="s">
        <v>992</v>
      </c>
      <c r="H325" s="6" t="s">
        <v>993</v>
      </c>
      <c r="I325" s="6" t="s">
        <v>27</v>
      </c>
      <c r="J325" s="6" t="s">
        <v>16</v>
      </c>
      <c r="K325" s="7">
        <v>210</v>
      </c>
      <c r="L325" s="7">
        <v>4</v>
      </c>
      <c r="M325" s="7">
        <f>Table23[[#This Row],[Qty]]*Table23[[#This Row],[Price]]</f>
        <v>840</v>
      </c>
      <c r="N325" s="6" t="s">
        <v>17</v>
      </c>
      <c r="O325" s="8">
        <f>SUMIFS(Table23[Amount], Table23[Order Date], "&gt;"&amp;Table23[[#This Row],[Order Date]]-30,Table23[Order Date], "&lt;="&amp;Table23[[#This Row],[Order Date]])</f>
        <v>2144870</v>
      </c>
      <c r="P325" s="9">
        <f>SUMIFS(Table23[Amount], Table23[Order Date], "&gt;"&amp;Table23[[#This Row],[Order Date]]-90,Table23[Order Date], "&lt;="&amp;Table23[[#This Row],[Order Date]])</f>
        <v>3334360</v>
      </c>
    </row>
    <row r="326" spans="2:16" x14ac:dyDescent="0.25">
      <c r="B326" s="5" t="s">
        <v>994</v>
      </c>
      <c r="C326" s="15">
        <v>44698</v>
      </c>
      <c r="D326" s="21" t="str">
        <f>TEXT(Table23[[#This Row],[Order Date]],"d")</f>
        <v>17</v>
      </c>
      <c r="E326" s="15" t="str">
        <f>TEXT(Table23[[#This Row],[Order Date]],"dddd")</f>
        <v>Tuesday</v>
      </c>
      <c r="F326" s="6" t="str">
        <f>TEXT(Table23[[#This Row],[Order Date]],"mmmm")</f>
        <v>May</v>
      </c>
      <c r="G326" s="6" t="s">
        <v>995</v>
      </c>
      <c r="H326" s="6" t="s">
        <v>996</v>
      </c>
      <c r="I326" s="6" t="s">
        <v>32</v>
      </c>
      <c r="J326" s="6" t="s">
        <v>22</v>
      </c>
      <c r="K326" s="7">
        <v>4000</v>
      </c>
      <c r="L326" s="7">
        <v>5</v>
      </c>
      <c r="M326" s="7">
        <f>Table23[[#This Row],[Qty]]*Table23[[#This Row],[Price]]</f>
        <v>20000</v>
      </c>
      <c r="N326" s="6" t="s">
        <v>23</v>
      </c>
      <c r="O326" s="8">
        <f>SUMIFS(Table23[Amount], Table23[Order Date], "&gt;"&amp;Table23[[#This Row],[Order Date]]-30,Table23[Order Date], "&lt;="&amp;Table23[[#This Row],[Order Date]])</f>
        <v>2144870</v>
      </c>
      <c r="P326" s="9">
        <f>SUMIFS(Table23[Amount], Table23[Order Date], "&gt;"&amp;Table23[[#This Row],[Order Date]]-90,Table23[Order Date], "&lt;="&amp;Table23[[#This Row],[Order Date]])</f>
        <v>3334360</v>
      </c>
    </row>
    <row r="327" spans="2:16" x14ac:dyDescent="0.25">
      <c r="B327" s="5" t="s">
        <v>997</v>
      </c>
      <c r="C327" s="15">
        <v>44698</v>
      </c>
      <c r="D327" s="21" t="str">
        <f>TEXT(Table23[[#This Row],[Order Date]],"d")</f>
        <v>17</v>
      </c>
      <c r="E327" s="15" t="str">
        <f>TEXT(Table23[[#This Row],[Order Date]],"dddd")</f>
        <v>Tuesday</v>
      </c>
      <c r="F327" s="6" t="str">
        <f>TEXT(Table23[[#This Row],[Order Date]],"mmmm")</f>
        <v>May</v>
      </c>
      <c r="G327" s="6" t="s">
        <v>998</v>
      </c>
      <c r="H327" s="6" t="s">
        <v>999</v>
      </c>
      <c r="I327" s="6" t="s">
        <v>15</v>
      </c>
      <c r="J327" s="6" t="s">
        <v>28</v>
      </c>
      <c r="K327" s="7">
        <v>3200</v>
      </c>
      <c r="L327" s="7">
        <v>6</v>
      </c>
      <c r="M327" s="7">
        <f>Table23[[#This Row],[Qty]]*Table23[[#This Row],[Price]]</f>
        <v>19200</v>
      </c>
      <c r="N327" s="6" t="s">
        <v>17</v>
      </c>
      <c r="O327" s="8">
        <f>SUMIFS(Table23[Amount], Table23[Order Date], "&gt;"&amp;Table23[[#This Row],[Order Date]]-30,Table23[Order Date], "&lt;="&amp;Table23[[#This Row],[Order Date]])</f>
        <v>2144870</v>
      </c>
      <c r="P327" s="9">
        <f>SUMIFS(Table23[Amount], Table23[Order Date], "&gt;"&amp;Table23[[#This Row],[Order Date]]-90,Table23[Order Date], "&lt;="&amp;Table23[[#This Row],[Order Date]])</f>
        <v>3334360</v>
      </c>
    </row>
    <row r="328" spans="2:16" x14ac:dyDescent="0.25">
      <c r="B328" s="5" t="s">
        <v>1000</v>
      </c>
      <c r="C328" s="15">
        <v>44698</v>
      </c>
      <c r="D328" s="21" t="str">
        <f>TEXT(Table23[[#This Row],[Order Date]],"d")</f>
        <v>17</v>
      </c>
      <c r="E328" s="15" t="str">
        <f>TEXT(Table23[[#This Row],[Order Date]],"dddd")</f>
        <v>Tuesday</v>
      </c>
      <c r="F328" s="6" t="str">
        <f>TEXT(Table23[[#This Row],[Order Date]],"mmmm")</f>
        <v>May</v>
      </c>
      <c r="G328" s="6" t="s">
        <v>1001</v>
      </c>
      <c r="H328" s="6" t="s">
        <v>1002</v>
      </c>
      <c r="I328" s="6" t="s">
        <v>21</v>
      </c>
      <c r="J328" s="6" t="s">
        <v>33</v>
      </c>
      <c r="K328" s="7">
        <v>2900</v>
      </c>
      <c r="L328" s="7">
        <v>5</v>
      </c>
      <c r="M328" s="7">
        <f>Table23[[#This Row],[Qty]]*Table23[[#This Row],[Price]]</f>
        <v>14500</v>
      </c>
      <c r="N328" s="6" t="s">
        <v>23</v>
      </c>
      <c r="O328" s="8">
        <f>SUMIFS(Table23[Amount], Table23[Order Date], "&gt;"&amp;Table23[[#This Row],[Order Date]]-30,Table23[Order Date], "&lt;="&amp;Table23[[#This Row],[Order Date]])</f>
        <v>2144870</v>
      </c>
      <c r="P328" s="9">
        <f>SUMIFS(Table23[Amount], Table23[Order Date], "&gt;"&amp;Table23[[#This Row],[Order Date]]-90,Table23[Order Date], "&lt;="&amp;Table23[[#This Row],[Order Date]])</f>
        <v>3334360</v>
      </c>
    </row>
    <row r="329" spans="2:16" x14ac:dyDescent="0.25">
      <c r="B329" s="5" t="s">
        <v>1003</v>
      </c>
      <c r="C329" s="15">
        <v>44698</v>
      </c>
      <c r="D329" s="21" t="str">
        <f>TEXT(Table23[[#This Row],[Order Date]],"d")</f>
        <v>17</v>
      </c>
      <c r="E329" s="15" t="str">
        <f>TEXT(Table23[[#This Row],[Order Date]],"dddd")</f>
        <v>Tuesday</v>
      </c>
      <c r="F329" s="6" t="str">
        <f>TEXT(Table23[[#This Row],[Order Date]],"mmmm")</f>
        <v>May</v>
      </c>
      <c r="G329" s="6" t="s">
        <v>1004</v>
      </c>
      <c r="H329" s="6" t="s">
        <v>1005</v>
      </c>
      <c r="I329" s="6" t="s">
        <v>27</v>
      </c>
      <c r="J329" s="6" t="s">
        <v>37</v>
      </c>
      <c r="K329" s="7">
        <v>190</v>
      </c>
      <c r="L329" s="7">
        <v>4</v>
      </c>
      <c r="M329" s="7">
        <f>Table23[[#This Row],[Qty]]*Table23[[#This Row],[Price]]</f>
        <v>760</v>
      </c>
      <c r="N329" s="6" t="s">
        <v>17</v>
      </c>
      <c r="O329" s="8">
        <f>SUMIFS(Table23[Amount], Table23[Order Date], "&gt;"&amp;Table23[[#This Row],[Order Date]]-30,Table23[Order Date], "&lt;="&amp;Table23[[#This Row],[Order Date]])</f>
        <v>2144870</v>
      </c>
      <c r="P329" s="9">
        <f>SUMIFS(Table23[Amount], Table23[Order Date], "&gt;"&amp;Table23[[#This Row],[Order Date]]-90,Table23[Order Date], "&lt;="&amp;Table23[[#This Row],[Order Date]])</f>
        <v>3334360</v>
      </c>
    </row>
    <row r="330" spans="2:16" x14ac:dyDescent="0.25">
      <c r="B330" s="5" t="s">
        <v>1006</v>
      </c>
      <c r="C330" s="15">
        <v>44698</v>
      </c>
      <c r="D330" s="21" t="str">
        <f>TEXT(Table23[[#This Row],[Order Date]],"d")</f>
        <v>17</v>
      </c>
      <c r="E330" s="15" t="str">
        <f>TEXT(Table23[[#This Row],[Order Date]],"dddd")</f>
        <v>Tuesday</v>
      </c>
      <c r="F330" s="6" t="str">
        <f>TEXT(Table23[[#This Row],[Order Date]],"mmmm")</f>
        <v>May</v>
      </c>
      <c r="G330" s="6" t="s">
        <v>1007</v>
      </c>
      <c r="H330" s="6" t="s">
        <v>1008</v>
      </c>
      <c r="I330" s="6" t="s">
        <v>32</v>
      </c>
      <c r="J330" s="6" t="s">
        <v>41</v>
      </c>
      <c r="K330" s="7">
        <v>4000</v>
      </c>
      <c r="L330" s="7">
        <v>10</v>
      </c>
      <c r="M330" s="7">
        <f>Table23[[#This Row],[Qty]]*Table23[[#This Row],[Price]]</f>
        <v>40000</v>
      </c>
      <c r="N330" s="6" t="s">
        <v>23</v>
      </c>
      <c r="O330" s="8">
        <f>SUMIFS(Table23[Amount], Table23[Order Date], "&gt;"&amp;Table23[[#This Row],[Order Date]]-30,Table23[Order Date], "&lt;="&amp;Table23[[#This Row],[Order Date]])</f>
        <v>2144870</v>
      </c>
      <c r="P330" s="9">
        <f>SUMIFS(Table23[Amount], Table23[Order Date], "&gt;"&amp;Table23[[#This Row],[Order Date]]-90,Table23[Order Date], "&lt;="&amp;Table23[[#This Row],[Order Date]])</f>
        <v>3334360</v>
      </c>
    </row>
    <row r="331" spans="2:16" x14ac:dyDescent="0.25">
      <c r="B331" s="5" t="s">
        <v>1009</v>
      </c>
      <c r="C331" s="15">
        <v>44698</v>
      </c>
      <c r="D331" s="21" t="str">
        <f>TEXT(Table23[[#This Row],[Order Date]],"d")</f>
        <v>17</v>
      </c>
      <c r="E331" s="15" t="str">
        <f>TEXT(Table23[[#This Row],[Order Date]],"dddd")</f>
        <v>Tuesday</v>
      </c>
      <c r="F331" s="6" t="str">
        <f>TEXT(Table23[[#This Row],[Order Date]],"mmmm")</f>
        <v>May</v>
      </c>
      <c r="G331" s="6" t="s">
        <v>1010</v>
      </c>
      <c r="H331" s="6" t="s">
        <v>1011</v>
      </c>
      <c r="I331" s="6" t="s">
        <v>15</v>
      </c>
      <c r="J331" s="6" t="s">
        <v>45</v>
      </c>
      <c r="K331" s="7">
        <v>1500</v>
      </c>
      <c r="L331" s="7">
        <v>3</v>
      </c>
      <c r="M331" s="7">
        <f>Table23[[#This Row],[Qty]]*Table23[[#This Row],[Price]]</f>
        <v>4500</v>
      </c>
      <c r="N331" s="6" t="s">
        <v>17</v>
      </c>
      <c r="O331" s="8">
        <f>SUMIFS(Table23[Amount], Table23[Order Date], "&gt;"&amp;Table23[[#This Row],[Order Date]]-30,Table23[Order Date], "&lt;="&amp;Table23[[#This Row],[Order Date]])</f>
        <v>2144870</v>
      </c>
      <c r="P331" s="9">
        <f>SUMIFS(Table23[Amount], Table23[Order Date], "&gt;"&amp;Table23[[#This Row],[Order Date]]-90,Table23[Order Date], "&lt;="&amp;Table23[[#This Row],[Order Date]])</f>
        <v>3334360</v>
      </c>
    </row>
    <row r="332" spans="2:16" x14ac:dyDescent="0.25">
      <c r="B332" s="5" t="s">
        <v>1012</v>
      </c>
      <c r="C332" s="15">
        <v>44699</v>
      </c>
      <c r="D332" s="21" t="str">
        <f>TEXT(Table23[[#This Row],[Order Date]],"d")</f>
        <v>18</v>
      </c>
      <c r="E332" s="15" t="str">
        <f>TEXT(Table23[[#This Row],[Order Date]],"dddd")</f>
        <v>Wednesday</v>
      </c>
      <c r="F332" s="6" t="str">
        <f>TEXT(Table23[[#This Row],[Order Date]],"mmmm")</f>
        <v>May</v>
      </c>
      <c r="G332" s="6" t="s">
        <v>1013</v>
      </c>
      <c r="H332" s="6" t="s">
        <v>1014</v>
      </c>
      <c r="I332" s="6" t="s">
        <v>21</v>
      </c>
      <c r="J332" s="6" t="s">
        <v>16</v>
      </c>
      <c r="K332" s="7">
        <v>210</v>
      </c>
      <c r="L332" s="7">
        <v>4</v>
      </c>
      <c r="M332" s="7">
        <f>Table23[[#This Row],[Qty]]*Table23[[#This Row],[Price]]</f>
        <v>840</v>
      </c>
      <c r="N332" s="6" t="s">
        <v>23</v>
      </c>
      <c r="O332" s="8">
        <f>SUMIFS(Table23[Amount], Table23[Order Date], "&gt;"&amp;Table23[[#This Row],[Order Date]]-30,Table23[Order Date], "&lt;="&amp;Table23[[#This Row],[Order Date]])</f>
        <v>2178920</v>
      </c>
      <c r="P332" s="9">
        <f>SUMIFS(Table23[Amount], Table23[Order Date], "&gt;"&amp;Table23[[#This Row],[Order Date]]-90,Table23[Order Date], "&lt;="&amp;Table23[[#This Row],[Order Date]])</f>
        <v>3419040</v>
      </c>
    </row>
    <row r="333" spans="2:16" x14ac:dyDescent="0.25">
      <c r="B333" s="5" t="s">
        <v>1015</v>
      </c>
      <c r="C333" s="15">
        <v>44699</v>
      </c>
      <c r="D333" s="21" t="str">
        <f>TEXT(Table23[[#This Row],[Order Date]],"d")</f>
        <v>18</v>
      </c>
      <c r="E333" s="15" t="str">
        <f>TEXT(Table23[[#This Row],[Order Date]],"dddd")</f>
        <v>Wednesday</v>
      </c>
      <c r="F333" s="6" t="str">
        <f>TEXT(Table23[[#This Row],[Order Date]],"mmmm")</f>
        <v>May</v>
      </c>
      <c r="G333" s="6" t="s">
        <v>1016</v>
      </c>
      <c r="H333" s="6" t="s">
        <v>1017</v>
      </c>
      <c r="I333" s="6" t="s">
        <v>27</v>
      </c>
      <c r="J333" s="6" t="s">
        <v>22</v>
      </c>
      <c r="K333" s="7">
        <v>4000</v>
      </c>
      <c r="L333" s="7">
        <v>5</v>
      </c>
      <c r="M333" s="7">
        <f>Table23[[#This Row],[Qty]]*Table23[[#This Row],[Price]]</f>
        <v>20000</v>
      </c>
      <c r="N333" s="6" t="s">
        <v>17</v>
      </c>
      <c r="O333" s="8">
        <f>SUMIFS(Table23[Amount], Table23[Order Date], "&gt;"&amp;Table23[[#This Row],[Order Date]]-30,Table23[Order Date], "&lt;="&amp;Table23[[#This Row],[Order Date]])</f>
        <v>2178920</v>
      </c>
      <c r="P333" s="9">
        <f>SUMIFS(Table23[Amount], Table23[Order Date], "&gt;"&amp;Table23[[#This Row],[Order Date]]-90,Table23[Order Date], "&lt;="&amp;Table23[[#This Row],[Order Date]])</f>
        <v>3419040</v>
      </c>
    </row>
    <row r="334" spans="2:16" x14ac:dyDescent="0.25">
      <c r="B334" s="5" t="s">
        <v>1018</v>
      </c>
      <c r="C334" s="15">
        <v>44699</v>
      </c>
      <c r="D334" s="21" t="str">
        <f>TEXT(Table23[[#This Row],[Order Date]],"d")</f>
        <v>18</v>
      </c>
      <c r="E334" s="15" t="str">
        <f>TEXT(Table23[[#This Row],[Order Date]],"dddd")</f>
        <v>Wednesday</v>
      </c>
      <c r="F334" s="6" t="str">
        <f>TEXT(Table23[[#This Row],[Order Date]],"mmmm")</f>
        <v>May</v>
      </c>
      <c r="G334" s="6" t="s">
        <v>1019</v>
      </c>
      <c r="H334" s="6" t="s">
        <v>1020</v>
      </c>
      <c r="I334" s="6" t="s">
        <v>32</v>
      </c>
      <c r="J334" s="6" t="s">
        <v>28</v>
      </c>
      <c r="K334" s="7">
        <v>3200</v>
      </c>
      <c r="L334" s="7">
        <v>6</v>
      </c>
      <c r="M334" s="7">
        <f>Table23[[#This Row],[Qty]]*Table23[[#This Row],[Price]]</f>
        <v>19200</v>
      </c>
      <c r="N334" s="6" t="s">
        <v>23</v>
      </c>
      <c r="O334" s="8">
        <f>SUMIFS(Table23[Amount], Table23[Order Date], "&gt;"&amp;Table23[[#This Row],[Order Date]]-30,Table23[Order Date], "&lt;="&amp;Table23[[#This Row],[Order Date]])</f>
        <v>2178920</v>
      </c>
      <c r="P334" s="9">
        <f>SUMIFS(Table23[Amount], Table23[Order Date], "&gt;"&amp;Table23[[#This Row],[Order Date]]-90,Table23[Order Date], "&lt;="&amp;Table23[[#This Row],[Order Date]])</f>
        <v>3419040</v>
      </c>
    </row>
    <row r="335" spans="2:16" x14ac:dyDescent="0.25">
      <c r="B335" s="5" t="s">
        <v>1021</v>
      </c>
      <c r="C335" s="15">
        <v>44699</v>
      </c>
      <c r="D335" s="21" t="str">
        <f>TEXT(Table23[[#This Row],[Order Date]],"d")</f>
        <v>18</v>
      </c>
      <c r="E335" s="15" t="str">
        <f>TEXT(Table23[[#This Row],[Order Date]],"dddd")</f>
        <v>Wednesday</v>
      </c>
      <c r="F335" s="6" t="str">
        <f>TEXT(Table23[[#This Row],[Order Date]],"mmmm")</f>
        <v>May</v>
      </c>
      <c r="G335" s="6" t="s">
        <v>1022</v>
      </c>
      <c r="H335" s="6" t="s">
        <v>1023</v>
      </c>
      <c r="I335" s="6" t="s">
        <v>15</v>
      </c>
      <c r="J335" s="6" t="s">
        <v>33</v>
      </c>
      <c r="K335" s="7">
        <v>2900</v>
      </c>
      <c r="L335" s="7">
        <v>5</v>
      </c>
      <c r="M335" s="7">
        <f>Table23[[#This Row],[Qty]]*Table23[[#This Row],[Price]]</f>
        <v>14500</v>
      </c>
      <c r="N335" s="6" t="s">
        <v>17</v>
      </c>
      <c r="O335" s="8">
        <f>SUMIFS(Table23[Amount], Table23[Order Date], "&gt;"&amp;Table23[[#This Row],[Order Date]]-30,Table23[Order Date], "&lt;="&amp;Table23[[#This Row],[Order Date]])</f>
        <v>2178920</v>
      </c>
      <c r="P335" s="9">
        <f>SUMIFS(Table23[Amount], Table23[Order Date], "&gt;"&amp;Table23[[#This Row],[Order Date]]-90,Table23[Order Date], "&lt;="&amp;Table23[[#This Row],[Order Date]])</f>
        <v>3419040</v>
      </c>
    </row>
    <row r="336" spans="2:16" x14ac:dyDescent="0.25">
      <c r="B336" s="5" t="s">
        <v>1024</v>
      </c>
      <c r="C336" s="15">
        <v>44699</v>
      </c>
      <c r="D336" s="21" t="str">
        <f>TEXT(Table23[[#This Row],[Order Date]],"d")</f>
        <v>18</v>
      </c>
      <c r="E336" s="15" t="str">
        <f>TEXT(Table23[[#This Row],[Order Date]],"dddd")</f>
        <v>Wednesday</v>
      </c>
      <c r="F336" s="6" t="str">
        <f>TEXT(Table23[[#This Row],[Order Date]],"mmmm")</f>
        <v>May</v>
      </c>
      <c r="G336" s="6" t="s">
        <v>1025</v>
      </c>
      <c r="H336" s="6" t="s">
        <v>1026</v>
      </c>
      <c r="I336" s="6" t="s">
        <v>21</v>
      </c>
      <c r="J336" s="6" t="s">
        <v>37</v>
      </c>
      <c r="K336" s="7">
        <v>190</v>
      </c>
      <c r="L336" s="7">
        <v>6</v>
      </c>
      <c r="M336" s="7">
        <f>Table23[[#This Row],[Qty]]*Table23[[#This Row],[Price]]</f>
        <v>1140</v>
      </c>
      <c r="N336" s="6" t="s">
        <v>23</v>
      </c>
      <c r="O336" s="8">
        <f>SUMIFS(Table23[Amount], Table23[Order Date], "&gt;"&amp;Table23[[#This Row],[Order Date]]-30,Table23[Order Date], "&lt;="&amp;Table23[[#This Row],[Order Date]])</f>
        <v>2178920</v>
      </c>
      <c r="P336" s="9">
        <f>SUMIFS(Table23[Amount], Table23[Order Date], "&gt;"&amp;Table23[[#This Row],[Order Date]]-90,Table23[Order Date], "&lt;="&amp;Table23[[#This Row],[Order Date]])</f>
        <v>3419040</v>
      </c>
    </row>
    <row r="337" spans="2:16" x14ac:dyDescent="0.25">
      <c r="B337" s="5" t="s">
        <v>1027</v>
      </c>
      <c r="C337" s="15">
        <v>44699</v>
      </c>
      <c r="D337" s="21" t="str">
        <f>TEXT(Table23[[#This Row],[Order Date]],"d")</f>
        <v>18</v>
      </c>
      <c r="E337" s="15" t="str">
        <f>TEXT(Table23[[#This Row],[Order Date]],"dddd")</f>
        <v>Wednesday</v>
      </c>
      <c r="F337" s="6" t="str">
        <f>TEXT(Table23[[#This Row],[Order Date]],"mmmm")</f>
        <v>May</v>
      </c>
      <c r="G337" s="6" t="s">
        <v>1028</v>
      </c>
      <c r="H337" s="6" t="s">
        <v>1029</v>
      </c>
      <c r="I337" s="6" t="s">
        <v>27</v>
      </c>
      <c r="J337" s="6" t="s">
        <v>41</v>
      </c>
      <c r="K337" s="7">
        <v>4000</v>
      </c>
      <c r="L337" s="7">
        <v>5</v>
      </c>
      <c r="M337" s="7">
        <f>Table23[[#This Row],[Qty]]*Table23[[#This Row],[Price]]</f>
        <v>20000</v>
      </c>
      <c r="N337" s="6" t="s">
        <v>17</v>
      </c>
      <c r="O337" s="8">
        <f>SUMIFS(Table23[Amount], Table23[Order Date], "&gt;"&amp;Table23[[#This Row],[Order Date]]-30,Table23[Order Date], "&lt;="&amp;Table23[[#This Row],[Order Date]])</f>
        <v>2178920</v>
      </c>
      <c r="P337" s="9">
        <f>SUMIFS(Table23[Amount], Table23[Order Date], "&gt;"&amp;Table23[[#This Row],[Order Date]]-90,Table23[Order Date], "&lt;="&amp;Table23[[#This Row],[Order Date]])</f>
        <v>3419040</v>
      </c>
    </row>
    <row r="338" spans="2:16" x14ac:dyDescent="0.25">
      <c r="B338" s="5" t="s">
        <v>1030</v>
      </c>
      <c r="C338" s="15">
        <v>44699</v>
      </c>
      <c r="D338" s="21" t="str">
        <f>TEXT(Table23[[#This Row],[Order Date]],"d")</f>
        <v>18</v>
      </c>
      <c r="E338" s="15" t="str">
        <f>TEXT(Table23[[#This Row],[Order Date]],"dddd")</f>
        <v>Wednesday</v>
      </c>
      <c r="F338" s="6" t="str">
        <f>TEXT(Table23[[#This Row],[Order Date]],"mmmm")</f>
        <v>May</v>
      </c>
      <c r="G338" s="6" t="s">
        <v>1031</v>
      </c>
      <c r="H338" s="6" t="s">
        <v>1032</v>
      </c>
      <c r="I338" s="6" t="s">
        <v>32</v>
      </c>
      <c r="J338" s="6" t="s">
        <v>45</v>
      </c>
      <c r="K338" s="7">
        <v>1500</v>
      </c>
      <c r="L338" s="7">
        <v>6</v>
      </c>
      <c r="M338" s="7">
        <f>Table23[[#This Row],[Qty]]*Table23[[#This Row],[Price]]</f>
        <v>9000</v>
      </c>
      <c r="N338" s="6" t="s">
        <v>23</v>
      </c>
      <c r="O338" s="8">
        <f>SUMIFS(Table23[Amount], Table23[Order Date], "&gt;"&amp;Table23[[#This Row],[Order Date]]-30,Table23[Order Date], "&lt;="&amp;Table23[[#This Row],[Order Date]])</f>
        <v>2178920</v>
      </c>
      <c r="P338" s="9">
        <f>SUMIFS(Table23[Amount], Table23[Order Date], "&gt;"&amp;Table23[[#This Row],[Order Date]]-90,Table23[Order Date], "&lt;="&amp;Table23[[#This Row],[Order Date]])</f>
        <v>3419040</v>
      </c>
    </row>
    <row r="339" spans="2:16" x14ac:dyDescent="0.25">
      <c r="B339" s="5" t="s">
        <v>1033</v>
      </c>
      <c r="C339" s="15">
        <v>44700</v>
      </c>
      <c r="D339" s="21" t="str">
        <f>TEXT(Table23[[#This Row],[Order Date]],"d")</f>
        <v>19</v>
      </c>
      <c r="E339" s="15" t="str">
        <f>TEXT(Table23[[#This Row],[Order Date]],"dddd")</f>
        <v>Thursday</v>
      </c>
      <c r="F339" s="6" t="str">
        <f>TEXT(Table23[[#This Row],[Order Date]],"mmmm")</f>
        <v>May</v>
      </c>
      <c r="G339" s="6" t="s">
        <v>1034</v>
      </c>
      <c r="H339" s="6" t="s">
        <v>1035</v>
      </c>
      <c r="I339" s="6" t="s">
        <v>15</v>
      </c>
      <c r="J339" s="6" t="s">
        <v>16</v>
      </c>
      <c r="K339" s="7">
        <v>210</v>
      </c>
      <c r="L339" s="7">
        <v>2</v>
      </c>
      <c r="M339" s="7">
        <f>Table23[[#This Row],[Qty]]*Table23[[#This Row],[Price]]</f>
        <v>420</v>
      </c>
      <c r="N339" s="6" t="s">
        <v>17</v>
      </c>
      <c r="O339" s="8">
        <f>SUMIFS(Table23[Amount], Table23[Order Date], "&gt;"&amp;Table23[[#This Row],[Order Date]]-30,Table23[Order Date], "&lt;="&amp;Table23[[#This Row],[Order Date]])</f>
        <v>2128930</v>
      </c>
      <c r="P339" s="9">
        <f>SUMIFS(Table23[Amount], Table23[Order Date], "&gt;"&amp;Table23[[#This Row],[Order Date]]-90,Table23[Order Date], "&lt;="&amp;Table23[[#This Row],[Order Date]])</f>
        <v>3468850</v>
      </c>
    </row>
    <row r="340" spans="2:16" x14ac:dyDescent="0.25">
      <c r="B340" s="5" t="s">
        <v>1036</v>
      </c>
      <c r="C340" s="15">
        <v>44700</v>
      </c>
      <c r="D340" s="21" t="str">
        <f>TEXT(Table23[[#This Row],[Order Date]],"d")</f>
        <v>19</v>
      </c>
      <c r="E340" s="15" t="str">
        <f>TEXT(Table23[[#This Row],[Order Date]],"dddd")</f>
        <v>Thursday</v>
      </c>
      <c r="F340" s="6" t="str">
        <f>TEXT(Table23[[#This Row],[Order Date]],"mmmm")</f>
        <v>May</v>
      </c>
      <c r="G340" s="6" t="s">
        <v>1037</v>
      </c>
      <c r="H340" s="6" t="s">
        <v>1038</v>
      </c>
      <c r="I340" s="6" t="s">
        <v>21</v>
      </c>
      <c r="J340" s="6" t="s">
        <v>22</v>
      </c>
      <c r="K340" s="7">
        <v>4000</v>
      </c>
      <c r="L340" s="7">
        <v>3</v>
      </c>
      <c r="M340" s="7">
        <f>Table23[[#This Row],[Qty]]*Table23[[#This Row],[Price]]</f>
        <v>12000</v>
      </c>
      <c r="N340" s="6" t="s">
        <v>23</v>
      </c>
      <c r="O340" s="8">
        <f>SUMIFS(Table23[Amount], Table23[Order Date], "&gt;"&amp;Table23[[#This Row],[Order Date]]-30,Table23[Order Date], "&lt;="&amp;Table23[[#This Row],[Order Date]])</f>
        <v>2128930</v>
      </c>
      <c r="P340" s="9">
        <f>SUMIFS(Table23[Amount], Table23[Order Date], "&gt;"&amp;Table23[[#This Row],[Order Date]]-90,Table23[Order Date], "&lt;="&amp;Table23[[#This Row],[Order Date]])</f>
        <v>3468850</v>
      </c>
    </row>
    <row r="341" spans="2:16" x14ac:dyDescent="0.25">
      <c r="B341" s="5" t="s">
        <v>1039</v>
      </c>
      <c r="C341" s="15">
        <v>44700</v>
      </c>
      <c r="D341" s="21" t="str">
        <f>TEXT(Table23[[#This Row],[Order Date]],"d")</f>
        <v>19</v>
      </c>
      <c r="E341" s="15" t="str">
        <f>TEXT(Table23[[#This Row],[Order Date]],"dddd")</f>
        <v>Thursday</v>
      </c>
      <c r="F341" s="6" t="str">
        <f>TEXT(Table23[[#This Row],[Order Date]],"mmmm")</f>
        <v>May</v>
      </c>
      <c r="G341" s="6" t="s">
        <v>1040</v>
      </c>
      <c r="H341" s="6" t="s">
        <v>1041</v>
      </c>
      <c r="I341" s="6" t="s">
        <v>27</v>
      </c>
      <c r="J341" s="6" t="s">
        <v>28</v>
      </c>
      <c r="K341" s="7">
        <v>3200</v>
      </c>
      <c r="L341" s="7">
        <v>5</v>
      </c>
      <c r="M341" s="7">
        <f>Table23[[#This Row],[Qty]]*Table23[[#This Row],[Price]]</f>
        <v>16000</v>
      </c>
      <c r="N341" s="6" t="s">
        <v>17</v>
      </c>
      <c r="O341" s="8">
        <f>SUMIFS(Table23[Amount], Table23[Order Date], "&gt;"&amp;Table23[[#This Row],[Order Date]]-30,Table23[Order Date], "&lt;="&amp;Table23[[#This Row],[Order Date]])</f>
        <v>2128930</v>
      </c>
      <c r="P341" s="9">
        <f>SUMIFS(Table23[Amount], Table23[Order Date], "&gt;"&amp;Table23[[#This Row],[Order Date]]-90,Table23[Order Date], "&lt;="&amp;Table23[[#This Row],[Order Date]])</f>
        <v>3468850</v>
      </c>
    </row>
    <row r="342" spans="2:16" x14ac:dyDescent="0.25">
      <c r="B342" s="5" t="s">
        <v>1042</v>
      </c>
      <c r="C342" s="15">
        <v>44700</v>
      </c>
      <c r="D342" s="21" t="str">
        <f>TEXT(Table23[[#This Row],[Order Date]],"d")</f>
        <v>19</v>
      </c>
      <c r="E342" s="15" t="str">
        <f>TEXT(Table23[[#This Row],[Order Date]],"dddd")</f>
        <v>Thursday</v>
      </c>
      <c r="F342" s="6" t="str">
        <f>TEXT(Table23[[#This Row],[Order Date]],"mmmm")</f>
        <v>May</v>
      </c>
      <c r="G342" s="6" t="s">
        <v>1043</v>
      </c>
      <c r="H342" s="6" t="s">
        <v>1044</v>
      </c>
      <c r="I342" s="6" t="s">
        <v>32</v>
      </c>
      <c r="J342" s="6" t="s">
        <v>33</v>
      </c>
      <c r="K342" s="7">
        <v>2900</v>
      </c>
      <c r="L342" s="7">
        <v>3</v>
      </c>
      <c r="M342" s="7">
        <f>Table23[[#This Row],[Qty]]*Table23[[#This Row],[Price]]</f>
        <v>8700</v>
      </c>
      <c r="N342" s="6" t="s">
        <v>23</v>
      </c>
      <c r="O342" s="8">
        <f>SUMIFS(Table23[Amount], Table23[Order Date], "&gt;"&amp;Table23[[#This Row],[Order Date]]-30,Table23[Order Date], "&lt;="&amp;Table23[[#This Row],[Order Date]])</f>
        <v>2128930</v>
      </c>
      <c r="P342" s="9">
        <f>SUMIFS(Table23[Amount], Table23[Order Date], "&gt;"&amp;Table23[[#This Row],[Order Date]]-90,Table23[Order Date], "&lt;="&amp;Table23[[#This Row],[Order Date]])</f>
        <v>3468850</v>
      </c>
    </row>
    <row r="343" spans="2:16" x14ac:dyDescent="0.25">
      <c r="B343" s="5" t="s">
        <v>1045</v>
      </c>
      <c r="C343" s="15">
        <v>44700</v>
      </c>
      <c r="D343" s="21" t="str">
        <f>TEXT(Table23[[#This Row],[Order Date]],"d")</f>
        <v>19</v>
      </c>
      <c r="E343" s="15" t="str">
        <f>TEXT(Table23[[#This Row],[Order Date]],"dddd")</f>
        <v>Thursday</v>
      </c>
      <c r="F343" s="6" t="str">
        <f>TEXT(Table23[[#This Row],[Order Date]],"mmmm")</f>
        <v>May</v>
      </c>
      <c r="G343" s="6" t="s">
        <v>1046</v>
      </c>
      <c r="H343" s="6" t="s">
        <v>1047</v>
      </c>
      <c r="I343" s="6" t="s">
        <v>15</v>
      </c>
      <c r="J343" s="6" t="s">
        <v>37</v>
      </c>
      <c r="K343" s="7">
        <v>190</v>
      </c>
      <c r="L343" s="7">
        <v>1</v>
      </c>
      <c r="M343" s="7">
        <f>Table23[[#This Row],[Qty]]*Table23[[#This Row],[Price]]</f>
        <v>190</v>
      </c>
      <c r="N343" s="6" t="s">
        <v>17</v>
      </c>
      <c r="O343" s="8">
        <f>SUMIFS(Table23[Amount], Table23[Order Date], "&gt;"&amp;Table23[[#This Row],[Order Date]]-30,Table23[Order Date], "&lt;="&amp;Table23[[#This Row],[Order Date]])</f>
        <v>2128930</v>
      </c>
      <c r="P343" s="9">
        <f>SUMIFS(Table23[Amount], Table23[Order Date], "&gt;"&amp;Table23[[#This Row],[Order Date]]-90,Table23[Order Date], "&lt;="&amp;Table23[[#This Row],[Order Date]])</f>
        <v>3468850</v>
      </c>
    </row>
    <row r="344" spans="2:16" x14ac:dyDescent="0.25">
      <c r="B344" s="5" t="s">
        <v>1048</v>
      </c>
      <c r="C344" s="15">
        <v>44700</v>
      </c>
      <c r="D344" s="21" t="str">
        <f>TEXT(Table23[[#This Row],[Order Date]],"d")</f>
        <v>19</v>
      </c>
      <c r="E344" s="15" t="str">
        <f>TEXT(Table23[[#This Row],[Order Date]],"dddd")</f>
        <v>Thursday</v>
      </c>
      <c r="F344" s="6" t="str">
        <f>TEXT(Table23[[#This Row],[Order Date]],"mmmm")</f>
        <v>May</v>
      </c>
      <c r="G344" s="6" t="s">
        <v>1049</v>
      </c>
      <c r="H344" s="6" t="s">
        <v>1050</v>
      </c>
      <c r="I344" s="6" t="s">
        <v>21</v>
      </c>
      <c r="J344" s="6" t="s">
        <v>41</v>
      </c>
      <c r="K344" s="7">
        <v>4000</v>
      </c>
      <c r="L344" s="7">
        <v>2</v>
      </c>
      <c r="M344" s="7">
        <f>Table23[[#This Row],[Qty]]*Table23[[#This Row],[Price]]</f>
        <v>8000</v>
      </c>
      <c r="N344" s="6" t="s">
        <v>23</v>
      </c>
      <c r="O344" s="8">
        <f>SUMIFS(Table23[Amount], Table23[Order Date], "&gt;"&amp;Table23[[#This Row],[Order Date]]-30,Table23[Order Date], "&lt;="&amp;Table23[[#This Row],[Order Date]])</f>
        <v>2128930</v>
      </c>
      <c r="P344" s="9">
        <f>SUMIFS(Table23[Amount], Table23[Order Date], "&gt;"&amp;Table23[[#This Row],[Order Date]]-90,Table23[Order Date], "&lt;="&amp;Table23[[#This Row],[Order Date]])</f>
        <v>3468850</v>
      </c>
    </row>
    <row r="345" spans="2:16" x14ac:dyDescent="0.25">
      <c r="B345" s="5" t="s">
        <v>1051</v>
      </c>
      <c r="C345" s="15">
        <v>44700</v>
      </c>
      <c r="D345" s="21" t="str">
        <f>TEXT(Table23[[#This Row],[Order Date]],"d")</f>
        <v>19</v>
      </c>
      <c r="E345" s="15" t="str">
        <f>TEXT(Table23[[#This Row],[Order Date]],"dddd")</f>
        <v>Thursday</v>
      </c>
      <c r="F345" s="6" t="str">
        <f>TEXT(Table23[[#This Row],[Order Date]],"mmmm")</f>
        <v>May</v>
      </c>
      <c r="G345" s="6" t="s">
        <v>1052</v>
      </c>
      <c r="H345" s="6" t="s">
        <v>1053</v>
      </c>
      <c r="I345" s="6" t="s">
        <v>27</v>
      </c>
      <c r="J345" s="6" t="s">
        <v>45</v>
      </c>
      <c r="K345" s="7">
        <v>1500</v>
      </c>
      <c r="L345" s="7">
        <v>3</v>
      </c>
      <c r="M345" s="7">
        <f>Table23[[#This Row],[Qty]]*Table23[[#This Row],[Price]]</f>
        <v>4500</v>
      </c>
      <c r="N345" s="6" t="s">
        <v>17</v>
      </c>
      <c r="O345" s="8">
        <f>SUMIFS(Table23[Amount], Table23[Order Date], "&gt;"&amp;Table23[[#This Row],[Order Date]]-30,Table23[Order Date], "&lt;="&amp;Table23[[#This Row],[Order Date]])</f>
        <v>2128930</v>
      </c>
      <c r="P345" s="9">
        <f>SUMIFS(Table23[Amount], Table23[Order Date], "&gt;"&amp;Table23[[#This Row],[Order Date]]-90,Table23[Order Date], "&lt;="&amp;Table23[[#This Row],[Order Date]])</f>
        <v>3468850</v>
      </c>
    </row>
    <row r="346" spans="2:16" x14ac:dyDescent="0.25">
      <c r="B346" s="5" t="s">
        <v>1054</v>
      </c>
      <c r="C346" s="15">
        <v>44701</v>
      </c>
      <c r="D346" s="21" t="str">
        <f>TEXT(Table23[[#This Row],[Order Date]],"d")</f>
        <v>20</v>
      </c>
      <c r="E346" s="15" t="str">
        <f>TEXT(Table23[[#This Row],[Order Date]],"dddd")</f>
        <v>Friday</v>
      </c>
      <c r="F346" s="6" t="str">
        <f>TEXT(Table23[[#This Row],[Order Date]],"mmmm")</f>
        <v>May</v>
      </c>
      <c r="G346" s="6" t="s">
        <v>1055</v>
      </c>
      <c r="H346" s="6" t="s">
        <v>1056</v>
      </c>
      <c r="I346" s="6" t="s">
        <v>32</v>
      </c>
      <c r="J346" s="6" t="s">
        <v>16</v>
      </c>
      <c r="K346" s="7">
        <v>210</v>
      </c>
      <c r="L346" s="7">
        <v>7</v>
      </c>
      <c r="M346" s="7">
        <f>Table23[[#This Row],[Qty]]*Table23[[#This Row],[Price]]</f>
        <v>1470</v>
      </c>
      <c r="N346" s="6" t="s">
        <v>23</v>
      </c>
      <c r="O346" s="8">
        <f>SUMIFS(Table23[Amount], Table23[Order Date], "&gt;"&amp;Table23[[#This Row],[Order Date]]-30,Table23[Order Date], "&lt;="&amp;Table23[[#This Row],[Order Date]])</f>
        <v>2094880</v>
      </c>
      <c r="P346" s="9">
        <f>SUMIFS(Table23[Amount], Table23[Order Date], "&gt;"&amp;Table23[[#This Row],[Order Date]]-90,Table23[Order Date], "&lt;="&amp;Table23[[#This Row],[Order Date]])</f>
        <v>3519480</v>
      </c>
    </row>
    <row r="347" spans="2:16" x14ac:dyDescent="0.25">
      <c r="B347" s="5" t="s">
        <v>1057</v>
      </c>
      <c r="C347" s="15">
        <v>44701</v>
      </c>
      <c r="D347" s="21" t="str">
        <f>TEXT(Table23[[#This Row],[Order Date]],"d")</f>
        <v>20</v>
      </c>
      <c r="E347" s="15" t="str">
        <f>TEXT(Table23[[#This Row],[Order Date]],"dddd")</f>
        <v>Friday</v>
      </c>
      <c r="F347" s="6" t="str">
        <f>TEXT(Table23[[#This Row],[Order Date]],"mmmm")</f>
        <v>May</v>
      </c>
      <c r="G347" s="6" t="s">
        <v>1058</v>
      </c>
      <c r="H347" s="6" t="s">
        <v>1059</v>
      </c>
      <c r="I347" s="6" t="s">
        <v>15</v>
      </c>
      <c r="J347" s="6" t="s">
        <v>22</v>
      </c>
      <c r="K347" s="7">
        <v>4000</v>
      </c>
      <c r="L347" s="7">
        <v>6</v>
      </c>
      <c r="M347" s="7">
        <f>Table23[[#This Row],[Qty]]*Table23[[#This Row],[Price]]</f>
        <v>24000</v>
      </c>
      <c r="N347" s="6" t="s">
        <v>17</v>
      </c>
      <c r="O347" s="8">
        <f>SUMIFS(Table23[Amount], Table23[Order Date], "&gt;"&amp;Table23[[#This Row],[Order Date]]-30,Table23[Order Date], "&lt;="&amp;Table23[[#This Row],[Order Date]])</f>
        <v>2094880</v>
      </c>
      <c r="P347" s="9">
        <f>SUMIFS(Table23[Amount], Table23[Order Date], "&gt;"&amp;Table23[[#This Row],[Order Date]]-90,Table23[Order Date], "&lt;="&amp;Table23[[#This Row],[Order Date]])</f>
        <v>3519480</v>
      </c>
    </row>
    <row r="348" spans="2:16" x14ac:dyDescent="0.25">
      <c r="B348" s="5" t="s">
        <v>1060</v>
      </c>
      <c r="C348" s="15">
        <v>44701</v>
      </c>
      <c r="D348" s="21" t="str">
        <f>TEXT(Table23[[#This Row],[Order Date]],"d")</f>
        <v>20</v>
      </c>
      <c r="E348" s="15" t="str">
        <f>TEXT(Table23[[#This Row],[Order Date]],"dddd")</f>
        <v>Friday</v>
      </c>
      <c r="F348" s="6" t="str">
        <f>TEXT(Table23[[#This Row],[Order Date]],"mmmm")</f>
        <v>May</v>
      </c>
      <c r="G348" s="6" t="s">
        <v>1061</v>
      </c>
      <c r="H348" s="6" t="s">
        <v>1062</v>
      </c>
      <c r="I348" s="6" t="s">
        <v>21</v>
      </c>
      <c r="J348" s="6" t="s">
        <v>28</v>
      </c>
      <c r="K348" s="7">
        <v>3200</v>
      </c>
      <c r="L348" s="7">
        <v>1</v>
      </c>
      <c r="M348" s="7">
        <f>Table23[[#This Row],[Qty]]*Table23[[#This Row],[Price]]</f>
        <v>3200</v>
      </c>
      <c r="N348" s="6" t="s">
        <v>23</v>
      </c>
      <c r="O348" s="8">
        <f>SUMIFS(Table23[Amount], Table23[Order Date], "&gt;"&amp;Table23[[#This Row],[Order Date]]-30,Table23[Order Date], "&lt;="&amp;Table23[[#This Row],[Order Date]])</f>
        <v>2094880</v>
      </c>
      <c r="P348" s="9">
        <f>SUMIFS(Table23[Amount], Table23[Order Date], "&gt;"&amp;Table23[[#This Row],[Order Date]]-90,Table23[Order Date], "&lt;="&amp;Table23[[#This Row],[Order Date]])</f>
        <v>3519480</v>
      </c>
    </row>
    <row r="349" spans="2:16" x14ac:dyDescent="0.25">
      <c r="B349" s="5" t="s">
        <v>1063</v>
      </c>
      <c r="C349" s="15">
        <v>44701</v>
      </c>
      <c r="D349" s="21" t="str">
        <f>TEXT(Table23[[#This Row],[Order Date]],"d")</f>
        <v>20</v>
      </c>
      <c r="E349" s="15" t="str">
        <f>TEXT(Table23[[#This Row],[Order Date]],"dddd")</f>
        <v>Friday</v>
      </c>
      <c r="F349" s="6" t="str">
        <f>TEXT(Table23[[#This Row],[Order Date]],"mmmm")</f>
        <v>May</v>
      </c>
      <c r="G349" s="6" t="s">
        <v>1064</v>
      </c>
      <c r="H349" s="6" t="s">
        <v>1065</v>
      </c>
      <c r="I349" s="6" t="s">
        <v>27</v>
      </c>
      <c r="J349" s="6" t="s">
        <v>33</v>
      </c>
      <c r="K349" s="7">
        <v>2900</v>
      </c>
      <c r="L349" s="7">
        <v>3</v>
      </c>
      <c r="M349" s="7">
        <f>Table23[[#This Row],[Qty]]*Table23[[#This Row],[Price]]</f>
        <v>8700</v>
      </c>
      <c r="N349" s="6" t="s">
        <v>17</v>
      </c>
      <c r="O349" s="8">
        <f>SUMIFS(Table23[Amount], Table23[Order Date], "&gt;"&amp;Table23[[#This Row],[Order Date]]-30,Table23[Order Date], "&lt;="&amp;Table23[[#This Row],[Order Date]])</f>
        <v>2094880</v>
      </c>
      <c r="P349" s="9">
        <f>SUMIFS(Table23[Amount], Table23[Order Date], "&gt;"&amp;Table23[[#This Row],[Order Date]]-90,Table23[Order Date], "&lt;="&amp;Table23[[#This Row],[Order Date]])</f>
        <v>3519480</v>
      </c>
    </row>
    <row r="350" spans="2:16" x14ac:dyDescent="0.25">
      <c r="B350" s="5" t="s">
        <v>1066</v>
      </c>
      <c r="C350" s="15">
        <v>44701</v>
      </c>
      <c r="D350" s="21" t="str">
        <f>TEXT(Table23[[#This Row],[Order Date]],"d")</f>
        <v>20</v>
      </c>
      <c r="E350" s="15" t="str">
        <f>TEXT(Table23[[#This Row],[Order Date]],"dddd")</f>
        <v>Friday</v>
      </c>
      <c r="F350" s="6" t="str">
        <f>TEXT(Table23[[#This Row],[Order Date]],"mmmm")</f>
        <v>May</v>
      </c>
      <c r="G350" s="6" t="s">
        <v>1067</v>
      </c>
      <c r="H350" s="6" t="s">
        <v>1068</v>
      </c>
      <c r="I350" s="6" t="s">
        <v>32</v>
      </c>
      <c r="J350" s="6" t="s">
        <v>37</v>
      </c>
      <c r="K350" s="7">
        <v>190</v>
      </c>
      <c r="L350" s="7">
        <v>4</v>
      </c>
      <c r="M350" s="7">
        <f>Table23[[#This Row],[Qty]]*Table23[[#This Row],[Price]]</f>
        <v>760</v>
      </c>
      <c r="N350" s="6" t="s">
        <v>23</v>
      </c>
      <c r="O350" s="8">
        <f>SUMIFS(Table23[Amount], Table23[Order Date], "&gt;"&amp;Table23[[#This Row],[Order Date]]-30,Table23[Order Date], "&lt;="&amp;Table23[[#This Row],[Order Date]])</f>
        <v>2094880</v>
      </c>
      <c r="P350" s="9">
        <f>SUMIFS(Table23[Amount], Table23[Order Date], "&gt;"&amp;Table23[[#This Row],[Order Date]]-90,Table23[Order Date], "&lt;="&amp;Table23[[#This Row],[Order Date]])</f>
        <v>3519480</v>
      </c>
    </row>
    <row r="351" spans="2:16" x14ac:dyDescent="0.25">
      <c r="B351" s="5" t="s">
        <v>1069</v>
      </c>
      <c r="C351" s="15">
        <v>44701</v>
      </c>
      <c r="D351" s="21" t="str">
        <f>TEXT(Table23[[#This Row],[Order Date]],"d")</f>
        <v>20</v>
      </c>
      <c r="E351" s="15" t="str">
        <f>TEXT(Table23[[#This Row],[Order Date]],"dddd")</f>
        <v>Friday</v>
      </c>
      <c r="F351" s="6" t="str">
        <f>TEXT(Table23[[#This Row],[Order Date]],"mmmm")</f>
        <v>May</v>
      </c>
      <c r="G351" s="6" t="s">
        <v>1070</v>
      </c>
      <c r="H351" s="6" t="s">
        <v>1071</v>
      </c>
      <c r="I351" s="6" t="s">
        <v>15</v>
      </c>
      <c r="J351" s="6" t="s">
        <v>41</v>
      </c>
      <c r="K351" s="7">
        <v>4000</v>
      </c>
      <c r="L351" s="7">
        <v>2</v>
      </c>
      <c r="M351" s="7">
        <f>Table23[[#This Row],[Qty]]*Table23[[#This Row],[Price]]</f>
        <v>8000</v>
      </c>
      <c r="N351" s="6" t="s">
        <v>17</v>
      </c>
      <c r="O351" s="8">
        <f>SUMIFS(Table23[Amount], Table23[Order Date], "&gt;"&amp;Table23[[#This Row],[Order Date]]-30,Table23[Order Date], "&lt;="&amp;Table23[[#This Row],[Order Date]])</f>
        <v>2094880</v>
      </c>
      <c r="P351" s="9">
        <f>SUMIFS(Table23[Amount], Table23[Order Date], "&gt;"&amp;Table23[[#This Row],[Order Date]]-90,Table23[Order Date], "&lt;="&amp;Table23[[#This Row],[Order Date]])</f>
        <v>3519480</v>
      </c>
    </row>
    <row r="352" spans="2:16" x14ac:dyDescent="0.25">
      <c r="B352" s="5" t="s">
        <v>1072</v>
      </c>
      <c r="C352" s="15">
        <v>44701</v>
      </c>
      <c r="D352" s="21" t="str">
        <f>TEXT(Table23[[#This Row],[Order Date]],"d")</f>
        <v>20</v>
      </c>
      <c r="E352" s="15" t="str">
        <f>TEXT(Table23[[#This Row],[Order Date]],"dddd")</f>
        <v>Friday</v>
      </c>
      <c r="F352" s="6" t="str">
        <f>TEXT(Table23[[#This Row],[Order Date]],"mmmm")</f>
        <v>May</v>
      </c>
      <c r="G352" s="6" t="s">
        <v>1073</v>
      </c>
      <c r="H352" s="6" t="s">
        <v>1074</v>
      </c>
      <c r="I352" s="6" t="s">
        <v>21</v>
      </c>
      <c r="J352" s="6" t="s">
        <v>45</v>
      </c>
      <c r="K352" s="7">
        <v>1500</v>
      </c>
      <c r="L352" s="7">
        <v>3</v>
      </c>
      <c r="M352" s="7">
        <f>Table23[[#This Row],[Qty]]*Table23[[#This Row],[Price]]</f>
        <v>4500</v>
      </c>
      <c r="N352" s="6" t="s">
        <v>23</v>
      </c>
      <c r="O352" s="8">
        <f>SUMIFS(Table23[Amount], Table23[Order Date], "&gt;"&amp;Table23[[#This Row],[Order Date]]-30,Table23[Order Date], "&lt;="&amp;Table23[[#This Row],[Order Date]])</f>
        <v>2094880</v>
      </c>
      <c r="P352" s="9">
        <f>SUMIFS(Table23[Amount], Table23[Order Date], "&gt;"&amp;Table23[[#This Row],[Order Date]]-90,Table23[Order Date], "&lt;="&amp;Table23[[#This Row],[Order Date]])</f>
        <v>3519480</v>
      </c>
    </row>
    <row r="353" spans="2:16" x14ac:dyDescent="0.25">
      <c r="B353" s="5" t="s">
        <v>1075</v>
      </c>
      <c r="C353" s="15">
        <v>44702</v>
      </c>
      <c r="D353" s="21" t="str">
        <f>TEXT(Table23[[#This Row],[Order Date]],"d")</f>
        <v>21</v>
      </c>
      <c r="E353" s="15" t="str">
        <f>TEXT(Table23[[#This Row],[Order Date]],"dddd")</f>
        <v>Saturday</v>
      </c>
      <c r="F353" s="6" t="str">
        <f>TEXT(Table23[[#This Row],[Order Date]],"mmmm")</f>
        <v>May</v>
      </c>
      <c r="G353" s="6" t="s">
        <v>1076</v>
      </c>
      <c r="H353" s="6" t="s">
        <v>1077</v>
      </c>
      <c r="I353" s="6" t="s">
        <v>27</v>
      </c>
      <c r="J353" s="6" t="s">
        <v>16</v>
      </c>
      <c r="K353" s="7">
        <v>210</v>
      </c>
      <c r="L353" s="7">
        <v>4</v>
      </c>
      <c r="M353" s="7">
        <f>Table23[[#This Row],[Qty]]*Table23[[#This Row],[Price]]</f>
        <v>840</v>
      </c>
      <c r="N353" s="6" t="s">
        <v>17</v>
      </c>
      <c r="O353" s="8">
        <f>SUMIFS(Table23[Amount], Table23[Order Date], "&gt;"&amp;Table23[[#This Row],[Order Date]]-30,Table23[Order Date], "&lt;="&amp;Table23[[#This Row],[Order Date]])</f>
        <v>2144870</v>
      </c>
      <c r="P353" s="9">
        <f>SUMIFS(Table23[Amount], Table23[Order Date], "&gt;"&amp;Table23[[#This Row],[Order Date]]-90,Table23[Order Date], "&lt;="&amp;Table23[[#This Row],[Order Date]])</f>
        <v>3619280</v>
      </c>
    </row>
    <row r="354" spans="2:16" x14ac:dyDescent="0.25">
      <c r="B354" s="5" t="s">
        <v>1078</v>
      </c>
      <c r="C354" s="15">
        <v>44702</v>
      </c>
      <c r="D354" s="21" t="str">
        <f>TEXT(Table23[[#This Row],[Order Date]],"d")</f>
        <v>21</v>
      </c>
      <c r="E354" s="15" t="str">
        <f>TEXT(Table23[[#This Row],[Order Date]],"dddd")</f>
        <v>Saturday</v>
      </c>
      <c r="F354" s="6" t="str">
        <f>TEXT(Table23[[#This Row],[Order Date]],"mmmm")</f>
        <v>May</v>
      </c>
      <c r="G354" s="6" t="s">
        <v>1079</v>
      </c>
      <c r="H354" s="6" t="s">
        <v>1080</v>
      </c>
      <c r="I354" s="6" t="s">
        <v>32</v>
      </c>
      <c r="J354" s="6" t="s">
        <v>22</v>
      </c>
      <c r="K354" s="7">
        <v>4000</v>
      </c>
      <c r="L354" s="7">
        <v>5</v>
      </c>
      <c r="M354" s="7">
        <f>Table23[[#This Row],[Qty]]*Table23[[#This Row],[Price]]</f>
        <v>20000</v>
      </c>
      <c r="N354" s="6" t="s">
        <v>23</v>
      </c>
      <c r="O354" s="8">
        <f>SUMIFS(Table23[Amount], Table23[Order Date], "&gt;"&amp;Table23[[#This Row],[Order Date]]-30,Table23[Order Date], "&lt;="&amp;Table23[[#This Row],[Order Date]])</f>
        <v>2144870</v>
      </c>
      <c r="P354" s="9">
        <f>SUMIFS(Table23[Amount], Table23[Order Date], "&gt;"&amp;Table23[[#This Row],[Order Date]]-90,Table23[Order Date], "&lt;="&amp;Table23[[#This Row],[Order Date]])</f>
        <v>3619280</v>
      </c>
    </row>
    <row r="355" spans="2:16" x14ac:dyDescent="0.25">
      <c r="B355" s="5" t="s">
        <v>1081</v>
      </c>
      <c r="C355" s="15">
        <v>44702</v>
      </c>
      <c r="D355" s="21" t="str">
        <f>TEXT(Table23[[#This Row],[Order Date]],"d")</f>
        <v>21</v>
      </c>
      <c r="E355" s="15" t="str">
        <f>TEXT(Table23[[#This Row],[Order Date]],"dddd")</f>
        <v>Saturday</v>
      </c>
      <c r="F355" s="6" t="str">
        <f>TEXT(Table23[[#This Row],[Order Date]],"mmmm")</f>
        <v>May</v>
      </c>
      <c r="G355" s="6" t="s">
        <v>1082</v>
      </c>
      <c r="H355" s="6" t="s">
        <v>1083</v>
      </c>
      <c r="I355" s="6" t="s">
        <v>15</v>
      </c>
      <c r="J355" s="6" t="s">
        <v>28</v>
      </c>
      <c r="K355" s="7">
        <v>3200</v>
      </c>
      <c r="L355" s="7">
        <v>6</v>
      </c>
      <c r="M355" s="7">
        <f>Table23[[#This Row],[Qty]]*Table23[[#This Row],[Price]]</f>
        <v>19200</v>
      </c>
      <c r="N355" s="6" t="s">
        <v>17</v>
      </c>
      <c r="O355" s="8">
        <f>SUMIFS(Table23[Amount], Table23[Order Date], "&gt;"&amp;Table23[[#This Row],[Order Date]]-30,Table23[Order Date], "&lt;="&amp;Table23[[#This Row],[Order Date]])</f>
        <v>2144870</v>
      </c>
      <c r="P355" s="9">
        <f>SUMIFS(Table23[Amount], Table23[Order Date], "&gt;"&amp;Table23[[#This Row],[Order Date]]-90,Table23[Order Date], "&lt;="&amp;Table23[[#This Row],[Order Date]])</f>
        <v>3619280</v>
      </c>
    </row>
    <row r="356" spans="2:16" x14ac:dyDescent="0.25">
      <c r="B356" s="5" t="s">
        <v>1084</v>
      </c>
      <c r="C356" s="15">
        <v>44702</v>
      </c>
      <c r="D356" s="21" t="str">
        <f>TEXT(Table23[[#This Row],[Order Date]],"d")</f>
        <v>21</v>
      </c>
      <c r="E356" s="15" t="str">
        <f>TEXT(Table23[[#This Row],[Order Date]],"dddd")</f>
        <v>Saturday</v>
      </c>
      <c r="F356" s="6" t="str">
        <f>TEXT(Table23[[#This Row],[Order Date]],"mmmm")</f>
        <v>May</v>
      </c>
      <c r="G356" s="6" t="s">
        <v>1085</v>
      </c>
      <c r="H356" s="6" t="s">
        <v>1086</v>
      </c>
      <c r="I356" s="6" t="s">
        <v>21</v>
      </c>
      <c r="J356" s="6" t="s">
        <v>33</v>
      </c>
      <c r="K356" s="7">
        <v>2900</v>
      </c>
      <c r="L356" s="7">
        <v>5</v>
      </c>
      <c r="M356" s="7">
        <f>Table23[[#This Row],[Qty]]*Table23[[#This Row],[Price]]</f>
        <v>14500</v>
      </c>
      <c r="N356" s="6" t="s">
        <v>23</v>
      </c>
      <c r="O356" s="8">
        <f>SUMIFS(Table23[Amount], Table23[Order Date], "&gt;"&amp;Table23[[#This Row],[Order Date]]-30,Table23[Order Date], "&lt;="&amp;Table23[[#This Row],[Order Date]])</f>
        <v>2144870</v>
      </c>
      <c r="P356" s="9">
        <f>SUMIFS(Table23[Amount], Table23[Order Date], "&gt;"&amp;Table23[[#This Row],[Order Date]]-90,Table23[Order Date], "&lt;="&amp;Table23[[#This Row],[Order Date]])</f>
        <v>3619280</v>
      </c>
    </row>
    <row r="357" spans="2:16" x14ac:dyDescent="0.25">
      <c r="B357" s="5" t="s">
        <v>1087</v>
      </c>
      <c r="C357" s="15">
        <v>44702</v>
      </c>
      <c r="D357" s="21" t="str">
        <f>TEXT(Table23[[#This Row],[Order Date]],"d")</f>
        <v>21</v>
      </c>
      <c r="E357" s="15" t="str">
        <f>TEXT(Table23[[#This Row],[Order Date]],"dddd")</f>
        <v>Saturday</v>
      </c>
      <c r="F357" s="6" t="str">
        <f>TEXT(Table23[[#This Row],[Order Date]],"mmmm")</f>
        <v>May</v>
      </c>
      <c r="G357" s="6" t="s">
        <v>1088</v>
      </c>
      <c r="H357" s="6" t="s">
        <v>1089</v>
      </c>
      <c r="I357" s="6" t="s">
        <v>27</v>
      </c>
      <c r="J357" s="6" t="s">
        <v>37</v>
      </c>
      <c r="K357" s="7">
        <v>190</v>
      </c>
      <c r="L357" s="7">
        <v>4</v>
      </c>
      <c r="M357" s="7">
        <f>Table23[[#This Row],[Qty]]*Table23[[#This Row],[Price]]</f>
        <v>760</v>
      </c>
      <c r="N357" s="6" t="s">
        <v>17</v>
      </c>
      <c r="O357" s="8">
        <f>SUMIFS(Table23[Amount], Table23[Order Date], "&gt;"&amp;Table23[[#This Row],[Order Date]]-30,Table23[Order Date], "&lt;="&amp;Table23[[#This Row],[Order Date]])</f>
        <v>2144870</v>
      </c>
      <c r="P357" s="9">
        <f>SUMIFS(Table23[Amount], Table23[Order Date], "&gt;"&amp;Table23[[#This Row],[Order Date]]-90,Table23[Order Date], "&lt;="&amp;Table23[[#This Row],[Order Date]])</f>
        <v>3619280</v>
      </c>
    </row>
    <row r="358" spans="2:16" x14ac:dyDescent="0.25">
      <c r="B358" s="5" t="s">
        <v>1090</v>
      </c>
      <c r="C358" s="15">
        <v>44702</v>
      </c>
      <c r="D358" s="21" t="str">
        <f>TEXT(Table23[[#This Row],[Order Date]],"d")</f>
        <v>21</v>
      </c>
      <c r="E358" s="15" t="str">
        <f>TEXT(Table23[[#This Row],[Order Date]],"dddd")</f>
        <v>Saturday</v>
      </c>
      <c r="F358" s="6" t="str">
        <f>TEXT(Table23[[#This Row],[Order Date]],"mmmm")</f>
        <v>May</v>
      </c>
      <c r="G358" s="6" t="s">
        <v>1091</v>
      </c>
      <c r="H358" s="6" t="s">
        <v>1092</v>
      </c>
      <c r="I358" s="6" t="s">
        <v>32</v>
      </c>
      <c r="J358" s="6" t="s">
        <v>41</v>
      </c>
      <c r="K358" s="7">
        <v>4000</v>
      </c>
      <c r="L358" s="7">
        <v>10</v>
      </c>
      <c r="M358" s="7">
        <f>Table23[[#This Row],[Qty]]*Table23[[#This Row],[Price]]</f>
        <v>40000</v>
      </c>
      <c r="N358" s="6" t="s">
        <v>23</v>
      </c>
      <c r="O358" s="8">
        <f>SUMIFS(Table23[Amount], Table23[Order Date], "&gt;"&amp;Table23[[#This Row],[Order Date]]-30,Table23[Order Date], "&lt;="&amp;Table23[[#This Row],[Order Date]])</f>
        <v>2144870</v>
      </c>
      <c r="P358" s="9">
        <f>SUMIFS(Table23[Amount], Table23[Order Date], "&gt;"&amp;Table23[[#This Row],[Order Date]]-90,Table23[Order Date], "&lt;="&amp;Table23[[#This Row],[Order Date]])</f>
        <v>3619280</v>
      </c>
    </row>
    <row r="359" spans="2:16" x14ac:dyDescent="0.25">
      <c r="B359" s="5" t="s">
        <v>1093</v>
      </c>
      <c r="C359" s="15">
        <v>44702</v>
      </c>
      <c r="D359" s="21" t="str">
        <f>TEXT(Table23[[#This Row],[Order Date]],"d")</f>
        <v>21</v>
      </c>
      <c r="E359" s="15" t="str">
        <f>TEXT(Table23[[#This Row],[Order Date]],"dddd")</f>
        <v>Saturday</v>
      </c>
      <c r="F359" s="6" t="str">
        <f>TEXT(Table23[[#This Row],[Order Date]],"mmmm")</f>
        <v>May</v>
      </c>
      <c r="G359" s="6" t="s">
        <v>1094</v>
      </c>
      <c r="H359" s="6" t="s">
        <v>1095</v>
      </c>
      <c r="I359" s="6" t="s">
        <v>15</v>
      </c>
      <c r="J359" s="6" t="s">
        <v>45</v>
      </c>
      <c r="K359" s="7">
        <v>1500</v>
      </c>
      <c r="L359" s="7">
        <v>3</v>
      </c>
      <c r="M359" s="7">
        <f>Table23[[#This Row],[Qty]]*Table23[[#This Row],[Price]]</f>
        <v>4500</v>
      </c>
      <c r="N359" s="6" t="s">
        <v>17</v>
      </c>
      <c r="O359" s="8">
        <f>SUMIFS(Table23[Amount], Table23[Order Date], "&gt;"&amp;Table23[[#This Row],[Order Date]]-30,Table23[Order Date], "&lt;="&amp;Table23[[#This Row],[Order Date]])</f>
        <v>2144870</v>
      </c>
      <c r="P359" s="9">
        <f>SUMIFS(Table23[Amount], Table23[Order Date], "&gt;"&amp;Table23[[#This Row],[Order Date]]-90,Table23[Order Date], "&lt;="&amp;Table23[[#This Row],[Order Date]])</f>
        <v>3619280</v>
      </c>
    </row>
    <row r="360" spans="2:16" x14ac:dyDescent="0.25">
      <c r="B360" s="5" t="s">
        <v>1096</v>
      </c>
      <c r="C360" s="15">
        <v>44703</v>
      </c>
      <c r="D360" s="21" t="str">
        <f>TEXT(Table23[[#This Row],[Order Date]],"d")</f>
        <v>22</v>
      </c>
      <c r="E360" s="15" t="str">
        <f>TEXT(Table23[[#This Row],[Order Date]],"dddd")</f>
        <v>Sunday</v>
      </c>
      <c r="F360" s="6" t="str">
        <f>TEXT(Table23[[#This Row],[Order Date]],"mmmm")</f>
        <v>May</v>
      </c>
      <c r="G360" s="6" t="s">
        <v>1097</v>
      </c>
      <c r="H360" s="6" t="s">
        <v>1098</v>
      </c>
      <c r="I360" s="6" t="s">
        <v>21</v>
      </c>
      <c r="J360" s="6" t="s">
        <v>16</v>
      </c>
      <c r="K360" s="7">
        <v>210</v>
      </c>
      <c r="L360" s="7">
        <v>4</v>
      </c>
      <c r="M360" s="7">
        <f>Table23[[#This Row],[Qty]]*Table23[[#This Row],[Price]]</f>
        <v>840</v>
      </c>
      <c r="N360" s="6" t="s">
        <v>23</v>
      </c>
      <c r="O360" s="8">
        <f>SUMIFS(Table23[Amount], Table23[Order Date], "&gt;"&amp;Table23[[#This Row],[Order Date]]-30,Table23[Order Date], "&lt;="&amp;Table23[[#This Row],[Order Date]])</f>
        <v>2178920</v>
      </c>
      <c r="P360" s="9">
        <f>SUMIFS(Table23[Amount], Table23[Order Date], "&gt;"&amp;Table23[[#This Row],[Order Date]]-90,Table23[Order Date], "&lt;="&amp;Table23[[#This Row],[Order Date]])</f>
        <v>3703960</v>
      </c>
    </row>
    <row r="361" spans="2:16" x14ac:dyDescent="0.25">
      <c r="B361" s="5" t="s">
        <v>1099</v>
      </c>
      <c r="C361" s="15">
        <v>44703</v>
      </c>
      <c r="D361" s="21" t="str">
        <f>TEXT(Table23[[#This Row],[Order Date]],"d")</f>
        <v>22</v>
      </c>
      <c r="E361" s="15" t="str">
        <f>TEXT(Table23[[#This Row],[Order Date]],"dddd")</f>
        <v>Sunday</v>
      </c>
      <c r="F361" s="6" t="str">
        <f>TEXT(Table23[[#This Row],[Order Date]],"mmmm")</f>
        <v>May</v>
      </c>
      <c r="G361" s="6" t="s">
        <v>1100</v>
      </c>
      <c r="H361" s="6" t="s">
        <v>1101</v>
      </c>
      <c r="I361" s="6" t="s">
        <v>27</v>
      </c>
      <c r="J361" s="6" t="s">
        <v>22</v>
      </c>
      <c r="K361" s="7">
        <v>4000</v>
      </c>
      <c r="L361" s="7">
        <v>5</v>
      </c>
      <c r="M361" s="7">
        <f>Table23[[#This Row],[Qty]]*Table23[[#This Row],[Price]]</f>
        <v>20000</v>
      </c>
      <c r="N361" s="6" t="s">
        <v>17</v>
      </c>
      <c r="O361" s="8">
        <f>SUMIFS(Table23[Amount], Table23[Order Date], "&gt;"&amp;Table23[[#This Row],[Order Date]]-30,Table23[Order Date], "&lt;="&amp;Table23[[#This Row],[Order Date]])</f>
        <v>2178920</v>
      </c>
      <c r="P361" s="9">
        <f>SUMIFS(Table23[Amount], Table23[Order Date], "&gt;"&amp;Table23[[#This Row],[Order Date]]-90,Table23[Order Date], "&lt;="&amp;Table23[[#This Row],[Order Date]])</f>
        <v>3703960</v>
      </c>
    </row>
    <row r="362" spans="2:16" x14ac:dyDescent="0.25">
      <c r="B362" s="5" t="s">
        <v>1102</v>
      </c>
      <c r="C362" s="15">
        <v>44703</v>
      </c>
      <c r="D362" s="21" t="str">
        <f>TEXT(Table23[[#This Row],[Order Date]],"d")</f>
        <v>22</v>
      </c>
      <c r="E362" s="15" t="str">
        <f>TEXT(Table23[[#This Row],[Order Date]],"dddd")</f>
        <v>Sunday</v>
      </c>
      <c r="F362" s="6" t="str">
        <f>TEXT(Table23[[#This Row],[Order Date]],"mmmm")</f>
        <v>May</v>
      </c>
      <c r="G362" s="6" t="s">
        <v>1103</v>
      </c>
      <c r="H362" s="6" t="s">
        <v>1104</v>
      </c>
      <c r="I362" s="6" t="s">
        <v>32</v>
      </c>
      <c r="J362" s="6" t="s">
        <v>28</v>
      </c>
      <c r="K362" s="7">
        <v>3200</v>
      </c>
      <c r="L362" s="7">
        <v>6</v>
      </c>
      <c r="M362" s="7">
        <f>Table23[[#This Row],[Qty]]*Table23[[#This Row],[Price]]</f>
        <v>19200</v>
      </c>
      <c r="N362" s="6" t="s">
        <v>23</v>
      </c>
      <c r="O362" s="8">
        <f>SUMIFS(Table23[Amount], Table23[Order Date], "&gt;"&amp;Table23[[#This Row],[Order Date]]-30,Table23[Order Date], "&lt;="&amp;Table23[[#This Row],[Order Date]])</f>
        <v>2178920</v>
      </c>
      <c r="P362" s="9">
        <f>SUMIFS(Table23[Amount], Table23[Order Date], "&gt;"&amp;Table23[[#This Row],[Order Date]]-90,Table23[Order Date], "&lt;="&amp;Table23[[#This Row],[Order Date]])</f>
        <v>3703960</v>
      </c>
    </row>
    <row r="363" spans="2:16" x14ac:dyDescent="0.25">
      <c r="B363" s="5" t="s">
        <v>1105</v>
      </c>
      <c r="C363" s="15">
        <v>44703</v>
      </c>
      <c r="D363" s="21" t="str">
        <f>TEXT(Table23[[#This Row],[Order Date]],"d")</f>
        <v>22</v>
      </c>
      <c r="E363" s="15" t="str">
        <f>TEXT(Table23[[#This Row],[Order Date]],"dddd")</f>
        <v>Sunday</v>
      </c>
      <c r="F363" s="6" t="str">
        <f>TEXT(Table23[[#This Row],[Order Date]],"mmmm")</f>
        <v>May</v>
      </c>
      <c r="G363" s="6" t="s">
        <v>1106</v>
      </c>
      <c r="H363" s="6" t="s">
        <v>1107</v>
      </c>
      <c r="I363" s="6" t="s">
        <v>15</v>
      </c>
      <c r="J363" s="6" t="s">
        <v>33</v>
      </c>
      <c r="K363" s="7">
        <v>2900</v>
      </c>
      <c r="L363" s="7">
        <v>5</v>
      </c>
      <c r="M363" s="7">
        <f>Table23[[#This Row],[Qty]]*Table23[[#This Row],[Price]]</f>
        <v>14500</v>
      </c>
      <c r="N363" s="6" t="s">
        <v>17</v>
      </c>
      <c r="O363" s="8">
        <f>SUMIFS(Table23[Amount], Table23[Order Date], "&gt;"&amp;Table23[[#This Row],[Order Date]]-30,Table23[Order Date], "&lt;="&amp;Table23[[#This Row],[Order Date]])</f>
        <v>2178920</v>
      </c>
      <c r="P363" s="9">
        <f>SUMIFS(Table23[Amount], Table23[Order Date], "&gt;"&amp;Table23[[#This Row],[Order Date]]-90,Table23[Order Date], "&lt;="&amp;Table23[[#This Row],[Order Date]])</f>
        <v>3703960</v>
      </c>
    </row>
    <row r="364" spans="2:16" x14ac:dyDescent="0.25">
      <c r="B364" s="5" t="s">
        <v>1108</v>
      </c>
      <c r="C364" s="15">
        <v>44703</v>
      </c>
      <c r="D364" s="21" t="str">
        <f>TEXT(Table23[[#This Row],[Order Date]],"d")</f>
        <v>22</v>
      </c>
      <c r="E364" s="15" t="str">
        <f>TEXT(Table23[[#This Row],[Order Date]],"dddd")</f>
        <v>Sunday</v>
      </c>
      <c r="F364" s="6" t="str">
        <f>TEXT(Table23[[#This Row],[Order Date]],"mmmm")</f>
        <v>May</v>
      </c>
      <c r="G364" s="6" t="s">
        <v>1109</v>
      </c>
      <c r="H364" s="6" t="s">
        <v>1110</v>
      </c>
      <c r="I364" s="6" t="s">
        <v>21</v>
      </c>
      <c r="J364" s="6" t="s">
        <v>37</v>
      </c>
      <c r="K364" s="7">
        <v>190</v>
      </c>
      <c r="L364" s="7">
        <v>6</v>
      </c>
      <c r="M364" s="7">
        <f>Table23[[#This Row],[Qty]]*Table23[[#This Row],[Price]]</f>
        <v>1140</v>
      </c>
      <c r="N364" s="6" t="s">
        <v>23</v>
      </c>
      <c r="O364" s="8">
        <f>SUMIFS(Table23[Amount], Table23[Order Date], "&gt;"&amp;Table23[[#This Row],[Order Date]]-30,Table23[Order Date], "&lt;="&amp;Table23[[#This Row],[Order Date]])</f>
        <v>2178920</v>
      </c>
      <c r="P364" s="9">
        <f>SUMIFS(Table23[Amount], Table23[Order Date], "&gt;"&amp;Table23[[#This Row],[Order Date]]-90,Table23[Order Date], "&lt;="&amp;Table23[[#This Row],[Order Date]])</f>
        <v>3703960</v>
      </c>
    </row>
    <row r="365" spans="2:16" x14ac:dyDescent="0.25">
      <c r="B365" s="5" t="s">
        <v>1111</v>
      </c>
      <c r="C365" s="15">
        <v>44703</v>
      </c>
      <c r="D365" s="21" t="str">
        <f>TEXT(Table23[[#This Row],[Order Date]],"d")</f>
        <v>22</v>
      </c>
      <c r="E365" s="15" t="str">
        <f>TEXT(Table23[[#This Row],[Order Date]],"dddd")</f>
        <v>Sunday</v>
      </c>
      <c r="F365" s="6" t="str">
        <f>TEXT(Table23[[#This Row],[Order Date]],"mmmm")</f>
        <v>May</v>
      </c>
      <c r="G365" s="6" t="s">
        <v>1112</v>
      </c>
      <c r="H365" s="6" t="s">
        <v>1113</v>
      </c>
      <c r="I365" s="6" t="s">
        <v>27</v>
      </c>
      <c r="J365" s="6" t="s">
        <v>41</v>
      </c>
      <c r="K365" s="7">
        <v>4000</v>
      </c>
      <c r="L365" s="7">
        <v>5</v>
      </c>
      <c r="M365" s="7">
        <f>Table23[[#This Row],[Qty]]*Table23[[#This Row],[Price]]</f>
        <v>20000</v>
      </c>
      <c r="N365" s="6" t="s">
        <v>17</v>
      </c>
      <c r="O365" s="8">
        <f>SUMIFS(Table23[Amount], Table23[Order Date], "&gt;"&amp;Table23[[#This Row],[Order Date]]-30,Table23[Order Date], "&lt;="&amp;Table23[[#This Row],[Order Date]])</f>
        <v>2178920</v>
      </c>
      <c r="P365" s="9">
        <f>SUMIFS(Table23[Amount], Table23[Order Date], "&gt;"&amp;Table23[[#This Row],[Order Date]]-90,Table23[Order Date], "&lt;="&amp;Table23[[#This Row],[Order Date]])</f>
        <v>3703960</v>
      </c>
    </row>
    <row r="366" spans="2:16" x14ac:dyDescent="0.25">
      <c r="B366" s="5" t="s">
        <v>1114</v>
      </c>
      <c r="C366" s="15">
        <v>44703</v>
      </c>
      <c r="D366" s="21" t="str">
        <f>TEXT(Table23[[#This Row],[Order Date]],"d")</f>
        <v>22</v>
      </c>
      <c r="E366" s="15" t="str">
        <f>TEXT(Table23[[#This Row],[Order Date]],"dddd")</f>
        <v>Sunday</v>
      </c>
      <c r="F366" s="6" t="str">
        <f>TEXT(Table23[[#This Row],[Order Date]],"mmmm")</f>
        <v>May</v>
      </c>
      <c r="G366" s="6" t="s">
        <v>1115</v>
      </c>
      <c r="H366" s="6" t="s">
        <v>1116</v>
      </c>
      <c r="I366" s="6" t="s">
        <v>32</v>
      </c>
      <c r="J366" s="6" t="s">
        <v>45</v>
      </c>
      <c r="K366" s="7">
        <v>1500</v>
      </c>
      <c r="L366" s="7">
        <v>6</v>
      </c>
      <c r="M366" s="7">
        <f>Table23[[#This Row],[Qty]]*Table23[[#This Row],[Price]]</f>
        <v>9000</v>
      </c>
      <c r="N366" s="6" t="s">
        <v>23</v>
      </c>
      <c r="O366" s="8">
        <f>SUMIFS(Table23[Amount], Table23[Order Date], "&gt;"&amp;Table23[[#This Row],[Order Date]]-30,Table23[Order Date], "&lt;="&amp;Table23[[#This Row],[Order Date]])</f>
        <v>2178920</v>
      </c>
      <c r="P366" s="9">
        <f>SUMIFS(Table23[Amount], Table23[Order Date], "&gt;"&amp;Table23[[#This Row],[Order Date]]-90,Table23[Order Date], "&lt;="&amp;Table23[[#This Row],[Order Date]])</f>
        <v>3703960</v>
      </c>
    </row>
    <row r="367" spans="2:16" x14ac:dyDescent="0.25">
      <c r="B367" s="5" t="s">
        <v>1117</v>
      </c>
      <c r="C367" s="15">
        <v>44704</v>
      </c>
      <c r="D367" s="21" t="str">
        <f>TEXT(Table23[[#This Row],[Order Date]],"d")</f>
        <v>23</v>
      </c>
      <c r="E367" s="15" t="str">
        <f>TEXT(Table23[[#This Row],[Order Date]],"dddd")</f>
        <v>Monday</v>
      </c>
      <c r="F367" s="6" t="str">
        <f>TEXT(Table23[[#This Row],[Order Date]],"mmmm")</f>
        <v>May</v>
      </c>
      <c r="G367" s="6" t="s">
        <v>1118</v>
      </c>
      <c r="H367" s="6" t="s">
        <v>1119</v>
      </c>
      <c r="I367" s="6" t="s">
        <v>15</v>
      </c>
      <c r="J367" s="6" t="s">
        <v>16</v>
      </c>
      <c r="K367" s="7">
        <v>210</v>
      </c>
      <c r="L367" s="7">
        <v>2</v>
      </c>
      <c r="M367" s="7">
        <f>Table23[[#This Row],[Qty]]*Table23[[#This Row],[Price]]</f>
        <v>420</v>
      </c>
      <c r="N367" s="6" t="s">
        <v>17</v>
      </c>
      <c r="O367" s="8">
        <f>SUMIFS(Table23[Amount], Table23[Order Date], "&gt;"&amp;Table23[[#This Row],[Order Date]]-30,Table23[Order Date], "&lt;="&amp;Table23[[#This Row],[Order Date]])</f>
        <v>2128930</v>
      </c>
      <c r="P367" s="9">
        <f>SUMIFS(Table23[Amount], Table23[Order Date], "&gt;"&amp;Table23[[#This Row],[Order Date]]-90,Table23[Order Date], "&lt;="&amp;Table23[[#This Row],[Order Date]])</f>
        <v>3753770</v>
      </c>
    </row>
    <row r="368" spans="2:16" x14ac:dyDescent="0.25">
      <c r="B368" s="5" t="s">
        <v>1120</v>
      </c>
      <c r="C368" s="15">
        <v>44704</v>
      </c>
      <c r="D368" s="21" t="str">
        <f>TEXT(Table23[[#This Row],[Order Date]],"d")</f>
        <v>23</v>
      </c>
      <c r="E368" s="15" t="str">
        <f>TEXT(Table23[[#This Row],[Order Date]],"dddd")</f>
        <v>Monday</v>
      </c>
      <c r="F368" s="6" t="str">
        <f>TEXT(Table23[[#This Row],[Order Date]],"mmmm")</f>
        <v>May</v>
      </c>
      <c r="G368" s="6" t="s">
        <v>1121</v>
      </c>
      <c r="H368" s="6" t="s">
        <v>1122</v>
      </c>
      <c r="I368" s="6" t="s">
        <v>21</v>
      </c>
      <c r="J368" s="6" t="s">
        <v>22</v>
      </c>
      <c r="K368" s="7">
        <v>4000</v>
      </c>
      <c r="L368" s="7">
        <v>3</v>
      </c>
      <c r="M368" s="7">
        <f>Table23[[#This Row],[Qty]]*Table23[[#This Row],[Price]]</f>
        <v>12000</v>
      </c>
      <c r="N368" s="6" t="s">
        <v>23</v>
      </c>
      <c r="O368" s="8">
        <f>SUMIFS(Table23[Amount], Table23[Order Date], "&gt;"&amp;Table23[[#This Row],[Order Date]]-30,Table23[Order Date], "&lt;="&amp;Table23[[#This Row],[Order Date]])</f>
        <v>2128930</v>
      </c>
      <c r="P368" s="9">
        <f>SUMIFS(Table23[Amount], Table23[Order Date], "&gt;"&amp;Table23[[#This Row],[Order Date]]-90,Table23[Order Date], "&lt;="&amp;Table23[[#This Row],[Order Date]])</f>
        <v>3753770</v>
      </c>
    </row>
    <row r="369" spans="2:16" x14ac:dyDescent="0.25">
      <c r="B369" s="5" t="s">
        <v>1123</v>
      </c>
      <c r="C369" s="15">
        <v>44704</v>
      </c>
      <c r="D369" s="21" t="str">
        <f>TEXT(Table23[[#This Row],[Order Date]],"d")</f>
        <v>23</v>
      </c>
      <c r="E369" s="15" t="str">
        <f>TEXT(Table23[[#This Row],[Order Date]],"dddd")</f>
        <v>Monday</v>
      </c>
      <c r="F369" s="6" t="str">
        <f>TEXT(Table23[[#This Row],[Order Date]],"mmmm")</f>
        <v>May</v>
      </c>
      <c r="G369" s="6" t="s">
        <v>1124</v>
      </c>
      <c r="H369" s="6" t="s">
        <v>1125</v>
      </c>
      <c r="I369" s="6" t="s">
        <v>27</v>
      </c>
      <c r="J369" s="6" t="s">
        <v>28</v>
      </c>
      <c r="K369" s="7">
        <v>3200</v>
      </c>
      <c r="L369" s="7">
        <v>5</v>
      </c>
      <c r="M369" s="7">
        <f>Table23[[#This Row],[Qty]]*Table23[[#This Row],[Price]]</f>
        <v>16000</v>
      </c>
      <c r="N369" s="6" t="s">
        <v>17</v>
      </c>
      <c r="O369" s="8">
        <f>SUMIFS(Table23[Amount], Table23[Order Date], "&gt;"&amp;Table23[[#This Row],[Order Date]]-30,Table23[Order Date], "&lt;="&amp;Table23[[#This Row],[Order Date]])</f>
        <v>2128930</v>
      </c>
      <c r="P369" s="9">
        <f>SUMIFS(Table23[Amount], Table23[Order Date], "&gt;"&amp;Table23[[#This Row],[Order Date]]-90,Table23[Order Date], "&lt;="&amp;Table23[[#This Row],[Order Date]])</f>
        <v>3753770</v>
      </c>
    </row>
    <row r="370" spans="2:16" x14ac:dyDescent="0.25">
      <c r="B370" s="5" t="s">
        <v>1126</v>
      </c>
      <c r="C370" s="15">
        <v>44704</v>
      </c>
      <c r="D370" s="21" t="str">
        <f>TEXT(Table23[[#This Row],[Order Date]],"d")</f>
        <v>23</v>
      </c>
      <c r="E370" s="15" t="str">
        <f>TEXT(Table23[[#This Row],[Order Date]],"dddd")</f>
        <v>Monday</v>
      </c>
      <c r="F370" s="6" t="str">
        <f>TEXT(Table23[[#This Row],[Order Date]],"mmmm")</f>
        <v>May</v>
      </c>
      <c r="G370" s="6" t="s">
        <v>1127</v>
      </c>
      <c r="H370" s="6" t="s">
        <v>1128</v>
      </c>
      <c r="I370" s="6" t="s">
        <v>32</v>
      </c>
      <c r="J370" s="6" t="s">
        <v>33</v>
      </c>
      <c r="K370" s="7">
        <v>2900</v>
      </c>
      <c r="L370" s="7">
        <v>3</v>
      </c>
      <c r="M370" s="7">
        <f>Table23[[#This Row],[Qty]]*Table23[[#This Row],[Price]]</f>
        <v>8700</v>
      </c>
      <c r="N370" s="6" t="s">
        <v>23</v>
      </c>
      <c r="O370" s="8">
        <f>SUMIFS(Table23[Amount], Table23[Order Date], "&gt;"&amp;Table23[[#This Row],[Order Date]]-30,Table23[Order Date], "&lt;="&amp;Table23[[#This Row],[Order Date]])</f>
        <v>2128930</v>
      </c>
      <c r="P370" s="9">
        <f>SUMIFS(Table23[Amount], Table23[Order Date], "&gt;"&amp;Table23[[#This Row],[Order Date]]-90,Table23[Order Date], "&lt;="&amp;Table23[[#This Row],[Order Date]])</f>
        <v>3753770</v>
      </c>
    </row>
    <row r="371" spans="2:16" x14ac:dyDescent="0.25">
      <c r="B371" s="5" t="s">
        <v>1129</v>
      </c>
      <c r="C371" s="15">
        <v>44704</v>
      </c>
      <c r="D371" s="21" t="str">
        <f>TEXT(Table23[[#This Row],[Order Date]],"d")</f>
        <v>23</v>
      </c>
      <c r="E371" s="15" t="str">
        <f>TEXT(Table23[[#This Row],[Order Date]],"dddd")</f>
        <v>Monday</v>
      </c>
      <c r="F371" s="6" t="str">
        <f>TEXT(Table23[[#This Row],[Order Date]],"mmmm")</f>
        <v>May</v>
      </c>
      <c r="G371" s="6" t="s">
        <v>1130</v>
      </c>
      <c r="H371" s="6" t="s">
        <v>1131</v>
      </c>
      <c r="I371" s="6" t="s">
        <v>15</v>
      </c>
      <c r="J371" s="6" t="s">
        <v>37</v>
      </c>
      <c r="K371" s="7">
        <v>190</v>
      </c>
      <c r="L371" s="7">
        <v>1</v>
      </c>
      <c r="M371" s="7">
        <f>Table23[[#This Row],[Qty]]*Table23[[#This Row],[Price]]</f>
        <v>190</v>
      </c>
      <c r="N371" s="6" t="s">
        <v>17</v>
      </c>
      <c r="O371" s="8">
        <f>SUMIFS(Table23[Amount], Table23[Order Date], "&gt;"&amp;Table23[[#This Row],[Order Date]]-30,Table23[Order Date], "&lt;="&amp;Table23[[#This Row],[Order Date]])</f>
        <v>2128930</v>
      </c>
      <c r="P371" s="9">
        <f>SUMIFS(Table23[Amount], Table23[Order Date], "&gt;"&amp;Table23[[#This Row],[Order Date]]-90,Table23[Order Date], "&lt;="&amp;Table23[[#This Row],[Order Date]])</f>
        <v>3753770</v>
      </c>
    </row>
    <row r="372" spans="2:16" x14ac:dyDescent="0.25">
      <c r="B372" s="5" t="s">
        <v>1132</v>
      </c>
      <c r="C372" s="15">
        <v>44704</v>
      </c>
      <c r="D372" s="21" t="str">
        <f>TEXT(Table23[[#This Row],[Order Date]],"d")</f>
        <v>23</v>
      </c>
      <c r="E372" s="15" t="str">
        <f>TEXT(Table23[[#This Row],[Order Date]],"dddd")</f>
        <v>Monday</v>
      </c>
      <c r="F372" s="6" t="str">
        <f>TEXT(Table23[[#This Row],[Order Date]],"mmmm")</f>
        <v>May</v>
      </c>
      <c r="G372" s="6" t="s">
        <v>1133</v>
      </c>
      <c r="H372" s="6" t="s">
        <v>1134</v>
      </c>
      <c r="I372" s="6" t="s">
        <v>21</v>
      </c>
      <c r="J372" s="6" t="s">
        <v>41</v>
      </c>
      <c r="K372" s="7">
        <v>4000</v>
      </c>
      <c r="L372" s="7">
        <v>2</v>
      </c>
      <c r="M372" s="7">
        <f>Table23[[#This Row],[Qty]]*Table23[[#This Row],[Price]]</f>
        <v>8000</v>
      </c>
      <c r="N372" s="6" t="s">
        <v>23</v>
      </c>
      <c r="O372" s="8">
        <f>SUMIFS(Table23[Amount], Table23[Order Date], "&gt;"&amp;Table23[[#This Row],[Order Date]]-30,Table23[Order Date], "&lt;="&amp;Table23[[#This Row],[Order Date]])</f>
        <v>2128930</v>
      </c>
      <c r="P372" s="9">
        <f>SUMIFS(Table23[Amount], Table23[Order Date], "&gt;"&amp;Table23[[#This Row],[Order Date]]-90,Table23[Order Date], "&lt;="&amp;Table23[[#This Row],[Order Date]])</f>
        <v>3753770</v>
      </c>
    </row>
    <row r="373" spans="2:16" x14ac:dyDescent="0.25">
      <c r="B373" s="5" t="s">
        <v>1135</v>
      </c>
      <c r="C373" s="15">
        <v>44704</v>
      </c>
      <c r="D373" s="21" t="str">
        <f>TEXT(Table23[[#This Row],[Order Date]],"d")</f>
        <v>23</v>
      </c>
      <c r="E373" s="15" t="str">
        <f>TEXT(Table23[[#This Row],[Order Date]],"dddd")</f>
        <v>Monday</v>
      </c>
      <c r="F373" s="6" t="str">
        <f>TEXT(Table23[[#This Row],[Order Date]],"mmmm")</f>
        <v>May</v>
      </c>
      <c r="G373" s="6" t="s">
        <v>1136</v>
      </c>
      <c r="H373" s="6" t="s">
        <v>1137</v>
      </c>
      <c r="I373" s="6" t="s">
        <v>27</v>
      </c>
      <c r="J373" s="6" t="s">
        <v>45</v>
      </c>
      <c r="K373" s="7">
        <v>1500</v>
      </c>
      <c r="L373" s="7">
        <v>3</v>
      </c>
      <c r="M373" s="7">
        <f>Table23[[#This Row],[Qty]]*Table23[[#This Row],[Price]]</f>
        <v>4500</v>
      </c>
      <c r="N373" s="6" t="s">
        <v>17</v>
      </c>
      <c r="O373" s="8">
        <f>SUMIFS(Table23[Amount], Table23[Order Date], "&gt;"&amp;Table23[[#This Row],[Order Date]]-30,Table23[Order Date], "&lt;="&amp;Table23[[#This Row],[Order Date]])</f>
        <v>2128930</v>
      </c>
      <c r="P373" s="9">
        <f>SUMIFS(Table23[Amount], Table23[Order Date], "&gt;"&amp;Table23[[#This Row],[Order Date]]-90,Table23[Order Date], "&lt;="&amp;Table23[[#This Row],[Order Date]])</f>
        <v>3753770</v>
      </c>
    </row>
    <row r="374" spans="2:16" x14ac:dyDescent="0.25">
      <c r="B374" s="5" t="s">
        <v>1138</v>
      </c>
      <c r="C374" s="15">
        <v>44705</v>
      </c>
      <c r="D374" s="21" t="str">
        <f>TEXT(Table23[[#This Row],[Order Date]],"d")</f>
        <v>24</v>
      </c>
      <c r="E374" s="15" t="str">
        <f>TEXT(Table23[[#This Row],[Order Date]],"dddd")</f>
        <v>Tuesday</v>
      </c>
      <c r="F374" s="6" t="str">
        <f>TEXT(Table23[[#This Row],[Order Date]],"mmmm")</f>
        <v>May</v>
      </c>
      <c r="G374" s="6" t="s">
        <v>1139</v>
      </c>
      <c r="H374" s="6" t="s">
        <v>1140</v>
      </c>
      <c r="I374" s="6" t="s">
        <v>32</v>
      </c>
      <c r="J374" s="6" t="s">
        <v>16</v>
      </c>
      <c r="K374" s="7">
        <v>210</v>
      </c>
      <c r="L374" s="7">
        <v>7</v>
      </c>
      <c r="M374" s="7">
        <f>Table23[[#This Row],[Qty]]*Table23[[#This Row],[Price]]</f>
        <v>1470</v>
      </c>
      <c r="N374" s="6" t="s">
        <v>23</v>
      </c>
      <c r="O374" s="8">
        <f>SUMIFS(Table23[Amount], Table23[Order Date], "&gt;"&amp;Table23[[#This Row],[Order Date]]-30,Table23[Order Date], "&lt;="&amp;Table23[[#This Row],[Order Date]])</f>
        <v>2094880</v>
      </c>
      <c r="P374" s="9">
        <f>SUMIFS(Table23[Amount], Table23[Order Date], "&gt;"&amp;Table23[[#This Row],[Order Date]]-90,Table23[Order Date], "&lt;="&amp;Table23[[#This Row],[Order Date]])</f>
        <v>3804400</v>
      </c>
    </row>
    <row r="375" spans="2:16" x14ac:dyDescent="0.25">
      <c r="B375" s="5" t="s">
        <v>1141</v>
      </c>
      <c r="C375" s="15">
        <v>44705</v>
      </c>
      <c r="D375" s="21" t="str">
        <f>TEXT(Table23[[#This Row],[Order Date]],"d")</f>
        <v>24</v>
      </c>
      <c r="E375" s="15" t="str">
        <f>TEXT(Table23[[#This Row],[Order Date]],"dddd")</f>
        <v>Tuesday</v>
      </c>
      <c r="F375" s="6" t="str">
        <f>TEXT(Table23[[#This Row],[Order Date]],"mmmm")</f>
        <v>May</v>
      </c>
      <c r="G375" s="6" t="s">
        <v>1142</v>
      </c>
      <c r="H375" s="6" t="s">
        <v>1143</v>
      </c>
      <c r="I375" s="6" t="s">
        <v>15</v>
      </c>
      <c r="J375" s="6" t="s">
        <v>22</v>
      </c>
      <c r="K375" s="7">
        <v>4000</v>
      </c>
      <c r="L375" s="7">
        <v>6</v>
      </c>
      <c r="M375" s="7">
        <f>Table23[[#This Row],[Qty]]*Table23[[#This Row],[Price]]</f>
        <v>24000</v>
      </c>
      <c r="N375" s="6" t="s">
        <v>17</v>
      </c>
      <c r="O375" s="8">
        <f>SUMIFS(Table23[Amount], Table23[Order Date], "&gt;"&amp;Table23[[#This Row],[Order Date]]-30,Table23[Order Date], "&lt;="&amp;Table23[[#This Row],[Order Date]])</f>
        <v>2094880</v>
      </c>
      <c r="P375" s="9">
        <f>SUMIFS(Table23[Amount], Table23[Order Date], "&gt;"&amp;Table23[[#This Row],[Order Date]]-90,Table23[Order Date], "&lt;="&amp;Table23[[#This Row],[Order Date]])</f>
        <v>3804400</v>
      </c>
    </row>
    <row r="376" spans="2:16" x14ac:dyDescent="0.25">
      <c r="B376" s="5" t="s">
        <v>1144</v>
      </c>
      <c r="C376" s="15">
        <v>44705</v>
      </c>
      <c r="D376" s="21" t="str">
        <f>TEXT(Table23[[#This Row],[Order Date]],"d")</f>
        <v>24</v>
      </c>
      <c r="E376" s="15" t="str">
        <f>TEXT(Table23[[#This Row],[Order Date]],"dddd")</f>
        <v>Tuesday</v>
      </c>
      <c r="F376" s="6" t="str">
        <f>TEXT(Table23[[#This Row],[Order Date]],"mmmm")</f>
        <v>May</v>
      </c>
      <c r="G376" s="6" t="s">
        <v>1145</v>
      </c>
      <c r="H376" s="6" t="s">
        <v>1146</v>
      </c>
      <c r="I376" s="6" t="s">
        <v>21</v>
      </c>
      <c r="J376" s="6" t="s">
        <v>28</v>
      </c>
      <c r="K376" s="7">
        <v>3200</v>
      </c>
      <c r="L376" s="7">
        <v>1</v>
      </c>
      <c r="M376" s="7">
        <f>Table23[[#This Row],[Qty]]*Table23[[#This Row],[Price]]</f>
        <v>3200</v>
      </c>
      <c r="N376" s="6" t="s">
        <v>23</v>
      </c>
      <c r="O376" s="8">
        <f>SUMIFS(Table23[Amount], Table23[Order Date], "&gt;"&amp;Table23[[#This Row],[Order Date]]-30,Table23[Order Date], "&lt;="&amp;Table23[[#This Row],[Order Date]])</f>
        <v>2094880</v>
      </c>
      <c r="P376" s="9">
        <f>SUMIFS(Table23[Amount], Table23[Order Date], "&gt;"&amp;Table23[[#This Row],[Order Date]]-90,Table23[Order Date], "&lt;="&amp;Table23[[#This Row],[Order Date]])</f>
        <v>3804400</v>
      </c>
    </row>
    <row r="377" spans="2:16" x14ac:dyDescent="0.25">
      <c r="B377" s="5" t="s">
        <v>1147</v>
      </c>
      <c r="C377" s="15">
        <v>44705</v>
      </c>
      <c r="D377" s="21" t="str">
        <f>TEXT(Table23[[#This Row],[Order Date]],"d")</f>
        <v>24</v>
      </c>
      <c r="E377" s="15" t="str">
        <f>TEXT(Table23[[#This Row],[Order Date]],"dddd")</f>
        <v>Tuesday</v>
      </c>
      <c r="F377" s="6" t="str">
        <f>TEXT(Table23[[#This Row],[Order Date]],"mmmm")</f>
        <v>May</v>
      </c>
      <c r="G377" s="6" t="s">
        <v>1148</v>
      </c>
      <c r="H377" s="6" t="s">
        <v>1149</v>
      </c>
      <c r="I377" s="6" t="s">
        <v>27</v>
      </c>
      <c r="J377" s="6" t="s">
        <v>33</v>
      </c>
      <c r="K377" s="7">
        <v>2900</v>
      </c>
      <c r="L377" s="7">
        <v>3</v>
      </c>
      <c r="M377" s="7">
        <f>Table23[[#This Row],[Qty]]*Table23[[#This Row],[Price]]</f>
        <v>8700</v>
      </c>
      <c r="N377" s="6" t="s">
        <v>17</v>
      </c>
      <c r="O377" s="8">
        <f>SUMIFS(Table23[Amount], Table23[Order Date], "&gt;"&amp;Table23[[#This Row],[Order Date]]-30,Table23[Order Date], "&lt;="&amp;Table23[[#This Row],[Order Date]])</f>
        <v>2094880</v>
      </c>
      <c r="P377" s="9">
        <f>SUMIFS(Table23[Amount], Table23[Order Date], "&gt;"&amp;Table23[[#This Row],[Order Date]]-90,Table23[Order Date], "&lt;="&amp;Table23[[#This Row],[Order Date]])</f>
        <v>3804400</v>
      </c>
    </row>
    <row r="378" spans="2:16" x14ac:dyDescent="0.25">
      <c r="B378" s="5" t="s">
        <v>1150</v>
      </c>
      <c r="C378" s="15">
        <v>44705</v>
      </c>
      <c r="D378" s="21" t="str">
        <f>TEXT(Table23[[#This Row],[Order Date]],"d")</f>
        <v>24</v>
      </c>
      <c r="E378" s="15" t="str">
        <f>TEXT(Table23[[#This Row],[Order Date]],"dddd")</f>
        <v>Tuesday</v>
      </c>
      <c r="F378" s="6" t="str">
        <f>TEXT(Table23[[#This Row],[Order Date]],"mmmm")</f>
        <v>May</v>
      </c>
      <c r="G378" s="6" t="s">
        <v>1151</v>
      </c>
      <c r="H378" s="6" t="s">
        <v>1152</v>
      </c>
      <c r="I378" s="6" t="s">
        <v>32</v>
      </c>
      <c r="J378" s="6" t="s">
        <v>37</v>
      </c>
      <c r="K378" s="7">
        <v>190</v>
      </c>
      <c r="L378" s="7">
        <v>4</v>
      </c>
      <c r="M378" s="7">
        <f>Table23[[#This Row],[Qty]]*Table23[[#This Row],[Price]]</f>
        <v>760</v>
      </c>
      <c r="N378" s="6" t="s">
        <v>23</v>
      </c>
      <c r="O378" s="8">
        <f>SUMIFS(Table23[Amount], Table23[Order Date], "&gt;"&amp;Table23[[#This Row],[Order Date]]-30,Table23[Order Date], "&lt;="&amp;Table23[[#This Row],[Order Date]])</f>
        <v>2094880</v>
      </c>
      <c r="P378" s="9">
        <f>SUMIFS(Table23[Amount], Table23[Order Date], "&gt;"&amp;Table23[[#This Row],[Order Date]]-90,Table23[Order Date], "&lt;="&amp;Table23[[#This Row],[Order Date]])</f>
        <v>3804400</v>
      </c>
    </row>
    <row r="379" spans="2:16" x14ac:dyDescent="0.25">
      <c r="B379" s="5" t="s">
        <v>1153</v>
      </c>
      <c r="C379" s="15">
        <v>44705</v>
      </c>
      <c r="D379" s="21" t="str">
        <f>TEXT(Table23[[#This Row],[Order Date]],"d")</f>
        <v>24</v>
      </c>
      <c r="E379" s="15" t="str">
        <f>TEXT(Table23[[#This Row],[Order Date]],"dddd")</f>
        <v>Tuesday</v>
      </c>
      <c r="F379" s="6" t="str">
        <f>TEXT(Table23[[#This Row],[Order Date]],"mmmm")</f>
        <v>May</v>
      </c>
      <c r="G379" s="6" t="s">
        <v>1154</v>
      </c>
      <c r="H379" s="6" t="s">
        <v>1155</v>
      </c>
      <c r="I379" s="6" t="s">
        <v>15</v>
      </c>
      <c r="J379" s="6" t="s">
        <v>41</v>
      </c>
      <c r="K379" s="7">
        <v>4000</v>
      </c>
      <c r="L379" s="7">
        <v>2</v>
      </c>
      <c r="M379" s="7">
        <f>Table23[[#This Row],[Qty]]*Table23[[#This Row],[Price]]</f>
        <v>8000</v>
      </c>
      <c r="N379" s="6" t="s">
        <v>17</v>
      </c>
      <c r="O379" s="8">
        <f>SUMIFS(Table23[Amount], Table23[Order Date], "&gt;"&amp;Table23[[#This Row],[Order Date]]-30,Table23[Order Date], "&lt;="&amp;Table23[[#This Row],[Order Date]])</f>
        <v>2094880</v>
      </c>
      <c r="P379" s="9">
        <f>SUMIFS(Table23[Amount], Table23[Order Date], "&gt;"&amp;Table23[[#This Row],[Order Date]]-90,Table23[Order Date], "&lt;="&amp;Table23[[#This Row],[Order Date]])</f>
        <v>3804400</v>
      </c>
    </row>
    <row r="380" spans="2:16" x14ac:dyDescent="0.25">
      <c r="B380" s="5" t="s">
        <v>1156</v>
      </c>
      <c r="C380" s="15">
        <v>44705</v>
      </c>
      <c r="D380" s="21" t="str">
        <f>TEXT(Table23[[#This Row],[Order Date]],"d")</f>
        <v>24</v>
      </c>
      <c r="E380" s="15" t="str">
        <f>TEXT(Table23[[#This Row],[Order Date]],"dddd")</f>
        <v>Tuesday</v>
      </c>
      <c r="F380" s="6" t="str">
        <f>TEXT(Table23[[#This Row],[Order Date]],"mmmm")</f>
        <v>May</v>
      </c>
      <c r="G380" s="6" t="s">
        <v>1157</v>
      </c>
      <c r="H380" s="6" t="s">
        <v>1158</v>
      </c>
      <c r="I380" s="6" t="s">
        <v>21</v>
      </c>
      <c r="J380" s="6" t="s">
        <v>45</v>
      </c>
      <c r="K380" s="7">
        <v>1500</v>
      </c>
      <c r="L380" s="7">
        <v>3</v>
      </c>
      <c r="M380" s="7">
        <f>Table23[[#This Row],[Qty]]*Table23[[#This Row],[Price]]</f>
        <v>4500</v>
      </c>
      <c r="N380" s="6" t="s">
        <v>23</v>
      </c>
      <c r="O380" s="8">
        <f>SUMIFS(Table23[Amount], Table23[Order Date], "&gt;"&amp;Table23[[#This Row],[Order Date]]-30,Table23[Order Date], "&lt;="&amp;Table23[[#This Row],[Order Date]])</f>
        <v>2094880</v>
      </c>
      <c r="P380" s="9">
        <f>SUMIFS(Table23[Amount], Table23[Order Date], "&gt;"&amp;Table23[[#This Row],[Order Date]]-90,Table23[Order Date], "&lt;="&amp;Table23[[#This Row],[Order Date]])</f>
        <v>3804400</v>
      </c>
    </row>
    <row r="381" spans="2:16" x14ac:dyDescent="0.25">
      <c r="B381" s="5" t="s">
        <v>1159</v>
      </c>
      <c r="C381" s="15">
        <v>44706</v>
      </c>
      <c r="D381" s="21" t="str">
        <f>TEXT(Table23[[#This Row],[Order Date]],"d")</f>
        <v>25</v>
      </c>
      <c r="E381" s="15" t="str">
        <f>TEXT(Table23[[#This Row],[Order Date]],"dddd")</f>
        <v>Wednesday</v>
      </c>
      <c r="F381" s="6" t="str">
        <f>TEXT(Table23[[#This Row],[Order Date]],"mmmm")</f>
        <v>May</v>
      </c>
      <c r="G381" s="6" t="s">
        <v>1160</v>
      </c>
      <c r="H381" s="6" t="s">
        <v>1161</v>
      </c>
      <c r="I381" s="6" t="s">
        <v>27</v>
      </c>
      <c r="J381" s="6" t="s">
        <v>16</v>
      </c>
      <c r="K381" s="7">
        <v>210</v>
      </c>
      <c r="L381" s="7">
        <v>4</v>
      </c>
      <c r="M381" s="7">
        <f>Table23[[#This Row],[Qty]]*Table23[[#This Row],[Price]]</f>
        <v>840</v>
      </c>
      <c r="N381" s="6" t="s">
        <v>17</v>
      </c>
      <c r="O381" s="8">
        <f>SUMIFS(Table23[Amount], Table23[Order Date], "&gt;"&amp;Table23[[#This Row],[Order Date]]-30,Table23[Order Date], "&lt;="&amp;Table23[[#This Row],[Order Date]])</f>
        <v>2144870</v>
      </c>
      <c r="P381" s="9">
        <f>SUMIFS(Table23[Amount], Table23[Order Date], "&gt;"&amp;Table23[[#This Row],[Order Date]]-90,Table23[Order Date], "&lt;="&amp;Table23[[#This Row],[Order Date]])</f>
        <v>3904200</v>
      </c>
    </row>
    <row r="382" spans="2:16" x14ac:dyDescent="0.25">
      <c r="B382" s="5" t="s">
        <v>1162</v>
      </c>
      <c r="C382" s="15">
        <v>44706</v>
      </c>
      <c r="D382" s="21" t="str">
        <f>TEXT(Table23[[#This Row],[Order Date]],"d")</f>
        <v>25</v>
      </c>
      <c r="E382" s="15" t="str">
        <f>TEXT(Table23[[#This Row],[Order Date]],"dddd")</f>
        <v>Wednesday</v>
      </c>
      <c r="F382" s="6" t="str">
        <f>TEXT(Table23[[#This Row],[Order Date]],"mmmm")</f>
        <v>May</v>
      </c>
      <c r="G382" s="6" t="s">
        <v>1163</v>
      </c>
      <c r="H382" s="6" t="s">
        <v>1164</v>
      </c>
      <c r="I382" s="6" t="s">
        <v>32</v>
      </c>
      <c r="J382" s="6" t="s">
        <v>22</v>
      </c>
      <c r="K382" s="7">
        <v>4000</v>
      </c>
      <c r="L382" s="7">
        <v>5</v>
      </c>
      <c r="M382" s="7">
        <f>Table23[[#This Row],[Qty]]*Table23[[#This Row],[Price]]</f>
        <v>20000</v>
      </c>
      <c r="N382" s="6" t="s">
        <v>23</v>
      </c>
      <c r="O382" s="8">
        <f>SUMIFS(Table23[Amount], Table23[Order Date], "&gt;"&amp;Table23[[#This Row],[Order Date]]-30,Table23[Order Date], "&lt;="&amp;Table23[[#This Row],[Order Date]])</f>
        <v>2144870</v>
      </c>
      <c r="P382" s="9">
        <f>SUMIFS(Table23[Amount], Table23[Order Date], "&gt;"&amp;Table23[[#This Row],[Order Date]]-90,Table23[Order Date], "&lt;="&amp;Table23[[#This Row],[Order Date]])</f>
        <v>3904200</v>
      </c>
    </row>
    <row r="383" spans="2:16" x14ac:dyDescent="0.25">
      <c r="B383" s="5" t="s">
        <v>1165</v>
      </c>
      <c r="C383" s="15">
        <v>44706</v>
      </c>
      <c r="D383" s="21" t="str">
        <f>TEXT(Table23[[#This Row],[Order Date]],"d")</f>
        <v>25</v>
      </c>
      <c r="E383" s="15" t="str">
        <f>TEXT(Table23[[#This Row],[Order Date]],"dddd")</f>
        <v>Wednesday</v>
      </c>
      <c r="F383" s="6" t="str">
        <f>TEXT(Table23[[#This Row],[Order Date]],"mmmm")</f>
        <v>May</v>
      </c>
      <c r="G383" s="6" t="s">
        <v>1166</v>
      </c>
      <c r="H383" s="6" t="s">
        <v>1167</v>
      </c>
      <c r="I383" s="6" t="s">
        <v>15</v>
      </c>
      <c r="J383" s="6" t="s">
        <v>28</v>
      </c>
      <c r="K383" s="7">
        <v>3200</v>
      </c>
      <c r="L383" s="7">
        <v>6</v>
      </c>
      <c r="M383" s="7">
        <f>Table23[[#This Row],[Qty]]*Table23[[#This Row],[Price]]</f>
        <v>19200</v>
      </c>
      <c r="N383" s="6" t="s">
        <v>17</v>
      </c>
      <c r="O383" s="8">
        <f>SUMIFS(Table23[Amount], Table23[Order Date], "&gt;"&amp;Table23[[#This Row],[Order Date]]-30,Table23[Order Date], "&lt;="&amp;Table23[[#This Row],[Order Date]])</f>
        <v>2144870</v>
      </c>
      <c r="P383" s="9">
        <f>SUMIFS(Table23[Amount], Table23[Order Date], "&gt;"&amp;Table23[[#This Row],[Order Date]]-90,Table23[Order Date], "&lt;="&amp;Table23[[#This Row],[Order Date]])</f>
        <v>3904200</v>
      </c>
    </row>
    <row r="384" spans="2:16" x14ac:dyDescent="0.25">
      <c r="B384" s="5" t="s">
        <v>1168</v>
      </c>
      <c r="C384" s="15">
        <v>44706</v>
      </c>
      <c r="D384" s="21" t="str">
        <f>TEXT(Table23[[#This Row],[Order Date]],"d")</f>
        <v>25</v>
      </c>
      <c r="E384" s="15" t="str">
        <f>TEXT(Table23[[#This Row],[Order Date]],"dddd")</f>
        <v>Wednesday</v>
      </c>
      <c r="F384" s="6" t="str">
        <f>TEXT(Table23[[#This Row],[Order Date]],"mmmm")</f>
        <v>May</v>
      </c>
      <c r="G384" s="6" t="s">
        <v>1169</v>
      </c>
      <c r="H384" s="6" t="s">
        <v>1170</v>
      </c>
      <c r="I384" s="6" t="s">
        <v>21</v>
      </c>
      <c r="J384" s="6" t="s">
        <v>33</v>
      </c>
      <c r="K384" s="7">
        <v>2900</v>
      </c>
      <c r="L384" s="7">
        <v>5</v>
      </c>
      <c r="M384" s="7">
        <f>Table23[[#This Row],[Qty]]*Table23[[#This Row],[Price]]</f>
        <v>14500</v>
      </c>
      <c r="N384" s="6" t="s">
        <v>23</v>
      </c>
      <c r="O384" s="8">
        <f>SUMIFS(Table23[Amount], Table23[Order Date], "&gt;"&amp;Table23[[#This Row],[Order Date]]-30,Table23[Order Date], "&lt;="&amp;Table23[[#This Row],[Order Date]])</f>
        <v>2144870</v>
      </c>
      <c r="P384" s="9">
        <f>SUMIFS(Table23[Amount], Table23[Order Date], "&gt;"&amp;Table23[[#This Row],[Order Date]]-90,Table23[Order Date], "&lt;="&amp;Table23[[#This Row],[Order Date]])</f>
        <v>3904200</v>
      </c>
    </row>
    <row r="385" spans="2:16" x14ac:dyDescent="0.25">
      <c r="B385" s="5" t="s">
        <v>1171</v>
      </c>
      <c r="C385" s="15">
        <v>44706</v>
      </c>
      <c r="D385" s="21" t="str">
        <f>TEXT(Table23[[#This Row],[Order Date]],"d")</f>
        <v>25</v>
      </c>
      <c r="E385" s="15" t="str">
        <f>TEXT(Table23[[#This Row],[Order Date]],"dddd")</f>
        <v>Wednesday</v>
      </c>
      <c r="F385" s="6" t="str">
        <f>TEXT(Table23[[#This Row],[Order Date]],"mmmm")</f>
        <v>May</v>
      </c>
      <c r="G385" s="6" t="s">
        <v>1172</v>
      </c>
      <c r="H385" s="6" t="s">
        <v>1173</v>
      </c>
      <c r="I385" s="6" t="s">
        <v>27</v>
      </c>
      <c r="J385" s="6" t="s">
        <v>37</v>
      </c>
      <c r="K385" s="7">
        <v>190</v>
      </c>
      <c r="L385" s="7">
        <v>4</v>
      </c>
      <c r="M385" s="7">
        <f>Table23[[#This Row],[Qty]]*Table23[[#This Row],[Price]]</f>
        <v>760</v>
      </c>
      <c r="N385" s="6" t="s">
        <v>17</v>
      </c>
      <c r="O385" s="8">
        <f>SUMIFS(Table23[Amount], Table23[Order Date], "&gt;"&amp;Table23[[#This Row],[Order Date]]-30,Table23[Order Date], "&lt;="&amp;Table23[[#This Row],[Order Date]])</f>
        <v>2144870</v>
      </c>
      <c r="P385" s="9">
        <f>SUMIFS(Table23[Amount], Table23[Order Date], "&gt;"&amp;Table23[[#This Row],[Order Date]]-90,Table23[Order Date], "&lt;="&amp;Table23[[#This Row],[Order Date]])</f>
        <v>3904200</v>
      </c>
    </row>
    <row r="386" spans="2:16" x14ac:dyDescent="0.25">
      <c r="B386" s="5" t="s">
        <v>1174</v>
      </c>
      <c r="C386" s="15">
        <v>44706</v>
      </c>
      <c r="D386" s="21" t="str">
        <f>TEXT(Table23[[#This Row],[Order Date]],"d")</f>
        <v>25</v>
      </c>
      <c r="E386" s="15" t="str">
        <f>TEXT(Table23[[#This Row],[Order Date]],"dddd")</f>
        <v>Wednesday</v>
      </c>
      <c r="F386" s="6" t="str">
        <f>TEXT(Table23[[#This Row],[Order Date]],"mmmm")</f>
        <v>May</v>
      </c>
      <c r="G386" s="6" t="s">
        <v>1175</v>
      </c>
      <c r="H386" s="6" t="s">
        <v>1176</v>
      </c>
      <c r="I386" s="6" t="s">
        <v>32</v>
      </c>
      <c r="J386" s="6" t="s">
        <v>41</v>
      </c>
      <c r="K386" s="7">
        <v>4000</v>
      </c>
      <c r="L386" s="7">
        <v>10</v>
      </c>
      <c r="M386" s="7">
        <f>Table23[[#This Row],[Qty]]*Table23[[#This Row],[Price]]</f>
        <v>40000</v>
      </c>
      <c r="N386" s="6" t="s">
        <v>23</v>
      </c>
      <c r="O386" s="8">
        <f>SUMIFS(Table23[Amount], Table23[Order Date], "&gt;"&amp;Table23[[#This Row],[Order Date]]-30,Table23[Order Date], "&lt;="&amp;Table23[[#This Row],[Order Date]])</f>
        <v>2144870</v>
      </c>
      <c r="P386" s="9">
        <f>SUMIFS(Table23[Amount], Table23[Order Date], "&gt;"&amp;Table23[[#This Row],[Order Date]]-90,Table23[Order Date], "&lt;="&amp;Table23[[#This Row],[Order Date]])</f>
        <v>3904200</v>
      </c>
    </row>
    <row r="387" spans="2:16" x14ac:dyDescent="0.25">
      <c r="B387" s="5" t="s">
        <v>1177</v>
      </c>
      <c r="C387" s="15">
        <v>44706</v>
      </c>
      <c r="D387" s="21" t="str">
        <f>TEXT(Table23[[#This Row],[Order Date]],"d")</f>
        <v>25</v>
      </c>
      <c r="E387" s="15" t="str">
        <f>TEXT(Table23[[#This Row],[Order Date]],"dddd")</f>
        <v>Wednesday</v>
      </c>
      <c r="F387" s="6" t="str">
        <f>TEXT(Table23[[#This Row],[Order Date]],"mmmm")</f>
        <v>May</v>
      </c>
      <c r="G387" s="6" t="s">
        <v>1178</v>
      </c>
      <c r="H387" s="6" t="s">
        <v>1179</v>
      </c>
      <c r="I387" s="6" t="s">
        <v>15</v>
      </c>
      <c r="J387" s="6" t="s">
        <v>45</v>
      </c>
      <c r="K387" s="7">
        <v>1500</v>
      </c>
      <c r="L387" s="7">
        <v>3</v>
      </c>
      <c r="M387" s="7">
        <f>Table23[[#This Row],[Qty]]*Table23[[#This Row],[Price]]</f>
        <v>4500</v>
      </c>
      <c r="N387" s="6" t="s">
        <v>17</v>
      </c>
      <c r="O387" s="8">
        <f>SUMIFS(Table23[Amount], Table23[Order Date], "&gt;"&amp;Table23[[#This Row],[Order Date]]-30,Table23[Order Date], "&lt;="&amp;Table23[[#This Row],[Order Date]])</f>
        <v>2144870</v>
      </c>
      <c r="P387" s="9">
        <f>SUMIFS(Table23[Amount], Table23[Order Date], "&gt;"&amp;Table23[[#This Row],[Order Date]]-90,Table23[Order Date], "&lt;="&amp;Table23[[#This Row],[Order Date]])</f>
        <v>3904200</v>
      </c>
    </row>
    <row r="388" spans="2:16" x14ac:dyDescent="0.25">
      <c r="B388" s="5" t="s">
        <v>1180</v>
      </c>
      <c r="C388" s="15">
        <v>44707</v>
      </c>
      <c r="D388" s="21" t="str">
        <f>TEXT(Table23[[#This Row],[Order Date]],"d")</f>
        <v>26</v>
      </c>
      <c r="E388" s="15" t="str">
        <f>TEXT(Table23[[#This Row],[Order Date]],"dddd")</f>
        <v>Thursday</v>
      </c>
      <c r="F388" s="6" t="str">
        <f>TEXT(Table23[[#This Row],[Order Date]],"mmmm")</f>
        <v>May</v>
      </c>
      <c r="G388" s="6" t="s">
        <v>1181</v>
      </c>
      <c r="H388" s="6" t="s">
        <v>1182</v>
      </c>
      <c r="I388" s="6" t="s">
        <v>21</v>
      </c>
      <c r="J388" s="6" t="s">
        <v>16</v>
      </c>
      <c r="K388" s="7">
        <v>210</v>
      </c>
      <c r="L388" s="7">
        <v>4</v>
      </c>
      <c r="M388" s="7">
        <f>Table23[[#This Row],[Qty]]*Table23[[#This Row],[Price]]</f>
        <v>840</v>
      </c>
      <c r="N388" s="6" t="s">
        <v>23</v>
      </c>
      <c r="O388" s="8">
        <f>SUMIFS(Table23[Amount], Table23[Order Date], "&gt;"&amp;Table23[[#This Row],[Order Date]]-30,Table23[Order Date], "&lt;="&amp;Table23[[#This Row],[Order Date]])</f>
        <v>2178920</v>
      </c>
      <c r="P388" s="9">
        <f>SUMIFS(Table23[Amount], Table23[Order Date], "&gt;"&amp;Table23[[#This Row],[Order Date]]-90,Table23[Order Date], "&lt;="&amp;Table23[[#This Row],[Order Date]])</f>
        <v>3988880</v>
      </c>
    </row>
    <row r="389" spans="2:16" x14ac:dyDescent="0.25">
      <c r="B389" s="5" t="s">
        <v>1183</v>
      </c>
      <c r="C389" s="15">
        <v>44707</v>
      </c>
      <c r="D389" s="21" t="str">
        <f>TEXT(Table23[[#This Row],[Order Date]],"d")</f>
        <v>26</v>
      </c>
      <c r="E389" s="15" t="str">
        <f>TEXT(Table23[[#This Row],[Order Date]],"dddd")</f>
        <v>Thursday</v>
      </c>
      <c r="F389" s="6" t="str">
        <f>TEXT(Table23[[#This Row],[Order Date]],"mmmm")</f>
        <v>May</v>
      </c>
      <c r="G389" s="6" t="s">
        <v>1184</v>
      </c>
      <c r="H389" s="6" t="s">
        <v>1185</v>
      </c>
      <c r="I389" s="6" t="s">
        <v>27</v>
      </c>
      <c r="J389" s="6" t="s">
        <v>22</v>
      </c>
      <c r="K389" s="7">
        <v>4000</v>
      </c>
      <c r="L389" s="7">
        <v>5</v>
      </c>
      <c r="M389" s="7">
        <f>Table23[[#This Row],[Qty]]*Table23[[#This Row],[Price]]</f>
        <v>20000</v>
      </c>
      <c r="N389" s="6" t="s">
        <v>17</v>
      </c>
      <c r="O389" s="8">
        <f>SUMIFS(Table23[Amount], Table23[Order Date], "&gt;"&amp;Table23[[#This Row],[Order Date]]-30,Table23[Order Date], "&lt;="&amp;Table23[[#This Row],[Order Date]])</f>
        <v>2178920</v>
      </c>
      <c r="P389" s="9">
        <f>SUMIFS(Table23[Amount], Table23[Order Date], "&gt;"&amp;Table23[[#This Row],[Order Date]]-90,Table23[Order Date], "&lt;="&amp;Table23[[#This Row],[Order Date]])</f>
        <v>3988880</v>
      </c>
    </row>
    <row r="390" spans="2:16" x14ac:dyDescent="0.25">
      <c r="B390" s="5" t="s">
        <v>1186</v>
      </c>
      <c r="C390" s="15">
        <v>44707</v>
      </c>
      <c r="D390" s="21" t="str">
        <f>TEXT(Table23[[#This Row],[Order Date]],"d")</f>
        <v>26</v>
      </c>
      <c r="E390" s="15" t="str">
        <f>TEXT(Table23[[#This Row],[Order Date]],"dddd")</f>
        <v>Thursday</v>
      </c>
      <c r="F390" s="6" t="str">
        <f>TEXT(Table23[[#This Row],[Order Date]],"mmmm")</f>
        <v>May</v>
      </c>
      <c r="G390" s="6" t="s">
        <v>1187</v>
      </c>
      <c r="H390" s="6" t="s">
        <v>1188</v>
      </c>
      <c r="I390" s="6" t="s">
        <v>32</v>
      </c>
      <c r="J390" s="6" t="s">
        <v>28</v>
      </c>
      <c r="K390" s="7">
        <v>3200</v>
      </c>
      <c r="L390" s="7">
        <v>6</v>
      </c>
      <c r="M390" s="7">
        <f>Table23[[#This Row],[Qty]]*Table23[[#This Row],[Price]]</f>
        <v>19200</v>
      </c>
      <c r="N390" s="6" t="s">
        <v>23</v>
      </c>
      <c r="O390" s="8">
        <f>SUMIFS(Table23[Amount], Table23[Order Date], "&gt;"&amp;Table23[[#This Row],[Order Date]]-30,Table23[Order Date], "&lt;="&amp;Table23[[#This Row],[Order Date]])</f>
        <v>2178920</v>
      </c>
      <c r="P390" s="9">
        <f>SUMIFS(Table23[Amount], Table23[Order Date], "&gt;"&amp;Table23[[#This Row],[Order Date]]-90,Table23[Order Date], "&lt;="&amp;Table23[[#This Row],[Order Date]])</f>
        <v>3988880</v>
      </c>
    </row>
    <row r="391" spans="2:16" x14ac:dyDescent="0.25">
      <c r="B391" s="5" t="s">
        <v>1189</v>
      </c>
      <c r="C391" s="15">
        <v>44707</v>
      </c>
      <c r="D391" s="21" t="str">
        <f>TEXT(Table23[[#This Row],[Order Date]],"d")</f>
        <v>26</v>
      </c>
      <c r="E391" s="15" t="str">
        <f>TEXT(Table23[[#This Row],[Order Date]],"dddd")</f>
        <v>Thursday</v>
      </c>
      <c r="F391" s="6" t="str">
        <f>TEXT(Table23[[#This Row],[Order Date]],"mmmm")</f>
        <v>May</v>
      </c>
      <c r="G391" s="6" t="s">
        <v>1190</v>
      </c>
      <c r="H391" s="6" t="s">
        <v>1191</v>
      </c>
      <c r="I391" s="6" t="s">
        <v>15</v>
      </c>
      <c r="J391" s="6" t="s">
        <v>33</v>
      </c>
      <c r="K391" s="7">
        <v>2900</v>
      </c>
      <c r="L391" s="7">
        <v>5</v>
      </c>
      <c r="M391" s="7">
        <f>Table23[[#This Row],[Qty]]*Table23[[#This Row],[Price]]</f>
        <v>14500</v>
      </c>
      <c r="N391" s="6" t="s">
        <v>17</v>
      </c>
      <c r="O391" s="8">
        <f>SUMIFS(Table23[Amount], Table23[Order Date], "&gt;"&amp;Table23[[#This Row],[Order Date]]-30,Table23[Order Date], "&lt;="&amp;Table23[[#This Row],[Order Date]])</f>
        <v>2178920</v>
      </c>
      <c r="P391" s="9">
        <f>SUMIFS(Table23[Amount], Table23[Order Date], "&gt;"&amp;Table23[[#This Row],[Order Date]]-90,Table23[Order Date], "&lt;="&amp;Table23[[#This Row],[Order Date]])</f>
        <v>3988880</v>
      </c>
    </row>
    <row r="392" spans="2:16" x14ac:dyDescent="0.25">
      <c r="B392" s="5" t="s">
        <v>1192</v>
      </c>
      <c r="C392" s="15">
        <v>44707</v>
      </c>
      <c r="D392" s="21" t="str">
        <f>TEXT(Table23[[#This Row],[Order Date]],"d")</f>
        <v>26</v>
      </c>
      <c r="E392" s="15" t="str">
        <f>TEXT(Table23[[#This Row],[Order Date]],"dddd")</f>
        <v>Thursday</v>
      </c>
      <c r="F392" s="6" t="str">
        <f>TEXT(Table23[[#This Row],[Order Date]],"mmmm")</f>
        <v>May</v>
      </c>
      <c r="G392" s="6" t="s">
        <v>1193</v>
      </c>
      <c r="H392" s="6" t="s">
        <v>1194</v>
      </c>
      <c r="I392" s="6" t="s">
        <v>21</v>
      </c>
      <c r="J392" s="6" t="s">
        <v>37</v>
      </c>
      <c r="K392" s="7">
        <v>190</v>
      </c>
      <c r="L392" s="7">
        <v>6</v>
      </c>
      <c r="M392" s="7">
        <f>Table23[[#This Row],[Qty]]*Table23[[#This Row],[Price]]</f>
        <v>1140</v>
      </c>
      <c r="N392" s="6" t="s">
        <v>23</v>
      </c>
      <c r="O392" s="8">
        <f>SUMIFS(Table23[Amount], Table23[Order Date], "&gt;"&amp;Table23[[#This Row],[Order Date]]-30,Table23[Order Date], "&lt;="&amp;Table23[[#This Row],[Order Date]])</f>
        <v>2178920</v>
      </c>
      <c r="P392" s="9">
        <f>SUMIFS(Table23[Amount], Table23[Order Date], "&gt;"&amp;Table23[[#This Row],[Order Date]]-90,Table23[Order Date], "&lt;="&amp;Table23[[#This Row],[Order Date]])</f>
        <v>3988880</v>
      </c>
    </row>
    <row r="393" spans="2:16" x14ac:dyDescent="0.25">
      <c r="B393" s="5" t="s">
        <v>1195</v>
      </c>
      <c r="C393" s="15">
        <v>44707</v>
      </c>
      <c r="D393" s="21" t="str">
        <f>TEXT(Table23[[#This Row],[Order Date]],"d")</f>
        <v>26</v>
      </c>
      <c r="E393" s="15" t="str">
        <f>TEXT(Table23[[#This Row],[Order Date]],"dddd")</f>
        <v>Thursday</v>
      </c>
      <c r="F393" s="6" t="str">
        <f>TEXT(Table23[[#This Row],[Order Date]],"mmmm")</f>
        <v>May</v>
      </c>
      <c r="G393" s="6" t="s">
        <v>1196</v>
      </c>
      <c r="H393" s="6" t="s">
        <v>1197</v>
      </c>
      <c r="I393" s="6" t="s">
        <v>27</v>
      </c>
      <c r="J393" s="6" t="s">
        <v>41</v>
      </c>
      <c r="K393" s="7">
        <v>4000</v>
      </c>
      <c r="L393" s="7">
        <v>5</v>
      </c>
      <c r="M393" s="7">
        <f>Table23[[#This Row],[Qty]]*Table23[[#This Row],[Price]]</f>
        <v>20000</v>
      </c>
      <c r="N393" s="6" t="s">
        <v>17</v>
      </c>
      <c r="O393" s="8">
        <f>SUMIFS(Table23[Amount], Table23[Order Date], "&gt;"&amp;Table23[[#This Row],[Order Date]]-30,Table23[Order Date], "&lt;="&amp;Table23[[#This Row],[Order Date]])</f>
        <v>2178920</v>
      </c>
      <c r="P393" s="9">
        <f>SUMIFS(Table23[Amount], Table23[Order Date], "&gt;"&amp;Table23[[#This Row],[Order Date]]-90,Table23[Order Date], "&lt;="&amp;Table23[[#This Row],[Order Date]])</f>
        <v>3988880</v>
      </c>
    </row>
    <row r="394" spans="2:16" x14ac:dyDescent="0.25">
      <c r="B394" s="5" t="s">
        <v>1198</v>
      </c>
      <c r="C394" s="15">
        <v>44707</v>
      </c>
      <c r="D394" s="21" t="str">
        <f>TEXT(Table23[[#This Row],[Order Date]],"d")</f>
        <v>26</v>
      </c>
      <c r="E394" s="15" t="str">
        <f>TEXT(Table23[[#This Row],[Order Date]],"dddd")</f>
        <v>Thursday</v>
      </c>
      <c r="F394" s="6" t="str">
        <f>TEXT(Table23[[#This Row],[Order Date]],"mmmm")</f>
        <v>May</v>
      </c>
      <c r="G394" s="6" t="s">
        <v>1199</v>
      </c>
      <c r="H394" s="6" t="s">
        <v>1200</v>
      </c>
      <c r="I394" s="6" t="s">
        <v>32</v>
      </c>
      <c r="J394" s="6" t="s">
        <v>45</v>
      </c>
      <c r="K394" s="7">
        <v>1500</v>
      </c>
      <c r="L394" s="7">
        <v>6</v>
      </c>
      <c r="M394" s="7">
        <f>Table23[[#This Row],[Qty]]*Table23[[#This Row],[Price]]</f>
        <v>9000</v>
      </c>
      <c r="N394" s="6" t="s">
        <v>23</v>
      </c>
      <c r="O394" s="8">
        <f>SUMIFS(Table23[Amount], Table23[Order Date], "&gt;"&amp;Table23[[#This Row],[Order Date]]-30,Table23[Order Date], "&lt;="&amp;Table23[[#This Row],[Order Date]])</f>
        <v>2178920</v>
      </c>
      <c r="P394" s="9">
        <f>SUMIFS(Table23[Amount], Table23[Order Date], "&gt;"&amp;Table23[[#This Row],[Order Date]]-90,Table23[Order Date], "&lt;="&amp;Table23[[#This Row],[Order Date]])</f>
        <v>3988880</v>
      </c>
    </row>
    <row r="395" spans="2:16" x14ac:dyDescent="0.25">
      <c r="B395" s="5" t="s">
        <v>1201</v>
      </c>
      <c r="C395" s="15">
        <v>44708</v>
      </c>
      <c r="D395" s="21" t="str">
        <f>TEXT(Table23[[#This Row],[Order Date]],"d")</f>
        <v>27</v>
      </c>
      <c r="E395" s="15" t="str">
        <f>TEXT(Table23[[#This Row],[Order Date]],"dddd")</f>
        <v>Friday</v>
      </c>
      <c r="F395" s="6" t="str">
        <f>TEXT(Table23[[#This Row],[Order Date]],"mmmm")</f>
        <v>May</v>
      </c>
      <c r="G395" s="6" t="s">
        <v>1202</v>
      </c>
      <c r="H395" s="6" t="s">
        <v>1203</v>
      </c>
      <c r="I395" s="6" t="s">
        <v>15</v>
      </c>
      <c r="J395" s="6" t="s">
        <v>16</v>
      </c>
      <c r="K395" s="7">
        <v>210</v>
      </c>
      <c r="L395" s="7">
        <v>2</v>
      </c>
      <c r="M395" s="7">
        <f>Table23[[#This Row],[Qty]]*Table23[[#This Row],[Price]]</f>
        <v>420</v>
      </c>
      <c r="N395" s="6" t="s">
        <v>17</v>
      </c>
      <c r="O395" s="8">
        <f>SUMIFS(Table23[Amount], Table23[Order Date], "&gt;"&amp;Table23[[#This Row],[Order Date]]-30,Table23[Order Date], "&lt;="&amp;Table23[[#This Row],[Order Date]])</f>
        <v>2128930</v>
      </c>
      <c r="P395" s="9">
        <f>SUMIFS(Table23[Amount], Table23[Order Date], "&gt;"&amp;Table23[[#This Row],[Order Date]]-90,Table23[Order Date], "&lt;="&amp;Table23[[#This Row],[Order Date]])</f>
        <v>4038690</v>
      </c>
    </row>
    <row r="396" spans="2:16" x14ac:dyDescent="0.25">
      <c r="B396" s="5" t="s">
        <v>1204</v>
      </c>
      <c r="C396" s="15">
        <v>44708</v>
      </c>
      <c r="D396" s="21" t="str">
        <f>TEXT(Table23[[#This Row],[Order Date]],"d")</f>
        <v>27</v>
      </c>
      <c r="E396" s="15" t="str">
        <f>TEXT(Table23[[#This Row],[Order Date]],"dddd")</f>
        <v>Friday</v>
      </c>
      <c r="F396" s="6" t="str">
        <f>TEXT(Table23[[#This Row],[Order Date]],"mmmm")</f>
        <v>May</v>
      </c>
      <c r="G396" s="6" t="s">
        <v>1205</v>
      </c>
      <c r="H396" s="6" t="s">
        <v>1206</v>
      </c>
      <c r="I396" s="6" t="s">
        <v>21</v>
      </c>
      <c r="J396" s="6" t="s">
        <v>22</v>
      </c>
      <c r="K396" s="7">
        <v>4000</v>
      </c>
      <c r="L396" s="7">
        <v>3</v>
      </c>
      <c r="M396" s="7">
        <f>Table23[[#This Row],[Qty]]*Table23[[#This Row],[Price]]</f>
        <v>12000</v>
      </c>
      <c r="N396" s="6" t="s">
        <v>23</v>
      </c>
      <c r="O396" s="8">
        <f>SUMIFS(Table23[Amount], Table23[Order Date], "&gt;"&amp;Table23[[#This Row],[Order Date]]-30,Table23[Order Date], "&lt;="&amp;Table23[[#This Row],[Order Date]])</f>
        <v>2128930</v>
      </c>
      <c r="P396" s="9">
        <f>SUMIFS(Table23[Amount], Table23[Order Date], "&gt;"&amp;Table23[[#This Row],[Order Date]]-90,Table23[Order Date], "&lt;="&amp;Table23[[#This Row],[Order Date]])</f>
        <v>4038690</v>
      </c>
    </row>
    <row r="397" spans="2:16" x14ac:dyDescent="0.25">
      <c r="B397" s="5" t="s">
        <v>1207</v>
      </c>
      <c r="C397" s="15">
        <v>44708</v>
      </c>
      <c r="D397" s="21" t="str">
        <f>TEXT(Table23[[#This Row],[Order Date]],"d")</f>
        <v>27</v>
      </c>
      <c r="E397" s="15" t="str">
        <f>TEXT(Table23[[#This Row],[Order Date]],"dddd")</f>
        <v>Friday</v>
      </c>
      <c r="F397" s="6" t="str">
        <f>TEXT(Table23[[#This Row],[Order Date]],"mmmm")</f>
        <v>May</v>
      </c>
      <c r="G397" s="6" t="s">
        <v>1208</v>
      </c>
      <c r="H397" s="6" t="s">
        <v>1209</v>
      </c>
      <c r="I397" s="6" t="s">
        <v>27</v>
      </c>
      <c r="J397" s="6" t="s">
        <v>28</v>
      </c>
      <c r="K397" s="7">
        <v>3200</v>
      </c>
      <c r="L397" s="7">
        <v>5</v>
      </c>
      <c r="M397" s="7">
        <f>Table23[[#This Row],[Qty]]*Table23[[#This Row],[Price]]</f>
        <v>16000</v>
      </c>
      <c r="N397" s="6" t="s">
        <v>17</v>
      </c>
      <c r="O397" s="8">
        <f>SUMIFS(Table23[Amount], Table23[Order Date], "&gt;"&amp;Table23[[#This Row],[Order Date]]-30,Table23[Order Date], "&lt;="&amp;Table23[[#This Row],[Order Date]])</f>
        <v>2128930</v>
      </c>
      <c r="P397" s="9">
        <f>SUMIFS(Table23[Amount], Table23[Order Date], "&gt;"&amp;Table23[[#This Row],[Order Date]]-90,Table23[Order Date], "&lt;="&amp;Table23[[#This Row],[Order Date]])</f>
        <v>4038690</v>
      </c>
    </row>
    <row r="398" spans="2:16" x14ac:dyDescent="0.25">
      <c r="B398" s="5" t="s">
        <v>1210</v>
      </c>
      <c r="C398" s="15">
        <v>44708</v>
      </c>
      <c r="D398" s="21" t="str">
        <f>TEXT(Table23[[#This Row],[Order Date]],"d")</f>
        <v>27</v>
      </c>
      <c r="E398" s="15" t="str">
        <f>TEXT(Table23[[#This Row],[Order Date]],"dddd")</f>
        <v>Friday</v>
      </c>
      <c r="F398" s="6" t="str">
        <f>TEXT(Table23[[#This Row],[Order Date]],"mmmm")</f>
        <v>May</v>
      </c>
      <c r="G398" s="6" t="s">
        <v>1211</v>
      </c>
      <c r="H398" s="6" t="s">
        <v>1212</v>
      </c>
      <c r="I398" s="6" t="s">
        <v>32</v>
      </c>
      <c r="J398" s="6" t="s">
        <v>33</v>
      </c>
      <c r="K398" s="7">
        <v>2900</v>
      </c>
      <c r="L398" s="7">
        <v>3</v>
      </c>
      <c r="M398" s="7">
        <f>Table23[[#This Row],[Qty]]*Table23[[#This Row],[Price]]</f>
        <v>8700</v>
      </c>
      <c r="N398" s="6" t="s">
        <v>23</v>
      </c>
      <c r="O398" s="8">
        <f>SUMIFS(Table23[Amount], Table23[Order Date], "&gt;"&amp;Table23[[#This Row],[Order Date]]-30,Table23[Order Date], "&lt;="&amp;Table23[[#This Row],[Order Date]])</f>
        <v>2128930</v>
      </c>
      <c r="P398" s="9">
        <f>SUMIFS(Table23[Amount], Table23[Order Date], "&gt;"&amp;Table23[[#This Row],[Order Date]]-90,Table23[Order Date], "&lt;="&amp;Table23[[#This Row],[Order Date]])</f>
        <v>4038690</v>
      </c>
    </row>
    <row r="399" spans="2:16" x14ac:dyDescent="0.25">
      <c r="B399" s="5" t="s">
        <v>1213</v>
      </c>
      <c r="C399" s="15">
        <v>44708</v>
      </c>
      <c r="D399" s="21" t="str">
        <f>TEXT(Table23[[#This Row],[Order Date]],"d")</f>
        <v>27</v>
      </c>
      <c r="E399" s="15" t="str">
        <f>TEXT(Table23[[#This Row],[Order Date]],"dddd")</f>
        <v>Friday</v>
      </c>
      <c r="F399" s="6" t="str">
        <f>TEXT(Table23[[#This Row],[Order Date]],"mmmm")</f>
        <v>May</v>
      </c>
      <c r="G399" s="6" t="s">
        <v>1214</v>
      </c>
      <c r="H399" s="6" t="s">
        <v>1215</v>
      </c>
      <c r="I399" s="6" t="s">
        <v>15</v>
      </c>
      <c r="J399" s="6" t="s">
        <v>37</v>
      </c>
      <c r="K399" s="7">
        <v>190</v>
      </c>
      <c r="L399" s="7">
        <v>1</v>
      </c>
      <c r="M399" s="7">
        <f>Table23[[#This Row],[Qty]]*Table23[[#This Row],[Price]]</f>
        <v>190</v>
      </c>
      <c r="N399" s="6" t="s">
        <v>17</v>
      </c>
      <c r="O399" s="8">
        <f>SUMIFS(Table23[Amount], Table23[Order Date], "&gt;"&amp;Table23[[#This Row],[Order Date]]-30,Table23[Order Date], "&lt;="&amp;Table23[[#This Row],[Order Date]])</f>
        <v>2128930</v>
      </c>
      <c r="P399" s="9">
        <f>SUMIFS(Table23[Amount], Table23[Order Date], "&gt;"&amp;Table23[[#This Row],[Order Date]]-90,Table23[Order Date], "&lt;="&amp;Table23[[#This Row],[Order Date]])</f>
        <v>4038690</v>
      </c>
    </row>
    <row r="400" spans="2:16" x14ac:dyDescent="0.25">
      <c r="B400" s="5" t="s">
        <v>1216</v>
      </c>
      <c r="C400" s="15">
        <v>44708</v>
      </c>
      <c r="D400" s="21" t="str">
        <f>TEXT(Table23[[#This Row],[Order Date]],"d")</f>
        <v>27</v>
      </c>
      <c r="E400" s="15" t="str">
        <f>TEXT(Table23[[#This Row],[Order Date]],"dddd")</f>
        <v>Friday</v>
      </c>
      <c r="F400" s="6" t="str">
        <f>TEXT(Table23[[#This Row],[Order Date]],"mmmm")</f>
        <v>May</v>
      </c>
      <c r="G400" s="6" t="s">
        <v>1217</v>
      </c>
      <c r="H400" s="6" t="s">
        <v>1218</v>
      </c>
      <c r="I400" s="6" t="s">
        <v>21</v>
      </c>
      <c r="J400" s="6" t="s">
        <v>41</v>
      </c>
      <c r="K400" s="7">
        <v>4000</v>
      </c>
      <c r="L400" s="7">
        <v>2</v>
      </c>
      <c r="M400" s="7">
        <f>Table23[[#This Row],[Qty]]*Table23[[#This Row],[Price]]</f>
        <v>8000</v>
      </c>
      <c r="N400" s="6" t="s">
        <v>23</v>
      </c>
      <c r="O400" s="8">
        <f>SUMIFS(Table23[Amount], Table23[Order Date], "&gt;"&amp;Table23[[#This Row],[Order Date]]-30,Table23[Order Date], "&lt;="&amp;Table23[[#This Row],[Order Date]])</f>
        <v>2128930</v>
      </c>
      <c r="P400" s="9">
        <f>SUMIFS(Table23[Amount], Table23[Order Date], "&gt;"&amp;Table23[[#This Row],[Order Date]]-90,Table23[Order Date], "&lt;="&amp;Table23[[#This Row],[Order Date]])</f>
        <v>4038690</v>
      </c>
    </row>
    <row r="401" spans="2:16" x14ac:dyDescent="0.25">
      <c r="B401" s="5" t="s">
        <v>1219</v>
      </c>
      <c r="C401" s="15">
        <v>44708</v>
      </c>
      <c r="D401" s="21" t="str">
        <f>TEXT(Table23[[#This Row],[Order Date]],"d")</f>
        <v>27</v>
      </c>
      <c r="E401" s="15" t="str">
        <f>TEXT(Table23[[#This Row],[Order Date]],"dddd")</f>
        <v>Friday</v>
      </c>
      <c r="F401" s="6" t="str">
        <f>TEXT(Table23[[#This Row],[Order Date]],"mmmm")</f>
        <v>May</v>
      </c>
      <c r="G401" s="6" t="s">
        <v>1220</v>
      </c>
      <c r="H401" s="6" t="s">
        <v>1221</v>
      </c>
      <c r="I401" s="6" t="s">
        <v>27</v>
      </c>
      <c r="J401" s="6" t="s">
        <v>45</v>
      </c>
      <c r="K401" s="7">
        <v>1500</v>
      </c>
      <c r="L401" s="7">
        <v>3</v>
      </c>
      <c r="M401" s="7">
        <f>Table23[[#This Row],[Qty]]*Table23[[#This Row],[Price]]</f>
        <v>4500</v>
      </c>
      <c r="N401" s="6" t="s">
        <v>17</v>
      </c>
      <c r="O401" s="8">
        <f>SUMIFS(Table23[Amount], Table23[Order Date], "&gt;"&amp;Table23[[#This Row],[Order Date]]-30,Table23[Order Date], "&lt;="&amp;Table23[[#This Row],[Order Date]])</f>
        <v>2128930</v>
      </c>
      <c r="P401" s="9">
        <f>SUMIFS(Table23[Amount], Table23[Order Date], "&gt;"&amp;Table23[[#This Row],[Order Date]]-90,Table23[Order Date], "&lt;="&amp;Table23[[#This Row],[Order Date]])</f>
        <v>4038690</v>
      </c>
    </row>
    <row r="402" spans="2:16" x14ac:dyDescent="0.25">
      <c r="B402" s="5" t="s">
        <v>1222</v>
      </c>
      <c r="C402" s="15">
        <v>44709</v>
      </c>
      <c r="D402" s="21" t="str">
        <f>TEXT(Table23[[#This Row],[Order Date]],"d")</f>
        <v>28</v>
      </c>
      <c r="E402" s="15" t="str">
        <f>TEXT(Table23[[#This Row],[Order Date]],"dddd")</f>
        <v>Saturday</v>
      </c>
      <c r="F402" s="6" t="str">
        <f>TEXT(Table23[[#This Row],[Order Date]],"mmmm")</f>
        <v>May</v>
      </c>
      <c r="G402" s="6" t="s">
        <v>1223</v>
      </c>
      <c r="H402" s="6" t="s">
        <v>1224</v>
      </c>
      <c r="I402" s="6" t="s">
        <v>32</v>
      </c>
      <c r="J402" s="6" t="s">
        <v>16</v>
      </c>
      <c r="K402" s="7">
        <v>210</v>
      </c>
      <c r="L402" s="7">
        <v>7</v>
      </c>
      <c r="M402" s="7">
        <f>Table23[[#This Row],[Qty]]*Table23[[#This Row],[Price]]</f>
        <v>1470</v>
      </c>
      <c r="N402" s="6" t="s">
        <v>23</v>
      </c>
      <c r="O402" s="8">
        <f>SUMIFS(Table23[Amount], Table23[Order Date], "&gt;"&amp;Table23[[#This Row],[Order Date]]-30,Table23[Order Date], "&lt;="&amp;Table23[[#This Row],[Order Date]])</f>
        <v>2094880</v>
      </c>
      <c r="P402" s="9">
        <f>SUMIFS(Table23[Amount], Table23[Order Date], "&gt;"&amp;Table23[[#This Row],[Order Date]]-90,Table23[Order Date], "&lt;="&amp;Table23[[#This Row],[Order Date]])</f>
        <v>4089320</v>
      </c>
    </row>
    <row r="403" spans="2:16" x14ac:dyDescent="0.25">
      <c r="B403" s="5" t="s">
        <v>1225</v>
      </c>
      <c r="C403" s="15">
        <v>44709</v>
      </c>
      <c r="D403" s="21" t="str">
        <f>TEXT(Table23[[#This Row],[Order Date]],"d")</f>
        <v>28</v>
      </c>
      <c r="E403" s="15" t="str">
        <f>TEXT(Table23[[#This Row],[Order Date]],"dddd")</f>
        <v>Saturday</v>
      </c>
      <c r="F403" s="6" t="str">
        <f>TEXT(Table23[[#This Row],[Order Date]],"mmmm")</f>
        <v>May</v>
      </c>
      <c r="G403" s="6" t="s">
        <v>1226</v>
      </c>
      <c r="H403" s="6" t="s">
        <v>1227</v>
      </c>
      <c r="I403" s="6" t="s">
        <v>15</v>
      </c>
      <c r="J403" s="6" t="s">
        <v>22</v>
      </c>
      <c r="K403" s="7">
        <v>4000</v>
      </c>
      <c r="L403" s="7">
        <v>6</v>
      </c>
      <c r="M403" s="7">
        <f>Table23[[#This Row],[Qty]]*Table23[[#This Row],[Price]]</f>
        <v>24000</v>
      </c>
      <c r="N403" s="6" t="s">
        <v>17</v>
      </c>
      <c r="O403" s="8">
        <f>SUMIFS(Table23[Amount], Table23[Order Date], "&gt;"&amp;Table23[[#This Row],[Order Date]]-30,Table23[Order Date], "&lt;="&amp;Table23[[#This Row],[Order Date]])</f>
        <v>2094880</v>
      </c>
      <c r="P403" s="9">
        <f>SUMIFS(Table23[Amount], Table23[Order Date], "&gt;"&amp;Table23[[#This Row],[Order Date]]-90,Table23[Order Date], "&lt;="&amp;Table23[[#This Row],[Order Date]])</f>
        <v>4089320</v>
      </c>
    </row>
    <row r="404" spans="2:16" x14ac:dyDescent="0.25">
      <c r="B404" s="5" t="s">
        <v>1228</v>
      </c>
      <c r="C404" s="15">
        <v>44709</v>
      </c>
      <c r="D404" s="21" t="str">
        <f>TEXT(Table23[[#This Row],[Order Date]],"d")</f>
        <v>28</v>
      </c>
      <c r="E404" s="15" t="str">
        <f>TEXT(Table23[[#This Row],[Order Date]],"dddd")</f>
        <v>Saturday</v>
      </c>
      <c r="F404" s="6" t="str">
        <f>TEXT(Table23[[#This Row],[Order Date]],"mmmm")</f>
        <v>May</v>
      </c>
      <c r="G404" s="6" t="s">
        <v>1229</v>
      </c>
      <c r="H404" s="6" t="s">
        <v>1230</v>
      </c>
      <c r="I404" s="6" t="s">
        <v>21</v>
      </c>
      <c r="J404" s="6" t="s">
        <v>28</v>
      </c>
      <c r="K404" s="7">
        <v>3200</v>
      </c>
      <c r="L404" s="7">
        <v>1</v>
      </c>
      <c r="M404" s="7">
        <f>Table23[[#This Row],[Qty]]*Table23[[#This Row],[Price]]</f>
        <v>3200</v>
      </c>
      <c r="N404" s="6" t="s">
        <v>23</v>
      </c>
      <c r="O404" s="8">
        <f>SUMIFS(Table23[Amount], Table23[Order Date], "&gt;"&amp;Table23[[#This Row],[Order Date]]-30,Table23[Order Date], "&lt;="&amp;Table23[[#This Row],[Order Date]])</f>
        <v>2094880</v>
      </c>
      <c r="P404" s="9">
        <f>SUMIFS(Table23[Amount], Table23[Order Date], "&gt;"&amp;Table23[[#This Row],[Order Date]]-90,Table23[Order Date], "&lt;="&amp;Table23[[#This Row],[Order Date]])</f>
        <v>4089320</v>
      </c>
    </row>
    <row r="405" spans="2:16" x14ac:dyDescent="0.25">
      <c r="B405" s="5" t="s">
        <v>1231</v>
      </c>
      <c r="C405" s="15">
        <v>44709</v>
      </c>
      <c r="D405" s="21" t="str">
        <f>TEXT(Table23[[#This Row],[Order Date]],"d")</f>
        <v>28</v>
      </c>
      <c r="E405" s="15" t="str">
        <f>TEXT(Table23[[#This Row],[Order Date]],"dddd")</f>
        <v>Saturday</v>
      </c>
      <c r="F405" s="6" t="str">
        <f>TEXT(Table23[[#This Row],[Order Date]],"mmmm")</f>
        <v>May</v>
      </c>
      <c r="G405" s="6" t="s">
        <v>1232</v>
      </c>
      <c r="H405" s="6" t="s">
        <v>1233</v>
      </c>
      <c r="I405" s="6" t="s">
        <v>27</v>
      </c>
      <c r="J405" s="6" t="s">
        <v>33</v>
      </c>
      <c r="K405" s="7">
        <v>2900</v>
      </c>
      <c r="L405" s="7">
        <v>3</v>
      </c>
      <c r="M405" s="7">
        <f>Table23[[#This Row],[Qty]]*Table23[[#This Row],[Price]]</f>
        <v>8700</v>
      </c>
      <c r="N405" s="6" t="s">
        <v>17</v>
      </c>
      <c r="O405" s="8">
        <f>SUMIFS(Table23[Amount], Table23[Order Date], "&gt;"&amp;Table23[[#This Row],[Order Date]]-30,Table23[Order Date], "&lt;="&amp;Table23[[#This Row],[Order Date]])</f>
        <v>2094880</v>
      </c>
      <c r="P405" s="9">
        <f>SUMIFS(Table23[Amount], Table23[Order Date], "&gt;"&amp;Table23[[#This Row],[Order Date]]-90,Table23[Order Date], "&lt;="&amp;Table23[[#This Row],[Order Date]])</f>
        <v>4089320</v>
      </c>
    </row>
    <row r="406" spans="2:16" x14ac:dyDescent="0.25">
      <c r="B406" s="5" t="s">
        <v>1234</v>
      </c>
      <c r="C406" s="15">
        <v>44709</v>
      </c>
      <c r="D406" s="21" t="str">
        <f>TEXT(Table23[[#This Row],[Order Date]],"d")</f>
        <v>28</v>
      </c>
      <c r="E406" s="15" t="str">
        <f>TEXT(Table23[[#This Row],[Order Date]],"dddd")</f>
        <v>Saturday</v>
      </c>
      <c r="F406" s="6" t="str">
        <f>TEXT(Table23[[#This Row],[Order Date]],"mmmm")</f>
        <v>May</v>
      </c>
      <c r="G406" s="6" t="s">
        <v>1235</v>
      </c>
      <c r="H406" s="6" t="s">
        <v>1236</v>
      </c>
      <c r="I406" s="6" t="s">
        <v>32</v>
      </c>
      <c r="J406" s="6" t="s">
        <v>37</v>
      </c>
      <c r="K406" s="7">
        <v>190</v>
      </c>
      <c r="L406" s="7">
        <v>4</v>
      </c>
      <c r="M406" s="7">
        <f>Table23[[#This Row],[Qty]]*Table23[[#This Row],[Price]]</f>
        <v>760</v>
      </c>
      <c r="N406" s="6" t="s">
        <v>23</v>
      </c>
      <c r="O406" s="8">
        <f>SUMIFS(Table23[Amount], Table23[Order Date], "&gt;"&amp;Table23[[#This Row],[Order Date]]-30,Table23[Order Date], "&lt;="&amp;Table23[[#This Row],[Order Date]])</f>
        <v>2094880</v>
      </c>
      <c r="P406" s="9">
        <f>SUMIFS(Table23[Amount], Table23[Order Date], "&gt;"&amp;Table23[[#This Row],[Order Date]]-90,Table23[Order Date], "&lt;="&amp;Table23[[#This Row],[Order Date]])</f>
        <v>4089320</v>
      </c>
    </row>
    <row r="407" spans="2:16" x14ac:dyDescent="0.25">
      <c r="B407" s="5" t="s">
        <v>1237</v>
      </c>
      <c r="C407" s="15">
        <v>44709</v>
      </c>
      <c r="D407" s="21" t="str">
        <f>TEXT(Table23[[#This Row],[Order Date]],"d")</f>
        <v>28</v>
      </c>
      <c r="E407" s="15" t="str">
        <f>TEXT(Table23[[#This Row],[Order Date]],"dddd")</f>
        <v>Saturday</v>
      </c>
      <c r="F407" s="6" t="str">
        <f>TEXT(Table23[[#This Row],[Order Date]],"mmmm")</f>
        <v>May</v>
      </c>
      <c r="G407" s="6" t="s">
        <v>1238</v>
      </c>
      <c r="H407" s="6" t="s">
        <v>1239</v>
      </c>
      <c r="I407" s="6" t="s">
        <v>15</v>
      </c>
      <c r="J407" s="6" t="s">
        <v>41</v>
      </c>
      <c r="K407" s="7">
        <v>4000</v>
      </c>
      <c r="L407" s="7">
        <v>2</v>
      </c>
      <c r="M407" s="7">
        <f>Table23[[#This Row],[Qty]]*Table23[[#This Row],[Price]]</f>
        <v>8000</v>
      </c>
      <c r="N407" s="6" t="s">
        <v>17</v>
      </c>
      <c r="O407" s="8">
        <f>SUMIFS(Table23[Amount], Table23[Order Date], "&gt;"&amp;Table23[[#This Row],[Order Date]]-30,Table23[Order Date], "&lt;="&amp;Table23[[#This Row],[Order Date]])</f>
        <v>2094880</v>
      </c>
      <c r="P407" s="9">
        <f>SUMIFS(Table23[Amount], Table23[Order Date], "&gt;"&amp;Table23[[#This Row],[Order Date]]-90,Table23[Order Date], "&lt;="&amp;Table23[[#This Row],[Order Date]])</f>
        <v>4089320</v>
      </c>
    </row>
    <row r="408" spans="2:16" x14ac:dyDescent="0.25">
      <c r="B408" s="5" t="s">
        <v>1240</v>
      </c>
      <c r="C408" s="15">
        <v>44709</v>
      </c>
      <c r="D408" s="21" t="str">
        <f>TEXT(Table23[[#This Row],[Order Date]],"d")</f>
        <v>28</v>
      </c>
      <c r="E408" s="15" t="str">
        <f>TEXT(Table23[[#This Row],[Order Date]],"dddd")</f>
        <v>Saturday</v>
      </c>
      <c r="F408" s="6" t="str">
        <f>TEXT(Table23[[#This Row],[Order Date]],"mmmm")</f>
        <v>May</v>
      </c>
      <c r="G408" s="6" t="s">
        <v>1241</v>
      </c>
      <c r="H408" s="6" t="s">
        <v>1242</v>
      </c>
      <c r="I408" s="6" t="s">
        <v>21</v>
      </c>
      <c r="J408" s="6" t="s">
        <v>45</v>
      </c>
      <c r="K408" s="7">
        <v>1500</v>
      </c>
      <c r="L408" s="7">
        <v>3</v>
      </c>
      <c r="M408" s="7">
        <f>Table23[[#This Row],[Qty]]*Table23[[#This Row],[Price]]</f>
        <v>4500</v>
      </c>
      <c r="N408" s="6" t="s">
        <v>23</v>
      </c>
      <c r="O408" s="8">
        <f>SUMIFS(Table23[Amount], Table23[Order Date], "&gt;"&amp;Table23[[#This Row],[Order Date]]-30,Table23[Order Date], "&lt;="&amp;Table23[[#This Row],[Order Date]])</f>
        <v>2094880</v>
      </c>
      <c r="P408" s="9">
        <f>SUMIFS(Table23[Amount], Table23[Order Date], "&gt;"&amp;Table23[[#This Row],[Order Date]]-90,Table23[Order Date], "&lt;="&amp;Table23[[#This Row],[Order Date]])</f>
        <v>4089320</v>
      </c>
    </row>
    <row r="409" spans="2:16" x14ac:dyDescent="0.25">
      <c r="B409" s="5" t="s">
        <v>1243</v>
      </c>
      <c r="C409" s="15">
        <v>44710</v>
      </c>
      <c r="D409" s="21" t="str">
        <f>TEXT(Table23[[#This Row],[Order Date]],"d")</f>
        <v>29</v>
      </c>
      <c r="E409" s="15" t="str">
        <f>TEXT(Table23[[#This Row],[Order Date]],"dddd")</f>
        <v>Sunday</v>
      </c>
      <c r="F409" s="6" t="str">
        <f>TEXT(Table23[[#This Row],[Order Date]],"mmmm")</f>
        <v>May</v>
      </c>
      <c r="G409" s="6" t="s">
        <v>1244</v>
      </c>
      <c r="H409" s="6" t="s">
        <v>1245</v>
      </c>
      <c r="I409" s="6" t="s">
        <v>27</v>
      </c>
      <c r="J409" s="6" t="s">
        <v>16</v>
      </c>
      <c r="K409" s="7">
        <v>210</v>
      </c>
      <c r="L409" s="7">
        <v>4</v>
      </c>
      <c r="M409" s="7">
        <f>Table23[[#This Row],[Qty]]*Table23[[#This Row],[Price]]</f>
        <v>840</v>
      </c>
      <c r="N409" s="6" t="s">
        <v>17</v>
      </c>
      <c r="O409" s="8">
        <f>SUMIFS(Table23[Amount], Table23[Order Date], "&gt;"&amp;Table23[[#This Row],[Order Date]]-30,Table23[Order Date], "&lt;="&amp;Table23[[#This Row],[Order Date]])</f>
        <v>2144870</v>
      </c>
      <c r="P409" s="9">
        <f>SUMIFS(Table23[Amount], Table23[Order Date], "&gt;"&amp;Table23[[#This Row],[Order Date]]-90,Table23[Order Date], "&lt;="&amp;Table23[[#This Row],[Order Date]])</f>
        <v>4189120</v>
      </c>
    </row>
    <row r="410" spans="2:16" x14ac:dyDescent="0.25">
      <c r="B410" s="5" t="s">
        <v>1246</v>
      </c>
      <c r="C410" s="15">
        <v>44710</v>
      </c>
      <c r="D410" s="21" t="str">
        <f>TEXT(Table23[[#This Row],[Order Date]],"d")</f>
        <v>29</v>
      </c>
      <c r="E410" s="15" t="str">
        <f>TEXT(Table23[[#This Row],[Order Date]],"dddd")</f>
        <v>Sunday</v>
      </c>
      <c r="F410" s="6" t="str">
        <f>TEXT(Table23[[#This Row],[Order Date]],"mmmm")</f>
        <v>May</v>
      </c>
      <c r="G410" s="6" t="s">
        <v>1247</v>
      </c>
      <c r="H410" s="6" t="s">
        <v>1248</v>
      </c>
      <c r="I410" s="6" t="s">
        <v>32</v>
      </c>
      <c r="J410" s="6" t="s">
        <v>22</v>
      </c>
      <c r="K410" s="7">
        <v>4000</v>
      </c>
      <c r="L410" s="7">
        <v>5</v>
      </c>
      <c r="M410" s="7">
        <f>Table23[[#This Row],[Qty]]*Table23[[#This Row],[Price]]</f>
        <v>20000</v>
      </c>
      <c r="N410" s="6" t="s">
        <v>23</v>
      </c>
      <c r="O410" s="8">
        <f>SUMIFS(Table23[Amount], Table23[Order Date], "&gt;"&amp;Table23[[#This Row],[Order Date]]-30,Table23[Order Date], "&lt;="&amp;Table23[[#This Row],[Order Date]])</f>
        <v>2144870</v>
      </c>
      <c r="P410" s="9">
        <f>SUMIFS(Table23[Amount], Table23[Order Date], "&gt;"&amp;Table23[[#This Row],[Order Date]]-90,Table23[Order Date], "&lt;="&amp;Table23[[#This Row],[Order Date]])</f>
        <v>4189120</v>
      </c>
    </row>
    <row r="411" spans="2:16" x14ac:dyDescent="0.25">
      <c r="B411" s="5" t="s">
        <v>1249</v>
      </c>
      <c r="C411" s="15">
        <v>44710</v>
      </c>
      <c r="D411" s="21" t="str">
        <f>TEXT(Table23[[#This Row],[Order Date]],"d")</f>
        <v>29</v>
      </c>
      <c r="E411" s="15" t="str">
        <f>TEXT(Table23[[#This Row],[Order Date]],"dddd")</f>
        <v>Sunday</v>
      </c>
      <c r="F411" s="6" t="str">
        <f>TEXT(Table23[[#This Row],[Order Date]],"mmmm")</f>
        <v>May</v>
      </c>
      <c r="G411" s="6" t="s">
        <v>1250</v>
      </c>
      <c r="H411" s="6" t="s">
        <v>1251</v>
      </c>
      <c r="I411" s="6" t="s">
        <v>15</v>
      </c>
      <c r="J411" s="6" t="s">
        <v>28</v>
      </c>
      <c r="K411" s="7">
        <v>3200</v>
      </c>
      <c r="L411" s="7">
        <v>6</v>
      </c>
      <c r="M411" s="7">
        <f>Table23[[#This Row],[Qty]]*Table23[[#This Row],[Price]]</f>
        <v>19200</v>
      </c>
      <c r="N411" s="6" t="s">
        <v>17</v>
      </c>
      <c r="O411" s="8">
        <f>SUMIFS(Table23[Amount], Table23[Order Date], "&gt;"&amp;Table23[[#This Row],[Order Date]]-30,Table23[Order Date], "&lt;="&amp;Table23[[#This Row],[Order Date]])</f>
        <v>2144870</v>
      </c>
      <c r="P411" s="9">
        <f>SUMIFS(Table23[Amount], Table23[Order Date], "&gt;"&amp;Table23[[#This Row],[Order Date]]-90,Table23[Order Date], "&lt;="&amp;Table23[[#This Row],[Order Date]])</f>
        <v>4189120</v>
      </c>
    </row>
    <row r="412" spans="2:16" x14ac:dyDescent="0.25">
      <c r="B412" s="5" t="s">
        <v>1252</v>
      </c>
      <c r="C412" s="15">
        <v>44710</v>
      </c>
      <c r="D412" s="21" t="str">
        <f>TEXT(Table23[[#This Row],[Order Date]],"d")</f>
        <v>29</v>
      </c>
      <c r="E412" s="15" t="str">
        <f>TEXT(Table23[[#This Row],[Order Date]],"dddd")</f>
        <v>Sunday</v>
      </c>
      <c r="F412" s="6" t="str">
        <f>TEXT(Table23[[#This Row],[Order Date]],"mmmm")</f>
        <v>May</v>
      </c>
      <c r="G412" s="6" t="s">
        <v>1253</v>
      </c>
      <c r="H412" s="6" t="s">
        <v>1254</v>
      </c>
      <c r="I412" s="6" t="s">
        <v>21</v>
      </c>
      <c r="J412" s="6" t="s">
        <v>33</v>
      </c>
      <c r="K412" s="7">
        <v>2900</v>
      </c>
      <c r="L412" s="7">
        <v>5</v>
      </c>
      <c r="M412" s="7">
        <f>Table23[[#This Row],[Qty]]*Table23[[#This Row],[Price]]</f>
        <v>14500</v>
      </c>
      <c r="N412" s="6" t="s">
        <v>23</v>
      </c>
      <c r="O412" s="8">
        <f>SUMIFS(Table23[Amount], Table23[Order Date], "&gt;"&amp;Table23[[#This Row],[Order Date]]-30,Table23[Order Date], "&lt;="&amp;Table23[[#This Row],[Order Date]])</f>
        <v>2144870</v>
      </c>
      <c r="P412" s="9">
        <f>SUMIFS(Table23[Amount], Table23[Order Date], "&gt;"&amp;Table23[[#This Row],[Order Date]]-90,Table23[Order Date], "&lt;="&amp;Table23[[#This Row],[Order Date]])</f>
        <v>4189120</v>
      </c>
    </row>
    <row r="413" spans="2:16" x14ac:dyDescent="0.25">
      <c r="B413" s="5" t="s">
        <v>1255</v>
      </c>
      <c r="C413" s="15">
        <v>44710</v>
      </c>
      <c r="D413" s="21" t="str">
        <f>TEXT(Table23[[#This Row],[Order Date]],"d")</f>
        <v>29</v>
      </c>
      <c r="E413" s="15" t="str">
        <f>TEXT(Table23[[#This Row],[Order Date]],"dddd")</f>
        <v>Sunday</v>
      </c>
      <c r="F413" s="6" t="str">
        <f>TEXT(Table23[[#This Row],[Order Date]],"mmmm")</f>
        <v>May</v>
      </c>
      <c r="G413" s="6" t="s">
        <v>1256</v>
      </c>
      <c r="H413" s="6" t="s">
        <v>1257</v>
      </c>
      <c r="I413" s="6" t="s">
        <v>27</v>
      </c>
      <c r="J413" s="6" t="s">
        <v>37</v>
      </c>
      <c r="K413" s="7">
        <v>190</v>
      </c>
      <c r="L413" s="7">
        <v>4</v>
      </c>
      <c r="M413" s="7">
        <f>Table23[[#This Row],[Qty]]*Table23[[#This Row],[Price]]</f>
        <v>760</v>
      </c>
      <c r="N413" s="6" t="s">
        <v>17</v>
      </c>
      <c r="O413" s="8">
        <f>SUMIFS(Table23[Amount], Table23[Order Date], "&gt;"&amp;Table23[[#This Row],[Order Date]]-30,Table23[Order Date], "&lt;="&amp;Table23[[#This Row],[Order Date]])</f>
        <v>2144870</v>
      </c>
      <c r="P413" s="9">
        <f>SUMIFS(Table23[Amount], Table23[Order Date], "&gt;"&amp;Table23[[#This Row],[Order Date]]-90,Table23[Order Date], "&lt;="&amp;Table23[[#This Row],[Order Date]])</f>
        <v>4189120</v>
      </c>
    </row>
    <row r="414" spans="2:16" x14ac:dyDescent="0.25">
      <c r="B414" s="5" t="s">
        <v>1258</v>
      </c>
      <c r="C414" s="15">
        <v>44710</v>
      </c>
      <c r="D414" s="21" t="str">
        <f>TEXT(Table23[[#This Row],[Order Date]],"d")</f>
        <v>29</v>
      </c>
      <c r="E414" s="15" t="str">
        <f>TEXT(Table23[[#This Row],[Order Date]],"dddd")</f>
        <v>Sunday</v>
      </c>
      <c r="F414" s="6" t="str">
        <f>TEXT(Table23[[#This Row],[Order Date]],"mmmm")</f>
        <v>May</v>
      </c>
      <c r="G414" s="6" t="s">
        <v>1259</v>
      </c>
      <c r="H414" s="6" t="s">
        <v>1260</v>
      </c>
      <c r="I414" s="6" t="s">
        <v>32</v>
      </c>
      <c r="J414" s="6" t="s">
        <v>41</v>
      </c>
      <c r="K414" s="7">
        <v>4000</v>
      </c>
      <c r="L414" s="7">
        <v>10</v>
      </c>
      <c r="M414" s="7">
        <f>Table23[[#This Row],[Qty]]*Table23[[#This Row],[Price]]</f>
        <v>40000</v>
      </c>
      <c r="N414" s="6" t="s">
        <v>23</v>
      </c>
      <c r="O414" s="8">
        <f>SUMIFS(Table23[Amount], Table23[Order Date], "&gt;"&amp;Table23[[#This Row],[Order Date]]-30,Table23[Order Date], "&lt;="&amp;Table23[[#This Row],[Order Date]])</f>
        <v>2144870</v>
      </c>
      <c r="P414" s="9">
        <f>SUMIFS(Table23[Amount], Table23[Order Date], "&gt;"&amp;Table23[[#This Row],[Order Date]]-90,Table23[Order Date], "&lt;="&amp;Table23[[#This Row],[Order Date]])</f>
        <v>4189120</v>
      </c>
    </row>
    <row r="415" spans="2:16" x14ac:dyDescent="0.25">
      <c r="B415" s="5" t="s">
        <v>1261</v>
      </c>
      <c r="C415" s="15">
        <v>44710</v>
      </c>
      <c r="D415" s="21" t="str">
        <f>TEXT(Table23[[#This Row],[Order Date]],"d")</f>
        <v>29</v>
      </c>
      <c r="E415" s="15" t="str">
        <f>TEXT(Table23[[#This Row],[Order Date]],"dddd")</f>
        <v>Sunday</v>
      </c>
      <c r="F415" s="6" t="str">
        <f>TEXT(Table23[[#This Row],[Order Date]],"mmmm")</f>
        <v>May</v>
      </c>
      <c r="G415" s="6" t="s">
        <v>1262</v>
      </c>
      <c r="H415" s="6" t="s">
        <v>1263</v>
      </c>
      <c r="I415" s="6" t="s">
        <v>15</v>
      </c>
      <c r="J415" s="6" t="s">
        <v>45</v>
      </c>
      <c r="K415" s="7">
        <v>1500</v>
      </c>
      <c r="L415" s="7">
        <v>3</v>
      </c>
      <c r="M415" s="7">
        <f>Table23[[#This Row],[Qty]]*Table23[[#This Row],[Price]]</f>
        <v>4500</v>
      </c>
      <c r="N415" s="6" t="s">
        <v>17</v>
      </c>
      <c r="O415" s="8">
        <f>SUMIFS(Table23[Amount], Table23[Order Date], "&gt;"&amp;Table23[[#This Row],[Order Date]]-30,Table23[Order Date], "&lt;="&amp;Table23[[#This Row],[Order Date]])</f>
        <v>2144870</v>
      </c>
      <c r="P415" s="9">
        <f>SUMIFS(Table23[Amount], Table23[Order Date], "&gt;"&amp;Table23[[#This Row],[Order Date]]-90,Table23[Order Date], "&lt;="&amp;Table23[[#This Row],[Order Date]])</f>
        <v>4189120</v>
      </c>
    </row>
    <row r="416" spans="2:16" x14ac:dyDescent="0.25">
      <c r="B416" s="5" t="s">
        <v>1264</v>
      </c>
      <c r="C416" s="15">
        <v>44711</v>
      </c>
      <c r="D416" s="21" t="str">
        <f>TEXT(Table23[[#This Row],[Order Date]],"d")</f>
        <v>30</v>
      </c>
      <c r="E416" s="15" t="str">
        <f>TEXT(Table23[[#This Row],[Order Date]],"dddd")</f>
        <v>Monday</v>
      </c>
      <c r="F416" s="6" t="str">
        <f>TEXT(Table23[[#This Row],[Order Date]],"mmmm")</f>
        <v>May</v>
      </c>
      <c r="G416" s="6" t="s">
        <v>1265</v>
      </c>
      <c r="H416" s="6" t="s">
        <v>1266</v>
      </c>
      <c r="I416" s="6" t="s">
        <v>21</v>
      </c>
      <c r="J416" s="6" t="s">
        <v>16</v>
      </c>
      <c r="K416" s="7">
        <v>210</v>
      </c>
      <c r="L416" s="7">
        <v>4</v>
      </c>
      <c r="M416" s="7">
        <f>Table23[[#This Row],[Qty]]*Table23[[#This Row],[Price]]</f>
        <v>840</v>
      </c>
      <c r="N416" s="6" t="s">
        <v>23</v>
      </c>
      <c r="O416" s="8">
        <f>SUMIFS(Table23[Amount], Table23[Order Date], "&gt;"&amp;Table23[[#This Row],[Order Date]]-30,Table23[Order Date], "&lt;="&amp;Table23[[#This Row],[Order Date]])</f>
        <v>2178920</v>
      </c>
      <c r="P416" s="9">
        <f>SUMIFS(Table23[Amount], Table23[Order Date], "&gt;"&amp;Table23[[#This Row],[Order Date]]-90,Table23[Order Date], "&lt;="&amp;Table23[[#This Row],[Order Date]])</f>
        <v>4273800</v>
      </c>
    </row>
    <row r="417" spans="2:16" x14ac:dyDescent="0.25">
      <c r="B417" s="5" t="s">
        <v>1267</v>
      </c>
      <c r="C417" s="15">
        <v>44711</v>
      </c>
      <c r="D417" s="21" t="str">
        <f>TEXT(Table23[[#This Row],[Order Date]],"d")</f>
        <v>30</v>
      </c>
      <c r="E417" s="15" t="str">
        <f>TEXT(Table23[[#This Row],[Order Date]],"dddd")</f>
        <v>Monday</v>
      </c>
      <c r="F417" s="6" t="str">
        <f>TEXT(Table23[[#This Row],[Order Date]],"mmmm")</f>
        <v>May</v>
      </c>
      <c r="G417" s="6" t="s">
        <v>1268</v>
      </c>
      <c r="H417" s="6" t="s">
        <v>1269</v>
      </c>
      <c r="I417" s="6" t="s">
        <v>27</v>
      </c>
      <c r="J417" s="6" t="s">
        <v>22</v>
      </c>
      <c r="K417" s="7">
        <v>4000</v>
      </c>
      <c r="L417" s="7">
        <v>5</v>
      </c>
      <c r="M417" s="7">
        <f>Table23[[#This Row],[Qty]]*Table23[[#This Row],[Price]]</f>
        <v>20000</v>
      </c>
      <c r="N417" s="6" t="s">
        <v>17</v>
      </c>
      <c r="O417" s="8">
        <f>SUMIFS(Table23[Amount], Table23[Order Date], "&gt;"&amp;Table23[[#This Row],[Order Date]]-30,Table23[Order Date], "&lt;="&amp;Table23[[#This Row],[Order Date]])</f>
        <v>2178920</v>
      </c>
      <c r="P417" s="9">
        <f>SUMIFS(Table23[Amount], Table23[Order Date], "&gt;"&amp;Table23[[#This Row],[Order Date]]-90,Table23[Order Date], "&lt;="&amp;Table23[[#This Row],[Order Date]])</f>
        <v>4273800</v>
      </c>
    </row>
    <row r="418" spans="2:16" x14ac:dyDescent="0.25">
      <c r="B418" s="5" t="s">
        <v>1270</v>
      </c>
      <c r="C418" s="15">
        <v>44711</v>
      </c>
      <c r="D418" s="21" t="str">
        <f>TEXT(Table23[[#This Row],[Order Date]],"d")</f>
        <v>30</v>
      </c>
      <c r="E418" s="15" t="str">
        <f>TEXT(Table23[[#This Row],[Order Date]],"dddd")</f>
        <v>Monday</v>
      </c>
      <c r="F418" s="6" t="str">
        <f>TEXT(Table23[[#This Row],[Order Date]],"mmmm")</f>
        <v>May</v>
      </c>
      <c r="G418" s="6" t="s">
        <v>1271</v>
      </c>
      <c r="H418" s="6" t="s">
        <v>1272</v>
      </c>
      <c r="I418" s="6" t="s">
        <v>32</v>
      </c>
      <c r="J418" s="6" t="s">
        <v>28</v>
      </c>
      <c r="K418" s="7">
        <v>3200</v>
      </c>
      <c r="L418" s="7">
        <v>6</v>
      </c>
      <c r="M418" s="7">
        <f>Table23[[#This Row],[Qty]]*Table23[[#This Row],[Price]]</f>
        <v>19200</v>
      </c>
      <c r="N418" s="6" t="s">
        <v>23</v>
      </c>
      <c r="O418" s="8">
        <f>SUMIFS(Table23[Amount], Table23[Order Date], "&gt;"&amp;Table23[[#This Row],[Order Date]]-30,Table23[Order Date], "&lt;="&amp;Table23[[#This Row],[Order Date]])</f>
        <v>2178920</v>
      </c>
      <c r="P418" s="9">
        <f>SUMIFS(Table23[Amount], Table23[Order Date], "&gt;"&amp;Table23[[#This Row],[Order Date]]-90,Table23[Order Date], "&lt;="&amp;Table23[[#This Row],[Order Date]])</f>
        <v>4273800</v>
      </c>
    </row>
    <row r="419" spans="2:16" x14ac:dyDescent="0.25">
      <c r="B419" s="5" t="s">
        <v>1273</v>
      </c>
      <c r="C419" s="15">
        <v>44711</v>
      </c>
      <c r="D419" s="21" t="str">
        <f>TEXT(Table23[[#This Row],[Order Date]],"d")</f>
        <v>30</v>
      </c>
      <c r="E419" s="15" t="str">
        <f>TEXT(Table23[[#This Row],[Order Date]],"dddd")</f>
        <v>Monday</v>
      </c>
      <c r="F419" s="6" t="str">
        <f>TEXT(Table23[[#This Row],[Order Date]],"mmmm")</f>
        <v>May</v>
      </c>
      <c r="G419" s="6" t="s">
        <v>1274</v>
      </c>
      <c r="H419" s="6" t="s">
        <v>1275</v>
      </c>
      <c r="I419" s="6" t="s">
        <v>15</v>
      </c>
      <c r="J419" s="6" t="s">
        <v>33</v>
      </c>
      <c r="K419" s="7">
        <v>2900</v>
      </c>
      <c r="L419" s="7">
        <v>5</v>
      </c>
      <c r="M419" s="7">
        <f>Table23[[#This Row],[Qty]]*Table23[[#This Row],[Price]]</f>
        <v>14500</v>
      </c>
      <c r="N419" s="6" t="s">
        <v>17</v>
      </c>
      <c r="O419" s="8">
        <f>SUMIFS(Table23[Amount], Table23[Order Date], "&gt;"&amp;Table23[[#This Row],[Order Date]]-30,Table23[Order Date], "&lt;="&amp;Table23[[#This Row],[Order Date]])</f>
        <v>2178920</v>
      </c>
      <c r="P419" s="9">
        <f>SUMIFS(Table23[Amount], Table23[Order Date], "&gt;"&amp;Table23[[#This Row],[Order Date]]-90,Table23[Order Date], "&lt;="&amp;Table23[[#This Row],[Order Date]])</f>
        <v>4273800</v>
      </c>
    </row>
    <row r="420" spans="2:16" x14ac:dyDescent="0.25">
      <c r="B420" s="5" t="s">
        <v>1276</v>
      </c>
      <c r="C420" s="15">
        <v>44711</v>
      </c>
      <c r="D420" s="21" t="str">
        <f>TEXT(Table23[[#This Row],[Order Date]],"d")</f>
        <v>30</v>
      </c>
      <c r="E420" s="15" t="str">
        <f>TEXT(Table23[[#This Row],[Order Date]],"dddd")</f>
        <v>Monday</v>
      </c>
      <c r="F420" s="6" t="str">
        <f>TEXT(Table23[[#This Row],[Order Date]],"mmmm")</f>
        <v>May</v>
      </c>
      <c r="G420" s="6" t="s">
        <v>1277</v>
      </c>
      <c r="H420" s="6" t="s">
        <v>1278</v>
      </c>
      <c r="I420" s="6" t="s">
        <v>21</v>
      </c>
      <c r="J420" s="6" t="s">
        <v>37</v>
      </c>
      <c r="K420" s="7">
        <v>190</v>
      </c>
      <c r="L420" s="7">
        <v>6</v>
      </c>
      <c r="M420" s="7">
        <f>Table23[[#This Row],[Qty]]*Table23[[#This Row],[Price]]</f>
        <v>1140</v>
      </c>
      <c r="N420" s="6" t="s">
        <v>23</v>
      </c>
      <c r="O420" s="8">
        <f>SUMIFS(Table23[Amount], Table23[Order Date], "&gt;"&amp;Table23[[#This Row],[Order Date]]-30,Table23[Order Date], "&lt;="&amp;Table23[[#This Row],[Order Date]])</f>
        <v>2178920</v>
      </c>
      <c r="P420" s="9">
        <f>SUMIFS(Table23[Amount], Table23[Order Date], "&gt;"&amp;Table23[[#This Row],[Order Date]]-90,Table23[Order Date], "&lt;="&amp;Table23[[#This Row],[Order Date]])</f>
        <v>4273800</v>
      </c>
    </row>
    <row r="421" spans="2:16" x14ac:dyDescent="0.25">
      <c r="B421" s="5" t="s">
        <v>1279</v>
      </c>
      <c r="C421" s="15">
        <v>44711</v>
      </c>
      <c r="D421" s="21" t="str">
        <f>TEXT(Table23[[#This Row],[Order Date]],"d")</f>
        <v>30</v>
      </c>
      <c r="E421" s="15" t="str">
        <f>TEXT(Table23[[#This Row],[Order Date]],"dddd")</f>
        <v>Monday</v>
      </c>
      <c r="F421" s="6" t="str">
        <f>TEXT(Table23[[#This Row],[Order Date]],"mmmm")</f>
        <v>May</v>
      </c>
      <c r="G421" s="6" t="s">
        <v>1280</v>
      </c>
      <c r="H421" s="6" t="s">
        <v>1281</v>
      </c>
      <c r="I421" s="6" t="s">
        <v>27</v>
      </c>
      <c r="J421" s="6" t="s">
        <v>41</v>
      </c>
      <c r="K421" s="7">
        <v>4000</v>
      </c>
      <c r="L421" s="7">
        <v>5</v>
      </c>
      <c r="M421" s="7">
        <f>Table23[[#This Row],[Qty]]*Table23[[#This Row],[Price]]</f>
        <v>20000</v>
      </c>
      <c r="N421" s="6" t="s">
        <v>17</v>
      </c>
      <c r="O421" s="8">
        <f>SUMIFS(Table23[Amount], Table23[Order Date], "&gt;"&amp;Table23[[#This Row],[Order Date]]-30,Table23[Order Date], "&lt;="&amp;Table23[[#This Row],[Order Date]])</f>
        <v>2178920</v>
      </c>
      <c r="P421" s="9">
        <f>SUMIFS(Table23[Amount], Table23[Order Date], "&gt;"&amp;Table23[[#This Row],[Order Date]]-90,Table23[Order Date], "&lt;="&amp;Table23[[#This Row],[Order Date]])</f>
        <v>4273800</v>
      </c>
    </row>
    <row r="422" spans="2:16" x14ac:dyDescent="0.25">
      <c r="B422" s="5" t="s">
        <v>1282</v>
      </c>
      <c r="C422" s="15">
        <v>44711</v>
      </c>
      <c r="D422" s="21" t="str">
        <f>TEXT(Table23[[#This Row],[Order Date]],"d")</f>
        <v>30</v>
      </c>
      <c r="E422" s="15" t="str">
        <f>TEXT(Table23[[#This Row],[Order Date]],"dddd")</f>
        <v>Monday</v>
      </c>
      <c r="F422" s="6" t="str">
        <f>TEXT(Table23[[#This Row],[Order Date]],"mmmm")</f>
        <v>May</v>
      </c>
      <c r="G422" s="6" t="s">
        <v>1283</v>
      </c>
      <c r="H422" s="6" t="s">
        <v>1284</v>
      </c>
      <c r="I422" s="6" t="s">
        <v>32</v>
      </c>
      <c r="J422" s="6" t="s">
        <v>45</v>
      </c>
      <c r="K422" s="7">
        <v>1500</v>
      </c>
      <c r="L422" s="7">
        <v>6</v>
      </c>
      <c r="M422" s="7">
        <f>Table23[[#This Row],[Qty]]*Table23[[#This Row],[Price]]</f>
        <v>9000</v>
      </c>
      <c r="N422" s="6" t="s">
        <v>23</v>
      </c>
      <c r="O422" s="8">
        <f>SUMIFS(Table23[Amount], Table23[Order Date], "&gt;"&amp;Table23[[#This Row],[Order Date]]-30,Table23[Order Date], "&lt;="&amp;Table23[[#This Row],[Order Date]])</f>
        <v>2178920</v>
      </c>
      <c r="P422" s="9">
        <f>SUMIFS(Table23[Amount], Table23[Order Date], "&gt;"&amp;Table23[[#This Row],[Order Date]]-90,Table23[Order Date], "&lt;="&amp;Table23[[#This Row],[Order Date]])</f>
        <v>4273800</v>
      </c>
    </row>
    <row r="423" spans="2:16" x14ac:dyDescent="0.25">
      <c r="B423" s="5" t="s">
        <v>1285</v>
      </c>
      <c r="C423" s="15">
        <v>44712</v>
      </c>
      <c r="D423" s="21" t="str">
        <f>TEXT(Table23[[#This Row],[Order Date]],"d")</f>
        <v>31</v>
      </c>
      <c r="E423" s="15" t="str">
        <f>TEXT(Table23[[#This Row],[Order Date]],"dddd")</f>
        <v>Tuesday</v>
      </c>
      <c r="F423" s="6" t="str">
        <f>TEXT(Table23[[#This Row],[Order Date]],"mmmm")</f>
        <v>May</v>
      </c>
      <c r="G423" s="6" t="s">
        <v>1286</v>
      </c>
      <c r="H423" s="6" t="s">
        <v>1287</v>
      </c>
      <c r="I423" s="6" t="s">
        <v>15</v>
      </c>
      <c r="J423" s="6" t="s">
        <v>16</v>
      </c>
      <c r="K423" s="7">
        <v>210</v>
      </c>
      <c r="L423" s="7">
        <v>2</v>
      </c>
      <c r="M423" s="7">
        <f>Table23[[#This Row],[Qty]]*Table23[[#This Row],[Price]]</f>
        <v>420</v>
      </c>
      <c r="N423" s="6" t="s">
        <v>17</v>
      </c>
      <c r="O423" s="8">
        <f>SUMIFS(Table23[Amount], Table23[Order Date], "&gt;"&amp;Table23[[#This Row],[Order Date]]-30,Table23[Order Date], "&lt;="&amp;Table23[[#This Row],[Order Date]])</f>
        <v>2128930</v>
      </c>
      <c r="P423" s="9">
        <f>SUMIFS(Table23[Amount], Table23[Order Date], "&gt;"&amp;Table23[[#This Row],[Order Date]]-90,Table23[Order Date], "&lt;="&amp;Table23[[#This Row],[Order Date]])</f>
        <v>4323610</v>
      </c>
    </row>
    <row r="424" spans="2:16" x14ac:dyDescent="0.25">
      <c r="B424" s="5" t="s">
        <v>1288</v>
      </c>
      <c r="C424" s="15">
        <v>44712</v>
      </c>
      <c r="D424" s="21" t="str">
        <f>TEXT(Table23[[#This Row],[Order Date]],"d")</f>
        <v>31</v>
      </c>
      <c r="E424" s="15" t="str">
        <f>TEXT(Table23[[#This Row],[Order Date]],"dddd")</f>
        <v>Tuesday</v>
      </c>
      <c r="F424" s="6" t="str">
        <f>TEXT(Table23[[#This Row],[Order Date]],"mmmm")</f>
        <v>May</v>
      </c>
      <c r="G424" s="6" t="s">
        <v>1289</v>
      </c>
      <c r="H424" s="6" t="s">
        <v>1290</v>
      </c>
      <c r="I424" s="6" t="s">
        <v>21</v>
      </c>
      <c r="J424" s="6" t="s">
        <v>22</v>
      </c>
      <c r="K424" s="7">
        <v>4000</v>
      </c>
      <c r="L424" s="7">
        <v>3</v>
      </c>
      <c r="M424" s="7">
        <f>Table23[[#This Row],[Qty]]*Table23[[#This Row],[Price]]</f>
        <v>12000</v>
      </c>
      <c r="N424" s="6" t="s">
        <v>23</v>
      </c>
      <c r="O424" s="8">
        <f>SUMIFS(Table23[Amount], Table23[Order Date], "&gt;"&amp;Table23[[#This Row],[Order Date]]-30,Table23[Order Date], "&lt;="&amp;Table23[[#This Row],[Order Date]])</f>
        <v>2128930</v>
      </c>
      <c r="P424" s="9">
        <f>SUMIFS(Table23[Amount], Table23[Order Date], "&gt;"&amp;Table23[[#This Row],[Order Date]]-90,Table23[Order Date], "&lt;="&amp;Table23[[#This Row],[Order Date]])</f>
        <v>4323610</v>
      </c>
    </row>
    <row r="425" spans="2:16" x14ac:dyDescent="0.25">
      <c r="B425" s="5" t="s">
        <v>1291</v>
      </c>
      <c r="C425" s="15">
        <v>44712</v>
      </c>
      <c r="D425" s="21" t="str">
        <f>TEXT(Table23[[#This Row],[Order Date]],"d")</f>
        <v>31</v>
      </c>
      <c r="E425" s="15" t="str">
        <f>TEXT(Table23[[#This Row],[Order Date]],"dddd")</f>
        <v>Tuesday</v>
      </c>
      <c r="F425" s="6" t="str">
        <f>TEXT(Table23[[#This Row],[Order Date]],"mmmm")</f>
        <v>May</v>
      </c>
      <c r="G425" s="6" t="s">
        <v>1292</v>
      </c>
      <c r="H425" s="6" t="s">
        <v>1293</v>
      </c>
      <c r="I425" s="6" t="s">
        <v>27</v>
      </c>
      <c r="J425" s="6" t="s">
        <v>28</v>
      </c>
      <c r="K425" s="7">
        <v>3200</v>
      </c>
      <c r="L425" s="7">
        <v>5</v>
      </c>
      <c r="M425" s="7">
        <f>Table23[[#This Row],[Qty]]*Table23[[#This Row],[Price]]</f>
        <v>16000</v>
      </c>
      <c r="N425" s="6" t="s">
        <v>17</v>
      </c>
      <c r="O425" s="8">
        <f>SUMIFS(Table23[Amount], Table23[Order Date], "&gt;"&amp;Table23[[#This Row],[Order Date]]-30,Table23[Order Date], "&lt;="&amp;Table23[[#This Row],[Order Date]])</f>
        <v>2128930</v>
      </c>
      <c r="P425" s="9">
        <f>SUMIFS(Table23[Amount], Table23[Order Date], "&gt;"&amp;Table23[[#This Row],[Order Date]]-90,Table23[Order Date], "&lt;="&amp;Table23[[#This Row],[Order Date]])</f>
        <v>4323610</v>
      </c>
    </row>
    <row r="426" spans="2:16" x14ac:dyDescent="0.25">
      <c r="B426" s="5" t="s">
        <v>1294</v>
      </c>
      <c r="C426" s="15">
        <v>44712</v>
      </c>
      <c r="D426" s="21" t="str">
        <f>TEXT(Table23[[#This Row],[Order Date]],"d")</f>
        <v>31</v>
      </c>
      <c r="E426" s="15" t="str">
        <f>TEXT(Table23[[#This Row],[Order Date]],"dddd")</f>
        <v>Tuesday</v>
      </c>
      <c r="F426" s="6" t="str">
        <f>TEXT(Table23[[#This Row],[Order Date]],"mmmm")</f>
        <v>May</v>
      </c>
      <c r="G426" s="6" t="s">
        <v>1295</v>
      </c>
      <c r="H426" s="6" t="s">
        <v>1296</v>
      </c>
      <c r="I426" s="6" t="s">
        <v>32</v>
      </c>
      <c r="J426" s="6" t="s">
        <v>33</v>
      </c>
      <c r="K426" s="7">
        <v>2900</v>
      </c>
      <c r="L426" s="7">
        <v>3</v>
      </c>
      <c r="M426" s="7">
        <f>Table23[[#This Row],[Qty]]*Table23[[#This Row],[Price]]</f>
        <v>8700</v>
      </c>
      <c r="N426" s="6" t="s">
        <v>23</v>
      </c>
      <c r="O426" s="8">
        <f>SUMIFS(Table23[Amount], Table23[Order Date], "&gt;"&amp;Table23[[#This Row],[Order Date]]-30,Table23[Order Date], "&lt;="&amp;Table23[[#This Row],[Order Date]])</f>
        <v>2128930</v>
      </c>
      <c r="P426" s="9">
        <f>SUMIFS(Table23[Amount], Table23[Order Date], "&gt;"&amp;Table23[[#This Row],[Order Date]]-90,Table23[Order Date], "&lt;="&amp;Table23[[#This Row],[Order Date]])</f>
        <v>4323610</v>
      </c>
    </row>
    <row r="427" spans="2:16" x14ac:dyDescent="0.25">
      <c r="B427" s="5" t="s">
        <v>1297</v>
      </c>
      <c r="C427" s="15">
        <v>44712</v>
      </c>
      <c r="D427" s="21" t="str">
        <f>TEXT(Table23[[#This Row],[Order Date]],"d")</f>
        <v>31</v>
      </c>
      <c r="E427" s="15" t="str">
        <f>TEXT(Table23[[#This Row],[Order Date]],"dddd")</f>
        <v>Tuesday</v>
      </c>
      <c r="F427" s="6" t="str">
        <f>TEXT(Table23[[#This Row],[Order Date]],"mmmm")</f>
        <v>May</v>
      </c>
      <c r="G427" s="6" t="s">
        <v>1298</v>
      </c>
      <c r="H427" s="6" t="s">
        <v>1299</v>
      </c>
      <c r="I427" s="6" t="s">
        <v>15</v>
      </c>
      <c r="J427" s="6" t="s">
        <v>37</v>
      </c>
      <c r="K427" s="7">
        <v>190</v>
      </c>
      <c r="L427" s="7">
        <v>1</v>
      </c>
      <c r="M427" s="7">
        <f>Table23[[#This Row],[Qty]]*Table23[[#This Row],[Price]]</f>
        <v>190</v>
      </c>
      <c r="N427" s="6" t="s">
        <v>17</v>
      </c>
      <c r="O427" s="8">
        <f>SUMIFS(Table23[Amount], Table23[Order Date], "&gt;"&amp;Table23[[#This Row],[Order Date]]-30,Table23[Order Date], "&lt;="&amp;Table23[[#This Row],[Order Date]])</f>
        <v>2128930</v>
      </c>
      <c r="P427" s="9">
        <f>SUMIFS(Table23[Amount], Table23[Order Date], "&gt;"&amp;Table23[[#This Row],[Order Date]]-90,Table23[Order Date], "&lt;="&amp;Table23[[#This Row],[Order Date]])</f>
        <v>4323610</v>
      </c>
    </row>
    <row r="428" spans="2:16" x14ac:dyDescent="0.25">
      <c r="B428" s="5" t="s">
        <v>1300</v>
      </c>
      <c r="C428" s="15">
        <v>44712</v>
      </c>
      <c r="D428" s="21" t="str">
        <f>TEXT(Table23[[#This Row],[Order Date]],"d")</f>
        <v>31</v>
      </c>
      <c r="E428" s="15" t="str">
        <f>TEXT(Table23[[#This Row],[Order Date]],"dddd")</f>
        <v>Tuesday</v>
      </c>
      <c r="F428" s="6" t="str">
        <f>TEXT(Table23[[#This Row],[Order Date]],"mmmm")</f>
        <v>May</v>
      </c>
      <c r="G428" s="6" t="s">
        <v>1301</v>
      </c>
      <c r="H428" s="6" t="s">
        <v>1302</v>
      </c>
      <c r="I428" s="6" t="s">
        <v>21</v>
      </c>
      <c r="J428" s="6" t="s">
        <v>41</v>
      </c>
      <c r="K428" s="7">
        <v>4000</v>
      </c>
      <c r="L428" s="7">
        <v>2</v>
      </c>
      <c r="M428" s="7">
        <f>Table23[[#This Row],[Qty]]*Table23[[#This Row],[Price]]</f>
        <v>8000</v>
      </c>
      <c r="N428" s="6" t="s">
        <v>23</v>
      </c>
      <c r="O428" s="8">
        <f>SUMIFS(Table23[Amount], Table23[Order Date], "&gt;"&amp;Table23[[#This Row],[Order Date]]-30,Table23[Order Date], "&lt;="&amp;Table23[[#This Row],[Order Date]])</f>
        <v>2128930</v>
      </c>
      <c r="P428" s="9">
        <f>SUMIFS(Table23[Amount], Table23[Order Date], "&gt;"&amp;Table23[[#This Row],[Order Date]]-90,Table23[Order Date], "&lt;="&amp;Table23[[#This Row],[Order Date]])</f>
        <v>4323610</v>
      </c>
    </row>
    <row r="429" spans="2:16" x14ac:dyDescent="0.25">
      <c r="B429" s="5" t="s">
        <v>1303</v>
      </c>
      <c r="C429" s="15">
        <v>44712</v>
      </c>
      <c r="D429" s="21" t="str">
        <f>TEXT(Table23[[#This Row],[Order Date]],"d")</f>
        <v>31</v>
      </c>
      <c r="E429" s="15" t="str">
        <f>TEXT(Table23[[#This Row],[Order Date]],"dddd")</f>
        <v>Tuesday</v>
      </c>
      <c r="F429" s="6" t="str">
        <f>TEXT(Table23[[#This Row],[Order Date]],"mmmm")</f>
        <v>May</v>
      </c>
      <c r="G429" s="6" t="s">
        <v>1304</v>
      </c>
      <c r="H429" s="6" t="s">
        <v>1305</v>
      </c>
      <c r="I429" s="6" t="s">
        <v>27</v>
      </c>
      <c r="J429" s="6" t="s">
        <v>45</v>
      </c>
      <c r="K429" s="7">
        <v>1500</v>
      </c>
      <c r="L429" s="7">
        <v>3</v>
      </c>
      <c r="M429" s="7">
        <f>Table23[[#This Row],[Qty]]*Table23[[#This Row],[Price]]</f>
        <v>4500</v>
      </c>
      <c r="N429" s="6" t="s">
        <v>17</v>
      </c>
      <c r="O429" s="8">
        <f>SUMIFS(Table23[Amount], Table23[Order Date], "&gt;"&amp;Table23[[#This Row],[Order Date]]-30,Table23[Order Date], "&lt;="&amp;Table23[[#This Row],[Order Date]])</f>
        <v>2128930</v>
      </c>
      <c r="P429" s="9">
        <f>SUMIFS(Table23[Amount], Table23[Order Date], "&gt;"&amp;Table23[[#This Row],[Order Date]]-90,Table23[Order Date], "&lt;="&amp;Table23[[#This Row],[Order Date]])</f>
        <v>4323610</v>
      </c>
    </row>
    <row r="430" spans="2:16" x14ac:dyDescent="0.25">
      <c r="B430" s="5" t="s">
        <v>1306</v>
      </c>
      <c r="C430" s="15">
        <v>44713</v>
      </c>
      <c r="D430" s="21" t="str">
        <f>TEXT(Table23[[#This Row],[Order Date]],"d")</f>
        <v>1</v>
      </c>
      <c r="E430" s="15" t="str">
        <f>TEXT(Table23[[#This Row],[Order Date]],"dddd")</f>
        <v>Wednesday</v>
      </c>
      <c r="F430" s="6" t="str">
        <f>TEXT(Table23[[#This Row],[Order Date]],"mmmm")</f>
        <v>June</v>
      </c>
      <c r="G430" s="6" t="s">
        <v>1307</v>
      </c>
      <c r="H430" s="6" t="s">
        <v>1308</v>
      </c>
      <c r="I430" s="6" t="s">
        <v>32</v>
      </c>
      <c r="J430" s="6" t="s">
        <v>16</v>
      </c>
      <c r="K430" s="7">
        <v>210</v>
      </c>
      <c r="L430" s="7">
        <v>7</v>
      </c>
      <c r="M430" s="7">
        <f>Table23[[#This Row],[Qty]]*Table23[[#This Row],[Price]]</f>
        <v>1470</v>
      </c>
      <c r="N430" s="6" t="s">
        <v>23</v>
      </c>
      <c r="O430" s="8">
        <f>SUMIFS(Table23[Amount], Table23[Order Date], "&gt;"&amp;Table23[[#This Row],[Order Date]]-30,Table23[Order Date], "&lt;="&amp;Table23[[#This Row],[Order Date]])</f>
        <v>2094880</v>
      </c>
      <c r="P430" s="9">
        <f>SUMIFS(Table23[Amount], Table23[Order Date], "&gt;"&amp;Table23[[#This Row],[Order Date]]-90,Table23[Order Date], "&lt;="&amp;Table23[[#This Row],[Order Date]])</f>
        <v>4374240</v>
      </c>
    </row>
    <row r="431" spans="2:16" x14ac:dyDescent="0.25">
      <c r="B431" s="5" t="s">
        <v>1309</v>
      </c>
      <c r="C431" s="15">
        <v>44713</v>
      </c>
      <c r="D431" s="21" t="str">
        <f>TEXT(Table23[[#This Row],[Order Date]],"d")</f>
        <v>1</v>
      </c>
      <c r="E431" s="15" t="str">
        <f>TEXT(Table23[[#This Row],[Order Date]],"dddd")</f>
        <v>Wednesday</v>
      </c>
      <c r="F431" s="6" t="str">
        <f>TEXT(Table23[[#This Row],[Order Date]],"mmmm")</f>
        <v>June</v>
      </c>
      <c r="G431" s="6" t="s">
        <v>1310</v>
      </c>
      <c r="H431" s="6" t="s">
        <v>1311</v>
      </c>
      <c r="I431" s="6" t="s">
        <v>15</v>
      </c>
      <c r="J431" s="6" t="s">
        <v>22</v>
      </c>
      <c r="K431" s="7">
        <v>4000</v>
      </c>
      <c r="L431" s="7">
        <v>6</v>
      </c>
      <c r="M431" s="7">
        <f>Table23[[#This Row],[Qty]]*Table23[[#This Row],[Price]]</f>
        <v>24000</v>
      </c>
      <c r="N431" s="6" t="s">
        <v>17</v>
      </c>
      <c r="O431" s="8">
        <f>SUMIFS(Table23[Amount], Table23[Order Date], "&gt;"&amp;Table23[[#This Row],[Order Date]]-30,Table23[Order Date], "&lt;="&amp;Table23[[#This Row],[Order Date]])</f>
        <v>2094880</v>
      </c>
      <c r="P431" s="9">
        <f>SUMIFS(Table23[Amount], Table23[Order Date], "&gt;"&amp;Table23[[#This Row],[Order Date]]-90,Table23[Order Date], "&lt;="&amp;Table23[[#This Row],[Order Date]])</f>
        <v>4374240</v>
      </c>
    </row>
    <row r="432" spans="2:16" x14ac:dyDescent="0.25">
      <c r="B432" s="5" t="s">
        <v>1312</v>
      </c>
      <c r="C432" s="15">
        <v>44713</v>
      </c>
      <c r="D432" s="21" t="str">
        <f>TEXT(Table23[[#This Row],[Order Date]],"d")</f>
        <v>1</v>
      </c>
      <c r="E432" s="15" t="str">
        <f>TEXT(Table23[[#This Row],[Order Date]],"dddd")</f>
        <v>Wednesday</v>
      </c>
      <c r="F432" s="6" t="str">
        <f>TEXT(Table23[[#This Row],[Order Date]],"mmmm")</f>
        <v>June</v>
      </c>
      <c r="G432" s="6" t="s">
        <v>1313</v>
      </c>
      <c r="H432" s="6" t="s">
        <v>1314</v>
      </c>
      <c r="I432" s="6" t="s">
        <v>21</v>
      </c>
      <c r="J432" s="6" t="s">
        <v>28</v>
      </c>
      <c r="K432" s="7">
        <v>3200</v>
      </c>
      <c r="L432" s="7">
        <v>1</v>
      </c>
      <c r="M432" s="7">
        <f>Table23[[#This Row],[Qty]]*Table23[[#This Row],[Price]]</f>
        <v>3200</v>
      </c>
      <c r="N432" s="6" t="s">
        <v>23</v>
      </c>
      <c r="O432" s="8">
        <f>SUMIFS(Table23[Amount], Table23[Order Date], "&gt;"&amp;Table23[[#This Row],[Order Date]]-30,Table23[Order Date], "&lt;="&amp;Table23[[#This Row],[Order Date]])</f>
        <v>2094880</v>
      </c>
      <c r="P432" s="9">
        <f>SUMIFS(Table23[Amount], Table23[Order Date], "&gt;"&amp;Table23[[#This Row],[Order Date]]-90,Table23[Order Date], "&lt;="&amp;Table23[[#This Row],[Order Date]])</f>
        <v>4374240</v>
      </c>
    </row>
    <row r="433" spans="2:16" x14ac:dyDescent="0.25">
      <c r="B433" s="5" t="s">
        <v>1315</v>
      </c>
      <c r="C433" s="15">
        <v>44713</v>
      </c>
      <c r="D433" s="21" t="str">
        <f>TEXT(Table23[[#This Row],[Order Date]],"d")</f>
        <v>1</v>
      </c>
      <c r="E433" s="15" t="str">
        <f>TEXT(Table23[[#This Row],[Order Date]],"dddd")</f>
        <v>Wednesday</v>
      </c>
      <c r="F433" s="6" t="str">
        <f>TEXT(Table23[[#This Row],[Order Date]],"mmmm")</f>
        <v>June</v>
      </c>
      <c r="G433" s="6" t="s">
        <v>1316</v>
      </c>
      <c r="H433" s="6" t="s">
        <v>1317</v>
      </c>
      <c r="I433" s="6" t="s">
        <v>27</v>
      </c>
      <c r="J433" s="6" t="s">
        <v>33</v>
      </c>
      <c r="K433" s="7">
        <v>2900</v>
      </c>
      <c r="L433" s="7">
        <v>3</v>
      </c>
      <c r="M433" s="7">
        <f>Table23[[#This Row],[Qty]]*Table23[[#This Row],[Price]]</f>
        <v>8700</v>
      </c>
      <c r="N433" s="6" t="s">
        <v>17</v>
      </c>
      <c r="O433" s="8">
        <f>SUMIFS(Table23[Amount], Table23[Order Date], "&gt;"&amp;Table23[[#This Row],[Order Date]]-30,Table23[Order Date], "&lt;="&amp;Table23[[#This Row],[Order Date]])</f>
        <v>2094880</v>
      </c>
      <c r="P433" s="9">
        <f>SUMIFS(Table23[Amount], Table23[Order Date], "&gt;"&amp;Table23[[#This Row],[Order Date]]-90,Table23[Order Date], "&lt;="&amp;Table23[[#This Row],[Order Date]])</f>
        <v>4374240</v>
      </c>
    </row>
    <row r="434" spans="2:16" x14ac:dyDescent="0.25">
      <c r="B434" s="5" t="s">
        <v>1318</v>
      </c>
      <c r="C434" s="15">
        <v>44713</v>
      </c>
      <c r="D434" s="21" t="str">
        <f>TEXT(Table23[[#This Row],[Order Date]],"d")</f>
        <v>1</v>
      </c>
      <c r="E434" s="15" t="str">
        <f>TEXT(Table23[[#This Row],[Order Date]],"dddd")</f>
        <v>Wednesday</v>
      </c>
      <c r="F434" s="6" t="str">
        <f>TEXT(Table23[[#This Row],[Order Date]],"mmmm")</f>
        <v>June</v>
      </c>
      <c r="G434" s="6" t="s">
        <v>1319</v>
      </c>
      <c r="H434" s="6" t="s">
        <v>1320</v>
      </c>
      <c r="I434" s="6" t="s">
        <v>32</v>
      </c>
      <c r="J434" s="6" t="s">
        <v>37</v>
      </c>
      <c r="K434" s="7">
        <v>190</v>
      </c>
      <c r="L434" s="7">
        <v>4</v>
      </c>
      <c r="M434" s="7">
        <f>Table23[[#This Row],[Qty]]*Table23[[#This Row],[Price]]</f>
        <v>760</v>
      </c>
      <c r="N434" s="6" t="s">
        <v>23</v>
      </c>
      <c r="O434" s="8">
        <f>SUMIFS(Table23[Amount], Table23[Order Date], "&gt;"&amp;Table23[[#This Row],[Order Date]]-30,Table23[Order Date], "&lt;="&amp;Table23[[#This Row],[Order Date]])</f>
        <v>2094880</v>
      </c>
      <c r="P434" s="9">
        <f>SUMIFS(Table23[Amount], Table23[Order Date], "&gt;"&amp;Table23[[#This Row],[Order Date]]-90,Table23[Order Date], "&lt;="&amp;Table23[[#This Row],[Order Date]])</f>
        <v>4374240</v>
      </c>
    </row>
    <row r="435" spans="2:16" x14ac:dyDescent="0.25">
      <c r="B435" s="5" t="s">
        <v>1321</v>
      </c>
      <c r="C435" s="15">
        <v>44713</v>
      </c>
      <c r="D435" s="21" t="str">
        <f>TEXT(Table23[[#This Row],[Order Date]],"d")</f>
        <v>1</v>
      </c>
      <c r="E435" s="15" t="str">
        <f>TEXT(Table23[[#This Row],[Order Date]],"dddd")</f>
        <v>Wednesday</v>
      </c>
      <c r="F435" s="6" t="str">
        <f>TEXT(Table23[[#This Row],[Order Date]],"mmmm")</f>
        <v>June</v>
      </c>
      <c r="G435" s="6" t="s">
        <v>1322</v>
      </c>
      <c r="H435" s="6" t="s">
        <v>1323</v>
      </c>
      <c r="I435" s="6" t="s">
        <v>15</v>
      </c>
      <c r="J435" s="6" t="s">
        <v>41</v>
      </c>
      <c r="K435" s="7">
        <v>4000</v>
      </c>
      <c r="L435" s="7">
        <v>2</v>
      </c>
      <c r="M435" s="7">
        <f>Table23[[#This Row],[Qty]]*Table23[[#This Row],[Price]]</f>
        <v>8000</v>
      </c>
      <c r="N435" s="6" t="s">
        <v>17</v>
      </c>
      <c r="O435" s="8">
        <f>SUMIFS(Table23[Amount], Table23[Order Date], "&gt;"&amp;Table23[[#This Row],[Order Date]]-30,Table23[Order Date], "&lt;="&amp;Table23[[#This Row],[Order Date]])</f>
        <v>2094880</v>
      </c>
      <c r="P435" s="9">
        <f>SUMIFS(Table23[Amount], Table23[Order Date], "&gt;"&amp;Table23[[#This Row],[Order Date]]-90,Table23[Order Date], "&lt;="&amp;Table23[[#This Row],[Order Date]])</f>
        <v>4374240</v>
      </c>
    </row>
    <row r="436" spans="2:16" x14ac:dyDescent="0.25">
      <c r="B436" s="5" t="s">
        <v>1324</v>
      </c>
      <c r="C436" s="15">
        <v>44713</v>
      </c>
      <c r="D436" s="21" t="str">
        <f>TEXT(Table23[[#This Row],[Order Date]],"d")</f>
        <v>1</v>
      </c>
      <c r="E436" s="15" t="str">
        <f>TEXT(Table23[[#This Row],[Order Date]],"dddd")</f>
        <v>Wednesday</v>
      </c>
      <c r="F436" s="6" t="str">
        <f>TEXT(Table23[[#This Row],[Order Date]],"mmmm")</f>
        <v>June</v>
      </c>
      <c r="G436" s="6" t="s">
        <v>1325</v>
      </c>
      <c r="H436" s="6" t="s">
        <v>1326</v>
      </c>
      <c r="I436" s="6" t="s">
        <v>21</v>
      </c>
      <c r="J436" s="6" t="s">
        <v>45</v>
      </c>
      <c r="K436" s="7">
        <v>1500</v>
      </c>
      <c r="L436" s="7">
        <v>3</v>
      </c>
      <c r="M436" s="7">
        <f>Table23[[#This Row],[Qty]]*Table23[[#This Row],[Price]]</f>
        <v>4500</v>
      </c>
      <c r="N436" s="6" t="s">
        <v>23</v>
      </c>
      <c r="O436" s="8">
        <f>SUMIFS(Table23[Amount], Table23[Order Date], "&gt;"&amp;Table23[[#This Row],[Order Date]]-30,Table23[Order Date], "&lt;="&amp;Table23[[#This Row],[Order Date]])</f>
        <v>2094880</v>
      </c>
      <c r="P436" s="9">
        <f>SUMIFS(Table23[Amount], Table23[Order Date], "&gt;"&amp;Table23[[#This Row],[Order Date]]-90,Table23[Order Date], "&lt;="&amp;Table23[[#This Row],[Order Date]])</f>
        <v>4374240</v>
      </c>
    </row>
    <row r="437" spans="2:16" x14ac:dyDescent="0.25">
      <c r="B437" s="5" t="s">
        <v>1327</v>
      </c>
      <c r="C437" s="15">
        <v>44714</v>
      </c>
      <c r="D437" s="21" t="str">
        <f>TEXT(Table23[[#This Row],[Order Date]],"d")</f>
        <v>2</v>
      </c>
      <c r="E437" s="15" t="str">
        <f>TEXT(Table23[[#This Row],[Order Date]],"dddd")</f>
        <v>Thursday</v>
      </c>
      <c r="F437" s="6" t="str">
        <f>TEXT(Table23[[#This Row],[Order Date]],"mmmm")</f>
        <v>June</v>
      </c>
      <c r="G437" s="6" t="s">
        <v>1328</v>
      </c>
      <c r="H437" s="6" t="s">
        <v>1329</v>
      </c>
      <c r="I437" s="6" t="s">
        <v>27</v>
      </c>
      <c r="J437" s="6" t="s">
        <v>16</v>
      </c>
      <c r="K437" s="7">
        <v>210</v>
      </c>
      <c r="L437" s="7">
        <v>4</v>
      </c>
      <c r="M437" s="7">
        <f>Table23[[#This Row],[Qty]]*Table23[[#This Row],[Price]]</f>
        <v>840</v>
      </c>
      <c r="N437" s="6" t="s">
        <v>17</v>
      </c>
      <c r="O437" s="8">
        <f>SUMIFS(Table23[Amount], Table23[Order Date], "&gt;"&amp;Table23[[#This Row],[Order Date]]-30,Table23[Order Date], "&lt;="&amp;Table23[[#This Row],[Order Date]])</f>
        <v>2144870</v>
      </c>
      <c r="P437" s="9">
        <f>SUMIFS(Table23[Amount], Table23[Order Date], "&gt;"&amp;Table23[[#This Row],[Order Date]]-90,Table23[Order Date], "&lt;="&amp;Table23[[#This Row],[Order Date]])</f>
        <v>4474040</v>
      </c>
    </row>
    <row r="438" spans="2:16" x14ac:dyDescent="0.25">
      <c r="B438" s="5" t="s">
        <v>1330</v>
      </c>
      <c r="C438" s="15">
        <v>44714</v>
      </c>
      <c r="D438" s="21" t="str">
        <f>TEXT(Table23[[#This Row],[Order Date]],"d")</f>
        <v>2</v>
      </c>
      <c r="E438" s="15" t="str">
        <f>TEXT(Table23[[#This Row],[Order Date]],"dddd")</f>
        <v>Thursday</v>
      </c>
      <c r="F438" s="6" t="str">
        <f>TEXT(Table23[[#This Row],[Order Date]],"mmmm")</f>
        <v>June</v>
      </c>
      <c r="G438" s="6" t="s">
        <v>1331</v>
      </c>
      <c r="H438" s="6" t="s">
        <v>1332</v>
      </c>
      <c r="I438" s="6" t="s">
        <v>32</v>
      </c>
      <c r="J438" s="6" t="s">
        <v>22</v>
      </c>
      <c r="K438" s="7">
        <v>4000</v>
      </c>
      <c r="L438" s="7">
        <v>5</v>
      </c>
      <c r="M438" s="7">
        <f>Table23[[#This Row],[Qty]]*Table23[[#This Row],[Price]]</f>
        <v>20000</v>
      </c>
      <c r="N438" s="6" t="s">
        <v>23</v>
      </c>
      <c r="O438" s="8">
        <f>SUMIFS(Table23[Amount], Table23[Order Date], "&gt;"&amp;Table23[[#This Row],[Order Date]]-30,Table23[Order Date], "&lt;="&amp;Table23[[#This Row],[Order Date]])</f>
        <v>2144870</v>
      </c>
      <c r="P438" s="9">
        <f>SUMIFS(Table23[Amount], Table23[Order Date], "&gt;"&amp;Table23[[#This Row],[Order Date]]-90,Table23[Order Date], "&lt;="&amp;Table23[[#This Row],[Order Date]])</f>
        <v>4474040</v>
      </c>
    </row>
    <row r="439" spans="2:16" x14ac:dyDescent="0.25">
      <c r="B439" s="5" t="s">
        <v>1333</v>
      </c>
      <c r="C439" s="15">
        <v>44714</v>
      </c>
      <c r="D439" s="21" t="str">
        <f>TEXT(Table23[[#This Row],[Order Date]],"d")</f>
        <v>2</v>
      </c>
      <c r="E439" s="15" t="str">
        <f>TEXT(Table23[[#This Row],[Order Date]],"dddd")</f>
        <v>Thursday</v>
      </c>
      <c r="F439" s="6" t="str">
        <f>TEXT(Table23[[#This Row],[Order Date]],"mmmm")</f>
        <v>June</v>
      </c>
      <c r="G439" s="6" t="s">
        <v>1334</v>
      </c>
      <c r="H439" s="6" t="s">
        <v>1335</v>
      </c>
      <c r="I439" s="6" t="s">
        <v>15</v>
      </c>
      <c r="J439" s="6" t="s">
        <v>28</v>
      </c>
      <c r="K439" s="7">
        <v>3200</v>
      </c>
      <c r="L439" s="7">
        <v>6</v>
      </c>
      <c r="M439" s="7">
        <f>Table23[[#This Row],[Qty]]*Table23[[#This Row],[Price]]</f>
        <v>19200</v>
      </c>
      <c r="N439" s="6" t="s">
        <v>17</v>
      </c>
      <c r="O439" s="8">
        <f>SUMIFS(Table23[Amount], Table23[Order Date], "&gt;"&amp;Table23[[#This Row],[Order Date]]-30,Table23[Order Date], "&lt;="&amp;Table23[[#This Row],[Order Date]])</f>
        <v>2144870</v>
      </c>
      <c r="P439" s="9">
        <f>SUMIFS(Table23[Amount], Table23[Order Date], "&gt;"&amp;Table23[[#This Row],[Order Date]]-90,Table23[Order Date], "&lt;="&amp;Table23[[#This Row],[Order Date]])</f>
        <v>4474040</v>
      </c>
    </row>
    <row r="440" spans="2:16" x14ac:dyDescent="0.25">
      <c r="B440" s="5" t="s">
        <v>1336</v>
      </c>
      <c r="C440" s="15">
        <v>44714</v>
      </c>
      <c r="D440" s="21" t="str">
        <f>TEXT(Table23[[#This Row],[Order Date]],"d")</f>
        <v>2</v>
      </c>
      <c r="E440" s="15" t="str">
        <f>TEXT(Table23[[#This Row],[Order Date]],"dddd")</f>
        <v>Thursday</v>
      </c>
      <c r="F440" s="6" t="str">
        <f>TEXT(Table23[[#This Row],[Order Date]],"mmmm")</f>
        <v>June</v>
      </c>
      <c r="G440" s="6" t="s">
        <v>1337</v>
      </c>
      <c r="H440" s="6" t="s">
        <v>1338</v>
      </c>
      <c r="I440" s="6" t="s">
        <v>21</v>
      </c>
      <c r="J440" s="6" t="s">
        <v>33</v>
      </c>
      <c r="K440" s="7">
        <v>2900</v>
      </c>
      <c r="L440" s="7">
        <v>5</v>
      </c>
      <c r="M440" s="7">
        <f>Table23[[#This Row],[Qty]]*Table23[[#This Row],[Price]]</f>
        <v>14500</v>
      </c>
      <c r="N440" s="6" t="s">
        <v>23</v>
      </c>
      <c r="O440" s="8">
        <f>SUMIFS(Table23[Amount], Table23[Order Date], "&gt;"&amp;Table23[[#This Row],[Order Date]]-30,Table23[Order Date], "&lt;="&amp;Table23[[#This Row],[Order Date]])</f>
        <v>2144870</v>
      </c>
      <c r="P440" s="9">
        <f>SUMIFS(Table23[Amount], Table23[Order Date], "&gt;"&amp;Table23[[#This Row],[Order Date]]-90,Table23[Order Date], "&lt;="&amp;Table23[[#This Row],[Order Date]])</f>
        <v>4474040</v>
      </c>
    </row>
    <row r="441" spans="2:16" x14ac:dyDescent="0.25">
      <c r="B441" s="5" t="s">
        <v>1339</v>
      </c>
      <c r="C441" s="15">
        <v>44714</v>
      </c>
      <c r="D441" s="21" t="str">
        <f>TEXT(Table23[[#This Row],[Order Date]],"d")</f>
        <v>2</v>
      </c>
      <c r="E441" s="15" t="str">
        <f>TEXT(Table23[[#This Row],[Order Date]],"dddd")</f>
        <v>Thursday</v>
      </c>
      <c r="F441" s="6" t="str">
        <f>TEXT(Table23[[#This Row],[Order Date]],"mmmm")</f>
        <v>June</v>
      </c>
      <c r="G441" s="6" t="s">
        <v>1340</v>
      </c>
      <c r="H441" s="6" t="s">
        <v>1341</v>
      </c>
      <c r="I441" s="6" t="s">
        <v>27</v>
      </c>
      <c r="J441" s="6" t="s">
        <v>37</v>
      </c>
      <c r="K441" s="7">
        <v>190</v>
      </c>
      <c r="L441" s="7">
        <v>4</v>
      </c>
      <c r="M441" s="7">
        <f>Table23[[#This Row],[Qty]]*Table23[[#This Row],[Price]]</f>
        <v>760</v>
      </c>
      <c r="N441" s="6" t="s">
        <v>17</v>
      </c>
      <c r="O441" s="8">
        <f>SUMIFS(Table23[Amount], Table23[Order Date], "&gt;"&amp;Table23[[#This Row],[Order Date]]-30,Table23[Order Date], "&lt;="&amp;Table23[[#This Row],[Order Date]])</f>
        <v>2144870</v>
      </c>
      <c r="P441" s="9">
        <f>SUMIFS(Table23[Amount], Table23[Order Date], "&gt;"&amp;Table23[[#This Row],[Order Date]]-90,Table23[Order Date], "&lt;="&amp;Table23[[#This Row],[Order Date]])</f>
        <v>4474040</v>
      </c>
    </row>
    <row r="442" spans="2:16" x14ac:dyDescent="0.25">
      <c r="B442" s="5" t="s">
        <v>1342</v>
      </c>
      <c r="C442" s="15">
        <v>44714</v>
      </c>
      <c r="D442" s="21" t="str">
        <f>TEXT(Table23[[#This Row],[Order Date]],"d")</f>
        <v>2</v>
      </c>
      <c r="E442" s="15" t="str">
        <f>TEXT(Table23[[#This Row],[Order Date]],"dddd")</f>
        <v>Thursday</v>
      </c>
      <c r="F442" s="6" t="str">
        <f>TEXT(Table23[[#This Row],[Order Date]],"mmmm")</f>
        <v>June</v>
      </c>
      <c r="G442" s="6" t="s">
        <v>1343</v>
      </c>
      <c r="H442" s="6" t="s">
        <v>1344</v>
      </c>
      <c r="I442" s="6" t="s">
        <v>32</v>
      </c>
      <c r="J442" s="6" t="s">
        <v>41</v>
      </c>
      <c r="K442" s="7">
        <v>4000</v>
      </c>
      <c r="L442" s="7">
        <v>10</v>
      </c>
      <c r="M442" s="7">
        <f>Table23[[#This Row],[Qty]]*Table23[[#This Row],[Price]]</f>
        <v>40000</v>
      </c>
      <c r="N442" s="6" t="s">
        <v>23</v>
      </c>
      <c r="O442" s="8">
        <f>SUMIFS(Table23[Amount], Table23[Order Date], "&gt;"&amp;Table23[[#This Row],[Order Date]]-30,Table23[Order Date], "&lt;="&amp;Table23[[#This Row],[Order Date]])</f>
        <v>2144870</v>
      </c>
      <c r="P442" s="9">
        <f>SUMIFS(Table23[Amount], Table23[Order Date], "&gt;"&amp;Table23[[#This Row],[Order Date]]-90,Table23[Order Date], "&lt;="&amp;Table23[[#This Row],[Order Date]])</f>
        <v>4474040</v>
      </c>
    </row>
    <row r="443" spans="2:16" x14ac:dyDescent="0.25">
      <c r="B443" s="5" t="s">
        <v>1345</v>
      </c>
      <c r="C443" s="15">
        <v>44714</v>
      </c>
      <c r="D443" s="21" t="str">
        <f>TEXT(Table23[[#This Row],[Order Date]],"d")</f>
        <v>2</v>
      </c>
      <c r="E443" s="15" t="str">
        <f>TEXT(Table23[[#This Row],[Order Date]],"dddd")</f>
        <v>Thursday</v>
      </c>
      <c r="F443" s="6" t="str">
        <f>TEXT(Table23[[#This Row],[Order Date]],"mmmm")</f>
        <v>June</v>
      </c>
      <c r="G443" s="6" t="s">
        <v>1346</v>
      </c>
      <c r="H443" s="6" t="s">
        <v>1347</v>
      </c>
      <c r="I443" s="6" t="s">
        <v>15</v>
      </c>
      <c r="J443" s="6" t="s">
        <v>45</v>
      </c>
      <c r="K443" s="7">
        <v>1500</v>
      </c>
      <c r="L443" s="7">
        <v>3</v>
      </c>
      <c r="M443" s="7">
        <f>Table23[[#This Row],[Qty]]*Table23[[#This Row],[Price]]</f>
        <v>4500</v>
      </c>
      <c r="N443" s="6" t="s">
        <v>17</v>
      </c>
      <c r="O443" s="8">
        <f>SUMIFS(Table23[Amount], Table23[Order Date], "&gt;"&amp;Table23[[#This Row],[Order Date]]-30,Table23[Order Date], "&lt;="&amp;Table23[[#This Row],[Order Date]])</f>
        <v>2144870</v>
      </c>
      <c r="P443" s="9">
        <f>SUMIFS(Table23[Amount], Table23[Order Date], "&gt;"&amp;Table23[[#This Row],[Order Date]]-90,Table23[Order Date], "&lt;="&amp;Table23[[#This Row],[Order Date]])</f>
        <v>4474040</v>
      </c>
    </row>
    <row r="444" spans="2:16" x14ac:dyDescent="0.25">
      <c r="B444" s="5" t="s">
        <v>1348</v>
      </c>
      <c r="C444" s="15">
        <v>44715</v>
      </c>
      <c r="D444" s="21" t="str">
        <f>TEXT(Table23[[#This Row],[Order Date]],"d")</f>
        <v>3</v>
      </c>
      <c r="E444" s="15" t="str">
        <f>TEXT(Table23[[#This Row],[Order Date]],"dddd")</f>
        <v>Friday</v>
      </c>
      <c r="F444" s="6" t="str">
        <f>TEXT(Table23[[#This Row],[Order Date]],"mmmm")</f>
        <v>June</v>
      </c>
      <c r="G444" s="6" t="s">
        <v>1349</v>
      </c>
      <c r="H444" s="6" t="s">
        <v>1350</v>
      </c>
      <c r="I444" s="6" t="s">
        <v>21</v>
      </c>
      <c r="J444" s="6" t="s">
        <v>16</v>
      </c>
      <c r="K444" s="7">
        <v>210</v>
      </c>
      <c r="L444" s="7">
        <v>4</v>
      </c>
      <c r="M444" s="7">
        <f>Table23[[#This Row],[Qty]]*Table23[[#This Row],[Price]]</f>
        <v>840</v>
      </c>
      <c r="N444" s="6" t="s">
        <v>23</v>
      </c>
      <c r="O444" s="8">
        <f>SUMIFS(Table23[Amount], Table23[Order Date], "&gt;"&amp;Table23[[#This Row],[Order Date]]-30,Table23[Order Date], "&lt;="&amp;Table23[[#This Row],[Order Date]])</f>
        <v>2178920</v>
      </c>
      <c r="P444" s="9">
        <f>SUMIFS(Table23[Amount], Table23[Order Date], "&gt;"&amp;Table23[[#This Row],[Order Date]]-90,Table23[Order Date], "&lt;="&amp;Table23[[#This Row],[Order Date]])</f>
        <v>4558720</v>
      </c>
    </row>
    <row r="445" spans="2:16" x14ac:dyDescent="0.25">
      <c r="B445" s="5" t="s">
        <v>1351</v>
      </c>
      <c r="C445" s="15">
        <v>44715</v>
      </c>
      <c r="D445" s="21" t="str">
        <f>TEXT(Table23[[#This Row],[Order Date]],"d")</f>
        <v>3</v>
      </c>
      <c r="E445" s="15" t="str">
        <f>TEXT(Table23[[#This Row],[Order Date]],"dddd")</f>
        <v>Friday</v>
      </c>
      <c r="F445" s="6" t="str">
        <f>TEXT(Table23[[#This Row],[Order Date]],"mmmm")</f>
        <v>June</v>
      </c>
      <c r="G445" s="6" t="s">
        <v>1352</v>
      </c>
      <c r="H445" s="6" t="s">
        <v>1353</v>
      </c>
      <c r="I445" s="6" t="s">
        <v>27</v>
      </c>
      <c r="J445" s="6" t="s">
        <v>22</v>
      </c>
      <c r="K445" s="7">
        <v>4000</v>
      </c>
      <c r="L445" s="7">
        <v>5</v>
      </c>
      <c r="M445" s="7">
        <f>Table23[[#This Row],[Qty]]*Table23[[#This Row],[Price]]</f>
        <v>20000</v>
      </c>
      <c r="N445" s="6" t="s">
        <v>17</v>
      </c>
      <c r="O445" s="8">
        <f>SUMIFS(Table23[Amount], Table23[Order Date], "&gt;"&amp;Table23[[#This Row],[Order Date]]-30,Table23[Order Date], "&lt;="&amp;Table23[[#This Row],[Order Date]])</f>
        <v>2178920</v>
      </c>
      <c r="P445" s="9">
        <f>SUMIFS(Table23[Amount], Table23[Order Date], "&gt;"&amp;Table23[[#This Row],[Order Date]]-90,Table23[Order Date], "&lt;="&amp;Table23[[#This Row],[Order Date]])</f>
        <v>4558720</v>
      </c>
    </row>
    <row r="446" spans="2:16" x14ac:dyDescent="0.25">
      <c r="B446" s="5" t="s">
        <v>1354</v>
      </c>
      <c r="C446" s="15">
        <v>44715</v>
      </c>
      <c r="D446" s="21" t="str">
        <f>TEXT(Table23[[#This Row],[Order Date]],"d")</f>
        <v>3</v>
      </c>
      <c r="E446" s="15" t="str">
        <f>TEXT(Table23[[#This Row],[Order Date]],"dddd")</f>
        <v>Friday</v>
      </c>
      <c r="F446" s="6" t="str">
        <f>TEXT(Table23[[#This Row],[Order Date]],"mmmm")</f>
        <v>June</v>
      </c>
      <c r="G446" s="6" t="s">
        <v>1355</v>
      </c>
      <c r="H446" s="6" t="s">
        <v>1356</v>
      </c>
      <c r="I446" s="6" t="s">
        <v>32</v>
      </c>
      <c r="J446" s="6" t="s">
        <v>28</v>
      </c>
      <c r="K446" s="7">
        <v>3200</v>
      </c>
      <c r="L446" s="7">
        <v>6</v>
      </c>
      <c r="M446" s="7">
        <f>Table23[[#This Row],[Qty]]*Table23[[#This Row],[Price]]</f>
        <v>19200</v>
      </c>
      <c r="N446" s="6" t="s">
        <v>23</v>
      </c>
      <c r="O446" s="8">
        <f>SUMIFS(Table23[Amount], Table23[Order Date], "&gt;"&amp;Table23[[#This Row],[Order Date]]-30,Table23[Order Date], "&lt;="&amp;Table23[[#This Row],[Order Date]])</f>
        <v>2178920</v>
      </c>
      <c r="P446" s="9">
        <f>SUMIFS(Table23[Amount], Table23[Order Date], "&gt;"&amp;Table23[[#This Row],[Order Date]]-90,Table23[Order Date], "&lt;="&amp;Table23[[#This Row],[Order Date]])</f>
        <v>4558720</v>
      </c>
    </row>
    <row r="447" spans="2:16" x14ac:dyDescent="0.25">
      <c r="B447" s="5" t="s">
        <v>1357</v>
      </c>
      <c r="C447" s="15">
        <v>44715</v>
      </c>
      <c r="D447" s="21" t="str">
        <f>TEXT(Table23[[#This Row],[Order Date]],"d")</f>
        <v>3</v>
      </c>
      <c r="E447" s="15" t="str">
        <f>TEXT(Table23[[#This Row],[Order Date]],"dddd")</f>
        <v>Friday</v>
      </c>
      <c r="F447" s="6" t="str">
        <f>TEXT(Table23[[#This Row],[Order Date]],"mmmm")</f>
        <v>June</v>
      </c>
      <c r="G447" s="6" t="s">
        <v>1358</v>
      </c>
      <c r="H447" s="6" t="s">
        <v>1359</v>
      </c>
      <c r="I447" s="6" t="s">
        <v>15</v>
      </c>
      <c r="J447" s="6" t="s">
        <v>33</v>
      </c>
      <c r="K447" s="7">
        <v>2900</v>
      </c>
      <c r="L447" s="7">
        <v>5</v>
      </c>
      <c r="M447" s="7">
        <f>Table23[[#This Row],[Qty]]*Table23[[#This Row],[Price]]</f>
        <v>14500</v>
      </c>
      <c r="N447" s="6" t="s">
        <v>17</v>
      </c>
      <c r="O447" s="8">
        <f>SUMIFS(Table23[Amount], Table23[Order Date], "&gt;"&amp;Table23[[#This Row],[Order Date]]-30,Table23[Order Date], "&lt;="&amp;Table23[[#This Row],[Order Date]])</f>
        <v>2178920</v>
      </c>
      <c r="P447" s="9">
        <f>SUMIFS(Table23[Amount], Table23[Order Date], "&gt;"&amp;Table23[[#This Row],[Order Date]]-90,Table23[Order Date], "&lt;="&amp;Table23[[#This Row],[Order Date]])</f>
        <v>4558720</v>
      </c>
    </row>
    <row r="448" spans="2:16" x14ac:dyDescent="0.25">
      <c r="B448" s="5" t="s">
        <v>1360</v>
      </c>
      <c r="C448" s="15">
        <v>44715</v>
      </c>
      <c r="D448" s="21" t="str">
        <f>TEXT(Table23[[#This Row],[Order Date]],"d")</f>
        <v>3</v>
      </c>
      <c r="E448" s="15" t="str">
        <f>TEXT(Table23[[#This Row],[Order Date]],"dddd")</f>
        <v>Friday</v>
      </c>
      <c r="F448" s="6" t="str">
        <f>TEXT(Table23[[#This Row],[Order Date]],"mmmm")</f>
        <v>June</v>
      </c>
      <c r="G448" s="6" t="s">
        <v>1361</v>
      </c>
      <c r="H448" s="6" t="s">
        <v>1362</v>
      </c>
      <c r="I448" s="6" t="s">
        <v>21</v>
      </c>
      <c r="J448" s="6" t="s">
        <v>37</v>
      </c>
      <c r="K448" s="7">
        <v>190</v>
      </c>
      <c r="L448" s="7">
        <v>6</v>
      </c>
      <c r="M448" s="7">
        <f>Table23[[#This Row],[Qty]]*Table23[[#This Row],[Price]]</f>
        <v>1140</v>
      </c>
      <c r="N448" s="6" t="s">
        <v>23</v>
      </c>
      <c r="O448" s="8">
        <f>SUMIFS(Table23[Amount], Table23[Order Date], "&gt;"&amp;Table23[[#This Row],[Order Date]]-30,Table23[Order Date], "&lt;="&amp;Table23[[#This Row],[Order Date]])</f>
        <v>2178920</v>
      </c>
      <c r="P448" s="9">
        <f>SUMIFS(Table23[Amount], Table23[Order Date], "&gt;"&amp;Table23[[#This Row],[Order Date]]-90,Table23[Order Date], "&lt;="&amp;Table23[[#This Row],[Order Date]])</f>
        <v>4558720</v>
      </c>
    </row>
    <row r="449" spans="2:16" x14ac:dyDescent="0.25">
      <c r="B449" s="5" t="s">
        <v>1363</v>
      </c>
      <c r="C449" s="15">
        <v>44715</v>
      </c>
      <c r="D449" s="21" t="str">
        <f>TEXT(Table23[[#This Row],[Order Date]],"d")</f>
        <v>3</v>
      </c>
      <c r="E449" s="15" t="str">
        <f>TEXT(Table23[[#This Row],[Order Date]],"dddd")</f>
        <v>Friday</v>
      </c>
      <c r="F449" s="6" t="str">
        <f>TEXT(Table23[[#This Row],[Order Date]],"mmmm")</f>
        <v>June</v>
      </c>
      <c r="G449" s="6" t="s">
        <v>1364</v>
      </c>
      <c r="H449" s="6" t="s">
        <v>1365</v>
      </c>
      <c r="I449" s="6" t="s">
        <v>27</v>
      </c>
      <c r="J449" s="6" t="s">
        <v>41</v>
      </c>
      <c r="K449" s="7">
        <v>4000</v>
      </c>
      <c r="L449" s="7">
        <v>5</v>
      </c>
      <c r="M449" s="7">
        <f>Table23[[#This Row],[Qty]]*Table23[[#This Row],[Price]]</f>
        <v>20000</v>
      </c>
      <c r="N449" s="6" t="s">
        <v>17</v>
      </c>
      <c r="O449" s="8">
        <f>SUMIFS(Table23[Amount], Table23[Order Date], "&gt;"&amp;Table23[[#This Row],[Order Date]]-30,Table23[Order Date], "&lt;="&amp;Table23[[#This Row],[Order Date]])</f>
        <v>2178920</v>
      </c>
      <c r="P449" s="9">
        <f>SUMIFS(Table23[Amount], Table23[Order Date], "&gt;"&amp;Table23[[#This Row],[Order Date]]-90,Table23[Order Date], "&lt;="&amp;Table23[[#This Row],[Order Date]])</f>
        <v>4558720</v>
      </c>
    </row>
    <row r="450" spans="2:16" x14ac:dyDescent="0.25">
      <c r="B450" s="5" t="s">
        <v>1366</v>
      </c>
      <c r="C450" s="15">
        <v>44715</v>
      </c>
      <c r="D450" s="21" t="str">
        <f>TEXT(Table23[[#This Row],[Order Date]],"d")</f>
        <v>3</v>
      </c>
      <c r="E450" s="15" t="str">
        <f>TEXT(Table23[[#This Row],[Order Date]],"dddd")</f>
        <v>Friday</v>
      </c>
      <c r="F450" s="6" t="str">
        <f>TEXT(Table23[[#This Row],[Order Date]],"mmmm")</f>
        <v>June</v>
      </c>
      <c r="G450" s="6" t="s">
        <v>1367</v>
      </c>
      <c r="H450" s="6" t="s">
        <v>1368</v>
      </c>
      <c r="I450" s="6" t="s">
        <v>32</v>
      </c>
      <c r="J450" s="6" t="s">
        <v>45</v>
      </c>
      <c r="K450" s="7">
        <v>1500</v>
      </c>
      <c r="L450" s="7">
        <v>6</v>
      </c>
      <c r="M450" s="7">
        <f>Table23[[#This Row],[Qty]]*Table23[[#This Row],[Price]]</f>
        <v>9000</v>
      </c>
      <c r="N450" s="6" t="s">
        <v>23</v>
      </c>
      <c r="O450" s="8">
        <f>SUMIFS(Table23[Amount], Table23[Order Date], "&gt;"&amp;Table23[[#This Row],[Order Date]]-30,Table23[Order Date], "&lt;="&amp;Table23[[#This Row],[Order Date]])</f>
        <v>2178920</v>
      </c>
      <c r="P450" s="9">
        <f>SUMIFS(Table23[Amount], Table23[Order Date], "&gt;"&amp;Table23[[#This Row],[Order Date]]-90,Table23[Order Date], "&lt;="&amp;Table23[[#This Row],[Order Date]])</f>
        <v>4558720</v>
      </c>
    </row>
    <row r="451" spans="2:16" x14ac:dyDescent="0.25">
      <c r="B451" s="5" t="s">
        <v>1369</v>
      </c>
      <c r="C451" s="15">
        <v>44716</v>
      </c>
      <c r="D451" s="21" t="str">
        <f>TEXT(Table23[[#This Row],[Order Date]],"d")</f>
        <v>4</v>
      </c>
      <c r="E451" s="15" t="str">
        <f>TEXT(Table23[[#This Row],[Order Date]],"dddd")</f>
        <v>Saturday</v>
      </c>
      <c r="F451" s="6" t="str">
        <f>TEXT(Table23[[#This Row],[Order Date]],"mmmm")</f>
        <v>June</v>
      </c>
      <c r="G451" s="6" t="s">
        <v>1370</v>
      </c>
      <c r="H451" s="6" t="s">
        <v>1371</v>
      </c>
      <c r="I451" s="6" t="s">
        <v>15</v>
      </c>
      <c r="J451" s="6" t="s">
        <v>16</v>
      </c>
      <c r="K451" s="7">
        <v>210</v>
      </c>
      <c r="L451" s="7">
        <v>2</v>
      </c>
      <c r="M451" s="7">
        <f>Table23[[#This Row],[Qty]]*Table23[[#This Row],[Price]]</f>
        <v>420</v>
      </c>
      <c r="N451" s="6" t="s">
        <v>17</v>
      </c>
      <c r="O451" s="8">
        <f>SUMIFS(Table23[Amount], Table23[Order Date], "&gt;"&amp;Table23[[#This Row],[Order Date]]-30,Table23[Order Date], "&lt;="&amp;Table23[[#This Row],[Order Date]])</f>
        <v>2128930</v>
      </c>
      <c r="P451" s="9">
        <f>SUMIFS(Table23[Amount], Table23[Order Date], "&gt;"&amp;Table23[[#This Row],[Order Date]]-90,Table23[Order Date], "&lt;="&amp;Table23[[#This Row],[Order Date]])</f>
        <v>4608530</v>
      </c>
    </row>
    <row r="452" spans="2:16" x14ac:dyDescent="0.25">
      <c r="B452" s="5" t="s">
        <v>1372</v>
      </c>
      <c r="C452" s="15">
        <v>44716</v>
      </c>
      <c r="D452" s="21" t="str">
        <f>TEXT(Table23[[#This Row],[Order Date]],"d")</f>
        <v>4</v>
      </c>
      <c r="E452" s="15" t="str">
        <f>TEXT(Table23[[#This Row],[Order Date]],"dddd")</f>
        <v>Saturday</v>
      </c>
      <c r="F452" s="6" t="str">
        <f>TEXT(Table23[[#This Row],[Order Date]],"mmmm")</f>
        <v>June</v>
      </c>
      <c r="G452" s="6" t="s">
        <v>1373</v>
      </c>
      <c r="H452" s="6" t="s">
        <v>1374</v>
      </c>
      <c r="I452" s="6" t="s">
        <v>21</v>
      </c>
      <c r="J452" s="6" t="s">
        <v>22</v>
      </c>
      <c r="K452" s="7">
        <v>4000</v>
      </c>
      <c r="L452" s="7">
        <v>3</v>
      </c>
      <c r="M452" s="7">
        <f>Table23[[#This Row],[Qty]]*Table23[[#This Row],[Price]]</f>
        <v>12000</v>
      </c>
      <c r="N452" s="6" t="s">
        <v>23</v>
      </c>
      <c r="O452" s="8">
        <f>SUMIFS(Table23[Amount], Table23[Order Date], "&gt;"&amp;Table23[[#This Row],[Order Date]]-30,Table23[Order Date], "&lt;="&amp;Table23[[#This Row],[Order Date]])</f>
        <v>2128930</v>
      </c>
      <c r="P452" s="9">
        <f>SUMIFS(Table23[Amount], Table23[Order Date], "&gt;"&amp;Table23[[#This Row],[Order Date]]-90,Table23[Order Date], "&lt;="&amp;Table23[[#This Row],[Order Date]])</f>
        <v>4608530</v>
      </c>
    </row>
    <row r="453" spans="2:16" x14ac:dyDescent="0.25">
      <c r="B453" s="5" t="s">
        <v>1375</v>
      </c>
      <c r="C453" s="15">
        <v>44716</v>
      </c>
      <c r="D453" s="21" t="str">
        <f>TEXT(Table23[[#This Row],[Order Date]],"d")</f>
        <v>4</v>
      </c>
      <c r="E453" s="15" t="str">
        <f>TEXT(Table23[[#This Row],[Order Date]],"dddd")</f>
        <v>Saturday</v>
      </c>
      <c r="F453" s="6" t="str">
        <f>TEXT(Table23[[#This Row],[Order Date]],"mmmm")</f>
        <v>June</v>
      </c>
      <c r="G453" s="6" t="s">
        <v>1376</v>
      </c>
      <c r="H453" s="6" t="s">
        <v>1377</v>
      </c>
      <c r="I453" s="6" t="s">
        <v>27</v>
      </c>
      <c r="J453" s="6" t="s">
        <v>28</v>
      </c>
      <c r="K453" s="7">
        <v>3200</v>
      </c>
      <c r="L453" s="7">
        <v>5</v>
      </c>
      <c r="M453" s="7">
        <f>Table23[[#This Row],[Qty]]*Table23[[#This Row],[Price]]</f>
        <v>16000</v>
      </c>
      <c r="N453" s="6" t="s">
        <v>17</v>
      </c>
      <c r="O453" s="8">
        <f>SUMIFS(Table23[Amount], Table23[Order Date], "&gt;"&amp;Table23[[#This Row],[Order Date]]-30,Table23[Order Date], "&lt;="&amp;Table23[[#This Row],[Order Date]])</f>
        <v>2128930</v>
      </c>
      <c r="P453" s="9">
        <f>SUMIFS(Table23[Amount], Table23[Order Date], "&gt;"&amp;Table23[[#This Row],[Order Date]]-90,Table23[Order Date], "&lt;="&amp;Table23[[#This Row],[Order Date]])</f>
        <v>4608530</v>
      </c>
    </row>
    <row r="454" spans="2:16" x14ac:dyDescent="0.25">
      <c r="B454" s="5" t="s">
        <v>1378</v>
      </c>
      <c r="C454" s="15">
        <v>44716</v>
      </c>
      <c r="D454" s="21" t="str">
        <f>TEXT(Table23[[#This Row],[Order Date]],"d")</f>
        <v>4</v>
      </c>
      <c r="E454" s="15" t="str">
        <f>TEXT(Table23[[#This Row],[Order Date]],"dddd")</f>
        <v>Saturday</v>
      </c>
      <c r="F454" s="6" t="str">
        <f>TEXT(Table23[[#This Row],[Order Date]],"mmmm")</f>
        <v>June</v>
      </c>
      <c r="G454" s="6" t="s">
        <v>1379</v>
      </c>
      <c r="H454" s="6" t="s">
        <v>1380</v>
      </c>
      <c r="I454" s="6" t="s">
        <v>32</v>
      </c>
      <c r="J454" s="6" t="s">
        <v>33</v>
      </c>
      <c r="K454" s="7">
        <v>2900</v>
      </c>
      <c r="L454" s="7">
        <v>3</v>
      </c>
      <c r="M454" s="7">
        <f>Table23[[#This Row],[Qty]]*Table23[[#This Row],[Price]]</f>
        <v>8700</v>
      </c>
      <c r="N454" s="6" t="s">
        <v>23</v>
      </c>
      <c r="O454" s="8">
        <f>SUMIFS(Table23[Amount], Table23[Order Date], "&gt;"&amp;Table23[[#This Row],[Order Date]]-30,Table23[Order Date], "&lt;="&amp;Table23[[#This Row],[Order Date]])</f>
        <v>2128930</v>
      </c>
      <c r="P454" s="9">
        <f>SUMIFS(Table23[Amount], Table23[Order Date], "&gt;"&amp;Table23[[#This Row],[Order Date]]-90,Table23[Order Date], "&lt;="&amp;Table23[[#This Row],[Order Date]])</f>
        <v>4608530</v>
      </c>
    </row>
    <row r="455" spans="2:16" x14ac:dyDescent="0.25">
      <c r="B455" s="5" t="s">
        <v>1381</v>
      </c>
      <c r="C455" s="15">
        <v>44716</v>
      </c>
      <c r="D455" s="21" t="str">
        <f>TEXT(Table23[[#This Row],[Order Date]],"d")</f>
        <v>4</v>
      </c>
      <c r="E455" s="15" t="str">
        <f>TEXT(Table23[[#This Row],[Order Date]],"dddd")</f>
        <v>Saturday</v>
      </c>
      <c r="F455" s="6" t="str">
        <f>TEXT(Table23[[#This Row],[Order Date]],"mmmm")</f>
        <v>June</v>
      </c>
      <c r="G455" s="6" t="s">
        <v>1382</v>
      </c>
      <c r="H455" s="6" t="s">
        <v>1383</v>
      </c>
      <c r="I455" s="6" t="s">
        <v>15</v>
      </c>
      <c r="J455" s="6" t="s">
        <v>37</v>
      </c>
      <c r="K455" s="7">
        <v>190</v>
      </c>
      <c r="L455" s="7">
        <v>1</v>
      </c>
      <c r="M455" s="7">
        <f>Table23[[#This Row],[Qty]]*Table23[[#This Row],[Price]]</f>
        <v>190</v>
      </c>
      <c r="N455" s="6" t="s">
        <v>17</v>
      </c>
      <c r="O455" s="8">
        <f>SUMIFS(Table23[Amount], Table23[Order Date], "&gt;"&amp;Table23[[#This Row],[Order Date]]-30,Table23[Order Date], "&lt;="&amp;Table23[[#This Row],[Order Date]])</f>
        <v>2128930</v>
      </c>
      <c r="P455" s="9">
        <f>SUMIFS(Table23[Amount], Table23[Order Date], "&gt;"&amp;Table23[[#This Row],[Order Date]]-90,Table23[Order Date], "&lt;="&amp;Table23[[#This Row],[Order Date]])</f>
        <v>4608530</v>
      </c>
    </row>
    <row r="456" spans="2:16" x14ac:dyDescent="0.25">
      <c r="B456" s="5" t="s">
        <v>1384</v>
      </c>
      <c r="C456" s="15">
        <v>44716</v>
      </c>
      <c r="D456" s="21" t="str">
        <f>TEXT(Table23[[#This Row],[Order Date]],"d")</f>
        <v>4</v>
      </c>
      <c r="E456" s="15" t="str">
        <f>TEXT(Table23[[#This Row],[Order Date]],"dddd")</f>
        <v>Saturday</v>
      </c>
      <c r="F456" s="6" t="str">
        <f>TEXT(Table23[[#This Row],[Order Date]],"mmmm")</f>
        <v>June</v>
      </c>
      <c r="G456" s="6" t="s">
        <v>1385</v>
      </c>
      <c r="H456" s="6" t="s">
        <v>1386</v>
      </c>
      <c r="I456" s="6" t="s">
        <v>21</v>
      </c>
      <c r="J456" s="6" t="s">
        <v>41</v>
      </c>
      <c r="K456" s="7">
        <v>4000</v>
      </c>
      <c r="L456" s="7">
        <v>2</v>
      </c>
      <c r="M456" s="7">
        <f>Table23[[#This Row],[Qty]]*Table23[[#This Row],[Price]]</f>
        <v>8000</v>
      </c>
      <c r="N456" s="6" t="s">
        <v>23</v>
      </c>
      <c r="O456" s="8">
        <f>SUMIFS(Table23[Amount], Table23[Order Date], "&gt;"&amp;Table23[[#This Row],[Order Date]]-30,Table23[Order Date], "&lt;="&amp;Table23[[#This Row],[Order Date]])</f>
        <v>2128930</v>
      </c>
      <c r="P456" s="9">
        <f>SUMIFS(Table23[Amount], Table23[Order Date], "&gt;"&amp;Table23[[#This Row],[Order Date]]-90,Table23[Order Date], "&lt;="&amp;Table23[[#This Row],[Order Date]])</f>
        <v>4608530</v>
      </c>
    </row>
    <row r="457" spans="2:16" x14ac:dyDescent="0.25">
      <c r="B457" s="5" t="s">
        <v>1387</v>
      </c>
      <c r="C457" s="15">
        <v>44716</v>
      </c>
      <c r="D457" s="21" t="str">
        <f>TEXT(Table23[[#This Row],[Order Date]],"d")</f>
        <v>4</v>
      </c>
      <c r="E457" s="15" t="str">
        <f>TEXT(Table23[[#This Row],[Order Date]],"dddd")</f>
        <v>Saturday</v>
      </c>
      <c r="F457" s="6" t="str">
        <f>TEXT(Table23[[#This Row],[Order Date]],"mmmm")</f>
        <v>June</v>
      </c>
      <c r="G457" s="6" t="s">
        <v>1388</v>
      </c>
      <c r="H457" s="6" t="s">
        <v>1389</v>
      </c>
      <c r="I457" s="6" t="s">
        <v>27</v>
      </c>
      <c r="J457" s="6" t="s">
        <v>45</v>
      </c>
      <c r="K457" s="7">
        <v>1500</v>
      </c>
      <c r="L457" s="7">
        <v>3</v>
      </c>
      <c r="M457" s="7">
        <f>Table23[[#This Row],[Qty]]*Table23[[#This Row],[Price]]</f>
        <v>4500</v>
      </c>
      <c r="N457" s="6" t="s">
        <v>17</v>
      </c>
      <c r="O457" s="8">
        <f>SUMIFS(Table23[Amount], Table23[Order Date], "&gt;"&amp;Table23[[#This Row],[Order Date]]-30,Table23[Order Date], "&lt;="&amp;Table23[[#This Row],[Order Date]])</f>
        <v>2128930</v>
      </c>
      <c r="P457" s="9">
        <f>SUMIFS(Table23[Amount], Table23[Order Date], "&gt;"&amp;Table23[[#This Row],[Order Date]]-90,Table23[Order Date], "&lt;="&amp;Table23[[#This Row],[Order Date]])</f>
        <v>4608530</v>
      </c>
    </row>
    <row r="458" spans="2:16" x14ac:dyDescent="0.25">
      <c r="B458" s="5" t="s">
        <v>1390</v>
      </c>
      <c r="C458" s="15">
        <v>44717</v>
      </c>
      <c r="D458" s="21" t="str">
        <f>TEXT(Table23[[#This Row],[Order Date]],"d")</f>
        <v>5</v>
      </c>
      <c r="E458" s="15" t="str">
        <f>TEXT(Table23[[#This Row],[Order Date]],"dddd")</f>
        <v>Sunday</v>
      </c>
      <c r="F458" s="6" t="str">
        <f>TEXT(Table23[[#This Row],[Order Date]],"mmmm")</f>
        <v>June</v>
      </c>
      <c r="G458" s="6" t="s">
        <v>1391</v>
      </c>
      <c r="H458" s="6" t="s">
        <v>1392</v>
      </c>
      <c r="I458" s="6" t="s">
        <v>32</v>
      </c>
      <c r="J458" s="6" t="s">
        <v>16</v>
      </c>
      <c r="K458" s="7">
        <v>210</v>
      </c>
      <c r="L458" s="7">
        <v>7</v>
      </c>
      <c r="M458" s="7">
        <f>Table23[[#This Row],[Qty]]*Table23[[#This Row],[Price]]</f>
        <v>1470</v>
      </c>
      <c r="N458" s="6" t="s">
        <v>23</v>
      </c>
      <c r="O458" s="8">
        <f>SUMIFS(Table23[Amount], Table23[Order Date], "&gt;"&amp;Table23[[#This Row],[Order Date]]-30,Table23[Order Date], "&lt;="&amp;Table23[[#This Row],[Order Date]])</f>
        <v>2094880</v>
      </c>
      <c r="P458" s="9">
        <f>SUMIFS(Table23[Amount], Table23[Order Date], "&gt;"&amp;Table23[[#This Row],[Order Date]]-90,Table23[Order Date], "&lt;="&amp;Table23[[#This Row],[Order Date]])</f>
        <v>4659160</v>
      </c>
    </row>
    <row r="459" spans="2:16" x14ac:dyDescent="0.25">
      <c r="B459" s="5" t="s">
        <v>1393</v>
      </c>
      <c r="C459" s="15">
        <v>44717</v>
      </c>
      <c r="D459" s="21" t="str">
        <f>TEXT(Table23[[#This Row],[Order Date]],"d")</f>
        <v>5</v>
      </c>
      <c r="E459" s="15" t="str">
        <f>TEXT(Table23[[#This Row],[Order Date]],"dddd")</f>
        <v>Sunday</v>
      </c>
      <c r="F459" s="6" t="str">
        <f>TEXT(Table23[[#This Row],[Order Date]],"mmmm")</f>
        <v>June</v>
      </c>
      <c r="G459" s="6" t="s">
        <v>1394</v>
      </c>
      <c r="H459" s="6" t="s">
        <v>1395</v>
      </c>
      <c r="I459" s="6" t="s">
        <v>15</v>
      </c>
      <c r="J459" s="6" t="s">
        <v>22</v>
      </c>
      <c r="K459" s="7">
        <v>4000</v>
      </c>
      <c r="L459" s="7">
        <v>6</v>
      </c>
      <c r="M459" s="7">
        <f>Table23[[#This Row],[Qty]]*Table23[[#This Row],[Price]]</f>
        <v>24000</v>
      </c>
      <c r="N459" s="6" t="s">
        <v>17</v>
      </c>
      <c r="O459" s="8">
        <f>SUMIFS(Table23[Amount], Table23[Order Date], "&gt;"&amp;Table23[[#This Row],[Order Date]]-30,Table23[Order Date], "&lt;="&amp;Table23[[#This Row],[Order Date]])</f>
        <v>2094880</v>
      </c>
      <c r="P459" s="9">
        <f>SUMIFS(Table23[Amount], Table23[Order Date], "&gt;"&amp;Table23[[#This Row],[Order Date]]-90,Table23[Order Date], "&lt;="&amp;Table23[[#This Row],[Order Date]])</f>
        <v>4659160</v>
      </c>
    </row>
    <row r="460" spans="2:16" x14ac:dyDescent="0.25">
      <c r="B460" s="5" t="s">
        <v>1396</v>
      </c>
      <c r="C460" s="15">
        <v>44717</v>
      </c>
      <c r="D460" s="21" t="str">
        <f>TEXT(Table23[[#This Row],[Order Date]],"d")</f>
        <v>5</v>
      </c>
      <c r="E460" s="15" t="str">
        <f>TEXT(Table23[[#This Row],[Order Date]],"dddd")</f>
        <v>Sunday</v>
      </c>
      <c r="F460" s="6" t="str">
        <f>TEXT(Table23[[#This Row],[Order Date]],"mmmm")</f>
        <v>June</v>
      </c>
      <c r="G460" s="6" t="s">
        <v>1397</v>
      </c>
      <c r="H460" s="6" t="s">
        <v>1398</v>
      </c>
      <c r="I460" s="6" t="s">
        <v>21</v>
      </c>
      <c r="J460" s="6" t="s">
        <v>28</v>
      </c>
      <c r="K460" s="7">
        <v>3200</v>
      </c>
      <c r="L460" s="7">
        <v>1</v>
      </c>
      <c r="M460" s="7">
        <f>Table23[[#This Row],[Qty]]*Table23[[#This Row],[Price]]</f>
        <v>3200</v>
      </c>
      <c r="N460" s="6" t="s">
        <v>23</v>
      </c>
      <c r="O460" s="8">
        <f>SUMIFS(Table23[Amount], Table23[Order Date], "&gt;"&amp;Table23[[#This Row],[Order Date]]-30,Table23[Order Date], "&lt;="&amp;Table23[[#This Row],[Order Date]])</f>
        <v>2094880</v>
      </c>
      <c r="P460" s="9">
        <f>SUMIFS(Table23[Amount], Table23[Order Date], "&gt;"&amp;Table23[[#This Row],[Order Date]]-90,Table23[Order Date], "&lt;="&amp;Table23[[#This Row],[Order Date]])</f>
        <v>4659160</v>
      </c>
    </row>
    <row r="461" spans="2:16" x14ac:dyDescent="0.25">
      <c r="B461" s="5" t="s">
        <v>1399</v>
      </c>
      <c r="C461" s="15">
        <v>44717</v>
      </c>
      <c r="D461" s="21" t="str">
        <f>TEXT(Table23[[#This Row],[Order Date]],"d")</f>
        <v>5</v>
      </c>
      <c r="E461" s="15" t="str">
        <f>TEXT(Table23[[#This Row],[Order Date]],"dddd")</f>
        <v>Sunday</v>
      </c>
      <c r="F461" s="6" t="str">
        <f>TEXT(Table23[[#This Row],[Order Date]],"mmmm")</f>
        <v>June</v>
      </c>
      <c r="G461" s="6" t="s">
        <v>1400</v>
      </c>
      <c r="H461" s="6" t="s">
        <v>1401</v>
      </c>
      <c r="I461" s="6" t="s">
        <v>27</v>
      </c>
      <c r="J461" s="6" t="s">
        <v>33</v>
      </c>
      <c r="K461" s="7">
        <v>2900</v>
      </c>
      <c r="L461" s="7">
        <v>3</v>
      </c>
      <c r="M461" s="7">
        <f>Table23[[#This Row],[Qty]]*Table23[[#This Row],[Price]]</f>
        <v>8700</v>
      </c>
      <c r="N461" s="6" t="s">
        <v>17</v>
      </c>
      <c r="O461" s="8">
        <f>SUMIFS(Table23[Amount], Table23[Order Date], "&gt;"&amp;Table23[[#This Row],[Order Date]]-30,Table23[Order Date], "&lt;="&amp;Table23[[#This Row],[Order Date]])</f>
        <v>2094880</v>
      </c>
      <c r="P461" s="9">
        <f>SUMIFS(Table23[Amount], Table23[Order Date], "&gt;"&amp;Table23[[#This Row],[Order Date]]-90,Table23[Order Date], "&lt;="&amp;Table23[[#This Row],[Order Date]])</f>
        <v>4659160</v>
      </c>
    </row>
    <row r="462" spans="2:16" x14ac:dyDescent="0.25">
      <c r="B462" s="5" t="s">
        <v>1402</v>
      </c>
      <c r="C462" s="15">
        <v>44717</v>
      </c>
      <c r="D462" s="21" t="str">
        <f>TEXT(Table23[[#This Row],[Order Date]],"d")</f>
        <v>5</v>
      </c>
      <c r="E462" s="15" t="str">
        <f>TEXT(Table23[[#This Row],[Order Date]],"dddd")</f>
        <v>Sunday</v>
      </c>
      <c r="F462" s="6" t="str">
        <f>TEXT(Table23[[#This Row],[Order Date]],"mmmm")</f>
        <v>June</v>
      </c>
      <c r="G462" s="6" t="s">
        <v>1403</v>
      </c>
      <c r="H462" s="6" t="s">
        <v>1404</v>
      </c>
      <c r="I462" s="6" t="s">
        <v>32</v>
      </c>
      <c r="J462" s="6" t="s">
        <v>37</v>
      </c>
      <c r="K462" s="7">
        <v>190</v>
      </c>
      <c r="L462" s="7">
        <v>4</v>
      </c>
      <c r="M462" s="7">
        <f>Table23[[#This Row],[Qty]]*Table23[[#This Row],[Price]]</f>
        <v>760</v>
      </c>
      <c r="N462" s="6" t="s">
        <v>23</v>
      </c>
      <c r="O462" s="8">
        <f>SUMIFS(Table23[Amount], Table23[Order Date], "&gt;"&amp;Table23[[#This Row],[Order Date]]-30,Table23[Order Date], "&lt;="&amp;Table23[[#This Row],[Order Date]])</f>
        <v>2094880</v>
      </c>
      <c r="P462" s="9">
        <f>SUMIFS(Table23[Amount], Table23[Order Date], "&gt;"&amp;Table23[[#This Row],[Order Date]]-90,Table23[Order Date], "&lt;="&amp;Table23[[#This Row],[Order Date]])</f>
        <v>4659160</v>
      </c>
    </row>
    <row r="463" spans="2:16" x14ac:dyDescent="0.25">
      <c r="B463" s="5" t="s">
        <v>1405</v>
      </c>
      <c r="C463" s="15">
        <v>44717</v>
      </c>
      <c r="D463" s="21" t="str">
        <f>TEXT(Table23[[#This Row],[Order Date]],"d")</f>
        <v>5</v>
      </c>
      <c r="E463" s="15" t="str">
        <f>TEXT(Table23[[#This Row],[Order Date]],"dddd")</f>
        <v>Sunday</v>
      </c>
      <c r="F463" s="6" t="str">
        <f>TEXT(Table23[[#This Row],[Order Date]],"mmmm")</f>
        <v>June</v>
      </c>
      <c r="G463" s="6" t="s">
        <v>1406</v>
      </c>
      <c r="H463" s="6" t="s">
        <v>1407</v>
      </c>
      <c r="I463" s="6" t="s">
        <v>15</v>
      </c>
      <c r="J463" s="6" t="s">
        <v>41</v>
      </c>
      <c r="K463" s="7">
        <v>4000</v>
      </c>
      <c r="L463" s="7">
        <v>2</v>
      </c>
      <c r="M463" s="7">
        <f>Table23[[#This Row],[Qty]]*Table23[[#This Row],[Price]]</f>
        <v>8000</v>
      </c>
      <c r="N463" s="6" t="s">
        <v>17</v>
      </c>
      <c r="O463" s="8">
        <f>SUMIFS(Table23[Amount], Table23[Order Date], "&gt;"&amp;Table23[[#This Row],[Order Date]]-30,Table23[Order Date], "&lt;="&amp;Table23[[#This Row],[Order Date]])</f>
        <v>2094880</v>
      </c>
      <c r="P463" s="9">
        <f>SUMIFS(Table23[Amount], Table23[Order Date], "&gt;"&amp;Table23[[#This Row],[Order Date]]-90,Table23[Order Date], "&lt;="&amp;Table23[[#This Row],[Order Date]])</f>
        <v>4659160</v>
      </c>
    </row>
    <row r="464" spans="2:16" x14ac:dyDescent="0.25">
      <c r="B464" s="5" t="s">
        <v>1408</v>
      </c>
      <c r="C464" s="15">
        <v>44717</v>
      </c>
      <c r="D464" s="21" t="str">
        <f>TEXT(Table23[[#This Row],[Order Date]],"d")</f>
        <v>5</v>
      </c>
      <c r="E464" s="15" t="str">
        <f>TEXT(Table23[[#This Row],[Order Date]],"dddd")</f>
        <v>Sunday</v>
      </c>
      <c r="F464" s="6" t="str">
        <f>TEXT(Table23[[#This Row],[Order Date]],"mmmm")</f>
        <v>June</v>
      </c>
      <c r="G464" s="6" t="s">
        <v>1409</v>
      </c>
      <c r="H464" s="6" t="s">
        <v>1410</v>
      </c>
      <c r="I464" s="6" t="s">
        <v>21</v>
      </c>
      <c r="J464" s="6" t="s">
        <v>45</v>
      </c>
      <c r="K464" s="7">
        <v>1500</v>
      </c>
      <c r="L464" s="7">
        <v>3</v>
      </c>
      <c r="M464" s="7">
        <f>Table23[[#This Row],[Qty]]*Table23[[#This Row],[Price]]</f>
        <v>4500</v>
      </c>
      <c r="N464" s="6" t="s">
        <v>23</v>
      </c>
      <c r="O464" s="8">
        <f>SUMIFS(Table23[Amount], Table23[Order Date], "&gt;"&amp;Table23[[#This Row],[Order Date]]-30,Table23[Order Date], "&lt;="&amp;Table23[[#This Row],[Order Date]])</f>
        <v>2094880</v>
      </c>
      <c r="P464" s="9">
        <f>SUMIFS(Table23[Amount], Table23[Order Date], "&gt;"&amp;Table23[[#This Row],[Order Date]]-90,Table23[Order Date], "&lt;="&amp;Table23[[#This Row],[Order Date]])</f>
        <v>4659160</v>
      </c>
    </row>
    <row r="465" spans="2:16" x14ac:dyDescent="0.25">
      <c r="B465" s="5" t="s">
        <v>1411</v>
      </c>
      <c r="C465" s="15">
        <v>44718</v>
      </c>
      <c r="D465" s="21" t="str">
        <f>TEXT(Table23[[#This Row],[Order Date]],"d")</f>
        <v>6</v>
      </c>
      <c r="E465" s="15" t="str">
        <f>TEXT(Table23[[#This Row],[Order Date]],"dddd")</f>
        <v>Monday</v>
      </c>
      <c r="F465" s="6" t="str">
        <f>TEXT(Table23[[#This Row],[Order Date]],"mmmm")</f>
        <v>June</v>
      </c>
      <c r="G465" s="6" t="s">
        <v>1412</v>
      </c>
      <c r="H465" s="6" t="s">
        <v>1413</v>
      </c>
      <c r="I465" s="6" t="s">
        <v>27</v>
      </c>
      <c r="J465" s="6" t="s">
        <v>16</v>
      </c>
      <c r="K465" s="7">
        <v>210</v>
      </c>
      <c r="L465" s="7">
        <v>4</v>
      </c>
      <c r="M465" s="7">
        <f>Table23[[#This Row],[Qty]]*Table23[[#This Row],[Price]]</f>
        <v>840</v>
      </c>
      <c r="N465" s="6" t="s">
        <v>17</v>
      </c>
      <c r="O465" s="8">
        <f>SUMIFS(Table23[Amount], Table23[Order Date], "&gt;"&amp;Table23[[#This Row],[Order Date]]-30,Table23[Order Date], "&lt;="&amp;Table23[[#This Row],[Order Date]])</f>
        <v>2144870</v>
      </c>
      <c r="P465" s="9">
        <f>SUMIFS(Table23[Amount], Table23[Order Date], "&gt;"&amp;Table23[[#This Row],[Order Date]]-90,Table23[Order Date], "&lt;="&amp;Table23[[#This Row],[Order Date]])</f>
        <v>4758960</v>
      </c>
    </row>
    <row r="466" spans="2:16" x14ac:dyDescent="0.25">
      <c r="B466" s="5" t="s">
        <v>1414</v>
      </c>
      <c r="C466" s="15">
        <v>44718</v>
      </c>
      <c r="D466" s="21" t="str">
        <f>TEXT(Table23[[#This Row],[Order Date]],"d")</f>
        <v>6</v>
      </c>
      <c r="E466" s="15" t="str">
        <f>TEXT(Table23[[#This Row],[Order Date]],"dddd")</f>
        <v>Monday</v>
      </c>
      <c r="F466" s="6" t="str">
        <f>TEXT(Table23[[#This Row],[Order Date]],"mmmm")</f>
        <v>June</v>
      </c>
      <c r="G466" s="6" t="s">
        <v>1415</v>
      </c>
      <c r="H466" s="6" t="s">
        <v>1416</v>
      </c>
      <c r="I466" s="6" t="s">
        <v>32</v>
      </c>
      <c r="J466" s="6" t="s">
        <v>22</v>
      </c>
      <c r="K466" s="7">
        <v>4000</v>
      </c>
      <c r="L466" s="7">
        <v>5</v>
      </c>
      <c r="M466" s="7">
        <f>Table23[[#This Row],[Qty]]*Table23[[#This Row],[Price]]</f>
        <v>20000</v>
      </c>
      <c r="N466" s="6" t="s">
        <v>23</v>
      </c>
      <c r="O466" s="8">
        <f>SUMIFS(Table23[Amount], Table23[Order Date], "&gt;"&amp;Table23[[#This Row],[Order Date]]-30,Table23[Order Date], "&lt;="&amp;Table23[[#This Row],[Order Date]])</f>
        <v>2144870</v>
      </c>
      <c r="P466" s="9">
        <f>SUMIFS(Table23[Amount], Table23[Order Date], "&gt;"&amp;Table23[[#This Row],[Order Date]]-90,Table23[Order Date], "&lt;="&amp;Table23[[#This Row],[Order Date]])</f>
        <v>4758960</v>
      </c>
    </row>
    <row r="467" spans="2:16" x14ac:dyDescent="0.25">
      <c r="B467" s="5" t="s">
        <v>1417</v>
      </c>
      <c r="C467" s="15">
        <v>44718</v>
      </c>
      <c r="D467" s="21" t="str">
        <f>TEXT(Table23[[#This Row],[Order Date]],"d")</f>
        <v>6</v>
      </c>
      <c r="E467" s="15" t="str">
        <f>TEXT(Table23[[#This Row],[Order Date]],"dddd")</f>
        <v>Monday</v>
      </c>
      <c r="F467" s="6" t="str">
        <f>TEXT(Table23[[#This Row],[Order Date]],"mmmm")</f>
        <v>June</v>
      </c>
      <c r="G467" s="6" t="s">
        <v>1418</v>
      </c>
      <c r="H467" s="6" t="s">
        <v>1419</v>
      </c>
      <c r="I467" s="6" t="s">
        <v>15</v>
      </c>
      <c r="J467" s="6" t="s">
        <v>28</v>
      </c>
      <c r="K467" s="7">
        <v>3200</v>
      </c>
      <c r="L467" s="7">
        <v>6</v>
      </c>
      <c r="M467" s="7">
        <f>Table23[[#This Row],[Qty]]*Table23[[#This Row],[Price]]</f>
        <v>19200</v>
      </c>
      <c r="N467" s="6" t="s">
        <v>17</v>
      </c>
      <c r="O467" s="8">
        <f>SUMIFS(Table23[Amount], Table23[Order Date], "&gt;"&amp;Table23[[#This Row],[Order Date]]-30,Table23[Order Date], "&lt;="&amp;Table23[[#This Row],[Order Date]])</f>
        <v>2144870</v>
      </c>
      <c r="P467" s="9">
        <f>SUMIFS(Table23[Amount], Table23[Order Date], "&gt;"&amp;Table23[[#This Row],[Order Date]]-90,Table23[Order Date], "&lt;="&amp;Table23[[#This Row],[Order Date]])</f>
        <v>4758960</v>
      </c>
    </row>
    <row r="468" spans="2:16" x14ac:dyDescent="0.25">
      <c r="B468" s="5" t="s">
        <v>1420</v>
      </c>
      <c r="C468" s="15">
        <v>44718</v>
      </c>
      <c r="D468" s="21" t="str">
        <f>TEXT(Table23[[#This Row],[Order Date]],"d")</f>
        <v>6</v>
      </c>
      <c r="E468" s="15" t="str">
        <f>TEXT(Table23[[#This Row],[Order Date]],"dddd")</f>
        <v>Monday</v>
      </c>
      <c r="F468" s="6" t="str">
        <f>TEXT(Table23[[#This Row],[Order Date]],"mmmm")</f>
        <v>June</v>
      </c>
      <c r="G468" s="6" t="s">
        <v>1421</v>
      </c>
      <c r="H468" s="6" t="s">
        <v>1422</v>
      </c>
      <c r="I468" s="6" t="s">
        <v>21</v>
      </c>
      <c r="J468" s="6" t="s">
        <v>33</v>
      </c>
      <c r="K468" s="7">
        <v>2900</v>
      </c>
      <c r="L468" s="7">
        <v>5</v>
      </c>
      <c r="M468" s="7">
        <f>Table23[[#This Row],[Qty]]*Table23[[#This Row],[Price]]</f>
        <v>14500</v>
      </c>
      <c r="N468" s="6" t="s">
        <v>23</v>
      </c>
      <c r="O468" s="8">
        <f>SUMIFS(Table23[Amount], Table23[Order Date], "&gt;"&amp;Table23[[#This Row],[Order Date]]-30,Table23[Order Date], "&lt;="&amp;Table23[[#This Row],[Order Date]])</f>
        <v>2144870</v>
      </c>
      <c r="P468" s="9">
        <f>SUMIFS(Table23[Amount], Table23[Order Date], "&gt;"&amp;Table23[[#This Row],[Order Date]]-90,Table23[Order Date], "&lt;="&amp;Table23[[#This Row],[Order Date]])</f>
        <v>4758960</v>
      </c>
    </row>
    <row r="469" spans="2:16" x14ac:dyDescent="0.25">
      <c r="B469" s="5" t="s">
        <v>1423</v>
      </c>
      <c r="C469" s="15">
        <v>44718</v>
      </c>
      <c r="D469" s="21" t="str">
        <f>TEXT(Table23[[#This Row],[Order Date]],"d")</f>
        <v>6</v>
      </c>
      <c r="E469" s="15" t="str">
        <f>TEXT(Table23[[#This Row],[Order Date]],"dddd")</f>
        <v>Monday</v>
      </c>
      <c r="F469" s="6" t="str">
        <f>TEXT(Table23[[#This Row],[Order Date]],"mmmm")</f>
        <v>June</v>
      </c>
      <c r="G469" s="6" t="s">
        <v>1424</v>
      </c>
      <c r="H469" s="6" t="s">
        <v>1425</v>
      </c>
      <c r="I469" s="6" t="s">
        <v>27</v>
      </c>
      <c r="J469" s="6" t="s">
        <v>37</v>
      </c>
      <c r="K469" s="7">
        <v>190</v>
      </c>
      <c r="L469" s="7">
        <v>4</v>
      </c>
      <c r="M469" s="7">
        <f>Table23[[#This Row],[Qty]]*Table23[[#This Row],[Price]]</f>
        <v>760</v>
      </c>
      <c r="N469" s="6" t="s">
        <v>17</v>
      </c>
      <c r="O469" s="8">
        <f>SUMIFS(Table23[Amount], Table23[Order Date], "&gt;"&amp;Table23[[#This Row],[Order Date]]-30,Table23[Order Date], "&lt;="&amp;Table23[[#This Row],[Order Date]])</f>
        <v>2144870</v>
      </c>
      <c r="P469" s="9">
        <f>SUMIFS(Table23[Amount], Table23[Order Date], "&gt;"&amp;Table23[[#This Row],[Order Date]]-90,Table23[Order Date], "&lt;="&amp;Table23[[#This Row],[Order Date]])</f>
        <v>4758960</v>
      </c>
    </row>
    <row r="470" spans="2:16" x14ac:dyDescent="0.25">
      <c r="B470" s="5" t="s">
        <v>1426</v>
      </c>
      <c r="C470" s="15">
        <v>44718</v>
      </c>
      <c r="D470" s="21" t="str">
        <f>TEXT(Table23[[#This Row],[Order Date]],"d")</f>
        <v>6</v>
      </c>
      <c r="E470" s="15" t="str">
        <f>TEXT(Table23[[#This Row],[Order Date]],"dddd")</f>
        <v>Monday</v>
      </c>
      <c r="F470" s="6" t="str">
        <f>TEXT(Table23[[#This Row],[Order Date]],"mmmm")</f>
        <v>June</v>
      </c>
      <c r="G470" s="6" t="s">
        <v>1427</v>
      </c>
      <c r="H470" s="6" t="s">
        <v>1428</v>
      </c>
      <c r="I470" s="6" t="s">
        <v>32</v>
      </c>
      <c r="J470" s="6" t="s">
        <v>41</v>
      </c>
      <c r="K470" s="7">
        <v>4000</v>
      </c>
      <c r="L470" s="7">
        <v>10</v>
      </c>
      <c r="M470" s="7">
        <f>Table23[[#This Row],[Qty]]*Table23[[#This Row],[Price]]</f>
        <v>40000</v>
      </c>
      <c r="N470" s="6" t="s">
        <v>23</v>
      </c>
      <c r="O470" s="8">
        <f>SUMIFS(Table23[Amount], Table23[Order Date], "&gt;"&amp;Table23[[#This Row],[Order Date]]-30,Table23[Order Date], "&lt;="&amp;Table23[[#This Row],[Order Date]])</f>
        <v>2144870</v>
      </c>
      <c r="P470" s="9">
        <f>SUMIFS(Table23[Amount], Table23[Order Date], "&gt;"&amp;Table23[[#This Row],[Order Date]]-90,Table23[Order Date], "&lt;="&amp;Table23[[#This Row],[Order Date]])</f>
        <v>4758960</v>
      </c>
    </row>
    <row r="471" spans="2:16" x14ac:dyDescent="0.25">
      <c r="B471" s="5" t="s">
        <v>1429</v>
      </c>
      <c r="C471" s="15">
        <v>44718</v>
      </c>
      <c r="D471" s="21" t="str">
        <f>TEXT(Table23[[#This Row],[Order Date]],"d")</f>
        <v>6</v>
      </c>
      <c r="E471" s="15" t="str">
        <f>TEXT(Table23[[#This Row],[Order Date]],"dddd")</f>
        <v>Monday</v>
      </c>
      <c r="F471" s="6" t="str">
        <f>TEXT(Table23[[#This Row],[Order Date]],"mmmm")</f>
        <v>June</v>
      </c>
      <c r="G471" s="6" t="s">
        <v>1430</v>
      </c>
      <c r="H471" s="6" t="s">
        <v>1431</v>
      </c>
      <c r="I471" s="6" t="s">
        <v>15</v>
      </c>
      <c r="J471" s="6" t="s">
        <v>45</v>
      </c>
      <c r="K471" s="7">
        <v>1500</v>
      </c>
      <c r="L471" s="7">
        <v>3</v>
      </c>
      <c r="M471" s="7">
        <f>Table23[[#This Row],[Qty]]*Table23[[#This Row],[Price]]</f>
        <v>4500</v>
      </c>
      <c r="N471" s="6" t="s">
        <v>17</v>
      </c>
      <c r="O471" s="8">
        <f>SUMIFS(Table23[Amount], Table23[Order Date], "&gt;"&amp;Table23[[#This Row],[Order Date]]-30,Table23[Order Date], "&lt;="&amp;Table23[[#This Row],[Order Date]])</f>
        <v>2144870</v>
      </c>
      <c r="P471" s="9">
        <f>SUMIFS(Table23[Amount], Table23[Order Date], "&gt;"&amp;Table23[[#This Row],[Order Date]]-90,Table23[Order Date], "&lt;="&amp;Table23[[#This Row],[Order Date]])</f>
        <v>4758960</v>
      </c>
    </row>
    <row r="472" spans="2:16" x14ac:dyDescent="0.25">
      <c r="B472" s="5" t="s">
        <v>1432</v>
      </c>
      <c r="C472" s="15">
        <v>44719</v>
      </c>
      <c r="D472" s="21" t="str">
        <f>TEXT(Table23[[#This Row],[Order Date]],"d")</f>
        <v>7</v>
      </c>
      <c r="E472" s="15" t="str">
        <f>TEXT(Table23[[#This Row],[Order Date]],"dddd")</f>
        <v>Tuesday</v>
      </c>
      <c r="F472" s="6" t="str">
        <f>TEXT(Table23[[#This Row],[Order Date]],"mmmm")</f>
        <v>June</v>
      </c>
      <c r="G472" s="6" t="s">
        <v>1433</v>
      </c>
      <c r="H472" s="6" t="s">
        <v>1434</v>
      </c>
      <c r="I472" s="6" t="s">
        <v>21</v>
      </c>
      <c r="J472" s="6" t="s">
        <v>16</v>
      </c>
      <c r="K472" s="7">
        <v>210</v>
      </c>
      <c r="L472" s="7">
        <v>4</v>
      </c>
      <c r="M472" s="7">
        <f>Table23[[#This Row],[Qty]]*Table23[[#This Row],[Price]]</f>
        <v>840</v>
      </c>
      <c r="N472" s="6" t="s">
        <v>23</v>
      </c>
      <c r="O472" s="8">
        <f>SUMIFS(Table23[Amount], Table23[Order Date], "&gt;"&amp;Table23[[#This Row],[Order Date]]-30,Table23[Order Date], "&lt;="&amp;Table23[[#This Row],[Order Date]])</f>
        <v>2178920</v>
      </c>
      <c r="P472" s="9">
        <f>SUMIFS(Table23[Amount], Table23[Order Date], "&gt;"&amp;Table23[[#This Row],[Order Date]]-90,Table23[Order Date], "&lt;="&amp;Table23[[#This Row],[Order Date]])</f>
        <v>4843640</v>
      </c>
    </row>
    <row r="473" spans="2:16" x14ac:dyDescent="0.25">
      <c r="B473" s="5" t="s">
        <v>1435</v>
      </c>
      <c r="C473" s="15">
        <v>44719</v>
      </c>
      <c r="D473" s="21" t="str">
        <f>TEXT(Table23[[#This Row],[Order Date]],"d")</f>
        <v>7</v>
      </c>
      <c r="E473" s="15" t="str">
        <f>TEXT(Table23[[#This Row],[Order Date]],"dddd")</f>
        <v>Tuesday</v>
      </c>
      <c r="F473" s="6" t="str">
        <f>TEXT(Table23[[#This Row],[Order Date]],"mmmm")</f>
        <v>June</v>
      </c>
      <c r="G473" s="6" t="s">
        <v>1436</v>
      </c>
      <c r="H473" s="6" t="s">
        <v>1437</v>
      </c>
      <c r="I473" s="6" t="s">
        <v>27</v>
      </c>
      <c r="J473" s="6" t="s">
        <v>22</v>
      </c>
      <c r="K473" s="7">
        <v>4000</v>
      </c>
      <c r="L473" s="7">
        <v>5</v>
      </c>
      <c r="M473" s="7">
        <f>Table23[[#This Row],[Qty]]*Table23[[#This Row],[Price]]</f>
        <v>20000</v>
      </c>
      <c r="N473" s="6" t="s">
        <v>17</v>
      </c>
      <c r="O473" s="8">
        <f>SUMIFS(Table23[Amount], Table23[Order Date], "&gt;"&amp;Table23[[#This Row],[Order Date]]-30,Table23[Order Date], "&lt;="&amp;Table23[[#This Row],[Order Date]])</f>
        <v>2178920</v>
      </c>
      <c r="P473" s="9">
        <f>SUMIFS(Table23[Amount], Table23[Order Date], "&gt;"&amp;Table23[[#This Row],[Order Date]]-90,Table23[Order Date], "&lt;="&amp;Table23[[#This Row],[Order Date]])</f>
        <v>4843640</v>
      </c>
    </row>
    <row r="474" spans="2:16" x14ac:dyDescent="0.25">
      <c r="B474" s="5" t="s">
        <v>1438</v>
      </c>
      <c r="C474" s="15">
        <v>44719</v>
      </c>
      <c r="D474" s="21" t="str">
        <f>TEXT(Table23[[#This Row],[Order Date]],"d")</f>
        <v>7</v>
      </c>
      <c r="E474" s="15" t="str">
        <f>TEXT(Table23[[#This Row],[Order Date]],"dddd")</f>
        <v>Tuesday</v>
      </c>
      <c r="F474" s="6" t="str">
        <f>TEXT(Table23[[#This Row],[Order Date]],"mmmm")</f>
        <v>June</v>
      </c>
      <c r="G474" s="6" t="s">
        <v>1439</v>
      </c>
      <c r="H474" s="6" t="s">
        <v>1440</v>
      </c>
      <c r="I474" s="6" t="s">
        <v>32</v>
      </c>
      <c r="J474" s="6" t="s">
        <v>28</v>
      </c>
      <c r="K474" s="7">
        <v>3200</v>
      </c>
      <c r="L474" s="7">
        <v>6</v>
      </c>
      <c r="M474" s="7">
        <f>Table23[[#This Row],[Qty]]*Table23[[#This Row],[Price]]</f>
        <v>19200</v>
      </c>
      <c r="N474" s="6" t="s">
        <v>23</v>
      </c>
      <c r="O474" s="8">
        <f>SUMIFS(Table23[Amount], Table23[Order Date], "&gt;"&amp;Table23[[#This Row],[Order Date]]-30,Table23[Order Date], "&lt;="&amp;Table23[[#This Row],[Order Date]])</f>
        <v>2178920</v>
      </c>
      <c r="P474" s="9">
        <f>SUMIFS(Table23[Amount], Table23[Order Date], "&gt;"&amp;Table23[[#This Row],[Order Date]]-90,Table23[Order Date], "&lt;="&amp;Table23[[#This Row],[Order Date]])</f>
        <v>4843640</v>
      </c>
    </row>
    <row r="475" spans="2:16" x14ac:dyDescent="0.25">
      <c r="B475" s="5" t="s">
        <v>1441</v>
      </c>
      <c r="C475" s="15">
        <v>44719</v>
      </c>
      <c r="D475" s="21" t="str">
        <f>TEXT(Table23[[#This Row],[Order Date]],"d")</f>
        <v>7</v>
      </c>
      <c r="E475" s="15" t="str">
        <f>TEXT(Table23[[#This Row],[Order Date]],"dddd")</f>
        <v>Tuesday</v>
      </c>
      <c r="F475" s="6" t="str">
        <f>TEXT(Table23[[#This Row],[Order Date]],"mmmm")</f>
        <v>June</v>
      </c>
      <c r="G475" s="6" t="s">
        <v>1442</v>
      </c>
      <c r="H475" s="6" t="s">
        <v>1443</v>
      </c>
      <c r="I475" s="6" t="s">
        <v>15</v>
      </c>
      <c r="J475" s="6" t="s">
        <v>33</v>
      </c>
      <c r="K475" s="7">
        <v>2900</v>
      </c>
      <c r="L475" s="7">
        <v>5</v>
      </c>
      <c r="M475" s="7">
        <f>Table23[[#This Row],[Qty]]*Table23[[#This Row],[Price]]</f>
        <v>14500</v>
      </c>
      <c r="N475" s="6" t="s">
        <v>17</v>
      </c>
      <c r="O475" s="8">
        <f>SUMIFS(Table23[Amount], Table23[Order Date], "&gt;"&amp;Table23[[#This Row],[Order Date]]-30,Table23[Order Date], "&lt;="&amp;Table23[[#This Row],[Order Date]])</f>
        <v>2178920</v>
      </c>
      <c r="P475" s="9">
        <f>SUMIFS(Table23[Amount], Table23[Order Date], "&gt;"&amp;Table23[[#This Row],[Order Date]]-90,Table23[Order Date], "&lt;="&amp;Table23[[#This Row],[Order Date]])</f>
        <v>4843640</v>
      </c>
    </row>
    <row r="476" spans="2:16" x14ac:dyDescent="0.25">
      <c r="B476" s="5" t="s">
        <v>1444</v>
      </c>
      <c r="C476" s="15">
        <v>44719</v>
      </c>
      <c r="D476" s="21" t="str">
        <f>TEXT(Table23[[#This Row],[Order Date]],"d")</f>
        <v>7</v>
      </c>
      <c r="E476" s="15" t="str">
        <f>TEXT(Table23[[#This Row],[Order Date]],"dddd")</f>
        <v>Tuesday</v>
      </c>
      <c r="F476" s="6" t="str">
        <f>TEXT(Table23[[#This Row],[Order Date]],"mmmm")</f>
        <v>June</v>
      </c>
      <c r="G476" s="6" t="s">
        <v>1445</v>
      </c>
      <c r="H476" s="6" t="s">
        <v>1446</v>
      </c>
      <c r="I476" s="6" t="s">
        <v>21</v>
      </c>
      <c r="J476" s="6" t="s">
        <v>37</v>
      </c>
      <c r="K476" s="7">
        <v>190</v>
      </c>
      <c r="L476" s="7">
        <v>6</v>
      </c>
      <c r="M476" s="7">
        <f>Table23[[#This Row],[Qty]]*Table23[[#This Row],[Price]]</f>
        <v>1140</v>
      </c>
      <c r="N476" s="6" t="s">
        <v>23</v>
      </c>
      <c r="O476" s="8">
        <f>SUMIFS(Table23[Amount], Table23[Order Date], "&gt;"&amp;Table23[[#This Row],[Order Date]]-30,Table23[Order Date], "&lt;="&amp;Table23[[#This Row],[Order Date]])</f>
        <v>2178920</v>
      </c>
      <c r="P476" s="9">
        <f>SUMIFS(Table23[Amount], Table23[Order Date], "&gt;"&amp;Table23[[#This Row],[Order Date]]-90,Table23[Order Date], "&lt;="&amp;Table23[[#This Row],[Order Date]])</f>
        <v>4843640</v>
      </c>
    </row>
    <row r="477" spans="2:16" x14ac:dyDescent="0.25">
      <c r="B477" s="5" t="s">
        <v>1447</v>
      </c>
      <c r="C477" s="15">
        <v>44719</v>
      </c>
      <c r="D477" s="21" t="str">
        <f>TEXT(Table23[[#This Row],[Order Date]],"d")</f>
        <v>7</v>
      </c>
      <c r="E477" s="15" t="str">
        <f>TEXT(Table23[[#This Row],[Order Date]],"dddd")</f>
        <v>Tuesday</v>
      </c>
      <c r="F477" s="6" t="str">
        <f>TEXT(Table23[[#This Row],[Order Date]],"mmmm")</f>
        <v>June</v>
      </c>
      <c r="G477" s="6" t="s">
        <v>1448</v>
      </c>
      <c r="H477" s="6" t="s">
        <v>1449</v>
      </c>
      <c r="I477" s="6" t="s">
        <v>27</v>
      </c>
      <c r="J477" s="6" t="s">
        <v>41</v>
      </c>
      <c r="K477" s="7">
        <v>4000</v>
      </c>
      <c r="L477" s="7">
        <v>5</v>
      </c>
      <c r="M477" s="7">
        <f>Table23[[#This Row],[Qty]]*Table23[[#This Row],[Price]]</f>
        <v>20000</v>
      </c>
      <c r="N477" s="6" t="s">
        <v>17</v>
      </c>
      <c r="O477" s="8">
        <f>SUMIFS(Table23[Amount], Table23[Order Date], "&gt;"&amp;Table23[[#This Row],[Order Date]]-30,Table23[Order Date], "&lt;="&amp;Table23[[#This Row],[Order Date]])</f>
        <v>2178920</v>
      </c>
      <c r="P477" s="9">
        <f>SUMIFS(Table23[Amount], Table23[Order Date], "&gt;"&amp;Table23[[#This Row],[Order Date]]-90,Table23[Order Date], "&lt;="&amp;Table23[[#This Row],[Order Date]])</f>
        <v>4843640</v>
      </c>
    </row>
    <row r="478" spans="2:16" x14ac:dyDescent="0.25">
      <c r="B478" s="5" t="s">
        <v>1450</v>
      </c>
      <c r="C478" s="15">
        <v>44719</v>
      </c>
      <c r="D478" s="21" t="str">
        <f>TEXT(Table23[[#This Row],[Order Date]],"d")</f>
        <v>7</v>
      </c>
      <c r="E478" s="15" t="str">
        <f>TEXT(Table23[[#This Row],[Order Date]],"dddd")</f>
        <v>Tuesday</v>
      </c>
      <c r="F478" s="6" t="str">
        <f>TEXT(Table23[[#This Row],[Order Date]],"mmmm")</f>
        <v>June</v>
      </c>
      <c r="G478" s="6" t="s">
        <v>1451</v>
      </c>
      <c r="H478" s="6" t="s">
        <v>1452</v>
      </c>
      <c r="I478" s="6" t="s">
        <v>32</v>
      </c>
      <c r="J478" s="6" t="s">
        <v>45</v>
      </c>
      <c r="K478" s="7">
        <v>1500</v>
      </c>
      <c r="L478" s="7">
        <v>6</v>
      </c>
      <c r="M478" s="7">
        <f>Table23[[#This Row],[Qty]]*Table23[[#This Row],[Price]]</f>
        <v>9000</v>
      </c>
      <c r="N478" s="6" t="s">
        <v>23</v>
      </c>
      <c r="O478" s="8">
        <f>SUMIFS(Table23[Amount], Table23[Order Date], "&gt;"&amp;Table23[[#This Row],[Order Date]]-30,Table23[Order Date], "&lt;="&amp;Table23[[#This Row],[Order Date]])</f>
        <v>2178920</v>
      </c>
      <c r="P478" s="9">
        <f>SUMIFS(Table23[Amount], Table23[Order Date], "&gt;"&amp;Table23[[#This Row],[Order Date]]-90,Table23[Order Date], "&lt;="&amp;Table23[[#This Row],[Order Date]])</f>
        <v>4843640</v>
      </c>
    </row>
    <row r="479" spans="2:16" x14ac:dyDescent="0.25">
      <c r="B479" s="5" t="s">
        <v>1453</v>
      </c>
      <c r="C479" s="15">
        <v>44720</v>
      </c>
      <c r="D479" s="21" t="str">
        <f>TEXT(Table23[[#This Row],[Order Date]],"d")</f>
        <v>8</v>
      </c>
      <c r="E479" s="15" t="str">
        <f>TEXT(Table23[[#This Row],[Order Date]],"dddd")</f>
        <v>Wednesday</v>
      </c>
      <c r="F479" s="6" t="str">
        <f>TEXT(Table23[[#This Row],[Order Date]],"mmmm")</f>
        <v>June</v>
      </c>
      <c r="G479" s="6" t="s">
        <v>1454</v>
      </c>
      <c r="H479" s="6" t="s">
        <v>1455</v>
      </c>
      <c r="I479" s="6" t="s">
        <v>15</v>
      </c>
      <c r="J479" s="6" t="s">
        <v>16</v>
      </c>
      <c r="K479" s="7">
        <v>210</v>
      </c>
      <c r="L479" s="7">
        <v>2</v>
      </c>
      <c r="M479" s="7">
        <f>Table23[[#This Row],[Qty]]*Table23[[#This Row],[Price]]</f>
        <v>420</v>
      </c>
      <c r="N479" s="6" t="s">
        <v>17</v>
      </c>
      <c r="O479" s="8">
        <f>SUMIFS(Table23[Amount], Table23[Order Date], "&gt;"&amp;Table23[[#This Row],[Order Date]]-30,Table23[Order Date], "&lt;="&amp;Table23[[#This Row],[Order Date]])</f>
        <v>2128930</v>
      </c>
      <c r="P479" s="9">
        <f>SUMIFS(Table23[Amount], Table23[Order Date], "&gt;"&amp;Table23[[#This Row],[Order Date]]-90,Table23[Order Date], "&lt;="&amp;Table23[[#This Row],[Order Date]])</f>
        <v>4893450</v>
      </c>
    </row>
    <row r="480" spans="2:16" x14ac:dyDescent="0.25">
      <c r="B480" s="5" t="s">
        <v>1456</v>
      </c>
      <c r="C480" s="15">
        <v>44720</v>
      </c>
      <c r="D480" s="21" t="str">
        <f>TEXT(Table23[[#This Row],[Order Date]],"d")</f>
        <v>8</v>
      </c>
      <c r="E480" s="15" t="str">
        <f>TEXT(Table23[[#This Row],[Order Date]],"dddd")</f>
        <v>Wednesday</v>
      </c>
      <c r="F480" s="6" t="str">
        <f>TEXT(Table23[[#This Row],[Order Date]],"mmmm")</f>
        <v>June</v>
      </c>
      <c r="G480" s="6" t="s">
        <v>1457</v>
      </c>
      <c r="H480" s="6" t="s">
        <v>1458</v>
      </c>
      <c r="I480" s="6" t="s">
        <v>21</v>
      </c>
      <c r="J480" s="6" t="s">
        <v>22</v>
      </c>
      <c r="K480" s="7">
        <v>4000</v>
      </c>
      <c r="L480" s="7">
        <v>3</v>
      </c>
      <c r="M480" s="7">
        <f>Table23[[#This Row],[Qty]]*Table23[[#This Row],[Price]]</f>
        <v>12000</v>
      </c>
      <c r="N480" s="6" t="s">
        <v>23</v>
      </c>
      <c r="O480" s="8">
        <f>SUMIFS(Table23[Amount], Table23[Order Date], "&gt;"&amp;Table23[[#This Row],[Order Date]]-30,Table23[Order Date], "&lt;="&amp;Table23[[#This Row],[Order Date]])</f>
        <v>2128930</v>
      </c>
      <c r="P480" s="9">
        <f>SUMIFS(Table23[Amount], Table23[Order Date], "&gt;"&amp;Table23[[#This Row],[Order Date]]-90,Table23[Order Date], "&lt;="&amp;Table23[[#This Row],[Order Date]])</f>
        <v>4893450</v>
      </c>
    </row>
    <row r="481" spans="2:16" x14ac:dyDescent="0.25">
      <c r="B481" s="5" t="s">
        <v>1459</v>
      </c>
      <c r="C481" s="15">
        <v>44720</v>
      </c>
      <c r="D481" s="21" t="str">
        <f>TEXT(Table23[[#This Row],[Order Date]],"d")</f>
        <v>8</v>
      </c>
      <c r="E481" s="15" t="str">
        <f>TEXT(Table23[[#This Row],[Order Date]],"dddd")</f>
        <v>Wednesday</v>
      </c>
      <c r="F481" s="6" t="str">
        <f>TEXT(Table23[[#This Row],[Order Date]],"mmmm")</f>
        <v>June</v>
      </c>
      <c r="G481" s="6" t="s">
        <v>1460</v>
      </c>
      <c r="H481" s="6" t="s">
        <v>1461</v>
      </c>
      <c r="I481" s="6" t="s">
        <v>27</v>
      </c>
      <c r="J481" s="6" t="s">
        <v>28</v>
      </c>
      <c r="K481" s="7">
        <v>3200</v>
      </c>
      <c r="L481" s="7">
        <v>5</v>
      </c>
      <c r="M481" s="7">
        <f>Table23[[#This Row],[Qty]]*Table23[[#This Row],[Price]]</f>
        <v>16000</v>
      </c>
      <c r="N481" s="6" t="s">
        <v>17</v>
      </c>
      <c r="O481" s="8">
        <f>SUMIFS(Table23[Amount], Table23[Order Date], "&gt;"&amp;Table23[[#This Row],[Order Date]]-30,Table23[Order Date], "&lt;="&amp;Table23[[#This Row],[Order Date]])</f>
        <v>2128930</v>
      </c>
      <c r="P481" s="9">
        <f>SUMIFS(Table23[Amount], Table23[Order Date], "&gt;"&amp;Table23[[#This Row],[Order Date]]-90,Table23[Order Date], "&lt;="&amp;Table23[[#This Row],[Order Date]])</f>
        <v>4893450</v>
      </c>
    </row>
    <row r="482" spans="2:16" x14ac:dyDescent="0.25">
      <c r="B482" s="5" t="s">
        <v>1462</v>
      </c>
      <c r="C482" s="15">
        <v>44720</v>
      </c>
      <c r="D482" s="21" t="str">
        <f>TEXT(Table23[[#This Row],[Order Date]],"d")</f>
        <v>8</v>
      </c>
      <c r="E482" s="15" t="str">
        <f>TEXT(Table23[[#This Row],[Order Date]],"dddd")</f>
        <v>Wednesday</v>
      </c>
      <c r="F482" s="6" t="str">
        <f>TEXT(Table23[[#This Row],[Order Date]],"mmmm")</f>
        <v>June</v>
      </c>
      <c r="G482" s="6" t="s">
        <v>1463</v>
      </c>
      <c r="H482" s="6" t="s">
        <v>1464</v>
      </c>
      <c r="I482" s="6" t="s">
        <v>32</v>
      </c>
      <c r="J482" s="6" t="s">
        <v>33</v>
      </c>
      <c r="K482" s="7">
        <v>2900</v>
      </c>
      <c r="L482" s="7">
        <v>3</v>
      </c>
      <c r="M482" s="7">
        <f>Table23[[#This Row],[Qty]]*Table23[[#This Row],[Price]]</f>
        <v>8700</v>
      </c>
      <c r="N482" s="6" t="s">
        <v>23</v>
      </c>
      <c r="O482" s="8">
        <f>SUMIFS(Table23[Amount], Table23[Order Date], "&gt;"&amp;Table23[[#This Row],[Order Date]]-30,Table23[Order Date], "&lt;="&amp;Table23[[#This Row],[Order Date]])</f>
        <v>2128930</v>
      </c>
      <c r="P482" s="9">
        <f>SUMIFS(Table23[Amount], Table23[Order Date], "&gt;"&amp;Table23[[#This Row],[Order Date]]-90,Table23[Order Date], "&lt;="&amp;Table23[[#This Row],[Order Date]])</f>
        <v>4893450</v>
      </c>
    </row>
    <row r="483" spans="2:16" x14ac:dyDescent="0.25">
      <c r="B483" s="5" t="s">
        <v>1465</v>
      </c>
      <c r="C483" s="15">
        <v>44720</v>
      </c>
      <c r="D483" s="21" t="str">
        <f>TEXT(Table23[[#This Row],[Order Date]],"d")</f>
        <v>8</v>
      </c>
      <c r="E483" s="15" t="str">
        <f>TEXT(Table23[[#This Row],[Order Date]],"dddd")</f>
        <v>Wednesday</v>
      </c>
      <c r="F483" s="6" t="str">
        <f>TEXT(Table23[[#This Row],[Order Date]],"mmmm")</f>
        <v>June</v>
      </c>
      <c r="G483" s="6" t="s">
        <v>1466</v>
      </c>
      <c r="H483" s="6" t="s">
        <v>1467</v>
      </c>
      <c r="I483" s="6" t="s">
        <v>15</v>
      </c>
      <c r="J483" s="6" t="s">
        <v>37</v>
      </c>
      <c r="K483" s="7">
        <v>190</v>
      </c>
      <c r="L483" s="7">
        <v>1</v>
      </c>
      <c r="M483" s="7">
        <f>Table23[[#This Row],[Qty]]*Table23[[#This Row],[Price]]</f>
        <v>190</v>
      </c>
      <c r="N483" s="6" t="s">
        <v>17</v>
      </c>
      <c r="O483" s="8">
        <f>SUMIFS(Table23[Amount], Table23[Order Date], "&gt;"&amp;Table23[[#This Row],[Order Date]]-30,Table23[Order Date], "&lt;="&amp;Table23[[#This Row],[Order Date]])</f>
        <v>2128930</v>
      </c>
      <c r="P483" s="9">
        <f>SUMIFS(Table23[Amount], Table23[Order Date], "&gt;"&amp;Table23[[#This Row],[Order Date]]-90,Table23[Order Date], "&lt;="&amp;Table23[[#This Row],[Order Date]])</f>
        <v>4893450</v>
      </c>
    </row>
    <row r="484" spans="2:16" x14ac:dyDescent="0.25">
      <c r="B484" s="5" t="s">
        <v>1468</v>
      </c>
      <c r="C484" s="15">
        <v>44720</v>
      </c>
      <c r="D484" s="21" t="str">
        <f>TEXT(Table23[[#This Row],[Order Date]],"d")</f>
        <v>8</v>
      </c>
      <c r="E484" s="15" t="str">
        <f>TEXT(Table23[[#This Row],[Order Date]],"dddd")</f>
        <v>Wednesday</v>
      </c>
      <c r="F484" s="6" t="str">
        <f>TEXT(Table23[[#This Row],[Order Date]],"mmmm")</f>
        <v>June</v>
      </c>
      <c r="G484" s="6" t="s">
        <v>1469</v>
      </c>
      <c r="H484" s="6" t="s">
        <v>1470</v>
      </c>
      <c r="I484" s="6" t="s">
        <v>21</v>
      </c>
      <c r="J484" s="6" t="s">
        <v>41</v>
      </c>
      <c r="K484" s="7">
        <v>4000</v>
      </c>
      <c r="L484" s="7">
        <v>2</v>
      </c>
      <c r="M484" s="7">
        <f>Table23[[#This Row],[Qty]]*Table23[[#This Row],[Price]]</f>
        <v>8000</v>
      </c>
      <c r="N484" s="6" t="s">
        <v>23</v>
      </c>
      <c r="O484" s="8">
        <f>SUMIFS(Table23[Amount], Table23[Order Date], "&gt;"&amp;Table23[[#This Row],[Order Date]]-30,Table23[Order Date], "&lt;="&amp;Table23[[#This Row],[Order Date]])</f>
        <v>2128930</v>
      </c>
      <c r="P484" s="9">
        <f>SUMIFS(Table23[Amount], Table23[Order Date], "&gt;"&amp;Table23[[#This Row],[Order Date]]-90,Table23[Order Date], "&lt;="&amp;Table23[[#This Row],[Order Date]])</f>
        <v>4893450</v>
      </c>
    </row>
    <row r="485" spans="2:16" x14ac:dyDescent="0.25">
      <c r="B485" s="5" t="s">
        <v>1471</v>
      </c>
      <c r="C485" s="15">
        <v>44720</v>
      </c>
      <c r="D485" s="21" t="str">
        <f>TEXT(Table23[[#This Row],[Order Date]],"d")</f>
        <v>8</v>
      </c>
      <c r="E485" s="15" t="str">
        <f>TEXT(Table23[[#This Row],[Order Date]],"dddd")</f>
        <v>Wednesday</v>
      </c>
      <c r="F485" s="6" t="str">
        <f>TEXT(Table23[[#This Row],[Order Date]],"mmmm")</f>
        <v>June</v>
      </c>
      <c r="G485" s="6" t="s">
        <v>1472</v>
      </c>
      <c r="H485" s="6" t="s">
        <v>1473</v>
      </c>
      <c r="I485" s="6" t="s">
        <v>27</v>
      </c>
      <c r="J485" s="6" t="s">
        <v>45</v>
      </c>
      <c r="K485" s="7">
        <v>1500</v>
      </c>
      <c r="L485" s="7">
        <v>3</v>
      </c>
      <c r="M485" s="7">
        <f>Table23[[#This Row],[Qty]]*Table23[[#This Row],[Price]]</f>
        <v>4500</v>
      </c>
      <c r="N485" s="6" t="s">
        <v>17</v>
      </c>
      <c r="O485" s="8">
        <f>SUMIFS(Table23[Amount], Table23[Order Date], "&gt;"&amp;Table23[[#This Row],[Order Date]]-30,Table23[Order Date], "&lt;="&amp;Table23[[#This Row],[Order Date]])</f>
        <v>2128930</v>
      </c>
      <c r="P485" s="9">
        <f>SUMIFS(Table23[Amount], Table23[Order Date], "&gt;"&amp;Table23[[#This Row],[Order Date]]-90,Table23[Order Date], "&lt;="&amp;Table23[[#This Row],[Order Date]])</f>
        <v>4893450</v>
      </c>
    </row>
    <row r="486" spans="2:16" x14ac:dyDescent="0.25">
      <c r="B486" s="5" t="s">
        <v>1474</v>
      </c>
      <c r="C486" s="15">
        <v>44721</v>
      </c>
      <c r="D486" s="21" t="str">
        <f>TEXT(Table23[[#This Row],[Order Date]],"d")</f>
        <v>9</v>
      </c>
      <c r="E486" s="15" t="str">
        <f>TEXT(Table23[[#This Row],[Order Date]],"dddd")</f>
        <v>Thursday</v>
      </c>
      <c r="F486" s="6" t="str">
        <f>TEXT(Table23[[#This Row],[Order Date]],"mmmm")</f>
        <v>June</v>
      </c>
      <c r="G486" s="6" t="s">
        <v>1475</v>
      </c>
      <c r="H486" s="6" t="s">
        <v>1476</v>
      </c>
      <c r="I486" s="6" t="s">
        <v>32</v>
      </c>
      <c r="J486" s="6" t="s">
        <v>16</v>
      </c>
      <c r="K486" s="7">
        <v>210</v>
      </c>
      <c r="L486" s="7">
        <v>7</v>
      </c>
      <c r="M486" s="7">
        <f>Table23[[#This Row],[Qty]]*Table23[[#This Row],[Price]]</f>
        <v>1470</v>
      </c>
      <c r="N486" s="6" t="s">
        <v>23</v>
      </c>
      <c r="O486" s="8">
        <f>SUMIFS(Table23[Amount], Table23[Order Date], "&gt;"&amp;Table23[[#This Row],[Order Date]]-30,Table23[Order Date], "&lt;="&amp;Table23[[#This Row],[Order Date]])</f>
        <v>2094880</v>
      </c>
      <c r="P486" s="9">
        <f>SUMIFS(Table23[Amount], Table23[Order Date], "&gt;"&amp;Table23[[#This Row],[Order Date]]-90,Table23[Order Date], "&lt;="&amp;Table23[[#This Row],[Order Date]])</f>
        <v>4944080</v>
      </c>
    </row>
    <row r="487" spans="2:16" x14ac:dyDescent="0.25">
      <c r="B487" s="5" t="s">
        <v>1477</v>
      </c>
      <c r="C487" s="15">
        <v>44721</v>
      </c>
      <c r="D487" s="21" t="str">
        <f>TEXT(Table23[[#This Row],[Order Date]],"d")</f>
        <v>9</v>
      </c>
      <c r="E487" s="15" t="str">
        <f>TEXT(Table23[[#This Row],[Order Date]],"dddd")</f>
        <v>Thursday</v>
      </c>
      <c r="F487" s="6" t="str">
        <f>TEXT(Table23[[#This Row],[Order Date]],"mmmm")</f>
        <v>June</v>
      </c>
      <c r="G487" s="6" t="s">
        <v>1478</v>
      </c>
      <c r="H487" s="6" t="s">
        <v>1479</v>
      </c>
      <c r="I487" s="6" t="s">
        <v>15</v>
      </c>
      <c r="J487" s="6" t="s">
        <v>22</v>
      </c>
      <c r="K487" s="7">
        <v>4000</v>
      </c>
      <c r="L487" s="7">
        <v>6</v>
      </c>
      <c r="M487" s="7">
        <f>Table23[[#This Row],[Qty]]*Table23[[#This Row],[Price]]</f>
        <v>24000</v>
      </c>
      <c r="N487" s="6" t="s">
        <v>17</v>
      </c>
      <c r="O487" s="8">
        <f>SUMIFS(Table23[Amount], Table23[Order Date], "&gt;"&amp;Table23[[#This Row],[Order Date]]-30,Table23[Order Date], "&lt;="&amp;Table23[[#This Row],[Order Date]])</f>
        <v>2094880</v>
      </c>
      <c r="P487" s="9">
        <f>SUMIFS(Table23[Amount], Table23[Order Date], "&gt;"&amp;Table23[[#This Row],[Order Date]]-90,Table23[Order Date], "&lt;="&amp;Table23[[#This Row],[Order Date]])</f>
        <v>4944080</v>
      </c>
    </row>
    <row r="488" spans="2:16" x14ac:dyDescent="0.25">
      <c r="B488" s="5" t="s">
        <v>1480</v>
      </c>
      <c r="C488" s="15">
        <v>44721</v>
      </c>
      <c r="D488" s="21" t="str">
        <f>TEXT(Table23[[#This Row],[Order Date]],"d")</f>
        <v>9</v>
      </c>
      <c r="E488" s="15" t="str">
        <f>TEXT(Table23[[#This Row],[Order Date]],"dddd")</f>
        <v>Thursday</v>
      </c>
      <c r="F488" s="6" t="str">
        <f>TEXT(Table23[[#This Row],[Order Date]],"mmmm")</f>
        <v>June</v>
      </c>
      <c r="G488" s="6" t="s">
        <v>1481</v>
      </c>
      <c r="H488" s="6" t="s">
        <v>1482</v>
      </c>
      <c r="I488" s="6" t="s">
        <v>21</v>
      </c>
      <c r="J488" s="6" t="s">
        <v>28</v>
      </c>
      <c r="K488" s="7">
        <v>3200</v>
      </c>
      <c r="L488" s="7">
        <v>1</v>
      </c>
      <c r="M488" s="7">
        <f>Table23[[#This Row],[Qty]]*Table23[[#This Row],[Price]]</f>
        <v>3200</v>
      </c>
      <c r="N488" s="6" t="s">
        <v>23</v>
      </c>
      <c r="O488" s="8">
        <f>SUMIFS(Table23[Amount], Table23[Order Date], "&gt;"&amp;Table23[[#This Row],[Order Date]]-30,Table23[Order Date], "&lt;="&amp;Table23[[#This Row],[Order Date]])</f>
        <v>2094880</v>
      </c>
      <c r="P488" s="9">
        <f>SUMIFS(Table23[Amount], Table23[Order Date], "&gt;"&amp;Table23[[#This Row],[Order Date]]-90,Table23[Order Date], "&lt;="&amp;Table23[[#This Row],[Order Date]])</f>
        <v>4944080</v>
      </c>
    </row>
    <row r="489" spans="2:16" x14ac:dyDescent="0.25">
      <c r="B489" s="5" t="s">
        <v>1483</v>
      </c>
      <c r="C489" s="15">
        <v>44721</v>
      </c>
      <c r="D489" s="21" t="str">
        <f>TEXT(Table23[[#This Row],[Order Date]],"d")</f>
        <v>9</v>
      </c>
      <c r="E489" s="15" t="str">
        <f>TEXT(Table23[[#This Row],[Order Date]],"dddd")</f>
        <v>Thursday</v>
      </c>
      <c r="F489" s="6" t="str">
        <f>TEXT(Table23[[#This Row],[Order Date]],"mmmm")</f>
        <v>June</v>
      </c>
      <c r="G489" s="6" t="s">
        <v>1484</v>
      </c>
      <c r="H489" s="6" t="s">
        <v>1485</v>
      </c>
      <c r="I489" s="6" t="s">
        <v>27</v>
      </c>
      <c r="J489" s="6" t="s">
        <v>33</v>
      </c>
      <c r="K489" s="7">
        <v>2900</v>
      </c>
      <c r="L489" s="7">
        <v>3</v>
      </c>
      <c r="M489" s="7">
        <f>Table23[[#This Row],[Qty]]*Table23[[#This Row],[Price]]</f>
        <v>8700</v>
      </c>
      <c r="N489" s="6" t="s">
        <v>17</v>
      </c>
      <c r="O489" s="8">
        <f>SUMIFS(Table23[Amount], Table23[Order Date], "&gt;"&amp;Table23[[#This Row],[Order Date]]-30,Table23[Order Date], "&lt;="&amp;Table23[[#This Row],[Order Date]])</f>
        <v>2094880</v>
      </c>
      <c r="P489" s="9">
        <f>SUMIFS(Table23[Amount], Table23[Order Date], "&gt;"&amp;Table23[[#This Row],[Order Date]]-90,Table23[Order Date], "&lt;="&amp;Table23[[#This Row],[Order Date]])</f>
        <v>4944080</v>
      </c>
    </row>
    <row r="490" spans="2:16" x14ac:dyDescent="0.25">
      <c r="B490" s="5" t="s">
        <v>1486</v>
      </c>
      <c r="C490" s="15">
        <v>44721</v>
      </c>
      <c r="D490" s="21" t="str">
        <f>TEXT(Table23[[#This Row],[Order Date]],"d")</f>
        <v>9</v>
      </c>
      <c r="E490" s="15" t="str">
        <f>TEXT(Table23[[#This Row],[Order Date]],"dddd")</f>
        <v>Thursday</v>
      </c>
      <c r="F490" s="6" t="str">
        <f>TEXT(Table23[[#This Row],[Order Date]],"mmmm")</f>
        <v>June</v>
      </c>
      <c r="G490" s="6" t="s">
        <v>1487</v>
      </c>
      <c r="H490" s="6" t="s">
        <v>1488</v>
      </c>
      <c r="I490" s="6" t="s">
        <v>32</v>
      </c>
      <c r="J490" s="6" t="s">
        <v>37</v>
      </c>
      <c r="K490" s="7">
        <v>190</v>
      </c>
      <c r="L490" s="7">
        <v>4</v>
      </c>
      <c r="M490" s="7">
        <f>Table23[[#This Row],[Qty]]*Table23[[#This Row],[Price]]</f>
        <v>760</v>
      </c>
      <c r="N490" s="6" t="s">
        <v>23</v>
      </c>
      <c r="O490" s="8">
        <f>SUMIFS(Table23[Amount], Table23[Order Date], "&gt;"&amp;Table23[[#This Row],[Order Date]]-30,Table23[Order Date], "&lt;="&amp;Table23[[#This Row],[Order Date]])</f>
        <v>2094880</v>
      </c>
      <c r="P490" s="9">
        <f>SUMIFS(Table23[Amount], Table23[Order Date], "&gt;"&amp;Table23[[#This Row],[Order Date]]-90,Table23[Order Date], "&lt;="&amp;Table23[[#This Row],[Order Date]])</f>
        <v>4944080</v>
      </c>
    </row>
    <row r="491" spans="2:16" x14ac:dyDescent="0.25">
      <c r="B491" s="5" t="s">
        <v>1489</v>
      </c>
      <c r="C491" s="15">
        <v>44721</v>
      </c>
      <c r="D491" s="21" t="str">
        <f>TEXT(Table23[[#This Row],[Order Date]],"d")</f>
        <v>9</v>
      </c>
      <c r="E491" s="15" t="str">
        <f>TEXT(Table23[[#This Row],[Order Date]],"dddd")</f>
        <v>Thursday</v>
      </c>
      <c r="F491" s="6" t="str">
        <f>TEXT(Table23[[#This Row],[Order Date]],"mmmm")</f>
        <v>June</v>
      </c>
      <c r="G491" s="6" t="s">
        <v>1490</v>
      </c>
      <c r="H491" s="6" t="s">
        <v>1491</v>
      </c>
      <c r="I491" s="6" t="s">
        <v>15</v>
      </c>
      <c r="J491" s="6" t="s">
        <v>41</v>
      </c>
      <c r="K491" s="7">
        <v>4000</v>
      </c>
      <c r="L491" s="7">
        <v>2</v>
      </c>
      <c r="M491" s="7">
        <f>Table23[[#This Row],[Qty]]*Table23[[#This Row],[Price]]</f>
        <v>8000</v>
      </c>
      <c r="N491" s="6" t="s">
        <v>17</v>
      </c>
      <c r="O491" s="8">
        <f>SUMIFS(Table23[Amount], Table23[Order Date], "&gt;"&amp;Table23[[#This Row],[Order Date]]-30,Table23[Order Date], "&lt;="&amp;Table23[[#This Row],[Order Date]])</f>
        <v>2094880</v>
      </c>
      <c r="P491" s="9">
        <f>SUMIFS(Table23[Amount], Table23[Order Date], "&gt;"&amp;Table23[[#This Row],[Order Date]]-90,Table23[Order Date], "&lt;="&amp;Table23[[#This Row],[Order Date]])</f>
        <v>4944080</v>
      </c>
    </row>
    <row r="492" spans="2:16" x14ac:dyDescent="0.25">
      <c r="B492" s="5" t="s">
        <v>1492</v>
      </c>
      <c r="C492" s="15">
        <v>44721</v>
      </c>
      <c r="D492" s="21" t="str">
        <f>TEXT(Table23[[#This Row],[Order Date]],"d")</f>
        <v>9</v>
      </c>
      <c r="E492" s="15" t="str">
        <f>TEXT(Table23[[#This Row],[Order Date]],"dddd")</f>
        <v>Thursday</v>
      </c>
      <c r="F492" s="6" t="str">
        <f>TEXT(Table23[[#This Row],[Order Date]],"mmmm")</f>
        <v>June</v>
      </c>
      <c r="G492" s="6" t="s">
        <v>1493</v>
      </c>
      <c r="H492" s="6" t="s">
        <v>1494</v>
      </c>
      <c r="I492" s="6" t="s">
        <v>21</v>
      </c>
      <c r="J492" s="6" t="s">
        <v>45</v>
      </c>
      <c r="K492" s="7">
        <v>1500</v>
      </c>
      <c r="L492" s="7">
        <v>3</v>
      </c>
      <c r="M492" s="7">
        <f>Table23[[#This Row],[Qty]]*Table23[[#This Row],[Price]]</f>
        <v>4500</v>
      </c>
      <c r="N492" s="6" t="s">
        <v>23</v>
      </c>
      <c r="O492" s="8">
        <f>SUMIFS(Table23[Amount], Table23[Order Date], "&gt;"&amp;Table23[[#This Row],[Order Date]]-30,Table23[Order Date], "&lt;="&amp;Table23[[#This Row],[Order Date]])</f>
        <v>2094880</v>
      </c>
      <c r="P492" s="9">
        <f>SUMIFS(Table23[Amount], Table23[Order Date], "&gt;"&amp;Table23[[#This Row],[Order Date]]-90,Table23[Order Date], "&lt;="&amp;Table23[[#This Row],[Order Date]])</f>
        <v>4944080</v>
      </c>
    </row>
    <row r="493" spans="2:16" x14ac:dyDescent="0.25">
      <c r="B493" s="5" t="s">
        <v>1495</v>
      </c>
      <c r="C493" s="15">
        <v>44722</v>
      </c>
      <c r="D493" s="21" t="str">
        <f>TEXT(Table23[[#This Row],[Order Date]],"d")</f>
        <v>10</v>
      </c>
      <c r="E493" s="15" t="str">
        <f>TEXT(Table23[[#This Row],[Order Date]],"dddd")</f>
        <v>Friday</v>
      </c>
      <c r="F493" s="6" t="str">
        <f>TEXT(Table23[[#This Row],[Order Date]],"mmmm")</f>
        <v>June</v>
      </c>
      <c r="G493" s="6" t="s">
        <v>1496</v>
      </c>
      <c r="H493" s="6" t="s">
        <v>1497</v>
      </c>
      <c r="I493" s="6" t="s">
        <v>27</v>
      </c>
      <c r="J493" s="6" t="s">
        <v>16</v>
      </c>
      <c r="K493" s="7">
        <v>210</v>
      </c>
      <c r="L493" s="7">
        <v>4</v>
      </c>
      <c r="M493" s="7">
        <f>Table23[[#This Row],[Qty]]*Table23[[#This Row],[Price]]</f>
        <v>840</v>
      </c>
      <c r="N493" s="6" t="s">
        <v>17</v>
      </c>
      <c r="O493" s="8">
        <f>SUMIFS(Table23[Amount], Table23[Order Date], "&gt;"&amp;Table23[[#This Row],[Order Date]]-30,Table23[Order Date], "&lt;="&amp;Table23[[#This Row],[Order Date]])</f>
        <v>2144870</v>
      </c>
      <c r="P493" s="9">
        <f>SUMIFS(Table23[Amount], Table23[Order Date], "&gt;"&amp;Table23[[#This Row],[Order Date]]-90,Table23[Order Date], "&lt;="&amp;Table23[[#This Row],[Order Date]])</f>
        <v>5043880</v>
      </c>
    </row>
    <row r="494" spans="2:16" x14ac:dyDescent="0.25">
      <c r="B494" s="5" t="s">
        <v>1498</v>
      </c>
      <c r="C494" s="15">
        <v>44722</v>
      </c>
      <c r="D494" s="21" t="str">
        <f>TEXT(Table23[[#This Row],[Order Date]],"d")</f>
        <v>10</v>
      </c>
      <c r="E494" s="15" t="str">
        <f>TEXT(Table23[[#This Row],[Order Date]],"dddd")</f>
        <v>Friday</v>
      </c>
      <c r="F494" s="6" t="str">
        <f>TEXT(Table23[[#This Row],[Order Date]],"mmmm")</f>
        <v>June</v>
      </c>
      <c r="G494" s="6" t="s">
        <v>1499</v>
      </c>
      <c r="H494" s="6" t="s">
        <v>1500</v>
      </c>
      <c r="I494" s="6" t="s">
        <v>32</v>
      </c>
      <c r="J494" s="6" t="s">
        <v>22</v>
      </c>
      <c r="K494" s="7">
        <v>4000</v>
      </c>
      <c r="L494" s="7">
        <v>5</v>
      </c>
      <c r="M494" s="7">
        <f>Table23[[#This Row],[Qty]]*Table23[[#This Row],[Price]]</f>
        <v>20000</v>
      </c>
      <c r="N494" s="6" t="s">
        <v>23</v>
      </c>
      <c r="O494" s="8">
        <f>SUMIFS(Table23[Amount], Table23[Order Date], "&gt;"&amp;Table23[[#This Row],[Order Date]]-30,Table23[Order Date], "&lt;="&amp;Table23[[#This Row],[Order Date]])</f>
        <v>2144870</v>
      </c>
      <c r="P494" s="9">
        <f>SUMIFS(Table23[Amount], Table23[Order Date], "&gt;"&amp;Table23[[#This Row],[Order Date]]-90,Table23[Order Date], "&lt;="&amp;Table23[[#This Row],[Order Date]])</f>
        <v>5043880</v>
      </c>
    </row>
    <row r="495" spans="2:16" x14ac:dyDescent="0.25">
      <c r="B495" s="5" t="s">
        <v>1501</v>
      </c>
      <c r="C495" s="15">
        <v>44722</v>
      </c>
      <c r="D495" s="21" t="str">
        <f>TEXT(Table23[[#This Row],[Order Date]],"d")</f>
        <v>10</v>
      </c>
      <c r="E495" s="15" t="str">
        <f>TEXT(Table23[[#This Row],[Order Date]],"dddd")</f>
        <v>Friday</v>
      </c>
      <c r="F495" s="6" t="str">
        <f>TEXT(Table23[[#This Row],[Order Date]],"mmmm")</f>
        <v>June</v>
      </c>
      <c r="G495" s="6" t="s">
        <v>1502</v>
      </c>
      <c r="H495" s="6" t="s">
        <v>1503</v>
      </c>
      <c r="I495" s="6" t="s">
        <v>15</v>
      </c>
      <c r="J495" s="6" t="s">
        <v>28</v>
      </c>
      <c r="K495" s="7">
        <v>3200</v>
      </c>
      <c r="L495" s="7">
        <v>6</v>
      </c>
      <c r="M495" s="7">
        <f>Table23[[#This Row],[Qty]]*Table23[[#This Row],[Price]]</f>
        <v>19200</v>
      </c>
      <c r="N495" s="6" t="s">
        <v>17</v>
      </c>
      <c r="O495" s="8">
        <f>SUMIFS(Table23[Amount], Table23[Order Date], "&gt;"&amp;Table23[[#This Row],[Order Date]]-30,Table23[Order Date], "&lt;="&amp;Table23[[#This Row],[Order Date]])</f>
        <v>2144870</v>
      </c>
      <c r="P495" s="9">
        <f>SUMIFS(Table23[Amount], Table23[Order Date], "&gt;"&amp;Table23[[#This Row],[Order Date]]-90,Table23[Order Date], "&lt;="&amp;Table23[[#This Row],[Order Date]])</f>
        <v>5043880</v>
      </c>
    </row>
    <row r="496" spans="2:16" x14ac:dyDescent="0.25">
      <c r="B496" s="5" t="s">
        <v>1504</v>
      </c>
      <c r="C496" s="15">
        <v>44722</v>
      </c>
      <c r="D496" s="21" t="str">
        <f>TEXT(Table23[[#This Row],[Order Date]],"d")</f>
        <v>10</v>
      </c>
      <c r="E496" s="15" t="str">
        <f>TEXT(Table23[[#This Row],[Order Date]],"dddd")</f>
        <v>Friday</v>
      </c>
      <c r="F496" s="6" t="str">
        <f>TEXT(Table23[[#This Row],[Order Date]],"mmmm")</f>
        <v>June</v>
      </c>
      <c r="G496" s="6" t="s">
        <v>1505</v>
      </c>
      <c r="H496" s="6" t="s">
        <v>1506</v>
      </c>
      <c r="I496" s="6" t="s">
        <v>21</v>
      </c>
      <c r="J496" s="6" t="s">
        <v>33</v>
      </c>
      <c r="K496" s="7">
        <v>2900</v>
      </c>
      <c r="L496" s="7">
        <v>5</v>
      </c>
      <c r="M496" s="7">
        <f>Table23[[#This Row],[Qty]]*Table23[[#This Row],[Price]]</f>
        <v>14500</v>
      </c>
      <c r="N496" s="6" t="s">
        <v>23</v>
      </c>
      <c r="O496" s="8">
        <f>SUMIFS(Table23[Amount], Table23[Order Date], "&gt;"&amp;Table23[[#This Row],[Order Date]]-30,Table23[Order Date], "&lt;="&amp;Table23[[#This Row],[Order Date]])</f>
        <v>2144870</v>
      </c>
      <c r="P496" s="9">
        <f>SUMIFS(Table23[Amount], Table23[Order Date], "&gt;"&amp;Table23[[#This Row],[Order Date]]-90,Table23[Order Date], "&lt;="&amp;Table23[[#This Row],[Order Date]])</f>
        <v>5043880</v>
      </c>
    </row>
    <row r="497" spans="2:16" x14ac:dyDescent="0.25">
      <c r="B497" s="5" t="s">
        <v>1507</v>
      </c>
      <c r="C497" s="15">
        <v>44722</v>
      </c>
      <c r="D497" s="21" t="str">
        <f>TEXT(Table23[[#This Row],[Order Date]],"d")</f>
        <v>10</v>
      </c>
      <c r="E497" s="15" t="str">
        <f>TEXT(Table23[[#This Row],[Order Date]],"dddd")</f>
        <v>Friday</v>
      </c>
      <c r="F497" s="6" t="str">
        <f>TEXT(Table23[[#This Row],[Order Date]],"mmmm")</f>
        <v>June</v>
      </c>
      <c r="G497" s="6" t="s">
        <v>1508</v>
      </c>
      <c r="H497" s="6" t="s">
        <v>1509</v>
      </c>
      <c r="I497" s="6" t="s">
        <v>27</v>
      </c>
      <c r="J497" s="6" t="s">
        <v>37</v>
      </c>
      <c r="K497" s="7">
        <v>190</v>
      </c>
      <c r="L497" s="7">
        <v>4</v>
      </c>
      <c r="M497" s="7">
        <f>Table23[[#This Row],[Qty]]*Table23[[#This Row],[Price]]</f>
        <v>760</v>
      </c>
      <c r="N497" s="6" t="s">
        <v>17</v>
      </c>
      <c r="O497" s="8">
        <f>SUMIFS(Table23[Amount], Table23[Order Date], "&gt;"&amp;Table23[[#This Row],[Order Date]]-30,Table23[Order Date], "&lt;="&amp;Table23[[#This Row],[Order Date]])</f>
        <v>2144870</v>
      </c>
      <c r="P497" s="9">
        <f>SUMIFS(Table23[Amount], Table23[Order Date], "&gt;"&amp;Table23[[#This Row],[Order Date]]-90,Table23[Order Date], "&lt;="&amp;Table23[[#This Row],[Order Date]])</f>
        <v>5043880</v>
      </c>
    </row>
    <row r="498" spans="2:16" x14ac:dyDescent="0.25">
      <c r="B498" s="5" t="s">
        <v>1510</v>
      </c>
      <c r="C498" s="15">
        <v>44722</v>
      </c>
      <c r="D498" s="21" t="str">
        <f>TEXT(Table23[[#This Row],[Order Date]],"d")</f>
        <v>10</v>
      </c>
      <c r="E498" s="15" t="str">
        <f>TEXT(Table23[[#This Row],[Order Date]],"dddd")</f>
        <v>Friday</v>
      </c>
      <c r="F498" s="6" t="str">
        <f>TEXT(Table23[[#This Row],[Order Date]],"mmmm")</f>
        <v>June</v>
      </c>
      <c r="G498" s="6" t="s">
        <v>1511</v>
      </c>
      <c r="H498" s="6" t="s">
        <v>1512</v>
      </c>
      <c r="I498" s="6" t="s">
        <v>32</v>
      </c>
      <c r="J498" s="6" t="s">
        <v>41</v>
      </c>
      <c r="K498" s="7">
        <v>4000</v>
      </c>
      <c r="L498" s="7">
        <v>10</v>
      </c>
      <c r="M498" s="7">
        <f>Table23[[#This Row],[Qty]]*Table23[[#This Row],[Price]]</f>
        <v>40000</v>
      </c>
      <c r="N498" s="6" t="s">
        <v>23</v>
      </c>
      <c r="O498" s="8">
        <f>SUMIFS(Table23[Amount], Table23[Order Date], "&gt;"&amp;Table23[[#This Row],[Order Date]]-30,Table23[Order Date], "&lt;="&amp;Table23[[#This Row],[Order Date]])</f>
        <v>2144870</v>
      </c>
      <c r="P498" s="9">
        <f>SUMIFS(Table23[Amount], Table23[Order Date], "&gt;"&amp;Table23[[#This Row],[Order Date]]-90,Table23[Order Date], "&lt;="&amp;Table23[[#This Row],[Order Date]])</f>
        <v>5043880</v>
      </c>
    </row>
    <row r="499" spans="2:16" x14ac:dyDescent="0.25">
      <c r="B499" s="5" t="s">
        <v>1513</v>
      </c>
      <c r="C499" s="15">
        <v>44722</v>
      </c>
      <c r="D499" s="21" t="str">
        <f>TEXT(Table23[[#This Row],[Order Date]],"d")</f>
        <v>10</v>
      </c>
      <c r="E499" s="15" t="str">
        <f>TEXT(Table23[[#This Row],[Order Date]],"dddd")</f>
        <v>Friday</v>
      </c>
      <c r="F499" s="6" t="str">
        <f>TEXT(Table23[[#This Row],[Order Date]],"mmmm")</f>
        <v>June</v>
      </c>
      <c r="G499" s="6" t="s">
        <v>1514</v>
      </c>
      <c r="H499" s="6" t="s">
        <v>1515</v>
      </c>
      <c r="I499" s="6" t="s">
        <v>15</v>
      </c>
      <c r="J499" s="6" t="s">
        <v>45</v>
      </c>
      <c r="K499" s="7">
        <v>1500</v>
      </c>
      <c r="L499" s="7">
        <v>3</v>
      </c>
      <c r="M499" s="7">
        <f>Table23[[#This Row],[Qty]]*Table23[[#This Row],[Price]]</f>
        <v>4500</v>
      </c>
      <c r="N499" s="6" t="s">
        <v>17</v>
      </c>
      <c r="O499" s="8">
        <f>SUMIFS(Table23[Amount], Table23[Order Date], "&gt;"&amp;Table23[[#This Row],[Order Date]]-30,Table23[Order Date], "&lt;="&amp;Table23[[#This Row],[Order Date]])</f>
        <v>2144870</v>
      </c>
      <c r="P499" s="9">
        <f>SUMIFS(Table23[Amount], Table23[Order Date], "&gt;"&amp;Table23[[#This Row],[Order Date]]-90,Table23[Order Date], "&lt;="&amp;Table23[[#This Row],[Order Date]])</f>
        <v>5043880</v>
      </c>
    </row>
    <row r="500" spans="2:16" x14ac:dyDescent="0.25">
      <c r="B500" s="5" t="s">
        <v>1516</v>
      </c>
      <c r="C500" s="15">
        <v>44723</v>
      </c>
      <c r="D500" s="21" t="str">
        <f>TEXT(Table23[[#This Row],[Order Date]],"d")</f>
        <v>11</v>
      </c>
      <c r="E500" s="15" t="str">
        <f>TEXT(Table23[[#This Row],[Order Date]],"dddd")</f>
        <v>Saturday</v>
      </c>
      <c r="F500" s="6" t="str">
        <f>TEXT(Table23[[#This Row],[Order Date]],"mmmm")</f>
        <v>June</v>
      </c>
      <c r="G500" s="6" t="s">
        <v>1517</v>
      </c>
      <c r="H500" s="6" t="s">
        <v>1518</v>
      </c>
      <c r="I500" s="6" t="s">
        <v>21</v>
      </c>
      <c r="J500" s="6" t="s">
        <v>16</v>
      </c>
      <c r="K500" s="7">
        <v>210</v>
      </c>
      <c r="L500" s="7">
        <v>4</v>
      </c>
      <c r="M500" s="7">
        <f>Table23[[#This Row],[Qty]]*Table23[[#This Row],[Price]]</f>
        <v>840</v>
      </c>
      <c r="N500" s="6" t="s">
        <v>23</v>
      </c>
      <c r="O500" s="8">
        <f>SUMIFS(Table23[Amount], Table23[Order Date], "&gt;"&amp;Table23[[#This Row],[Order Date]]-30,Table23[Order Date], "&lt;="&amp;Table23[[#This Row],[Order Date]])</f>
        <v>2178920</v>
      </c>
      <c r="P500" s="9">
        <f>SUMIFS(Table23[Amount], Table23[Order Date], "&gt;"&amp;Table23[[#This Row],[Order Date]]-90,Table23[Order Date], "&lt;="&amp;Table23[[#This Row],[Order Date]])</f>
        <v>5128560</v>
      </c>
    </row>
    <row r="501" spans="2:16" x14ac:dyDescent="0.25">
      <c r="B501" s="5" t="s">
        <v>1519</v>
      </c>
      <c r="C501" s="15">
        <v>44723</v>
      </c>
      <c r="D501" s="21" t="str">
        <f>TEXT(Table23[[#This Row],[Order Date]],"d")</f>
        <v>11</v>
      </c>
      <c r="E501" s="15" t="str">
        <f>TEXT(Table23[[#This Row],[Order Date]],"dddd")</f>
        <v>Saturday</v>
      </c>
      <c r="F501" s="6" t="str">
        <f>TEXT(Table23[[#This Row],[Order Date]],"mmmm")</f>
        <v>June</v>
      </c>
      <c r="G501" s="6" t="s">
        <v>1520</v>
      </c>
      <c r="H501" s="6" t="s">
        <v>1521</v>
      </c>
      <c r="I501" s="6" t="s">
        <v>27</v>
      </c>
      <c r="J501" s="6" t="s">
        <v>22</v>
      </c>
      <c r="K501" s="7">
        <v>4000</v>
      </c>
      <c r="L501" s="7">
        <v>5</v>
      </c>
      <c r="M501" s="7">
        <f>Table23[[#This Row],[Qty]]*Table23[[#This Row],[Price]]</f>
        <v>20000</v>
      </c>
      <c r="N501" s="6" t="s">
        <v>17</v>
      </c>
      <c r="O501" s="8">
        <f>SUMIFS(Table23[Amount], Table23[Order Date], "&gt;"&amp;Table23[[#This Row],[Order Date]]-30,Table23[Order Date], "&lt;="&amp;Table23[[#This Row],[Order Date]])</f>
        <v>2178920</v>
      </c>
      <c r="P501" s="9">
        <f>SUMIFS(Table23[Amount], Table23[Order Date], "&gt;"&amp;Table23[[#This Row],[Order Date]]-90,Table23[Order Date], "&lt;="&amp;Table23[[#This Row],[Order Date]])</f>
        <v>5128560</v>
      </c>
    </row>
    <row r="502" spans="2:16" x14ac:dyDescent="0.25">
      <c r="B502" s="5" t="s">
        <v>1522</v>
      </c>
      <c r="C502" s="15">
        <v>44723</v>
      </c>
      <c r="D502" s="21" t="str">
        <f>TEXT(Table23[[#This Row],[Order Date]],"d")</f>
        <v>11</v>
      </c>
      <c r="E502" s="15" t="str">
        <f>TEXT(Table23[[#This Row],[Order Date]],"dddd")</f>
        <v>Saturday</v>
      </c>
      <c r="F502" s="6" t="str">
        <f>TEXT(Table23[[#This Row],[Order Date]],"mmmm")</f>
        <v>June</v>
      </c>
      <c r="G502" s="6" t="s">
        <v>1523</v>
      </c>
      <c r="H502" s="6" t="s">
        <v>1524</v>
      </c>
      <c r="I502" s="6" t="s">
        <v>32</v>
      </c>
      <c r="J502" s="6" t="s">
        <v>28</v>
      </c>
      <c r="K502" s="7">
        <v>3200</v>
      </c>
      <c r="L502" s="7">
        <v>6</v>
      </c>
      <c r="M502" s="7">
        <f>Table23[[#This Row],[Qty]]*Table23[[#This Row],[Price]]</f>
        <v>19200</v>
      </c>
      <c r="N502" s="6" t="s">
        <v>23</v>
      </c>
      <c r="O502" s="8">
        <f>SUMIFS(Table23[Amount], Table23[Order Date], "&gt;"&amp;Table23[[#This Row],[Order Date]]-30,Table23[Order Date], "&lt;="&amp;Table23[[#This Row],[Order Date]])</f>
        <v>2178920</v>
      </c>
      <c r="P502" s="9">
        <f>SUMIFS(Table23[Amount], Table23[Order Date], "&gt;"&amp;Table23[[#This Row],[Order Date]]-90,Table23[Order Date], "&lt;="&amp;Table23[[#This Row],[Order Date]])</f>
        <v>5128560</v>
      </c>
    </row>
    <row r="503" spans="2:16" x14ac:dyDescent="0.25">
      <c r="B503" s="5" t="s">
        <v>1525</v>
      </c>
      <c r="C503" s="15">
        <v>44723</v>
      </c>
      <c r="D503" s="21" t="str">
        <f>TEXT(Table23[[#This Row],[Order Date]],"d")</f>
        <v>11</v>
      </c>
      <c r="E503" s="15" t="str">
        <f>TEXT(Table23[[#This Row],[Order Date]],"dddd")</f>
        <v>Saturday</v>
      </c>
      <c r="F503" s="6" t="str">
        <f>TEXT(Table23[[#This Row],[Order Date]],"mmmm")</f>
        <v>June</v>
      </c>
      <c r="G503" s="6" t="s">
        <v>1526</v>
      </c>
      <c r="H503" s="6" t="s">
        <v>1527</v>
      </c>
      <c r="I503" s="6" t="s">
        <v>15</v>
      </c>
      <c r="J503" s="6" t="s">
        <v>33</v>
      </c>
      <c r="K503" s="7">
        <v>2900</v>
      </c>
      <c r="L503" s="7">
        <v>5</v>
      </c>
      <c r="M503" s="7">
        <f>Table23[[#This Row],[Qty]]*Table23[[#This Row],[Price]]</f>
        <v>14500</v>
      </c>
      <c r="N503" s="6" t="s">
        <v>17</v>
      </c>
      <c r="O503" s="8">
        <f>SUMIFS(Table23[Amount], Table23[Order Date], "&gt;"&amp;Table23[[#This Row],[Order Date]]-30,Table23[Order Date], "&lt;="&amp;Table23[[#This Row],[Order Date]])</f>
        <v>2178920</v>
      </c>
      <c r="P503" s="9">
        <f>SUMIFS(Table23[Amount], Table23[Order Date], "&gt;"&amp;Table23[[#This Row],[Order Date]]-90,Table23[Order Date], "&lt;="&amp;Table23[[#This Row],[Order Date]])</f>
        <v>5128560</v>
      </c>
    </row>
    <row r="504" spans="2:16" x14ac:dyDescent="0.25">
      <c r="B504" s="5" t="s">
        <v>1528</v>
      </c>
      <c r="C504" s="15">
        <v>44723</v>
      </c>
      <c r="D504" s="21" t="str">
        <f>TEXT(Table23[[#This Row],[Order Date]],"d")</f>
        <v>11</v>
      </c>
      <c r="E504" s="15" t="str">
        <f>TEXT(Table23[[#This Row],[Order Date]],"dddd")</f>
        <v>Saturday</v>
      </c>
      <c r="F504" s="6" t="str">
        <f>TEXT(Table23[[#This Row],[Order Date]],"mmmm")</f>
        <v>June</v>
      </c>
      <c r="G504" s="6" t="s">
        <v>1529</v>
      </c>
      <c r="H504" s="6" t="s">
        <v>1530</v>
      </c>
      <c r="I504" s="6" t="s">
        <v>21</v>
      </c>
      <c r="J504" s="6" t="s">
        <v>37</v>
      </c>
      <c r="K504" s="7">
        <v>190</v>
      </c>
      <c r="L504" s="7">
        <v>6</v>
      </c>
      <c r="M504" s="7">
        <f>Table23[[#This Row],[Qty]]*Table23[[#This Row],[Price]]</f>
        <v>1140</v>
      </c>
      <c r="N504" s="6" t="s">
        <v>23</v>
      </c>
      <c r="O504" s="8">
        <f>SUMIFS(Table23[Amount], Table23[Order Date], "&gt;"&amp;Table23[[#This Row],[Order Date]]-30,Table23[Order Date], "&lt;="&amp;Table23[[#This Row],[Order Date]])</f>
        <v>2178920</v>
      </c>
      <c r="P504" s="9">
        <f>SUMIFS(Table23[Amount], Table23[Order Date], "&gt;"&amp;Table23[[#This Row],[Order Date]]-90,Table23[Order Date], "&lt;="&amp;Table23[[#This Row],[Order Date]])</f>
        <v>5128560</v>
      </c>
    </row>
    <row r="505" spans="2:16" x14ac:dyDescent="0.25">
      <c r="B505" s="5" t="s">
        <v>1531</v>
      </c>
      <c r="C505" s="15">
        <v>44723</v>
      </c>
      <c r="D505" s="21" t="str">
        <f>TEXT(Table23[[#This Row],[Order Date]],"d")</f>
        <v>11</v>
      </c>
      <c r="E505" s="15" t="str">
        <f>TEXT(Table23[[#This Row],[Order Date]],"dddd")</f>
        <v>Saturday</v>
      </c>
      <c r="F505" s="6" t="str">
        <f>TEXT(Table23[[#This Row],[Order Date]],"mmmm")</f>
        <v>June</v>
      </c>
      <c r="G505" s="6" t="s">
        <v>1532</v>
      </c>
      <c r="H505" s="6" t="s">
        <v>1533</v>
      </c>
      <c r="I505" s="6" t="s">
        <v>27</v>
      </c>
      <c r="J505" s="6" t="s">
        <v>41</v>
      </c>
      <c r="K505" s="7">
        <v>4000</v>
      </c>
      <c r="L505" s="7">
        <v>5</v>
      </c>
      <c r="M505" s="7">
        <f>Table23[[#This Row],[Qty]]*Table23[[#This Row],[Price]]</f>
        <v>20000</v>
      </c>
      <c r="N505" s="6" t="s">
        <v>17</v>
      </c>
      <c r="O505" s="8">
        <f>SUMIFS(Table23[Amount], Table23[Order Date], "&gt;"&amp;Table23[[#This Row],[Order Date]]-30,Table23[Order Date], "&lt;="&amp;Table23[[#This Row],[Order Date]])</f>
        <v>2178920</v>
      </c>
      <c r="P505" s="9">
        <f>SUMIFS(Table23[Amount], Table23[Order Date], "&gt;"&amp;Table23[[#This Row],[Order Date]]-90,Table23[Order Date], "&lt;="&amp;Table23[[#This Row],[Order Date]])</f>
        <v>5128560</v>
      </c>
    </row>
    <row r="506" spans="2:16" x14ac:dyDescent="0.25">
      <c r="B506" s="5" t="s">
        <v>1534</v>
      </c>
      <c r="C506" s="15">
        <v>44723</v>
      </c>
      <c r="D506" s="21" t="str">
        <f>TEXT(Table23[[#This Row],[Order Date]],"d")</f>
        <v>11</v>
      </c>
      <c r="E506" s="15" t="str">
        <f>TEXT(Table23[[#This Row],[Order Date]],"dddd")</f>
        <v>Saturday</v>
      </c>
      <c r="F506" s="6" t="str">
        <f>TEXT(Table23[[#This Row],[Order Date]],"mmmm")</f>
        <v>June</v>
      </c>
      <c r="G506" s="6" t="s">
        <v>1535</v>
      </c>
      <c r="H506" s="6" t="s">
        <v>1536</v>
      </c>
      <c r="I506" s="6" t="s">
        <v>32</v>
      </c>
      <c r="J506" s="6" t="s">
        <v>45</v>
      </c>
      <c r="K506" s="7">
        <v>1500</v>
      </c>
      <c r="L506" s="7">
        <v>6</v>
      </c>
      <c r="M506" s="7">
        <f>Table23[[#This Row],[Qty]]*Table23[[#This Row],[Price]]</f>
        <v>9000</v>
      </c>
      <c r="N506" s="6" t="s">
        <v>23</v>
      </c>
      <c r="O506" s="8">
        <f>SUMIFS(Table23[Amount], Table23[Order Date], "&gt;"&amp;Table23[[#This Row],[Order Date]]-30,Table23[Order Date], "&lt;="&amp;Table23[[#This Row],[Order Date]])</f>
        <v>2178920</v>
      </c>
      <c r="P506" s="9">
        <f>SUMIFS(Table23[Amount], Table23[Order Date], "&gt;"&amp;Table23[[#This Row],[Order Date]]-90,Table23[Order Date], "&lt;="&amp;Table23[[#This Row],[Order Date]])</f>
        <v>5128560</v>
      </c>
    </row>
    <row r="507" spans="2:16" x14ac:dyDescent="0.25">
      <c r="B507" s="5" t="s">
        <v>1537</v>
      </c>
      <c r="C507" s="15">
        <v>44724</v>
      </c>
      <c r="D507" s="21" t="str">
        <f>TEXT(Table23[[#This Row],[Order Date]],"d")</f>
        <v>12</v>
      </c>
      <c r="E507" s="15" t="str">
        <f>TEXT(Table23[[#This Row],[Order Date]],"dddd")</f>
        <v>Sunday</v>
      </c>
      <c r="F507" s="6" t="str">
        <f>TEXT(Table23[[#This Row],[Order Date]],"mmmm")</f>
        <v>June</v>
      </c>
      <c r="G507" s="6" t="s">
        <v>1538</v>
      </c>
      <c r="H507" s="6" t="s">
        <v>1539</v>
      </c>
      <c r="I507" s="6" t="s">
        <v>15</v>
      </c>
      <c r="J507" s="6" t="s">
        <v>16</v>
      </c>
      <c r="K507" s="7">
        <v>210</v>
      </c>
      <c r="L507" s="7">
        <v>2</v>
      </c>
      <c r="M507" s="7">
        <f>Table23[[#This Row],[Qty]]*Table23[[#This Row],[Price]]</f>
        <v>420</v>
      </c>
      <c r="N507" s="6" t="s">
        <v>17</v>
      </c>
      <c r="O507" s="8">
        <f>SUMIFS(Table23[Amount], Table23[Order Date], "&gt;"&amp;Table23[[#This Row],[Order Date]]-30,Table23[Order Date], "&lt;="&amp;Table23[[#This Row],[Order Date]])</f>
        <v>2128930</v>
      </c>
      <c r="P507" s="9">
        <f>SUMIFS(Table23[Amount], Table23[Order Date], "&gt;"&amp;Table23[[#This Row],[Order Date]]-90,Table23[Order Date], "&lt;="&amp;Table23[[#This Row],[Order Date]])</f>
        <v>5178370</v>
      </c>
    </row>
    <row r="508" spans="2:16" x14ac:dyDescent="0.25">
      <c r="B508" s="5" t="s">
        <v>1540</v>
      </c>
      <c r="C508" s="15">
        <v>44724</v>
      </c>
      <c r="D508" s="21" t="str">
        <f>TEXT(Table23[[#This Row],[Order Date]],"d")</f>
        <v>12</v>
      </c>
      <c r="E508" s="15" t="str">
        <f>TEXT(Table23[[#This Row],[Order Date]],"dddd")</f>
        <v>Sunday</v>
      </c>
      <c r="F508" s="6" t="str">
        <f>TEXT(Table23[[#This Row],[Order Date]],"mmmm")</f>
        <v>June</v>
      </c>
      <c r="G508" s="6" t="s">
        <v>1541</v>
      </c>
      <c r="H508" s="6" t="s">
        <v>1542</v>
      </c>
      <c r="I508" s="6" t="s">
        <v>21</v>
      </c>
      <c r="J508" s="6" t="s">
        <v>22</v>
      </c>
      <c r="K508" s="7">
        <v>4000</v>
      </c>
      <c r="L508" s="7">
        <v>3</v>
      </c>
      <c r="M508" s="7">
        <f>Table23[[#This Row],[Qty]]*Table23[[#This Row],[Price]]</f>
        <v>12000</v>
      </c>
      <c r="N508" s="6" t="s">
        <v>23</v>
      </c>
      <c r="O508" s="8">
        <f>SUMIFS(Table23[Amount], Table23[Order Date], "&gt;"&amp;Table23[[#This Row],[Order Date]]-30,Table23[Order Date], "&lt;="&amp;Table23[[#This Row],[Order Date]])</f>
        <v>2128930</v>
      </c>
      <c r="P508" s="9">
        <f>SUMIFS(Table23[Amount], Table23[Order Date], "&gt;"&amp;Table23[[#This Row],[Order Date]]-90,Table23[Order Date], "&lt;="&amp;Table23[[#This Row],[Order Date]])</f>
        <v>5178370</v>
      </c>
    </row>
    <row r="509" spans="2:16" x14ac:dyDescent="0.25">
      <c r="B509" s="5" t="s">
        <v>1543</v>
      </c>
      <c r="C509" s="15">
        <v>44724</v>
      </c>
      <c r="D509" s="21" t="str">
        <f>TEXT(Table23[[#This Row],[Order Date]],"d")</f>
        <v>12</v>
      </c>
      <c r="E509" s="15" t="str">
        <f>TEXT(Table23[[#This Row],[Order Date]],"dddd")</f>
        <v>Sunday</v>
      </c>
      <c r="F509" s="6" t="str">
        <f>TEXT(Table23[[#This Row],[Order Date]],"mmmm")</f>
        <v>June</v>
      </c>
      <c r="G509" s="6" t="s">
        <v>1544</v>
      </c>
      <c r="H509" s="6" t="s">
        <v>1545</v>
      </c>
      <c r="I509" s="6" t="s">
        <v>27</v>
      </c>
      <c r="J509" s="6" t="s">
        <v>28</v>
      </c>
      <c r="K509" s="7">
        <v>3200</v>
      </c>
      <c r="L509" s="7">
        <v>5</v>
      </c>
      <c r="M509" s="7">
        <f>Table23[[#This Row],[Qty]]*Table23[[#This Row],[Price]]</f>
        <v>16000</v>
      </c>
      <c r="N509" s="6" t="s">
        <v>17</v>
      </c>
      <c r="O509" s="8">
        <f>SUMIFS(Table23[Amount], Table23[Order Date], "&gt;"&amp;Table23[[#This Row],[Order Date]]-30,Table23[Order Date], "&lt;="&amp;Table23[[#This Row],[Order Date]])</f>
        <v>2128930</v>
      </c>
      <c r="P509" s="9">
        <f>SUMIFS(Table23[Amount], Table23[Order Date], "&gt;"&amp;Table23[[#This Row],[Order Date]]-90,Table23[Order Date], "&lt;="&amp;Table23[[#This Row],[Order Date]])</f>
        <v>5178370</v>
      </c>
    </row>
    <row r="510" spans="2:16" x14ac:dyDescent="0.25">
      <c r="B510" s="5" t="s">
        <v>1546</v>
      </c>
      <c r="C510" s="15">
        <v>44724</v>
      </c>
      <c r="D510" s="21" t="str">
        <f>TEXT(Table23[[#This Row],[Order Date]],"d")</f>
        <v>12</v>
      </c>
      <c r="E510" s="15" t="str">
        <f>TEXT(Table23[[#This Row],[Order Date]],"dddd")</f>
        <v>Sunday</v>
      </c>
      <c r="F510" s="6" t="str">
        <f>TEXT(Table23[[#This Row],[Order Date]],"mmmm")</f>
        <v>June</v>
      </c>
      <c r="G510" s="6" t="s">
        <v>1547</v>
      </c>
      <c r="H510" s="6" t="s">
        <v>1548</v>
      </c>
      <c r="I510" s="6" t="s">
        <v>32</v>
      </c>
      <c r="J510" s="6" t="s">
        <v>33</v>
      </c>
      <c r="K510" s="7">
        <v>2900</v>
      </c>
      <c r="L510" s="7">
        <v>3</v>
      </c>
      <c r="M510" s="7">
        <f>Table23[[#This Row],[Qty]]*Table23[[#This Row],[Price]]</f>
        <v>8700</v>
      </c>
      <c r="N510" s="6" t="s">
        <v>23</v>
      </c>
      <c r="O510" s="8">
        <f>SUMIFS(Table23[Amount], Table23[Order Date], "&gt;"&amp;Table23[[#This Row],[Order Date]]-30,Table23[Order Date], "&lt;="&amp;Table23[[#This Row],[Order Date]])</f>
        <v>2128930</v>
      </c>
      <c r="P510" s="9">
        <f>SUMIFS(Table23[Amount], Table23[Order Date], "&gt;"&amp;Table23[[#This Row],[Order Date]]-90,Table23[Order Date], "&lt;="&amp;Table23[[#This Row],[Order Date]])</f>
        <v>5178370</v>
      </c>
    </row>
    <row r="511" spans="2:16" x14ac:dyDescent="0.25">
      <c r="B511" s="5" t="s">
        <v>1549</v>
      </c>
      <c r="C511" s="15">
        <v>44724</v>
      </c>
      <c r="D511" s="21" t="str">
        <f>TEXT(Table23[[#This Row],[Order Date]],"d")</f>
        <v>12</v>
      </c>
      <c r="E511" s="15" t="str">
        <f>TEXT(Table23[[#This Row],[Order Date]],"dddd")</f>
        <v>Sunday</v>
      </c>
      <c r="F511" s="6" t="str">
        <f>TEXT(Table23[[#This Row],[Order Date]],"mmmm")</f>
        <v>June</v>
      </c>
      <c r="G511" s="6" t="s">
        <v>1550</v>
      </c>
      <c r="H511" s="6" t="s">
        <v>1551</v>
      </c>
      <c r="I511" s="6" t="s">
        <v>15</v>
      </c>
      <c r="J511" s="6" t="s">
        <v>37</v>
      </c>
      <c r="K511" s="7">
        <v>190</v>
      </c>
      <c r="L511" s="7">
        <v>1</v>
      </c>
      <c r="M511" s="7">
        <f>Table23[[#This Row],[Qty]]*Table23[[#This Row],[Price]]</f>
        <v>190</v>
      </c>
      <c r="N511" s="6" t="s">
        <v>17</v>
      </c>
      <c r="O511" s="8">
        <f>SUMIFS(Table23[Amount], Table23[Order Date], "&gt;"&amp;Table23[[#This Row],[Order Date]]-30,Table23[Order Date], "&lt;="&amp;Table23[[#This Row],[Order Date]])</f>
        <v>2128930</v>
      </c>
      <c r="P511" s="9">
        <f>SUMIFS(Table23[Amount], Table23[Order Date], "&gt;"&amp;Table23[[#This Row],[Order Date]]-90,Table23[Order Date], "&lt;="&amp;Table23[[#This Row],[Order Date]])</f>
        <v>5178370</v>
      </c>
    </row>
    <row r="512" spans="2:16" x14ac:dyDescent="0.25">
      <c r="B512" s="5" t="s">
        <v>1552</v>
      </c>
      <c r="C512" s="15">
        <v>44724</v>
      </c>
      <c r="D512" s="21" t="str">
        <f>TEXT(Table23[[#This Row],[Order Date]],"d")</f>
        <v>12</v>
      </c>
      <c r="E512" s="15" t="str">
        <f>TEXT(Table23[[#This Row],[Order Date]],"dddd")</f>
        <v>Sunday</v>
      </c>
      <c r="F512" s="6" t="str">
        <f>TEXT(Table23[[#This Row],[Order Date]],"mmmm")</f>
        <v>June</v>
      </c>
      <c r="G512" s="6" t="s">
        <v>1553</v>
      </c>
      <c r="H512" s="6" t="s">
        <v>1554</v>
      </c>
      <c r="I512" s="6" t="s">
        <v>21</v>
      </c>
      <c r="J512" s="6" t="s">
        <v>41</v>
      </c>
      <c r="K512" s="7">
        <v>4000</v>
      </c>
      <c r="L512" s="7">
        <v>2</v>
      </c>
      <c r="M512" s="7">
        <f>Table23[[#This Row],[Qty]]*Table23[[#This Row],[Price]]</f>
        <v>8000</v>
      </c>
      <c r="N512" s="6" t="s">
        <v>23</v>
      </c>
      <c r="O512" s="8">
        <f>SUMIFS(Table23[Amount], Table23[Order Date], "&gt;"&amp;Table23[[#This Row],[Order Date]]-30,Table23[Order Date], "&lt;="&amp;Table23[[#This Row],[Order Date]])</f>
        <v>2128930</v>
      </c>
      <c r="P512" s="9">
        <f>SUMIFS(Table23[Amount], Table23[Order Date], "&gt;"&amp;Table23[[#This Row],[Order Date]]-90,Table23[Order Date], "&lt;="&amp;Table23[[#This Row],[Order Date]])</f>
        <v>5178370</v>
      </c>
    </row>
    <row r="513" spans="2:16" x14ac:dyDescent="0.25">
      <c r="B513" s="5" t="s">
        <v>1555</v>
      </c>
      <c r="C513" s="15">
        <v>44724</v>
      </c>
      <c r="D513" s="21" t="str">
        <f>TEXT(Table23[[#This Row],[Order Date]],"d")</f>
        <v>12</v>
      </c>
      <c r="E513" s="15" t="str">
        <f>TEXT(Table23[[#This Row],[Order Date]],"dddd")</f>
        <v>Sunday</v>
      </c>
      <c r="F513" s="6" t="str">
        <f>TEXT(Table23[[#This Row],[Order Date]],"mmmm")</f>
        <v>June</v>
      </c>
      <c r="G513" s="6" t="s">
        <v>1556</v>
      </c>
      <c r="H513" s="6" t="s">
        <v>1557</v>
      </c>
      <c r="I513" s="6" t="s">
        <v>27</v>
      </c>
      <c r="J513" s="6" t="s">
        <v>45</v>
      </c>
      <c r="K513" s="7">
        <v>1500</v>
      </c>
      <c r="L513" s="7">
        <v>3</v>
      </c>
      <c r="M513" s="7">
        <f>Table23[[#This Row],[Qty]]*Table23[[#This Row],[Price]]</f>
        <v>4500</v>
      </c>
      <c r="N513" s="6" t="s">
        <v>17</v>
      </c>
      <c r="O513" s="8">
        <f>SUMIFS(Table23[Amount], Table23[Order Date], "&gt;"&amp;Table23[[#This Row],[Order Date]]-30,Table23[Order Date], "&lt;="&amp;Table23[[#This Row],[Order Date]])</f>
        <v>2128930</v>
      </c>
      <c r="P513" s="9">
        <f>SUMIFS(Table23[Amount], Table23[Order Date], "&gt;"&amp;Table23[[#This Row],[Order Date]]-90,Table23[Order Date], "&lt;="&amp;Table23[[#This Row],[Order Date]])</f>
        <v>5178370</v>
      </c>
    </row>
    <row r="514" spans="2:16" x14ac:dyDescent="0.25">
      <c r="B514" s="5" t="s">
        <v>1558</v>
      </c>
      <c r="C514" s="15">
        <v>44725</v>
      </c>
      <c r="D514" s="21" t="str">
        <f>TEXT(Table23[[#This Row],[Order Date]],"d")</f>
        <v>13</v>
      </c>
      <c r="E514" s="15" t="str">
        <f>TEXT(Table23[[#This Row],[Order Date]],"dddd")</f>
        <v>Monday</v>
      </c>
      <c r="F514" s="6" t="str">
        <f>TEXT(Table23[[#This Row],[Order Date]],"mmmm")</f>
        <v>June</v>
      </c>
      <c r="G514" s="6" t="s">
        <v>1559</v>
      </c>
      <c r="H514" s="6" t="s">
        <v>1560</v>
      </c>
      <c r="I514" s="6" t="s">
        <v>32</v>
      </c>
      <c r="J514" s="6" t="s">
        <v>16</v>
      </c>
      <c r="K514" s="7">
        <v>210</v>
      </c>
      <c r="L514" s="7">
        <v>7</v>
      </c>
      <c r="M514" s="7">
        <f>Table23[[#This Row],[Qty]]*Table23[[#This Row],[Price]]</f>
        <v>1470</v>
      </c>
      <c r="N514" s="6" t="s">
        <v>23</v>
      </c>
      <c r="O514" s="8">
        <f>SUMIFS(Table23[Amount], Table23[Order Date], "&gt;"&amp;Table23[[#This Row],[Order Date]]-30,Table23[Order Date], "&lt;="&amp;Table23[[#This Row],[Order Date]])</f>
        <v>2094880</v>
      </c>
      <c r="P514" s="9">
        <f>SUMIFS(Table23[Amount], Table23[Order Date], "&gt;"&amp;Table23[[#This Row],[Order Date]]-90,Table23[Order Date], "&lt;="&amp;Table23[[#This Row],[Order Date]])</f>
        <v>5229000</v>
      </c>
    </row>
    <row r="515" spans="2:16" x14ac:dyDescent="0.25">
      <c r="B515" s="5" t="s">
        <v>1561</v>
      </c>
      <c r="C515" s="15">
        <v>44725</v>
      </c>
      <c r="D515" s="21" t="str">
        <f>TEXT(Table23[[#This Row],[Order Date]],"d")</f>
        <v>13</v>
      </c>
      <c r="E515" s="15" t="str">
        <f>TEXT(Table23[[#This Row],[Order Date]],"dddd")</f>
        <v>Monday</v>
      </c>
      <c r="F515" s="6" t="str">
        <f>TEXT(Table23[[#This Row],[Order Date]],"mmmm")</f>
        <v>June</v>
      </c>
      <c r="G515" s="6" t="s">
        <v>1562</v>
      </c>
      <c r="H515" s="6" t="s">
        <v>1563</v>
      </c>
      <c r="I515" s="6" t="s">
        <v>15</v>
      </c>
      <c r="J515" s="6" t="s">
        <v>22</v>
      </c>
      <c r="K515" s="7">
        <v>4000</v>
      </c>
      <c r="L515" s="7">
        <v>6</v>
      </c>
      <c r="M515" s="7">
        <f>Table23[[#This Row],[Qty]]*Table23[[#This Row],[Price]]</f>
        <v>24000</v>
      </c>
      <c r="N515" s="6" t="s">
        <v>17</v>
      </c>
      <c r="O515" s="8">
        <f>SUMIFS(Table23[Amount], Table23[Order Date], "&gt;"&amp;Table23[[#This Row],[Order Date]]-30,Table23[Order Date], "&lt;="&amp;Table23[[#This Row],[Order Date]])</f>
        <v>2094880</v>
      </c>
      <c r="P515" s="9">
        <f>SUMIFS(Table23[Amount], Table23[Order Date], "&gt;"&amp;Table23[[#This Row],[Order Date]]-90,Table23[Order Date], "&lt;="&amp;Table23[[#This Row],[Order Date]])</f>
        <v>5229000</v>
      </c>
    </row>
    <row r="516" spans="2:16" x14ac:dyDescent="0.25">
      <c r="B516" s="5" t="s">
        <v>1564</v>
      </c>
      <c r="C516" s="15">
        <v>44725</v>
      </c>
      <c r="D516" s="21" t="str">
        <f>TEXT(Table23[[#This Row],[Order Date]],"d")</f>
        <v>13</v>
      </c>
      <c r="E516" s="15" t="str">
        <f>TEXT(Table23[[#This Row],[Order Date]],"dddd")</f>
        <v>Monday</v>
      </c>
      <c r="F516" s="6" t="str">
        <f>TEXT(Table23[[#This Row],[Order Date]],"mmmm")</f>
        <v>June</v>
      </c>
      <c r="G516" s="6" t="s">
        <v>1565</v>
      </c>
      <c r="H516" s="6" t="s">
        <v>1566</v>
      </c>
      <c r="I516" s="6" t="s">
        <v>21</v>
      </c>
      <c r="J516" s="6" t="s">
        <v>28</v>
      </c>
      <c r="K516" s="7">
        <v>3200</v>
      </c>
      <c r="L516" s="7">
        <v>1</v>
      </c>
      <c r="M516" s="7">
        <f>Table23[[#This Row],[Qty]]*Table23[[#This Row],[Price]]</f>
        <v>3200</v>
      </c>
      <c r="N516" s="6" t="s">
        <v>23</v>
      </c>
      <c r="O516" s="8">
        <f>SUMIFS(Table23[Amount], Table23[Order Date], "&gt;"&amp;Table23[[#This Row],[Order Date]]-30,Table23[Order Date], "&lt;="&amp;Table23[[#This Row],[Order Date]])</f>
        <v>2094880</v>
      </c>
      <c r="P516" s="9">
        <f>SUMIFS(Table23[Amount], Table23[Order Date], "&gt;"&amp;Table23[[#This Row],[Order Date]]-90,Table23[Order Date], "&lt;="&amp;Table23[[#This Row],[Order Date]])</f>
        <v>5229000</v>
      </c>
    </row>
    <row r="517" spans="2:16" x14ac:dyDescent="0.25">
      <c r="B517" s="5" t="s">
        <v>1567</v>
      </c>
      <c r="C517" s="15">
        <v>44725</v>
      </c>
      <c r="D517" s="21" t="str">
        <f>TEXT(Table23[[#This Row],[Order Date]],"d")</f>
        <v>13</v>
      </c>
      <c r="E517" s="15" t="str">
        <f>TEXT(Table23[[#This Row],[Order Date]],"dddd")</f>
        <v>Monday</v>
      </c>
      <c r="F517" s="6" t="str">
        <f>TEXT(Table23[[#This Row],[Order Date]],"mmmm")</f>
        <v>June</v>
      </c>
      <c r="G517" s="6" t="s">
        <v>1568</v>
      </c>
      <c r="H517" s="6" t="s">
        <v>1569</v>
      </c>
      <c r="I517" s="6" t="s">
        <v>27</v>
      </c>
      <c r="J517" s="6" t="s">
        <v>33</v>
      </c>
      <c r="K517" s="7">
        <v>2900</v>
      </c>
      <c r="L517" s="7">
        <v>3</v>
      </c>
      <c r="M517" s="7">
        <f>Table23[[#This Row],[Qty]]*Table23[[#This Row],[Price]]</f>
        <v>8700</v>
      </c>
      <c r="N517" s="6" t="s">
        <v>17</v>
      </c>
      <c r="O517" s="8">
        <f>SUMIFS(Table23[Amount], Table23[Order Date], "&gt;"&amp;Table23[[#This Row],[Order Date]]-30,Table23[Order Date], "&lt;="&amp;Table23[[#This Row],[Order Date]])</f>
        <v>2094880</v>
      </c>
      <c r="P517" s="9">
        <f>SUMIFS(Table23[Amount], Table23[Order Date], "&gt;"&amp;Table23[[#This Row],[Order Date]]-90,Table23[Order Date], "&lt;="&amp;Table23[[#This Row],[Order Date]])</f>
        <v>5229000</v>
      </c>
    </row>
    <row r="518" spans="2:16" x14ac:dyDescent="0.25">
      <c r="B518" s="5" t="s">
        <v>1570</v>
      </c>
      <c r="C518" s="15">
        <v>44725</v>
      </c>
      <c r="D518" s="21" t="str">
        <f>TEXT(Table23[[#This Row],[Order Date]],"d")</f>
        <v>13</v>
      </c>
      <c r="E518" s="15" t="str">
        <f>TEXT(Table23[[#This Row],[Order Date]],"dddd")</f>
        <v>Monday</v>
      </c>
      <c r="F518" s="6" t="str">
        <f>TEXT(Table23[[#This Row],[Order Date]],"mmmm")</f>
        <v>June</v>
      </c>
      <c r="G518" s="6" t="s">
        <v>1571</v>
      </c>
      <c r="H518" s="6" t="s">
        <v>1572</v>
      </c>
      <c r="I518" s="6" t="s">
        <v>32</v>
      </c>
      <c r="J518" s="6" t="s">
        <v>37</v>
      </c>
      <c r="K518" s="7">
        <v>190</v>
      </c>
      <c r="L518" s="7">
        <v>4</v>
      </c>
      <c r="M518" s="7">
        <f>Table23[[#This Row],[Qty]]*Table23[[#This Row],[Price]]</f>
        <v>760</v>
      </c>
      <c r="N518" s="6" t="s">
        <v>23</v>
      </c>
      <c r="O518" s="8">
        <f>SUMIFS(Table23[Amount], Table23[Order Date], "&gt;"&amp;Table23[[#This Row],[Order Date]]-30,Table23[Order Date], "&lt;="&amp;Table23[[#This Row],[Order Date]])</f>
        <v>2094880</v>
      </c>
      <c r="P518" s="9">
        <f>SUMIFS(Table23[Amount], Table23[Order Date], "&gt;"&amp;Table23[[#This Row],[Order Date]]-90,Table23[Order Date], "&lt;="&amp;Table23[[#This Row],[Order Date]])</f>
        <v>5229000</v>
      </c>
    </row>
    <row r="519" spans="2:16" x14ac:dyDescent="0.25">
      <c r="B519" s="5" t="s">
        <v>1573</v>
      </c>
      <c r="C519" s="15">
        <v>44725</v>
      </c>
      <c r="D519" s="21" t="str">
        <f>TEXT(Table23[[#This Row],[Order Date]],"d")</f>
        <v>13</v>
      </c>
      <c r="E519" s="15" t="str">
        <f>TEXT(Table23[[#This Row],[Order Date]],"dddd")</f>
        <v>Monday</v>
      </c>
      <c r="F519" s="6" t="str">
        <f>TEXT(Table23[[#This Row],[Order Date]],"mmmm")</f>
        <v>June</v>
      </c>
      <c r="G519" s="6" t="s">
        <v>1574</v>
      </c>
      <c r="H519" s="6" t="s">
        <v>1575</v>
      </c>
      <c r="I519" s="6" t="s">
        <v>15</v>
      </c>
      <c r="J519" s="6" t="s">
        <v>41</v>
      </c>
      <c r="K519" s="7">
        <v>4000</v>
      </c>
      <c r="L519" s="7">
        <v>2</v>
      </c>
      <c r="M519" s="7">
        <f>Table23[[#This Row],[Qty]]*Table23[[#This Row],[Price]]</f>
        <v>8000</v>
      </c>
      <c r="N519" s="6" t="s">
        <v>17</v>
      </c>
      <c r="O519" s="8">
        <f>SUMIFS(Table23[Amount], Table23[Order Date], "&gt;"&amp;Table23[[#This Row],[Order Date]]-30,Table23[Order Date], "&lt;="&amp;Table23[[#This Row],[Order Date]])</f>
        <v>2094880</v>
      </c>
      <c r="P519" s="9">
        <f>SUMIFS(Table23[Amount], Table23[Order Date], "&gt;"&amp;Table23[[#This Row],[Order Date]]-90,Table23[Order Date], "&lt;="&amp;Table23[[#This Row],[Order Date]])</f>
        <v>5229000</v>
      </c>
    </row>
    <row r="520" spans="2:16" x14ac:dyDescent="0.25">
      <c r="B520" s="5" t="s">
        <v>1576</v>
      </c>
      <c r="C520" s="15">
        <v>44725</v>
      </c>
      <c r="D520" s="21" t="str">
        <f>TEXT(Table23[[#This Row],[Order Date]],"d")</f>
        <v>13</v>
      </c>
      <c r="E520" s="15" t="str">
        <f>TEXT(Table23[[#This Row],[Order Date]],"dddd")</f>
        <v>Monday</v>
      </c>
      <c r="F520" s="6" t="str">
        <f>TEXT(Table23[[#This Row],[Order Date]],"mmmm")</f>
        <v>June</v>
      </c>
      <c r="G520" s="6" t="s">
        <v>1577</v>
      </c>
      <c r="H520" s="6" t="s">
        <v>1578</v>
      </c>
      <c r="I520" s="6" t="s">
        <v>21</v>
      </c>
      <c r="J520" s="6" t="s">
        <v>45</v>
      </c>
      <c r="K520" s="7">
        <v>1500</v>
      </c>
      <c r="L520" s="7">
        <v>3</v>
      </c>
      <c r="M520" s="7">
        <f>Table23[[#This Row],[Qty]]*Table23[[#This Row],[Price]]</f>
        <v>4500</v>
      </c>
      <c r="N520" s="6" t="s">
        <v>23</v>
      </c>
      <c r="O520" s="8">
        <f>SUMIFS(Table23[Amount], Table23[Order Date], "&gt;"&amp;Table23[[#This Row],[Order Date]]-30,Table23[Order Date], "&lt;="&amp;Table23[[#This Row],[Order Date]])</f>
        <v>2094880</v>
      </c>
      <c r="P520" s="9">
        <f>SUMIFS(Table23[Amount], Table23[Order Date], "&gt;"&amp;Table23[[#This Row],[Order Date]]-90,Table23[Order Date], "&lt;="&amp;Table23[[#This Row],[Order Date]])</f>
        <v>5229000</v>
      </c>
    </row>
    <row r="521" spans="2:16" x14ac:dyDescent="0.25">
      <c r="B521" s="5" t="s">
        <v>1579</v>
      </c>
      <c r="C521" s="15">
        <v>44726</v>
      </c>
      <c r="D521" s="21" t="str">
        <f>TEXT(Table23[[#This Row],[Order Date]],"d")</f>
        <v>14</v>
      </c>
      <c r="E521" s="15" t="str">
        <f>TEXT(Table23[[#This Row],[Order Date]],"dddd")</f>
        <v>Tuesday</v>
      </c>
      <c r="F521" s="6" t="str">
        <f>TEXT(Table23[[#This Row],[Order Date]],"mmmm")</f>
        <v>June</v>
      </c>
      <c r="G521" s="6" t="s">
        <v>1580</v>
      </c>
      <c r="H521" s="6" t="s">
        <v>1581</v>
      </c>
      <c r="I521" s="6" t="s">
        <v>27</v>
      </c>
      <c r="J521" s="6" t="s">
        <v>16</v>
      </c>
      <c r="K521" s="7">
        <v>210</v>
      </c>
      <c r="L521" s="7">
        <v>4</v>
      </c>
      <c r="M521" s="7">
        <f>Table23[[#This Row],[Qty]]*Table23[[#This Row],[Price]]</f>
        <v>840</v>
      </c>
      <c r="N521" s="6" t="s">
        <v>17</v>
      </c>
      <c r="O521" s="8">
        <f>SUMIFS(Table23[Amount], Table23[Order Date], "&gt;"&amp;Table23[[#This Row],[Order Date]]-30,Table23[Order Date], "&lt;="&amp;Table23[[#This Row],[Order Date]])</f>
        <v>2144870</v>
      </c>
      <c r="P521" s="9">
        <f>SUMIFS(Table23[Amount], Table23[Order Date], "&gt;"&amp;Table23[[#This Row],[Order Date]]-90,Table23[Order Date], "&lt;="&amp;Table23[[#This Row],[Order Date]])</f>
        <v>5328800</v>
      </c>
    </row>
    <row r="522" spans="2:16" x14ac:dyDescent="0.25">
      <c r="B522" s="5" t="s">
        <v>1582</v>
      </c>
      <c r="C522" s="15">
        <v>44726</v>
      </c>
      <c r="D522" s="21" t="str">
        <f>TEXT(Table23[[#This Row],[Order Date]],"d")</f>
        <v>14</v>
      </c>
      <c r="E522" s="15" t="str">
        <f>TEXT(Table23[[#This Row],[Order Date]],"dddd")</f>
        <v>Tuesday</v>
      </c>
      <c r="F522" s="6" t="str">
        <f>TEXT(Table23[[#This Row],[Order Date]],"mmmm")</f>
        <v>June</v>
      </c>
      <c r="G522" s="6" t="s">
        <v>1583</v>
      </c>
      <c r="H522" s="6" t="s">
        <v>1584</v>
      </c>
      <c r="I522" s="6" t="s">
        <v>32</v>
      </c>
      <c r="J522" s="6" t="s">
        <v>22</v>
      </c>
      <c r="K522" s="7">
        <v>4000</v>
      </c>
      <c r="L522" s="7">
        <v>5</v>
      </c>
      <c r="M522" s="7">
        <f>Table23[[#This Row],[Qty]]*Table23[[#This Row],[Price]]</f>
        <v>20000</v>
      </c>
      <c r="N522" s="6" t="s">
        <v>23</v>
      </c>
      <c r="O522" s="8">
        <f>SUMIFS(Table23[Amount], Table23[Order Date], "&gt;"&amp;Table23[[#This Row],[Order Date]]-30,Table23[Order Date], "&lt;="&amp;Table23[[#This Row],[Order Date]])</f>
        <v>2144870</v>
      </c>
      <c r="P522" s="9">
        <f>SUMIFS(Table23[Amount], Table23[Order Date], "&gt;"&amp;Table23[[#This Row],[Order Date]]-90,Table23[Order Date], "&lt;="&amp;Table23[[#This Row],[Order Date]])</f>
        <v>5328800</v>
      </c>
    </row>
    <row r="523" spans="2:16" x14ac:dyDescent="0.25">
      <c r="B523" s="5" t="s">
        <v>1585</v>
      </c>
      <c r="C523" s="15">
        <v>44726</v>
      </c>
      <c r="D523" s="21" t="str">
        <f>TEXT(Table23[[#This Row],[Order Date]],"d")</f>
        <v>14</v>
      </c>
      <c r="E523" s="15" t="str">
        <f>TEXT(Table23[[#This Row],[Order Date]],"dddd")</f>
        <v>Tuesday</v>
      </c>
      <c r="F523" s="6" t="str">
        <f>TEXT(Table23[[#This Row],[Order Date]],"mmmm")</f>
        <v>June</v>
      </c>
      <c r="G523" s="6" t="s">
        <v>1586</v>
      </c>
      <c r="H523" s="6" t="s">
        <v>1587</v>
      </c>
      <c r="I523" s="6" t="s">
        <v>15</v>
      </c>
      <c r="J523" s="6" t="s">
        <v>28</v>
      </c>
      <c r="K523" s="7">
        <v>3200</v>
      </c>
      <c r="L523" s="7">
        <v>6</v>
      </c>
      <c r="M523" s="7">
        <f>Table23[[#This Row],[Qty]]*Table23[[#This Row],[Price]]</f>
        <v>19200</v>
      </c>
      <c r="N523" s="6" t="s">
        <v>17</v>
      </c>
      <c r="O523" s="8">
        <f>SUMIFS(Table23[Amount], Table23[Order Date], "&gt;"&amp;Table23[[#This Row],[Order Date]]-30,Table23[Order Date], "&lt;="&amp;Table23[[#This Row],[Order Date]])</f>
        <v>2144870</v>
      </c>
      <c r="P523" s="9">
        <f>SUMIFS(Table23[Amount], Table23[Order Date], "&gt;"&amp;Table23[[#This Row],[Order Date]]-90,Table23[Order Date], "&lt;="&amp;Table23[[#This Row],[Order Date]])</f>
        <v>5328800</v>
      </c>
    </row>
    <row r="524" spans="2:16" x14ac:dyDescent="0.25">
      <c r="B524" s="5" t="s">
        <v>1588</v>
      </c>
      <c r="C524" s="15">
        <v>44726</v>
      </c>
      <c r="D524" s="21" t="str">
        <f>TEXT(Table23[[#This Row],[Order Date]],"d")</f>
        <v>14</v>
      </c>
      <c r="E524" s="15" t="str">
        <f>TEXT(Table23[[#This Row],[Order Date]],"dddd")</f>
        <v>Tuesday</v>
      </c>
      <c r="F524" s="6" t="str">
        <f>TEXT(Table23[[#This Row],[Order Date]],"mmmm")</f>
        <v>June</v>
      </c>
      <c r="G524" s="6" t="s">
        <v>1589</v>
      </c>
      <c r="H524" s="6" t="s">
        <v>1590</v>
      </c>
      <c r="I524" s="6" t="s">
        <v>21</v>
      </c>
      <c r="J524" s="6" t="s">
        <v>33</v>
      </c>
      <c r="K524" s="7">
        <v>2900</v>
      </c>
      <c r="L524" s="7">
        <v>5</v>
      </c>
      <c r="M524" s="7">
        <f>Table23[[#This Row],[Qty]]*Table23[[#This Row],[Price]]</f>
        <v>14500</v>
      </c>
      <c r="N524" s="6" t="s">
        <v>23</v>
      </c>
      <c r="O524" s="8">
        <f>SUMIFS(Table23[Amount], Table23[Order Date], "&gt;"&amp;Table23[[#This Row],[Order Date]]-30,Table23[Order Date], "&lt;="&amp;Table23[[#This Row],[Order Date]])</f>
        <v>2144870</v>
      </c>
      <c r="P524" s="9">
        <f>SUMIFS(Table23[Amount], Table23[Order Date], "&gt;"&amp;Table23[[#This Row],[Order Date]]-90,Table23[Order Date], "&lt;="&amp;Table23[[#This Row],[Order Date]])</f>
        <v>5328800</v>
      </c>
    </row>
    <row r="525" spans="2:16" x14ac:dyDescent="0.25">
      <c r="B525" s="5" t="s">
        <v>1591</v>
      </c>
      <c r="C525" s="15">
        <v>44726</v>
      </c>
      <c r="D525" s="21" t="str">
        <f>TEXT(Table23[[#This Row],[Order Date]],"d")</f>
        <v>14</v>
      </c>
      <c r="E525" s="15" t="str">
        <f>TEXT(Table23[[#This Row],[Order Date]],"dddd")</f>
        <v>Tuesday</v>
      </c>
      <c r="F525" s="6" t="str">
        <f>TEXT(Table23[[#This Row],[Order Date]],"mmmm")</f>
        <v>June</v>
      </c>
      <c r="G525" s="6" t="s">
        <v>1592</v>
      </c>
      <c r="H525" s="6" t="s">
        <v>1593</v>
      </c>
      <c r="I525" s="6" t="s">
        <v>27</v>
      </c>
      <c r="J525" s="6" t="s">
        <v>37</v>
      </c>
      <c r="K525" s="7">
        <v>190</v>
      </c>
      <c r="L525" s="7">
        <v>4</v>
      </c>
      <c r="M525" s="7">
        <f>Table23[[#This Row],[Qty]]*Table23[[#This Row],[Price]]</f>
        <v>760</v>
      </c>
      <c r="N525" s="6" t="s">
        <v>17</v>
      </c>
      <c r="O525" s="8">
        <f>SUMIFS(Table23[Amount], Table23[Order Date], "&gt;"&amp;Table23[[#This Row],[Order Date]]-30,Table23[Order Date], "&lt;="&amp;Table23[[#This Row],[Order Date]])</f>
        <v>2144870</v>
      </c>
      <c r="P525" s="9">
        <f>SUMIFS(Table23[Amount], Table23[Order Date], "&gt;"&amp;Table23[[#This Row],[Order Date]]-90,Table23[Order Date], "&lt;="&amp;Table23[[#This Row],[Order Date]])</f>
        <v>5328800</v>
      </c>
    </row>
    <row r="526" spans="2:16" x14ac:dyDescent="0.25">
      <c r="B526" s="5" t="s">
        <v>1594</v>
      </c>
      <c r="C526" s="15">
        <v>44726</v>
      </c>
      <c r="D526" s="21" t="str">
        <f>TEXT(Table23[[#This Row],[Order Date]],"d")</f>
        <v>14</v>
      </c>
      <c r="E526" s="15" t="str">
        <f>TEXT(Table23[[#This Row],[Order Date]],"dddd")</f>
        <v>Tuesday</v>
      </c>
      <c r="F526" s="6" t="str">
        <f>TEXT(Table23[[#This Row],[Order Date]],"mmmm")</f>
        <v>June</v>
      </c>
      <c r="G526" s="6" t="s">
        <v>1595</v>
      </c>
      <c r="H526" s="6" t="s">
        <v>1596</v>
      </c>
      <c r="I526" s="6" t="s">
        <v>32</v>
      </c>
      <c r="J526" s="6" t="s">
        <v>41</v>
      </c>
      <c r="K526" s="7">
        <v>4000</v>
      </c>
      <c r="L526" s="7">
        <v>10</v>
      </c>
      <c r="M526" s="7">
        <f>Table23[[#This Row],[Qty]]*Table23[[#This Row],[Price]]</f>
        <v>40000</v>
      </c>
      <c r="N526" s="6" t="s">
        <v>23</v>
      </c>
      <c r="O526" s="8">
        <f>SUMIFS(Table23[Amount], Table23[Order Date], "&gt;"&amp;Table23[[#This Row],[Order Date]]-30,Table23[Order Date], "&lt;="&amp;Table23[[#This Row],[Order Date]])</f>
        <v>2144870</v>
      </c>
      <c r="P526" s="9">
        <f>SUMIFS(Table23[Amount], Table23[Order Date], "&gt;"&amp;Table23[[#This Row],[Order Date]]-90,Table23[Order Date], "&lt;="&amp;Table23[[#This Row],[Order Date]])</f>
        <v>5328800</v>
      </c>
    </row>
    <row r="527" spans="2:16" x14ac:dyDescent="0.25">
      <c r="B527" s="5" t="s">
        <v>1597</v>
      </c>
      <c r="C527" s="15">
        <v>44726</v>
      </c>
      <c r="D527" s="21" t="str">
        <f>TEXT(Table23[[#This Row],[Order Date]],"d")</f>
        <v>14</v>
      </c>
      <c r="E527" s="15" t="str">
        <f>TEXT(Table23[[#This Row],[Order Date]],"dddd")</f>
        <v>Tuesday</v>
      </c>
      <c r="F527" s="6" t="str">
        <f>TEXT(Table23[[#This Row],[Order Date]],"mmmm")</f>
        <v>June</v>
      </c>
      <c r="G527" s="6" t="s">
        <v>1598</v>
      </c>
      <c r="H527" s="6" t="s">
        <v>1599</v>
      </c>
      <c r="I527" s="6" t="s">
        <v>15</v>
      </c>
      <c r="J527" s="6" t="s">
        <v>45</v>
      </c>
      <c r="K527" s="7">
        <v>1500</v>
      </c>
      <c r="L527" s="7">
        <v>3</v>
      </c>
      <c r="M527" s="7">
        <f>Table23[[#This Row],[Qty]]*Table23[[#This Row],[Price]]</f>
        <v>4500</v>
      </c>
      <c r="N527" s="6" t="s">
        <v>17</v>
      </c>
      <c r="O527" s="8">
        <f>SUMIFS(Table23[Amount], Table23[Order Date], "&gt;"&amp;Table23[[#This Row],[Order Date]]-30,Table23[Order Date], "&lt;="&amp;Table23[[#This Row],[Order Date]])</f>
        <v>2144870</v>
      </c>
      <c r="P527" s="9">
        <f>SUMIFS(Table23[Amount], Table23[Order Date], "&gt;"&amp;Table23[[#This Row],[Order Date]]-90,Table23[Order Date], "&lt;="&amp;Table23[[#This Row],[Order Date]])</f>
        <v>5328800</v>
      </c>
    </row>
    <row r="528" spans="2:16" x14ac:dyDescent="0.25">
      <c r="B528" s="5" t="s">
        <v>1600</v>
      </c>
      <c r="C528" s="15">
        <v>44727</v>
      </c>
      <c r="D528" s="21" t="str">
        <f>TEXT(Table23[[#This Row],[Order Date]],"d")</f>
        <v>15</v>
      </c>
      <c r="E528" s="15" t="str">
        <f>TEXT(Table23[[#This Row],[Order Date]],"dddd")</f>
        <v>Wednesday</v>
      </c>
      <c r="F528" s="6" t="str">
        <f>TEXT(Table23[[#This Row],[Order Date]],"mmmm")</f>
        <v>June</v>
      </c>
      <c r="G528" s="6" t="s">
        <v>1601</v>
      </c>
      <c r="H528" s="6" t="s">
        <v>1602</v>
      </c>
      <c r="I528" s="6" t="s">
        <v>21</v>
      </c>
      <c r="J528" s="6" t="s">
        <v>16</v>
      </c>
      <c r="K528" s="7">
        <v>210</v>
      </c>
      <c r="L528" s="7">
        <v>4</v>
      </c>
      <c r="M528" s="7">
        <f>Table23[[#This Row],[Qty]]*Table23[[#This Row],[Price]]</f>
        <v>840</v>
      </c>
      <c r="N528" s="6" t="s">
        <v>23</v>
      </c>
      <c r="O528" s="8">
        <f>SUMIFS(Table23[Amount], Table23[Order Date], "&gt;"&amp;Table23[[#This Row],[Order Date]]-30,Table23[Order Date], "&lt;="&amp;Table23[[#This Row],[Order Date]])</f>
        <v>2178920</v>
      </c>
      <c r="P528" s="9">
        <f>SUMIFS(Table23[Amount], Table23[Order Date], "&gt;"&amp;Table23[[#This Row],[Order Date]]-90,Table23[Order Date], "&lt;="&amp;Table23[[#This Row],[Order Date]])</f>
        <v>5413480</v>
      </c>
    </row>
    <row r="529" spans="2:16" x14ac:dyDescent="0.25">
      <c r="B529" s="5" t="s">
        <v>1603</v>
      </c>
      <c r="C529" s="15">
        <v>44727</v>
      </c>
      <c r="D529" s="21" t="str">
        <f>TEXT(Table23[[#This Row],[Order Date]],"d")</f>
        <v>15</v>
      </c>
      <c r="E529" s="15" t="str">
        <f>TEXT(Table23[[#This Row],[Order Date]],"dddd")</f>
        <v>Wednesday</v>
      </c>
      <c r="F529" s="6" t="str">
        <f>TEXT(Table23[[#This Row],[Order Date]],"mmmm")</f>
        <v>June</v>
      </c>
      <c r="G529" s="6" t="s">
        <v>1604</v>
      </c>
      <c r="H529" s="6" t="s">
        <v>1605</v>
      </c>
      <c r="I529" s="6" t="s">
        <v>27</v>
      </c>
      <c r="J529" s="6" t="s">
        <v>22</v>
      </c>
      <c r="K529" s="7">
        <v>4000</v>
      </c>
      <c r="L529" s="7">
        <v>5</v>
      </c>
      <c r="M529" s="7">
        <f>Table23[[#This Row],[Qty]]*Table23[[#This Row],[Price]]</f>
        <v>20000</v>
      </c>
      <c r="N529" s="6" t="s">
        <v>17</v>
      </c>
      <c r="O529" s="8">
        <f>SUMIFS(Table23[Amount], Table23[Order Date], "&gt;"&amp;Table23[[#This Row],[Order Date]]-30,Table23[Order Date], "&lt;="&amp;Table23[[#This Row],[Order Date]])</f>
        <v>2178920</v>
      </c>
      <c r="P529" s="9">
        <f>SUMIFS(Table23[Amount], Table23[Order Date], "&gt;"&amp;Table23[[#This Row],[Order Date]]-90,Table23[Order Date], "&lt;="&amp;Table23[[#This Row],[Order Date]])</f>
        <v>5413480</v>
      </c>
    </row>
    <row r="530" spans="2:16" x14ac:dyDescent="0.25">
      <c r="B530" s="5" t="s">
        <v>1606</v>
      </c>
      <c r="C530" s="15">
        <v>44727</v>
      </c>
      <c r="D530" s="21" t="str">
        <f>TEXT(Table23[[#This Row],[Order Date]],"d")</f>
        <v>15</v>
      </c>
      <c r="E530" s="15" t="str">
        <f>TEXT(Table23[[#This Row],[Order Date]],"dddd")</f>
        <v>Wednesday</v>
      </c>
      <c r="F530" s="6" t="str">
        <f>TEXT(Table23[[#This Row],[Order Date]],"mmmm")</f>
        <v>June</v>
      </c>
      <c r="G530" s="6" t="s">
        <v>1607</v>
      </c>
      <c r="H530" s="6" t="s">
        <v>1608</v>
      </c>
      <c r="I530" s="6" t="s">
        <v>32</v>
      </c>
      <c r="J530" s="6" t="s">
        <v>28</v>
      </c>
      <c r="K530" s="7">
        <v>3200</v>
      </c>
      <c r="L530" s="7">
        <v>6</v>
      </c>
      <c r="M530" s="7">
        <f>Table23[[#This Row],[Qty]]*Table23[[#This Row],[Price]]</f>
        <v>19200</v>
      </c>
      <c r="N530" s="6" t="s">
        <v>23</v>
      </c>
      <c r="O530" s="8">
        <f>SUMIFS(Table23[Amount], Table23[Order Date], "&gt;"&amp;Table23[[#This Row],[Order Date]]-30,Table23[Order Date], "&lt;="&amp;Table23[[#This Row],[Order Date]])</f>
        <v>2178920</v>
      </c>
      <c r="P530" s="9">
        <f>SUMIFS(Table23[Amount], Table23[Order Date], "&gt;"&amp;Table23[[#This Row],[Order Date]]-90,Table23[Order Date], "&lt;="&amp;Table23[[#This Row],[Order Date]])</f>
        <v>5413480</v>
      </c>
    </row>
    <row r="531" spans="2:16" x14ac:dyDescent="0.25">
      <c r="B531" s="5" t="s">
        <v>1609</v>
      </c>
      <c r="C531" s="15">
        <v>44727</v>
      </c>
      <c r="D531" s="21" t="str">
        <f>TEXT(Table23[[#This Row],[Order Date]],"d")</f>
        <v>15</v>
      </c>
      <c r="E531" s="15" t="str">
        <f>TEXT(Table23[[#This Row],[Order Date]],"dddd")</f>
        <v>Wednesday</v>
      </c>
      <c r="F531" s="6" t="str">
        <f>TEXT(Table23[[#This Row],[Order Date]],"mmmm")</f>
        <v>June</v>
      </c>
      <c r="G531" s="6" t="s">
        <v>1610</v>
      </c>
      <c r="H531" s="6" t="s">
        <v>1611</v>
      </c>
      <c r="I531" s="6" t="s">
        <v>15</v>
      </c>
      <c r="J531" s="6" t="s">
        <v>33</v>
      </c>
      <c r="K531" s="7">
        <v>2900</v>
      </c>
      <c r="L531" s="7">
        <v>5</v>
      </c>
      <c r="M531" s="7">
        <f>Table23[[#This Row],[Qty]]*Table23[[#This Row],[Price]]</f>
        <v>14500</v>
      </c>
      <c r="N531" s="6" t="s">
        <v>17</v>
      </c>
      <c r="O531" s="8">
        <f>SUMIFS(Table23[Amount], Table23[Order Date], "&gt;"&amp;Table23[[#This Row],[Order Date]]-30,Table23[Order Date], "&lt;="&amp;Table23[[#This Row],[Order Date]])</f>
        <v>2178920</v>
      </c>
      <c r="P531" s="9">
        <f>SUMIFS(Table23[Amount], Table23[Order Date], "&gt;"&amp;Table23[[#This Row],[Order Date]]-90,Table23[Order Date], "&lt;="&amp;Table23[[#This Row],[Order Date]])</f>
        <v>5413480</v>
      </c>
    </row>
    <row r="532" spans="2:16" x14ac:dyDescent="0.25">
      <c r="B532" s="5" t="s">
        <v>1612</v>
      </c>
      <c r="C532" s="15">
        <v>44727</v>
      </c>
      <c r="D532" s="21" t="str">
        <f>TEXT(Table23[[#This Row],[Order Date]],"d")</f>
        <v>15</v>
      </c>
      <c r="E532" s="15" t="str">
        <f>TEXT(Table23[[#This Row],[Order Date]],"dddd")</f>
        <v>Wednesday</v>
      </c>
      <c r="F532" s="6" t="str">
        <f>TEXT(Table23[[#This Row],[Order Date]],"mmmm")</f>
        <v>June</v>
      </c>
      <c r="G532" s="6" t="s">
        <v>1613</v>
      </c>
      <c r="H532" s="6" t="s">
        <v>1614</v>
      </c>
      <c r="I532" s="6" t="s">
        <v>21</v>
      </c>
      <c r="J532" s="6" t="s">
        <v>37</v>
      </c>
      <c r="K532" s="7">
        <v>190</v>
      </c>
      <c r="L532" s="7">
        <v>6</v>
      </c>
      <c r="M532" s="7">
        <f>Table23[[#This Row],[Qty]]*Table23[[#This Row],[Price]]</f>
        <v>1140</v>
      </c>
      <c r="N532" s="6" t="s">
        <v>23</v>
      </c>
      <c r="O532" s="8">
        <f>SUMIFS(Table23[Amount], Table23[Order Date], "&gt;"&amp;Table23[[#This Row],[Order Date]]-30,Table23[Order Date], "&lt;="&amp;Table23[[#This Row],[Order Date]])</f>
        <v>2178920</v>
      </c>
      <c r="P532" s="9">
        <f>SUMIFS(Table23[Amount], Table23[Order Date], "&gt;"&amp;Table23[[#This Row],[Order Date]]-90,Table23[Order Date], "&lt;="&amp;Table23[[#This Row],[Order Date]])</f>
        <v>5413480</v>
      </c>
    </row>
    <row r="533" spans="2:16" x14ac:dyDescent="0.25">
      <c r="B533" s="5" t="s">
        <v>1615</v>
      </c>
      <c r="C533" s="15">
        <v>44727</v>
      </c>
      <c r="D533" s="21" t="str">
        <f>TEXT(Table23[[#This Row],[Order Date]],"d")</f>
        <v>15</v>
      </c>
      <c r="E533" s="15" t="str">
        <f>TEXT(Table23[[#This Row],[Order Date]],"dddd")</f>
        <v>Wednesday</v>
      </c>
      <c r="F533" s="6" t="str">
        <f>TEXT(Table23[[#This Row],[Order Date]],"mmmm")</f>
        <v>June</v>
      </c>
      <c r="G533" s="6" t="s">
        <v>1616</v>
      </c>
      <c r="H533" s="6" t="s">
        <v>1617</v>
      </c>
      <c r="I533" s="6" t="s">
        <v>27</v>
      </c>
      <c r="J533" s="6" t="s">
        <v>41</v>
      </c>
      <c r="K533" s="7">
        <v>4000</v>
      </c>
      <c r="L533" s="7">
        <v>5</v>
      </c>
      <c r="M533" s="7">
        <f>Table23[[#This Row],[Qty]]*Table23[[#This Row],[Price]]</f>
        <v>20000</v>
      </c>
      <c r="N533" s="6" t="s">
        <v>17</v>
      </c>
      <c r="O533" s="8">
        <f>SUMIFS(Table23[Amount], Table23[Order Date], "&gt;"&amp;Table23[[#This Row],[Order Date]]-30,Table23[Order Date], "&lt;="&amp;Table23[[#This Row],[Order Date]])</f>
        <v>2178920</v>
      </c>
      <c r="P533" s="9">
        <f>SUMIFS(Table23[Amount], Table23[Order Date], "&gt;"&amp;Table23[[#This Row],[Order Date]]-90,Table23[Order Date], "&lt;="&amp;Table23[[#This Row],[Order Date]])</f>
        <v>5413480</v>
      </c>
    </row>
    <row r="534" spans="2:16" x14ac:dyDescent="0.25">
      <c r="B534" s="5" t="s">
        <v>1618</v>
      </c>
      <c r="C534" s="15">
        <v>44727</v>
      </c>
      <c r="D534" s="21" t="str">
        <f>TEXT(Table23[[#This Row],[Order Date]],"d")</f>
        <v>15</v>
      </c>
      <c r="E534" s="15" t="str">
        <f>TEXT(Table23[[#This Row],[Order Date]],"dddd")</f>
        <v>Wednesday</v>
      </c>
      <c r="F534" s="6" t="str">
        <f>TEXT(Table23[[#This Row],[Order Date]],"mmmm")</f>
        <v>June</v>
      </c>
      <c r="G534" s="6" t="s">
        <v>1619</v>
      </c>
      <c r="H534" s="6" t="s">
        <v>1620</v>
      </c>
      <c r="I534" s="6" t="s">
        <v>32</v>
      </c>
      <c r="J534" s="6" t="s">
        <v>45</v>
      </c>
      <c r="K534" s="7">
        <v>1500</v>
      </c>
      <c r="L534" s="7">
        <v>6</v>
      </c>
      <c r="M534" s="7">
        <f>Table23[[#This Row],[Qty]]*Table23[[#This Row],[Price]]</f>
        <v>9000</v>
      </c>
      <c r="N534" s="6" t="s">
        <v>23</v>
      </c>
      <c r="O534" s="8">
        <f>SUMIFS(Table23[Amount], Table23[Order Date], "&gt;"&amp;Table23[[#This Row],[Order Date]]-30,Table23[Order Date], "&lt;="&amp;Table23[[#This Row],[Order Date]])</f>
        <v>2178920</v>
      </c>
      <c r="P534" s="9">
        <f>SUMIFS(Table23[Amount], Table23[Order Date], "&gt;"&amp;Table23[[#This Row],[Order Date]]-90,Table23[Order Date], "&lt;="&amp;Table23[[#This Row],[Order Date]])</f>
        <v>5413480</v>
      </c>
    </row>
    <row r="535" spans="2:16" x14ac:dyDescent="0.25">
      <c r="B535" s="5" t="s">
        <v>1621</v>
      </c>
      <c r="C535" s="15">
        <v>44728</v>
      </c>
      <c r="D535" s="21" t="str">
        <f>TEXT(Table23[[#This Row],[Order Date]],"d")</f>
        <v>16</v>
      </c>
      <c r="E535" s="15" t="str">
        <f>TEXT(Table23[[#This Row],[Order Date]],"dddd")</f>
        <v>Thursday</v>
      </c>
      <c r="F535" s="6" t="str">
        <f>TEXT(Table23[[#This Row],[Order Date]],"mmmm")</f>
        <v>June</v>
      </c>
      <c r="G535" s="6" t="s">
        <v>1622</v>
      </c>
      <c r="H535" s="6" t="s">
        <v>1623</v>
      </c>
      <c r="I535" s="6" t="s">
        <v>15</v>
      </c>
      <c r="J535" s="6" t="s">
        <v>16</v>
      </c>
      <c r="K535" s="7">
        <v>210</v>
      </c>
      <c r="L535" s="7">
        <v>2</v>
      </c>
      <c r="M535" s="7">
        <f>Table23[[#This Row],[Qty]]*Table23[[#This Row],[Price]]</f>
        <v>420</v>
      </c>
      <c r="N535" s="6" t="s">
        <v>17</v>
      </c>
      <c r="O535" s="8">
        <f>SUMIFS(Table23[Amount], Table23[Order Date], "&gt;"&amp;Table23[[#This Row],[Order Date]]-30,Table23[Order Date], "&lt;="&amp;Table23[[#This Row],[Order Date]])</f>
        <v>2128930</v>
      </c>
      <c r="P535" s="9">
        <f>SUMIFS(Table23[Amount], Table23[Order Date], "&gt;"&amp;Table23[[#This Row],[Order Date]]-90,Table23[Order Date], "&lt;="&amp;Table23[[#This Row],[Order Date]])</f>
        <v>5463290</v>
      </c>
    </row>
    <row r="536" spans="2:16" x14ac:dyDescent="0.25">
      <c r="B536" s="5" t="s">
        <v>1624</v>
      </c>
      <c r="C536" s="15">
        <v>44728</v>
      </c>
      <c r="D536" s="21" t="str">
        <f>TEXT(Table23[[#This Row],[Order Date]],"d")</f>
        <v>16</v>
      </c>
      <c r="E536" s="15" t="str">
        <f>TEXT(Table23[[#This Row],[Order Date]],"dddd")</f>
        <v>Thursday</v>
      </c>
      <c r="F536" s="6" t="str">
        <f>TEXT(Table23[[#This Row],[Order Date]],"mmmm")</f>
        <v>June</v>
      </c>
      <c r="G536" s="6" t="s">
        <v>1625</v>
      </c>
      <c r="H536" s="6" t="s">
        <v>1626</v>
      </c>
      <c r="I536" s="6" t="s">
        <v>21</v>
      </c>
      <c r="J536" s="6" t="s">
        <v>22</v>
      </c>
      <c r="K536" s="7">
        <v>4000</v>
      </c>
      <c r="L536" s="7">
        <v>3</v>
      </c>
      <c r="M536" s="7">
        <f>Table23[[#This Row],[Qty]]*Table23[[#This Row],[Price]]</f>
        <v>12000</v>
      </c>
      <c r="N536" s="6" t="s">
        <v>23</v>
      </c>
      <c r="O536" s="8">
        <f>SUMIFS(Table23[Amount], Table23[Order Date], "&gt;"&amp;Table23[[#This Row],[Order Date]]-30,Table23[Order Date], "&lt;="&amp;Table23[[#This Row],[Order Date]])</f>
        <v>2128930</v>
      </c>
      <c r="P536" s="9">
        <f>SUMIFS(Table23[Amount], Table23[Order Date], "&gt;"&amp;Table23[[#This Row],[Order Date]]-90,Table23[Order Date], "&lt;="&amp;Table23[[#This Row],[Order Date]])</f>
        <v>5463290</v>
      </c>
    </row>
    <row r="537" spans="2:16" x14ac:dyDescent="0.25">
      <c r="B537" s="5" t="s">
        <v>1627</v>
      </c>
      <c r="C537" s="15">
        <v>44728</v>
      </c>
      <c r="D537" s="21" t="str">
        <f>TEXT(Table23[[#This Row],[Order Date]],"d")</f>
        <v>16</v>
      </c>
      <c r="E537" s="15" t="str">
        <f>TEXT(Table23[[#This Row],[Order Date]],"dddd")</f>
        <v>Thursday</v>
      </c>
      <c r="F537" s="6" t="str">
        <f>TEXT(Table23[[#This Row],[Order Date]],"mmmm")</f>
        <v>June</v>
      </c>
      <c r="G537" s="6" t="s">
        <v>1628</v>
      </c>
      <c r="H537" s="6" t="s">
        <v>1629</v>
      </c>
      <c r="I537" s="6" t="s">
        <v>27</v>
      </c>
      <c r="J537" s="6" t="s">
        <v>28</v>
      </c>
      <c r="K537" s="7">
        <v>3200</v>
      </c>
      <c r="L537" s="7">
        <v>5</v>
      </c>
      <c r="M537" s="7">
        <f>Table23[[#This Row],[Qty]]*Table23[[#This Row],[Price]]</f>
        <v>16000</v>
      </c>
      <c r="N537" s="6" t="s">
        <v>17</v>
      </c>
      <c r="O537" s="8">
        <f>SUMIFS(Table23[Amount], Table23[Order Date], "&gt;"&amp;Table23[[#This Row],[Order Date]]-30,Table23[Order Date], "&lt;="&amp;Table23[[#This Row],[Order Date]])</f>
        <v>2128930</v>
      </c>
      <c r="P537" s="9">
        <f>SUMIFS(Table23[Amount], Table23[Order Date], "&gt;"&amp;Table23[[#This Row],[Order Date]]-90,Table23[Order Date], "&lt;="&amp;Table23[[#This Row],[Order Date]])</f>
        <v>5463290</v>
      </c>
    </row>
    <row r="538" spans="2:16" x14ac:dyDescent="0.25">
      <c r="B538" s="5" t="s">
        <v>1630</v>
      </c>
      <c r="C538" s="15">
        <v>44728</v>
      </c>
      <c r="D538" s="21" t="str">
        <f>TEXT(Table23[[#This Row],[Order Date]],"d")</f>
        <v>16</v>
      </c>
      <c r="E538" s="15" t="str">
        <f>TEXT(Table23[[#This Row],[Order Date]],"dddd")</f>
        <v>Thursday</v>
      </c>
      <c r="F538" s="6" t="str">
        <f>TEXT(Table23[[#This Row],[Order Date]],"mmmm")</f>
        <v>June</v>
      </c>
      <c r="G538" s="6" t="s">
        <v>1631</v>
      </c>
      <c r="H538" s="6" t="s">
        <v>1632</v>
      </c>
      <c r="I538" s="6" t="s">
        <v>32</v>
      </c>
      <c r="J538" s="6" t="s">
        <v>33</v>
      </c>
      <c r="K538" s="7">
        <v>2900</v>
      </c>
      <c r="L538" s="7">
        <v>3</v>
      </c>
      <c r="M538" s="7">
        <f>Table23[[#This Row],[Qty]]*Table23[[#This Row],[Price]]</f>
        <v>8700</v>
      </c>
      <c r="N538" s="6" t="s">
        <v>23</v>
      </c>
      <c r="O538" s="8">
        <f>SUMIFS(Table23[Amount], Table23[Order Date], "&gt;"&amp;Table23[[#This Row],[Order Date]]-30,Table23[Order Date], "&lt;="&amp;Table23[[#This Row],[Order Date]])</f>
        <v>2128930</v>
      </c>
      <c r="P538" s="9">
        <f>SUMIFS(Table23[Amount], Table23[Order Date], "&gt;"&amp;Table23[[#This Row],[Order Date]]-90,Table23[Order Date], "&lt;="&amp;Table23[[#This Row],[Order Date]])</f>
        <v>5463290</v>
      </c>
    </row>
    <row r="539" spans="2:16" x14ac:dyDescent="0.25">
      <c r="B539" s="5" t="s">
        <v>1633</v>
      </c>
      <c r="C539" s="15">
        <v>44728</v>
      </c>
      <c r="D539" s="21" t="str">
        <f>TEXT(Table23[[#This Row],[Order Date]],"d")</f>
        <v>16</v>
      </c>
      <c r="E539" s="15" t="str">
        <f>TEXT(Table23[[#This Row],[Order Date]],"dddd")</f>
        <v>Thursday</v>
      </c>
      <c r="F539" s="6" t="str">
        <f>TEXT(Table23[[#This Row],[Order Date]],"mmmm")</f>
        <v>June</v>
      </c>
      <c r="G539" s="6" t="s">
        <v>1634</v>
      </c>
      <c r="H539" s="6" t="s">
        <v>1635</v>
      </c>
      <c r="I539" s="6" t="s">
        <v>15</v>
      </c>
      <c r="J539" s="6" t="s">
        <v>37</v>
      </c>
      <c r="K539" s="7">
        <v>190</v>
      </c>
      <c r="L539" s="7">
        <v>1</v>
      </c>
      <c r="M539" s="7">
        <f>Table23[[#This Row],[Qty]]*Table23[[#This Row],[Price]]</f>
        <v>190</v>
      </c>
      <c r="N539" s="6" t="s">
        <v>17</v>
      </c>
      <c r="O539" s="8">
        <f>SUMIFS(Table23[Amount], Table23[Order Date], "&gt;"&amp;Table23[[#This Row],[Order Date]]-30,Table23[Order Date], "&lt;="&amp;Table23[[#This Row],[Order Date]])</f>
        <v>2128930</v>
      </c>
      <c r="P539" s="9">
        <f>SUMIFS(Table23[Amount], Table23[Order Date], "&gt;"&amp;Table23[[#This Row],[Order Date]]-90,Table23[Order Date], "&lt;="&amp;Table23[[#This Row],[Order Date]])</f>
        <v>5463290</v>
      </c>
    </row>
    <row r="540" spans="2:16" x14ac:dyDescent="0.25">
      <c r="B540" s="5" t="s">
        <v>1636</v>
      </c>
      <c r="C540" s="15">
        <v>44728</v>
      </c>
      <c r="D540" s="21" t="str">
        <f>TEXT(Table23[[#This Row],[Order Date]],"d")</f>
        <v>16</v>
      </c>
      <c r="E540" s="15" t="str">
        <f>TEXT(Table23[[#This Row],[Order Date]],"dddd")</f>
        <v>Thursday</v>
      </c>
      <c r="F540" s="6" t="str">
        <f>TEXT(Table23[[#This Row],[Order Date]],"mmmm")</f>
        <v>June</v>
      </c>
      <c r="G540" s="6" t="s">
        <v>1637</v>
      </c>
      <c r="H540" s="6" t="s">
        <v>1638</v>
      </c>
      <c r="I540" s="6" t="s">
        <v>21</v>
      </c>
      <c r="J540" s="6" t="s">
        <v>41</v>
      </c>
      <c r="K540" s="7">
        <v>4000</v>
      </c>
      <c r="L540" s="7">
        <v>2</v>
      </c>
      <c r="M540" s="7">
        <f>Table23[[#This Row],[Qty]]*Table23[[#This Row],[Price]]</f>
        <v>8000</v>
      </c>
      <c r="N540" s="6" t="s">
        <v>23</v>
      </c>
      <c r="O540" s="8">
        <f>SUMIFS(Table23[Amount], Table23[Order Date], "&gt;"&amp;Table23[[#This Row],[Order Date]]-30,Table23[Order Date], "&lt;="&amp;Table23[[#This Row],[Order Date]])</f>
        <v>2128930</v>
      </c>
      <c r="P540" s="9">
        <f>SUMIFS(Table23[Amount], Table23[Order Date], "&gt;"&amp;Table23[[#This Row],[Order Date]]-90,Table23[Order Date], "&lt;="&amp;Table23[[#This Row],[Order Date]])</f>
        <v>5463290</v>
      </c>
    </row>
    <row r="541" spans="2:16" x14ac:dyDescent="0.25">
      <c r="B541" s="5" t="s">
        <v>1639</v>
      </c>
      <c r="C541" s="15">
        <v>44728</v>
      </c>
      <c r="D541" s="21" t="str">
        <f>TEXT(Table23[[#This Row],[Order Date]],"d")</f>
        <v>16</v>
      </c>
      <c r="E541" s="15" t="str">
        <f>TEXT(Table23[[#This Row],[Order Date]],"dddd")</f>
        <v>Thursday</v>
      </c>
      <c r="F541" s="6" t="str">
        <f>TEXT(Table23[[#This Row],[Order Date]],"mmmm")</f>
        <v>June</v>
      </c>
      <c r="G541" s="6" t="s">
        <v>1640</v>
      </c>
      <c r="H541" s="6" t="s">
        <v>1641</v>
      </c>
      <c r="I541" s="6" t="s">
        <v>27</v>
      </c>
      <c r="J541" s="6" t="s">
        <v>45</v>
      </c>
      <c r="K541" s="7">
        <v>1500</v>
      </c>
      <c r="L541" s="7">
        <v>3</v>
      </c>
      <c r="M541" s="7">
        <f>Table23[[#This Row],[Qty]]*Table23[[#This Row],[Price]]</f>
        <v>4500</v>
      </c>
      <c r="N541" s="6" t="s">
        <v>17</v>
      </c>
      <c r="O541" s="8">
        <f>SUMIFS(Table23[Amount], Table23[Order Date], "&gt;"&amp;Table23[[#This Row],[Order Date]]-30,Table23[Order Date], "&lt;="&amp;Table23[[#This Row],[Order Date]])</f>
        <v>2128930</v>
      </c>
      <c r="P541" s="9">
        <f>SUMIFS(Table23[Amount], Table23[Order Date], "&gt;"&amp;Table23[[#This Row],[Order Date]]-90,Table23[Order Date], "&lt;="&amp;Table23[[#This Row],[Order Date]])</f>
        <v>5463290</v>
      </c>
    </row>
    <row r="542" spans="2:16" x14ac:dyDescent="0.25">
      <c r="B542" s="5" t="s">
        <v>1642</v>
      </c>
      <c r="C542" s="15">
        <v>44729</v>
      </c>
      <c r="D542" s="21" t="str">
        <f>TEXT(Table23[[#This Row],[Order Date]],"d")</f>
        <v>17</v>
      </c>
      <c r="E542" s="15" t="str">
        <f>TEXT(Table23[[#This Row],[Order Date]],"dddd")</f>
        <v>Friday</v>
      </c>
      <c r="F542" s="6" t="str">
        <f>TEXT(Table23[[#This Row],[Order Date]],"mmmm")</f>
        <v>June</v>
      </c>
      <c r="G542" s="6" t="s">
        <v>1643</v>
      </c>
      <c r="H542" s="6" t="s">
        <v>1644</v>
      </c>
      <c r="I542" s="6" t="s">
        <v>32</v>
      </c>
      <c r="J542" s="6" t="s">
        <v>16</v>
      </c>
      <c r="K542" s="7">
        <v>210</v>
      </c>
      <c r="L542" s="7">
        <v>7</v>
      </c>
      <c r="M542" s="7">
        <f>Table23[[#This Row],[Qty]]*Table23[[#This Row],[Price]]</f>
        <v>1470</v>
      </c>
      <c r="N542" s="6" t="s">
        <v>23</v>
      </c>
      <c r="O542" s="8">
        <f>SUMIFS(Table23[Amount], Table23[Order Date], "&gt;"&amp;Table23[[#This Row],[Order Date]]-30,Table23[Order Date], "&lt;="&amp;Table23[[#This Row],[Order Date]])</f>
        <v>2094880</v>
      </c>
      <c r="P542" s="9">
        <f>SUMIFS(Table23[Amount], Table23[Order Date], "&gt;"&amp;Table23[[#This Row],[Order Date]]-90,Table23[Order Date], "&lt;="&amp;Table23[[#This Row],[Order Date]])</f>
        <v>5513920</v>
      </c>
    </row>
    <row r="543" spans="2:16" x14ac:dyDescent="0.25">
      <c r="B543" s="5" t="s">
        <v>1645</v>
      </c>
      <c r="C543" s="15">
        <v>44729</v>
      </c>
      <c r="D543" s="21" t="str">
        <f>TEXT(Table23[[#This Row],[Order Date]],"d")</f>
        <v>17</v>
      </c>
      <c r="E543" s="15" t="str">
        <f>TEXT(Table23[[#This Row],[Order Date]],"dddd")</f>
        <v>Friday</v>
      </c>
      <c r="F543" s="6" t="str">
        <f>TEXT(Table23[[#This Row],[Order Date]],"mmmm")</f>
        <v>June</v>
      </c>
      <c r="G543" s="6" t="s">
        <v>1646</v>
      </c>
      <c r="H543" s="6" t="s">
        <v>1647</v>
      </c>
      <c r="I543" s="6" t="s">
        <v>15</v>
      </c>
      <c r="J543" s="6" t="s">
        <v>22</v>
      </c>
      <c r="K543" s="7">
        <v>4000</v>
      </c>
      <c r="L543" s="7">
        <v>6</v>
      </c>
      <c r="M543" s="7">
        <f>Table23[[#This Row],[Qty]]*Table23[[#This Row],[Price]]</f>
        <v>24000</v>
      </c>
      <c r="N543" s="6" t="s">
        <v>17</v>
      </c>
      <c r="O543" s="8">
        <f>SUMIFS(Table23[Amount], Table23[Order Date], "&gt;"&amp;Table23[[#This Row],[Order Date]]-30,Table23[Order Date], "&lt;="&amp;Table23[[#This Row],[Order Date]])</f>
        <v>2094880</v>
      </c>
      <c r="P543" s="9">
        <f>SUMIFS(Table23[Amount], Table23[Order Date], "&gt;"&amp;Table23[[#This Row],[Order Date]]-90,Table23[Order Date], "&lt;="&amp;Table23[[#This Row],[Order Date]])</f>
        <v>5513920</v>
      </c>
    </row>
    <row r="544" spans="2:16" x14ac:dyDescent="0.25">
      <c r="B544" s="5" t="s">
        <v>1648</v>
      </c>
      <c r="C544" s="15">
        <v>44729</v>
      </c>
      <c r="D544" s="21" t="str">
        <f>TEXT(Table23[[#This Row],[Order Date]],"d")</f>
        <v>17</v>
      </c>
      <c r="E544" s="15" t="str">
        <f>TEXT(Table23[[#This Row],[Order Date]],"dddd")</f>
        <v>Friday</v>
      </c>
      <c r="F544" s="6" t="str">
        <f>TEXT(Table23[[#This Row],[Order Date]],"mmmm")</f>
        <v>June</v>
      </c>
      <c r="G544" s="6" t="s">
        <v>1649</v>
      </c>
      <c r="H544" s="6" t="s">
        <v>1650</v>
      </c>
      <c r="I544" s="6" t="s">
        <v>21</v>
      </c>
      <c r="J544" s="6" t="s">
        <v>28</v>
      </c>
      <c r="K544" s="7">
        <v>3200</v>
      </c>
      <c r="L544" s="7">
        <v>1</v>
      </c>
      <c r="M544" s="7">
        <f>Table23[[#This Row],[Qty]]*Table23[[#This Row],[Price]]</f>
        <v>3200</v>
      </c>
      <c r="N544" s="6" t="s">
        <v>23</v>
      </c>
      <c r="O544" s="8">
        <f>SUMIFS(Table23[Amount], Table23[Order Date], "&gt;"&amp;Table23[[#This Row],[Order Date]]-30,Table23[Order Date], "&lt;="&amp;Table23[[#This Row],[Order Date]])</f>
        <v>2094880</v>
      </c>
      <c r="P544" s="9">
        <f>SUMIFS(Table23[Amount], Table23[Order Date], "&gt;"&amp;Table23[[#This Row],[Order Date]]-90,Table23[Order Date], "&lt;="&amp;Table23[[#This Row],[Order Date]])</f>
        <v>5513920</v>
      </c>
    </row>
    <row r="545" spans="2:16" x14ac:dyDescent="0.25">
      <c r="B545" s="5" t="s">
        <v>1651</v>
      </c>
      <c r="C545" s="15">
        <v>44729</v>
      </c>
      <c r="D545" s="21" t="str">
        <f>TEXT(Table23[[#This Row],[Order Date]],"d")</f>
        <v>17</v>
      </c>
      <c r="E545" s="15" t="str">
        <f>TEXT(Table23[[#This Row],[Order Date]],"dddd")</f>
        <v>Friday</v>
      </c>
      <c r="F545" s="6" t="str">
        <f>TEXT(Table23[[#This Row],[Order Date]],"mmmm")</f>
        <v>June</v>
      </c>
      <c r="G545" s="6" t="s">
        <v>1652</v>
      </c>
      <c r="H545" s="6" t="s">
        <v>1653</v>
      </c>
      <c r="I545" s="6" t="s">
        <v>27</v>
      </c>
      <c r="J545" s="6" t="s">
        <v>33</v>
      </c>
      <c r="K545" s="7">
        <v>2900</v>
      </c>
      <c r="L545" s="7">
        <v>3</v>
      </c>
      <c r="M545" s="7">
        <f>Table23[[#This Row],[Qty]]*Table23[[#This Row],[Price]]</f>
        <v>8700</v>
      </c>
      <c r="N545" s="6" t="s">
        <v>17</v>
      </c>
      <c r="O545" s="8">
        <f>SUMIFS(Table23[Amount], Table23[Order Date], "&gt;"&amp;Table23[[#This Row],[Order Date]]-30,Table23[Order Date], "&lt;="&amp;Table23[[#This Row],[Order Date]])</f>
        <v>2094880</v>
      </c>
      <c r="P545" s="9">
        <f>SUMIFS(Table23[Amount], Table23[Order Date], "&gt;"&amp;Table23[[#This Row],[Order Date]]-90,Table23[Order Date], "&lt;="&amp;Table23[[#This Row],[Order Date]])</f>
        <v>5513920</v>
      </c>
    </row>
    <row r="546" spans="2:16" x14ac:dyDescent="0.25">
      <c r="B546" s="5" t="s">
        <v>1654</v>
      </c>
      <c r="C546" s="15">
        <v>44729</v>
      </c>
      <c r="D546" s="21" t="str">
        <f>TEXT(Table23[[#This Row],[Order Date]],"d")</f>
        <v>17</v>
      </c>
      <c r="E546" s="15" t="str">
        <f>TEXT(Table23[[#This Row],[Order Date]],"dddd")</f>
        <v>Friday</v>
      </c>
      <c r="F546" s="6" t="str">
        <f>TEXT(Table23[[#This Row],[Order Date]],"mmmm")</f>
        <v>June</v>
      </c>
      <c r="G546" s="6" t="s">
        <v>1655</v>
      </c>
      <c r="H546" s="6" t="s">
        <v>1656</v>
      </c>
      <c r="I546" s="6" t="s">
        <v>32</v>
      </c>
      <c r="J546" s="6" t="s">
        <v>37</v>
      </c>
      <c r="K546" s="7">
        <v>190</v>
      </c>
      <c r="L546" s="7">
        <v>4</v>
      </c>
      <c r="M546" s="7">
        <f>Table23[[#This Row],[Qty]]*Table23[[#This Row],[Price]]</f>
        <v>760</v>
      </c>
      <c r="N546" s="6" t="s">
        <v>23</v>
      </c>
      <c r="O546" s="8">
        <f>SUMIFS(Table23[Amount], Table23[Order Date], "&gt;"&amp;Table23[[#This Row],[Order Date]]-30,Table23[Order Date], "&lt;="&amp;Table23[[#This Row],[Order Date]])</f>
        <v>2094880</v>
      </c>
      <c r="P546" s="9">
        <f>SUMIFS(Table23[Amount], Table23[Order Date], "&gt;"&amp;Table23[[#This Row],[Order Date]]-90,Table23[Order Date], "&lt;="&amp;Table23[[#This Row],[Order Date]])</f>
        <v>5513920</v>
      </c>
    </row>
    <row r="547" spans="2:16" x14ac:dyDescent="0.25">
      <c r="B547" s="5" t="s">
        <v>1657</v>
      </c>
      <c r="C547" s="15">
        <v>44729</v>
      </c>
      <c r="D547" s="21" t="str">
        <f>TEXT(Table23[[#This Row],[Order Date]],"d")</f>
        <v>17</v>
      </c>
      <c r="E547" s="15" t="str">
        <f>TEXT(Table23[[#This Row],[Order Date]],"dddd")</f>
        <v>Friday</v>
      </c>
      <c r="F547" s="6" t="str">
        <f>TEXT(Table23[[#This Row],[Order Date]],"mmmm")</f>
        <v>June</v>
      </c>
      <c r="G547" s="6" t="s">
        <v>1658</v>
      </c>
      <c r="H547" s="6" t="s">
        <v>1659</v>
      </c>
      <c r="I547" s="6" t="s">
        <v>15</v>
      </c>
      <c r="J547" s="6" t="s">
        <v>41</v>
      </c>
      <c r="K547" s="7">
        <v>4000</v>
      </c>
      <c r="L547" s="7">
        <v>2</v>
      </c>
      <c r="M547" s="7">
        <f>Table23[[#This Row],[Qty]]*Table23[[#This Row],[Price]]</f>
        <v>8000</v>
      </c>
      <c r="N547" s="6" t="s">
        <v>17</v>
      </c>
      <c r="O547" s="8">
        <f>SUMIFS(Table23[Amount], Table23[Order Date], "&gt;"&amp;Table23[[#This Row],[Order Date]]-30,Table23[Order Date], "&lt;="&amp;Table23[[#This Row],[Order Date]])</f>
        <v>2094880</v>
      </c>
      <c r="P547" s="9">
        <f>SUMIFS(Table23[Amount], Table23[Order Date], "&gt;"&amp;Table23[[#This Row],[Order Date]]-90,Table23[Order Date], "&lt;="&amp;Table23[[#This Row],[Order Date]])</f>
        <v>5513920</v>
      </c>
    </row>
    <row r="548" spans="2:16" x14ac:dyDescent="0.25">
      <c r="B548" s="5" t="s">
        <v>1660</v>
      </c>
      <c r="C548" s="15">
        <v>44729</v>
      </c>
      <c r="D548" s="21" t="str">
        <f>TEXT(Table23[[#This Row],[Order Date]],"d")</f>
        <v>17</v>
      </c>
      <c r="E548" s="15" t="str">
        <f>TEXT(Table23[[#This Row],[Order Date]],"dddd")</f>
        <v>Friday</v>
      </c>
      <c r="F548" s="6" t="str">
        <f>TEXT(Table23[[#This Row],[Order Date]],"mmmm")</f>
        <v>June</v>
      </c>
      <c r="G548" s="6" t="s">
        <v>1661</v>
      </c>
      <c r="H548" s="6" t="s">
        <v>1662</v>
      </c>
      <c r="I548" s="6" t="s">
        <v>21</v>
      </c>
      <c r="J548" s="6" t="s">
        <v>45</v>
      </c>
      <c r="K548" s="7">
        <v>1500</v>
      </c>
      <c r="L548" s="7">
        <v>3</v>
      </c>
      <c r="M548" s="7">
        <f>Table23[[#This Row],[Qty]]*Table23[[#This Row],[Price]]</f>
        <v>4500</v>
      </c>
      <c r="N548" s="6" t="s">
        <v>23</v>
      </c>
      <c r="O548" s="8">
        <f>SUMIFS(Table23[Amount], Table23[Order Date], "&gt;"&amp;Table23[[#This Row],[Order Date]]-30,Table23[Order Date], "&lt;="&amp;Table23[[#This Row],[Order Date]])</f>
        <v>2094880</v>
      </c>
      <c r="P548" s="9">
        <f>SUMIFS(Table23[Amount], Table23[Order Date], "&gt;"&amp;Table23[[#This Row],[Order Date]]-90,Table23[Order Date], "&lt;="&amp;Table23[[#This Row],[Order Date]])</f>
        <v>5513920</v>
      </c>
    </row>
    <row r="549" spans="2:16" x14ac:dyDescent="0.25">
      <c r="B549" s="5" t="s">
        <v>1663</v>
      </c>
      <c r="C549" s="15">
        <v>44730</v>
      </c>
      <c r="D549" s="21" t="str">
        <f>TEXT(Table23[[#This Row],[Order Date]],"d")</f>
        <v>18</v>
      </c>
      <c r="E549" s="15" t="str">
        <f>TEXT(Table23[[#This Row],[Order Date]],"dddd")</f>
        <v>Saturday</v>
      </c>
      <c r="F549" s="6" t="str">
        <f>TEXT(Table23[[#This Row],[Order Date]],"mmmm")</f>
        <v>June</v>
      </c>
      <c r="G549" s="6" t="s">
        <v>1664</v>
      </c>
      <c r="H549" s="6" t="s">
        <v>1665</v>
      </c>
      <c r="I549" s="6" t="s">
        <v>27</v>
      </c>
      <c r="J549" s="6" t="s">
        <v>16</v>
      </c>
      <c r="K549" s="7">
        <v>210</v>
      </c>
      <c r="L549" s="7">
        <v>4</v>
      </c>
      <c r="M549" s="7">
        <f>Table23[[#This Row],[Qty]]*Table23[[#This Row],[Price]]</f>
        <v>840</v>
      </c>
      <c r="N549" s="6" t="s">
        <v>17</v>
      </c>
      <c r="O549" s="8">
        <f>SUMIFS(Table23[Amount], Table23[Order Date], "&gt;"&amp;Table23[[#This Row],[Order Date]]-30,Table23[Order Date], "&lt;="&amp;Table23[[#This Row],[Order Date]])</f>
        <v>2144870</v>
      </c>
      <c r="P549" s="9">
        <f>SUMIFS(Table23[Amount], Table23[Order Date], "&gt;"&amp;Table23[[#This Row],[Order Date]]-90,Table23[Order Date], "&lt;="&amp;Table23[[#This Row],[Order Date]])</f>
        <v>5613720</v>
      </c>
    </row>
    <row r="550" spans="2:16" x14ac:dyDescent="0.25">
      <c r="B550" s="5" t="s">
        <v>1666</v>
      </c>
      <c r="C550" s="15">
        <v>44730</v>
      </c>
      <c r="D550" s="21" t="str">
        <f>TEXT(Table23[[#This Row],[Order Date]],"d")</f>
        <v>18</v>
      </c>
      <c r="E550" s="15" t="str">
        <f>TEXT(Table23[[#This Row],[Order Date]],"dddd")</f>
        <v>Saturday</v>
      </c>
      <c r="F550" s="6" t="str">
        <f>TEXT(Table23[[#This Row],[Order Date]],"mmmm")</f>
        <v>June</v>
      </c>
      <c r="G550" s="6" t="s">
        <v>1667</v>
      </c>
      <c r="H550" s="6" t="s">
        <v>1668</v>
      </c>
      <c r="I550" s="6" t="s">
        <v>32</v>
      </c>
      <c r="J550" s="6" t="s">
        <v>22</v>
      </c>
      <c r="K550" s="7">
        <v>4000</v>
      </c>
      <c r="L550" s="7">
        <v>5</v>
      </c>
      <c r="M550" s="7">
        <f>Table23[[#This Row],[Qty]]*Table23[[#This Row],[Price]]</f>
        <v>20000</v>
      </c>
      <c r="N550" s="6" t="s">
        <v>23</v>
      </c>
      <c r="O550" s="8">
        <f>SUMIFS(Table23[Amount], Table23[Order Date], "&gt;"&amp;Table23[[#This Row],[Order Date]]-30,Table23[Order Date], "&lt;="&amp;Table23[[#This Row],[Order Date]])</f>
        <v>2144870</v>
      </c>
      <c r="P550" s="9">
        <f>SUMIFS(Table23[Amount], Table23[Order Date], "&gt;"&amp;Table23[[#This Row],[Order Date]]-90,Table23[Order Date], "&lt;="&amp;Table23[[#This Row],[Order Date]])</f>
        <v>5613720</v>
      </c>
    </row>
    <row r="551" spans="2:16" x14ac:dyDescent="0.25">
      <c r="B551" s="5" t="s">
        <v>1669</v>
      </c>
      <c r="C551" s="15">
        <v>44730</v>
      </c>
      <c r="D551" s="21" t="str">
        <f>TEXT(Table23[[#This Row],[Order Date]],"d")</f>
        <v>18</v>
      </c>
      <c r="E551" s="15" t="str">
        <f>TEXT(Table23[[#This Row],[Order Date]],"dddd")</f>
        <v>Saturday</v>
      </c>
      <c r="F551" s="6" t="str">
        <f>TEXT(Table23[[#This Row],[Order Date]],"mmmm")</f>
        <v>June</v>
      </c>
      <c r="G551" s="6" t="s">
        <v>1670</v>
      </c>
      <c r="H551" s="6" t="s">
        <v>1671</v>
      </c>
      <c r="I551" s="6" t="s">
        <v>15</v>
      </c>
      <c r="J551" s="6" t="s">
        <v>28</v>
      </c>
      <c r="K551" s="7">
        <v>3200</v>
      </c>
      <c r="L551" s="7">
        <v>6</v>
      </c>
      <c r="M551" s="7">
        <f>Table23[[#This Row],[Qty]]*Table23[[#This Row],[Price]]</f>
        <v>19200</v>
      </c>
      <c r="N551" s="6" t="s">
        <v>17</v>
      </c>
      <c r="O551" s="8">
        <f>SUMIFS(Table23[Amount], Table23[Order Date], "&gt;"&amp;Table23[[#This Row],[Order Date]]-30,Table23[Order Date], "&lt;="&amp;Table23[[#This Row],[Order Date]])</f>
        <v>2144870</v>
      </c>
      <c r="P551" s="9">
        <f>SUMIFS(Table23[Amount], Table23[Order Date], "&gt;"&amp;Table23[[#This Row],[Order Date]]-90,Table23[Order Date], "&lt;="&amp;Table23[[#This Row],[Order Date]])</f>
        <v>5613720</v>
      </c>
    </row>
    <row r="552" spans="2:16" x14ac:dyDescent="0.25">
      <c r="B552" s="5" t="s">
        <v>1672</v>
      </c>
      <c r="C552" s="15">
        <v>44730</v>
      </c>
      <c r="D552" s="21" t="str">
        <f>TEXT(Table23[[#This Row],[Order Date]],"d")</f>
        <v>18</v>
      </c>
      <c r="E552" s="15" t="str">
        <f>TEXT(Table23[[#This Row],[Order Date]],"dddd")</f>
        <v>Saturday</v>
      </c>
      <c r="F552" s="6" t="str">
        <f>TEXT(Table23[[#This Row],[Order Date]],"mmmm")</f>
        <v>June</v>
      </c>
      <c r="G552" s="6" t="s">
        <v>1673</v>
      </c>
      <c r="H552" s="6" t="s">
        <v>1674</v>
      </c>
      <c r="I552" s="6" t="s">
        <v>21</v>
      </c>
      <c r="J552" s="6" t="s">
        <v>33</v>
      </c>
      <c r="K552" s="7">
        <v>2900</v>
      </c>
      <c r="L552" s="7">
        <v>5</v>
      </c>
      <c r="M552" s="7">
        <f>Table23[[#This Row],[Qty]]*Table23[[#This Row],[Price]]</f>
        <v>14500</v>
      </c>
      <c r="N552" s="6" t="s">
        <v>23</v>
      </c>
      <c r="O552" s="8">
        <f>SUMIFS(Table23[Amount], Table23[Order Date], "&gt;"&amp;Table23[[#This Row],[Order Date]]-30,Table23[Order Date], "&lt;="&amp;Table23[[#This Row],[Order Date]])</f>
        <v>2144870</v>
      </c>
      <c r="P552" s="9">
        <f>SUMIFS(Table23[Amount], Table23[Order Date], "&gt;"&amp;Table23[[#This Row],[Order Date]]-90,Table23[Order Date], "&lt;="&amp;Table23[[#This Row],[Order Date]])</f>
        <v>5613720</v>
      </c>
    </row>
    <row r="553" spans="2:16" x14ac:dyDescent="0.25">
      <c r="B553" s="5" t="s">
        <v>1675</v>
      </c>
      <c r="C553" s="15">
        <v>44730</v>
      </c>
      <c r="D553" s="21" t="str">
        <f>TEXT(Table23[[#This Row],[Order Date]],"d")</f>
        <v>18</v>
      </c>
      <c r="E553" s="15" t="str">
        <f>TEXT(Table23[[#This Row],[Order Date]],"dddd")</f>
        <v>Saturday</v>
      </c>
      <c r="F553" s="6" t="str">
        <f>TEXT(Table23[[#This Row],[Order Date]],"mmmm")</f>
        <v>June</v>
      </c>
      <c r="G553" s="6" t="s">
        <v>1676</v>
      </c>
      <c r="H553" s="6" t="s">
        <v>1677</v>
      </c>
      <c r="I553" s="6" t="s">
        <v>27</v>
      </c>
      <c r="J553" s="6" t="s">
        <v>37</v>
      </c>
      <c r="K553" s="7">
        <v>190</v>
      </c>
      <c r="L553" s="7">
        <v>4</v>
      </c>
      <c r="M553" s="7">
        <f>Table23[[#This Row],[Qty]]*Table23[[#This Row],[Price]]</f>
        <v>760</v>
      </c>
      <c r="N553" s="6" t="s">
        <v>17</v>
      </c>
      <c r="O553" s="8">
        <f>SUMIFS(Table23[Amount], Table23[Order Date], "&gt;"&amp;Table23[[#This Row],[Order Date]]-30,Table23[Order Date], "&lt;="&amp;Table23[[#This Row],[Order Date]])</f>
        <v>2144870</v>
      </c>
      <c r="P553" s="9">
        <f>SUMIFS(Table23[Amount], Table23[Order Date], "&gt;"&amp;Table23[[#This Row],[Order Date]]-90,Table23[Order Date], "&lt;="&amp;Table23[[#This Row],[Order Date]])</f>
        <v>5613720</v>
      </c>
    </row>
    <row r="554" spans="2:16" x14ac:dyDescent="0.25">
      <c r="B554" s="5" t="s">
        <v>1678</v>
      </c>
      <c r="C554" s="15">
        <v>44730</v>
      </c>
      <c r="D554" s="21" t="str">
        <f>TEXT(Table23[[#This Row],[Order Date]],"d")</f>
        <v>18</v>
      </c>
      <c r="E554" s="15" t="str">
        <f>TEXT(Table23[[#This Row],[Order Date]],"dddd")</f>
        <v>Saturday</v>
      </c>
      <c r="F554" s="6" t="str">
        <f>TEXT(Table23[[#This Row],[Order Date]],"mmmm")</f>
        <v>June</v>
      </c>
      <c r="G554" s="6" t="s">
        <v>1679</v>
      </c>
      <c r="H554" s="6" t="s">
        <v>1680</v>
      </c>
      <c r="I554" s="6" t="s">
        <v>32</v>
      </c>
      <c r="J554" s="6" t="s">
        <v>41</v>
      </c>
      <c r="K554" s="7">
        <v>4000</v>
      </c>
      <c r="L554" s="7">
        <v>10</v>
      </c>
      <c r="M554" s="7">
        <f>Table23[[#This Row],[Qty]]*Table23[[#This Row],[Price]]</f>
        <v>40000</v>
      </c>
      <c r="N554" s="6" t="s">
        <v>23</v>
      </c>
      <c r="O554" s="8">
        <f>SUMIFS(Table23[Amount], Table23[Order Date], "&gt;"&amp;Table23[[#This Row],[Order Date]]-30,Table23[Order Date], "&lt;="&amp;Table23[[#This Row],[Order Date]])</f>
        <v>2144870</v>
      </c>
      <c r="P554" s="9">
        <f>SUMIFS(Table23[Amount], Table23[Order Date], "&gt;"&amp;Table23[[#This Row],[Order Date]]-90,Table23[Order Date], "&lt;="&amp;Table23[[#This Row],[Order Date]])</f>
        <v>5613720</v>
      </c>
    </row>
    <row r="555" spans="2:16" x14ac:dyDescent="0.25">
      <c r="B555" s="5" t="s">
        <v>1681</v>
      </c>
      <c r="C555" s="15">
        <v>44730</v>
      </c>
      <c r="D555" s="21" t="str">
        <f>TEXT(Table23[[#This Row],[Order Date]],"d")</f>
        <v>18</v>
      </c>
      <c r="E555" s="15" t="str">
        <f>TEXT(Table23[[#This Row],[Order Date]],"dddd")</f>
        <v>Saturday</v>
      </c>
      <c r="F555" s="6" t="str">
        <f>TEXT(Table23[[#This Row],[Order Date]],"mmmm")</f>
        <v>June</v>
      </c>
      <c r="G555" s="6" t="s">
        <v>1682</v>
      </c>
      <c r="H555" s="6" t="s">
        <v>1683</v>
      </c>
      <c r="I555" s="6" t="s">
        <v>15</v>
      </c>
      <c r="J555" s="6" t="s">
        <v>45</v>
      </c>
      <c r="K555" s="7">
        <v>1500</v>
      </c>
      <c r="L555" s="7">
        <v>3</v>
      </c>
      <c r="M555" s="7">
        <f>Table23[[#This Row],[Qty]]*Table23[[#This Row],[Price]]</f>
        <v>4500</v>
      </c>
      <c r="N555" s="6" t="s">
        <v>17</v>
      </c>
      <c r="O555" s="8">
        <f>SUMIFS(Table23[Amount], Table23[Order Date], "&gt;"&amp;Table23[[#This Row],[Order Date]]-30,Table23[Order Date], "&lt;="&amp;Table23[[#This Row],[Order Date]])</f>
        <v>2144870</v>
      </c>
      <c r="P555" s="9">
        <f>SUMIFS(Table23[Amount], Table23[Order Date], "&gt;"&amp;Table23[[#This Row],[Order Date]]-90,Table23[Order Date], "&lt;="&amp;Table23[[#This Row],[Order Date]])</f>
        <v>5613720</v>
      </c>
    </row>
    <row r="556" spans="2:16" x14ac:dyDescent="0.25">
      <c r="B556" s="5" t="s">
        <v>1684</v>
      </c>
      <c r="C556" s="15">
        <v>44731</v>
      </c>
      <c r="D556" s="21" t="str">
        <f>TEXT(Table23[[#This Row],[Order Date]],"d")</f>
        <v>19</v>
      </c>
      <c r="E556" s="15" t="str">
        <f>TEXT(Table23[[#This Row],[Order Date]],"dddd")</f>
        <v>Sunday</v>
      </c>
      <c r="F556" s="6" t="str">
        <f>TEXT(Table23[[#This Row],[Order Date]],"mmmm")</f>
        <v>June</v>
      </c>
      <c r="G556" s="6" t="s">
        <v>1685</v>
      </c>
      <c r="H556" s="6" t="s">
        <v>1686</v>
      </c>
      <c r="I556" s="6" t="s">
        <v>21</v>
      </c>
      <c r="J556" s="6" t="s">
        <v>16</v>
      </c>
      <c r="K556" s="7">
        <v>210</v>
      </c>
      <c r="L556" s="7">
        <v>4</v>
      </c>
      <c r="M556" s="7">
        <f>Table23[[#This Row],[Qty]]*Table23[[#This Row],[Price]]</f>
        <v>840</v>
      </c>
      <c r="N556" s="6" t="s">
        <v>23</v>
      </c>
      <c r="O556" s="8">
        <f>SUMIFS(Table23[Amount], Table23[Order Date], "&gt;"&amp;Table23[[#This Row],[Order Date]]-30,Table23[Order Date], "&lt;="&amp;Table23[[#This Row],[Order Date]])</f>
        <v>2178920</v>
      </c>
      <c r="P556" s="9">
        <f>SUMIFS(Table23[Amount], Table23[Order Date], "&gt;"&amp;Table23[[#This Row],[Order Date]]-90,Table23[Order Date], "&lt;="&amp;Table23[[#This Row],[Order Date]])</f>
        <v>5698400</v>
      </c>
    </row>
    <row r="557" spans="2:16" x14ac:dyDescent="0.25">
      <c r="B557" s="5" t="s">
        <v>1687</v>
      </c>
      <c r="C557" s="15">
        <v>44731</v>
      </c>
      <c r="D557" s="21" t="str">
        <f>TEXT(Table23[[#This Row],[Order Date]],"d")</f>
        <v>19</v>
      </c>
      <c r="E557" s="15" t="str">
        <f>TEXT(Table23[[#This Row],[Order Date]],"dddd")</f>
        <v>Sunday</v>
      </c>
      <c r="F557" s="6" t="str">
        <f>TEXT(Table23[[#This Row],[Order Date]],"mmmm")</f>
        <v>June</v>
      </c>
      <c r="G557" s="6" t="s">
        <v>1688</v>
      </c>
      <c r="H557" s="6" t="s">
        <v>1689</v>
      </c>
      <c r="I557" s="6" t="s">
        <v>27</v>
      </c>
      <c r="J557" s="6" t="s">
        <v>22</v>
      </c>
      <c r="K557" s="7">
        <v>4000</v>
      </c>
      <c r="L557" s="7">
        <v>5</v>
      </c>
      <c r="M557" s="7">
        <f>Table23[[#This Row],[Qty]]*Table23[[#This Row],[Price]]</f>
        <v>20000</v>
      </c>
      <c r="N557" s="6" t="s">
        <v>17</v>
      </c>
      <c r="O557" s="8">
        <f>SUMIFS(Table23[Amount], Table23[Order Date], "&gt;"&amp;Table23[[#This Row],[Order Date]]-30,Table23[Order Date], "&lt;="&amp;Table23[[#This Row],[Order Date]])</f>
        <v>2178920</v>
      </c>
      <c r="P557" s="9">
        <f>SUMIFS(Table23[Amount], Table23[Order Date], "&gt;"&amp;Table23[[#This Row],[Order Date]]-90,Table23[Order Date], "&lt;="&amp;Table23[[#This Row],[Order Date]])</f>
        <v>5698400</v>
      </c>
    </row>
    <row r="558" spans="2:16" x14ac:dyDescent="0.25">
      <c r="B558" s="5" t="s">
        <v>1690</v>
      </c>
      <c r="C558" s="15">
        <v>44731</v>
      </c>
      <c r="D558" s="21" t="str">
        <f>TEXT(Table23[[#This Row],[Order Date]],"d")</f>
        <v>19</v>
      </c>
      <c r="E558" s="15" t="str">
        <f>TEXT(Table23[[#This Row],[Order Date]],"dddd")</f>
        <v>Sunday</v>
      </c>
      <c r="F558" s="6" t="str">
        <f>TEXT(Table23[[#This Row],[Order Date]],"mmmm")</f>
        <v>June</v>
      </c>
      <c r="G558" s="6" t="s">
        <v>1691</v>
      </c>
      <c r="H558" s="6" t="s">
        <v>1692</v>
      </c>
      <c r="I558" s="6" t="s">
        <v>32</v>
      </c>
      <c r="J558" s="6" t="s">
        <v>28</v>
      </c>
      <c r="K558" s="7">
        <v>3200</v>
      </c>
      <c r="L558" s="7">
        <v>6</v>
      </c>
      <c r="M558" s="7">
        <f>Table23[[#This Row],[Qty]]*Table23[[#This Row],[Price]]</f>
        <v>19200</v>
      </c>
      <c r="N558" s="6" t="s">
        <v>23</v>
      </c>
      <c r="O558" s="8">
        <f>SUMIFS(Table23[Amount], Table23[Order Date], "&gt;"&amp;Table23[[#This Row],[Order Date]]-30,Table23[Order Date], "&lt;="&amp;Table23[[#This Row],[Order Date]])</f>
        <v>2178920</v>
      </c>
      <c r="P558" s="9">
        <f>SUMIFS(Table23[Amount], Table23[Order Date], "&gt;"&amp;Table23[[#This Row],[Order Date]]-90,Table23[Order Date], "&lt;="&amp;Table23[[#This Row],[Order Date]])</f>
        <v>5698400</v>
      </c>
    </row>
    <row r="559" spans="2:16" x14ac:dyDescent="0.25">
      <c r="B559" s="5" t="s">
        <v>1693</v>
      </c>
      <c r="C559" s="15">
        <v>44731</v>
      </c>
      <c r="D559" s="21" t="str">
        <f>TEXT(Table23[[#This Row],[Order Date]],"d")</f>
        <v>19</v>
      </c>
      <c r="E559" s="15" t="str">
        <f>TEXT(Table23[[#This Row],[Order Date]],"dddd")</f>
        <v>Sunday</v>
      </c>
      <c r="F559" s="6" t="str">
        <f>TEXT(Table23[[#This Row],[Order Date]],"mmmm")</f>
        <v>June</v>
      </c>
      <c r="G559" s="6" t="s">
        <v>1694</v>
      </c>
      <c r="H559" s="6" t="s">
        <v>1695</v>
      </c>
      <c r="I559" s="6" t="s">
        <v>15</v>
      </c>
      <c r="J559" s="6" t="s">
        <v>33</v>
      </c>
      <c r="K559" s="7">
        <v>2900</v>
      </c>
      <c r="L559" s="7">
        <v>5</v>
      </c>
      <c r="M559" s="7">
        <f>Table23[[#This Row],[Qty]]*Table23[[#This Row],[Price]]</f>
        <v>14500</v>
      </c>
      <c r="N559" s="6" t="s">
        <v>17</v>
      </c>
      <c r="O559" s="8">
        <f>SUMIFS(Table23[Amount], Table23[Order Date], "&gt;"&amp;Table23[[#This Row],[Order Date]]-30,Table23[Order Date], "&lt;="&amp;Table23[[#This Row],[Order Date]])</f>
        <v>2178920</v>
      </c>
      <c r="P559" s="9">
        <f>SUMIFS(Table23[Amount], Table23[Order Date], "&gt;"&amp;Table23[[#This Row],[Order Date]]-90,Table23[Order Date], "&lt;="&amp;Table23[[#This Row],[Order Date]])</f>
        <v>5698400</v>
      </c>
    </row>
    <row r="560" spans="2:16" x14ac:dyDescent="0.25">
      <c r="B560" s="5" t="s">
        <v>1696</v>
      </c>
      <c r="C560" s="15">
        <v>44731</v>
      </c>
      <c r="D560" s="21" t="str">
        <f>TEXT(Table23[[#This Row],[Order Date]],"d")</f>
        <v>19</v>
      </c>
      <c r="E560" s="15" t="str">
        <f>TEXT(Table23[[#This Row],[Order Date]],"dddd")</f>
        <v>Sunday</v>
      </c>
      <c r="F560" s="6" t="str">
        <f>TEXT(Table23[[#This Row],[Order Date]],"mmmm")</f>
        <v>June</v>
      </c>
      <c r="G560" s="6" t="s">
        <v>1697</v>
      </c>
      <c r="H560" s="6" t="s">
        <v>1698</v>
      </c>
      <c r="I560" s="6" t="s">
        <v>21</v>
      </c>
      <c r="J560" s="6" t="s">
        <v>37</v>
      </c>
      <c r="K560" s="7">
        <v>190</v>
      </c>
      <c r="L560" s="7">
        <v>6</v>
      </c>
      <c r="M560" s="7">
        <f>Table23[[#This Row],[Qty]]*Table23[[#This Row],[Price]]</f>
        <v>1140</v>
      </c>
      <c r="N560" s="6" t="s">
        <v>23</v>
      </c>
      <c r="O560" s="8">
        <f>SUMIFS(Table23[Amount], Table23[Order Date], "&gt;"&amp;Table23[[#This Row],[Order Date]]-30,Table23[Order Date], "&lt;="&amp;Table23[[#This Row],[Order Date]])</f>
        <v>2178920</v>
      </c>
      <c r="P560" s="9">
        <f>SUMIFS(Table23[Amount], Table23[Order Date], "&gt;"&amp;Table23[[#This Row],[Order Date]]-90,Table23[Order Date], "&lt;="&amp;Table23[[#This Row],[Order Date]])</f>
        <v>5698400</v>
      </c>
    </row>
    <row r="561" spans="2:16" x14ac:dyDescent="0.25">
      <c r="B561" s="5" t="s">
        <v>1699</v>
      </c>
      <c r="C561" s="15">
        <v>44731</v>
      </c>
      <c r="D561" s="21" t="str">
        <f>TEXT(Table23[[#This Row],[Order Date]],"d")</f>
        <v>19</v>
      </c>
      <c r="E561" s="15" t="str">
        <f>TEXT(Table23[[#This Row],[Order Date]],"dddd")</f>
        <v>Sunday</v>
      </c>
      <c r="F561" s="6" t="str">
        <f>TEXT(Table23[[#This Row],[Order Date]],"mmmm")</f>
        <v>June</v>
      </c>
      <c r="G561" s="6" t="s">
        <v>1700</v>
      </c>
      <c r="H561" s="6" t="s">
        <v>1701</v>
      </c>
      <c r="I561" s="6" t="s">
        <v>27</v>
      </c>
      <c r="J561" s="6" t="s">
        <v>41</v>
      </c>
      <c r="K561" s="7">
        <v>4000</v>
      </c>
      <c r="L561" s="7">
        <v>5</v>
      </c>
      <c r="M561" s="7">
        <f>Table23[[#This Row],[Qty]]*Table23[[#This Row],[Price]]</f>
        <v>20000</v>
      </c>
      <c r="N561" s="6" t="s">
        <v>17</v>
      </c>
      <c r="O561" s="8">
        <f>SUMIFS(Table23[Amount], Table23[Order Date], "&gt;"&amp;Table23[[#This Row],[Order Date]]-30,Table23[Order Date], "&lt;="&amp;Table23[[#This Row],[Order Date]])</f>
        <v>2178920</v>
      </c>
      <c r="P561" s="9">
        <f>SUMIFS(Table23[Amount], Table23[Order Date], "&gt;"&amp;Table23[[#This Row],[Order Date]]-90,Table23[Order Date], "&lt;="&amp;Table23[[#This Row],[Order Date]])</f>
        <v>5698400</v>
      </c>
    </row>
    <row r="562" spans="2:16" x14ac:dyDescent="0.25">
      <c r="B562" s="5" t="s">
        <v>1702</v>
      </c>
      <c r="C562" s="15">
        <v>44731</v>
      </c>
      <c r="D562" s="21" t="str">
        <f>TEXT(Table23[[#This Row],[Order Date]],"d")</f>
        <v>19</v>
      </c>
      <c r="E562" s="15" t="str">
        <f>TEXT(Table23[[#This Row],[Order Date]],"dddd")</f>
        <v>Sunday</v>
      </c>
      <c r="F562" s="6" t="str">
        <f>TEXT(Table23[[#This Row],[Order Date]],"mmmm")</f>
        <v>June</v>
      </c>
      <c r="G562" s="6" t="s">
        <v>1703</v>
      </c>
      <c r="H562" s="6" t="s">
        <v>1704</v>
      </c>
      <c r="I562" s="6" t="s">
        <v>32</v>
      </c>
      <c r="J562" s="6" t="s">
        <v>45</v>
      </c>
      <c r="K562" s="7">
        <v>1500</v>
      </c>
      <c r="L562" s="7">
        <v>6</v>
      </c>
      <c r="M562" s="7">
        <f>Table23[[#This Row],[Qty]]*Table23[[#This Row],[Price]]</f>
        <v>9000</v>
      </c>
      <c r="N562" s="6" t="s">
        <v>23</v>
      </c>
      <c r="O562" s="8">
        <f>SUMIFS(Table23[Amount], Table23[Order Date], "&gt;"&amp;Table23[[#This Row],[Order Date]]-30,Table23[Order Date], "&lt;="&amp;Table23[[#This Row],[Order Date]])</f>
        <v>2178920</v>
      </c>
      <c r="P562" s="9">
        <f>SUMIFS(Table23[Amount], Table23[Order Date], "&gt;"&amp;Table23[[#This Row],[Order Date]]-90,Table23[Order Date], "&lt;="&amp;Table23[[#This Row],[Order Date]])</f>
        <v>5698400</v>
      </c>
    </row>
    <row r="563" spans="2:16" x14ac:dyDescent="0.25">
      <c r="B563" s="5" t="s">
        <v>1705</v>
      </c>
      <c r="C563" s="15">
        <v>44732</v>
      </c>
      <c r="D563" s="21" t="str">
        <f>TEXT(Table23[[#This Row],[Order Date]],"d")</f>
        <v>20</v>
      </c>
      <c r="E563" s="15" t="str">
        <f>TEXT(Table23[[#This Row],[Order Date]],"dddd")</f>
        <v>Monday</v>
      </c>
      <c r="F563" s="6" t="str">
        <f>TEXT(Table23[[#This Row],[Order Date]],"mmmm")</f>
        <v>June</v>
      </c>
      <c r="G563" s="6" t="s">
        <v>1706</v>
      </c>
      <c r="H563" s="6" t="s">
        <v>1707</v>
      </c>
      <c r="I563" s="6" t="s">
        <v>15</v>
      </c>
      <c r="J563" s="6" t="s">
        <v>16</v>
      </c>
      <c r="K563" s="7">
        <v>210</v>
      </c>
      <c r="L563" s="7">
        <v>2</v>
      </c>
      <c r="M563" s="7">
        <f>Table23[[#This Row],[Qty]]*Table23[[#This Row],[Price]]</f>
        <v>420</v>
      </c>
      <c r="N563" s="6" t="s">
        <v>17</v>
      </c>
      <c r="O563" s="8">
        <f>SUMIFS(Table23[Amount], Table23[Order Date], "&gt;"&amp;Table23[[#This Row],[Order Date]]-30,Table23[Order Date], "&lt;="&amp;Table23[[#This Row],[Order Date]])</f>
        <v>2128930</v>
      </c>
      <c r="P563" s="9">
        <f>SUMIFS(Table23[Amount], Table23[Order Date], "&gt;"&amp;Table23[[#This Row],[Order Date]]-90,Table23[Order Date], "&lt;="&amp;Table23[[#This Row],[Order Date]])</f>
        <v>5748210</v>
      </c>
    </row>
    <row r="564" spans="2:16" x14ac:dyDescent="0.25">
      <c r="B564" s="5" t="s">
        <v>1708</v>
      </c>
      <c r="C564" s="15">
        <v>44732</v>
      </c>
      <c r="D564" s="21" t="str">
        <f>TEXT(Table23[[#This Row],[Order Date]],"d")</f>
        <v>20</v>
      </c>
      <c r="E564" s="15" t="str">
        <f>TEXT(Table23[[#This Row],[Order Date]],"dddd")</f>
        <v>Monday</v>
      </c>
      <c r="F564" s="6" t="str">
        <f>TEXT(Table23[[#This Row],[Order Date]],"mmmm")</f>
        <v>June</v>
      </c>
      <c r="G564" s="6" t="s">
        <v>1709</v>
      </c>
      <c r="H564" s="6" t="s">
        <v>1710</v>
      </c>
      <c r="I564" s="6" t="s">
        <v>21</v>
      </c>
      <c r="J564" s="6" t="s">
        <v>22</v>
      </c>
      <c r="K564" s="7">
        <v>4000</v>
      </c>
      <c r="L564" s="7">
        <v>3</v>
      </c>
      <c r="M564" s="7">
        <f>Table23[[#This Row],[Qty]]*Table23[[#This Row],[Price]]</f>
        <v>12000</v>
      </c>
      <c r="N564" s="6" t="s">
        <v>23</v>
      </c>
      <c r="O564" s="8">
        <f>SUMIFS(Table23[Amount], Table23[Order Date], "&gt;"&amp;Table23[[#This Row],[Order Date]]-30,Table23[Order Date], "&lt;="&amp;Table23[[#This Row],[Order Date]])</f>
        <v>2128930</v>
      </c>
      <c r="P564" s="9">
        <f>SUMIFS(Table23[Amount], Table23[Order Date], "&gt;"&amp;Table23[[#This Row],[Order Date]]-90,Table23[Order Date], "&lt;="&amp;Table23[[#This Row],[Order Date]])</f>
        <v>5748210</v>
      </c>
    </row>
    <row r="565" spans="2:16" x14ac:dyDescent="0.25">
      <c r="B565" s="5" t="s">
        <v>1711</v>
      </c>
      <c r="C565" s="15">
        <v>44732</v>
      </c>
      <c r="D565" s="21" t="str">
        <f>TEXT(Table23[[#This Row],[Order Date]],"d")</f>
        <v>20</v>
      </c>
      <c r="E565" s="15" t="str">
        <f>TEXT(Table23[[#This Row],[Order Date]],"dddd")</f>
        <v>Monday</v>
      </c>
      <c r="F565" s="6" t="str">
        <f>TEXT(Table23[[#This Row],[Order Date]],"mmmm")</f>
        <v>June</v>
      </c>
      <c r="G565" s="6" t="s">
        <v>1712</v>
      </c>
      <c r="H565" s="6" t="s">
        <v>1713</v>
      </c>
      <c r="I565" s="6" t="s">
        <v>27</v>
      </c>
      <c r="J565" s="6" t="s">
        <v>28</v>
      </c>
      <c r="K565" s="7">
        <v>3200</v>
      </c>
      <c r="L565" s="7">
        <v>5</v>
      </c>
      <c r="M565" s="7">
        <f>Table23[[#This Row],[Qty]]*Table23[[#This Row],[Price]]</f>
        <v>16000</v>
      </c>
      <c r="N565" s="6" t="s">
        <v>17</v>
      </c>
      <c r="O565" s="8">
        <f>SUMIFS(Table23[Amount], Table23[Order Date], "&gt;"&amp;Table23[[#This Row],[Order Date]]-30,Table23[Order Date], "&lt;="&amp;Table23[[#This Row],[Order Date]])</f>
        <v>2128930</v>
      </c>
      <c r="P565" s="9">
        <f>SUMIFS(Table23[Amount], Table23[Order Date], "&gt;"&amp;Table23[[#This Row],[Order Date]]-90,Table23[Order Date], "&lt;="&amp;Table23[[#This Row],[Order Date]])</f>
        <v>5748210</v>
      </c>
    </row>
    <row r="566" spans="2:16" x14ac:dyDescent="0.25">
      <c r="B566" s="5" t="s">
        <v>1714</v>
      </c>
      <c r="C566" s="15">
        <v>44732</v>
      </c>
      <c r="D566" s="21" t="str">
        <f>TEXT(Table23[[#This Row],[Order Date]],"d")</f>
        <v>20</v>
      </c>
      <c r="E566" s="15" t="str">
        <f>TEXT(Table23[[#This Row],[Order Date]],"dddd")</f>
        <v>Monday</v>
      </c>
      <c r="F566" s="6" t="str">
        <f>TEXT(Table23[[#This Row],[Order Date]],"mmmm")</f>
        <v>June</v>
      </c>
      <c r="G566" s="6" t="s">
        <v>1715</v>
      </c>
      <c r="H566" s="6" t="s">
        <v>1716</v>
      </c>
      <c r="I566" s="6" t="s">
        <v>32</v>
      </c>
      <c r="J566" s="6" t="s">
        <v>33</v>
      </c>
      <c r="K566" s="7">
        <v>2900</v>
      </c>
      <c r="L566" s="7">
        <v>3</v>
      </c>
      <c r="M566" s="7">
        <f>Table23[[#This Row],[Qty]]*Table23[[#This Row],[Price]]</f>
        <v>8700</v>
      </c>
      <c r="N566" s="6" t="s">
        <v>23</v>
      </c>
      <c r="O566" s="8">
        <f>SUMIFS(Table23[Amount], Table23[Order Date], "&gt;"&amp;Table23[[#This Row],[Order Date]]-30,Table23[Order Date], "&lt;="&amp;Table23[[#This Row],[Order Date]])</f>
        <v>2128930</v>
      </c>
      <c r="P566" s="9">
        <f>SUMIFS(Table23[Amount], Table23[Order Date], "&gt;"&amp;Table23[[#This Row],[Order Date]]-90,Table23[Order Date], "&lt;="&amp;Table23[[#This Row],[Order Date]])</f>
        <v>5748210</v>
      </c>
    </row>
    <row r="567" spans="2:16" x14ac:dyDescent="0.25">
      <c r="B567" s="5" t="s">
        <v>1717</v>
      </c>
      <c r="C567" s="15">
        <v>44732</v>
      </c>
      <c r="D567" s="21" t="str">
        <f>TEXT(Table23[[#This Row],[Order Date]],"d")</f>
        <v>20</v>
      </c>
      <c r="E567" s="15" t="str">
        <f>TEXT(Table23[[#This Row],[Order Date]],"dddd")</f>
        <v>Monday</v>
      </c>
      <c r="F567" s="6" t="str">
        <f>TEXT(Table23[[#This Row],[Order Date]],"mmmm")</f>
        <v>June</v>
      </c>
      <c r="G567" s="6" t="s">
        <v>1718</v>
      </c>
      <c r="H567" s="6" t="s">
        <v>1719</v>
      </c>
      <c r="I567" s="6" t="s">
        <v>15</v>
      </c>
      <c r="J567" s="6" t="s">
        <v>37</v>
      </c>
      <c r="K567" s="7">
        <v>190</v>
      </c>
      <c r="L567" s="7">
        <v>1</v>
      </c>
      <c r="M567" s="7">
        <f>Table23[[#This Row],[Qty]]*Table23[[#This Row],[Price]]</f>
        <v>190</v>
      </c>
      <c r="N567" s="6" t="s">
        <v>17</v>
      </c>
      <c r="O567" s="8">
        <f>SUMIFS(Table23[Amount], Table23[Order Date], "&gt;"&amp;Table23[[#This Row],[Order Date]]-30,Table23[Order Date], "&lt;="&amp;Table23[[#This Row],[Order Date]])</f>
        <v>2128930</v>
      </c>
      <c r="P567" s="9">
        <f>SUMIFS(Table23[Amount], Table23[Order Date], "&gt;"&amp;Table23[[#This Row],[Order Date]]-90,Table23[Order Date], "&lt;="&amp;Table23[[#This Row],[Order Date]])</f>
        <v>5748210</v>
      </c>
    </row>
    <row r="568" spans="2:16" x14ac:dyDescent="0.25">
      <c r="B568" s="5" t="s">
        <v>1720</v>
      </c>
      <c r="C568" s="15">
        <v>44732</v>
      </c>
      <c r="D568" s="21" t="str">
        <f>TEXT(Table23[[#This Row],[Order Date]],"d")</f>
        <v>20</v>
      </c>
      <c r="E568" s="15" t="str">
        <f>TEXT(Table23[[#This Row],[Order Date]],"dddd")</f>
        <v>Monday</v>
      </c>
      <c r="F568" s="6" t="str">
        <f>TEXT(Table23[[#This Row],[Order Date]],"mmmm")</f>
        <v>June</v>
      </c>
      <c r="G568" s="6" t="s">
        <v>1721</v>
      </c>
      <c r="H568" s="6" t="s">
        <v>1722</v>
      </c>
      <c r="I568" s="6" t="s">
        <v>21</v>
      </c>
      <c r="J568" s="6" t="s">
        <v>41</v>
      </c>
      <c r="K568" s="7">
        <v>4000</v>
      </c>
      <c r="L568" s="7">
        <v>2</v>
      </c>
      <c r="M568" s="7">
        <f>Table23[[#This Row],[Qty]]*Table23[[#This Row],[Price]]</f>
        <v>8000</v>
      </c>
      <c r="N568" s="6" t="s">
        <v>23</v>
      </c>
      <c r="O568" s="8">
        <f>SUMIFS(Table23[Amount], Table23[Order Date], "&gt;"&amp;Table23[[#This Row],[Order Date]]-30,Table23[Order Date], "&lt;="&amp;Table23[[#This Row],[Order Date]])</f>
        <v>2128930</v>
      </c>
      <c r="P568" s="9">
        <f>SUMIFS(Table23[Amount], Table23[Order Date], "&gt;"&amp;Table23[[#This Row],[Order Date]]-90,Table23[Order Date], "&lt;="&amp;Table23[[#This Row],[Order Date]])</f>
        <v>5748210</v>
      </c>
    </row>
    <row r="569" spans="2:16" x14ac:dyDescent="0.25">
      <c r="B569" s="5" t="s">
        <v>1723</v>
      </c>
      <c r="C569" s="15">
        <v>44732</v>
      </c>
      <c r="D569" s="21" t="str">
        <f>TEXT(Table23[[#This Row],[Order Date]],"d")</f>
        <v>20</v>
      </c>
      <c r="E569" s="15" t="str">
        <f>TEXT(Table23[[#This Row],[Order Date]],"dddd")</f>
        <v>Monday</v>
      </c>
      <c r="F569" s="6" t="str">
        <f>TEXT(Table23[[#This Row],[Order Date]],"mmmm")</f>
        <v>June</v>
      </c>
      <c r="G569" s="6" t="s">
        <v>1724</v>
      </c>
      <c r="H569" s="6" t="s">
        <v>1725</v>
      </c>
      <c r="I569" s="6" t="s">
        <v>27</v>
      </c>
      <c r="J569" s="6" t="s">
        <v>45</v>
      </c>
      <c r="K569" s="7">
        <v>1500</v>
      </c>
      <c r="L569" s="7">
        <v>3</v>
      </c>
      <c r="M569" s="7">
        <f>Table23[[#This Row],[Qty]]*Table23[[#This Row],[Price]]</f>
        <v>4500</v>
      </c>
      <c r="N569" s="6" t="s">
        <v>17</v>
      </c>
      <c r="O569" s="8">
        <f>SUMIFS(Table23[Amount], Table23[Order Date], "&gt;"&amp;Table23[[#This Row],[Order Date]]-30,Table23[Order Date], "&lt;="&amp;Table23[[#This Row],[Order Date]])</f>
        <v>2128930</v>
      </c>
      <c r="P569" s="9">
        <f>SUMIFS(Table23[Amount], Table23[Order Date], "&gt;"&amp;Table23[[#This Row],[Order Date]]-90,Table23[Order Date], "&lt;="&amp;Table23[[#This Row],[Order Date]])</f>
        <v>5748210</v>
      </c>
    </row>
    <row r="570" spans="2:16" x14ac:dyDescent="0.25">
      <c r="B570" s="5" t="s">
        <v>1726</v>
      </c>
      <c r="C570" s="15">
        <v>44733</v>
      </c>
      <c r="D570" s="21" t="str">
        <f>TEXT(Table23[[#This Row],[Order Date]],"d")</f>
        <v>21</v>
      </c>
      <c r="E570" s="15" t="str">
        <f>TEXT(Table23[[#This Row],[Order Date]],"dddd")</f>
        <v>Tuesday</v>
      </c>
      <c r="F570" s="6" t="str">
        <f>TEXT(Table23[[#This Row],[Order Date]],"mmmm")</f>
        <v>June</v>
      </c>
      <c r="G570" s="6" t="s">
        <v>1727</v>
      </c>
      <c r="H570" s="6" t="s">
        <v>1728</v>
      </c>
      <c r="I570" s="6" t="s">
        <v>32</v>
      </c>
      <c r="J570" s="6" t="s">
        <v>16</v>
      </c>
      <c r="K570" s="7">
        <v>210</v>
      </c>
      <c r="L570" s="7">
        <v>7</v>
      </c>
      <c r="M570" s="7">
        <f>Table23[[#This Row],[Qty]]*Table23[[#This Row],[Price]]</f>
        <v>1470</v>
      </c>
      <c r="N570" s="6" t="s">
        <v>23</v>
      </c>
      <c r="O570" s="8">
        <f>SUMIFS(Table23[Amount], Table23[Order Date], "&gt;"&amp;Table23[[#This Row],[Order Date]]-30,Table23[Order Date], "&lt;="&amp;Table23[[#This Row],[Order Date]])</f>
        <v>2094880</v>
      </c>
      <c r="P570" s="9">
        <f>SUMIFS(Table23[Amount], Table23[Order Date], "&gt;"&amp;Table23[[#This Row],[Order Date]]-90,Table23[Order Date], "&lt;="&amp;Table23[[#This Row],[Order Date]])</f>
        <v>5798840</v>
      </c>
    </row>
    <row r="571" spans="2:16" x14ac:dyDescent="0.25">
      <c r="B571" s="5" t="s">
        <v>1729</v>
      </c>
      <c r="C571" s="15">
        <v>44733</v>
      </c>
      <c r="D571" s="21" t="str">
        <f>TEXT(Table23[[#This Row],[Order Date]],"d")</f>
        <v>21</v>
      </c>
      <c r="E571" s="15" t="str">
        <f>TEXT(Table23[[#This Row],[Order Date]],"dddd")</f>
        <v>Tuesday</v>
      </c>
      <c r="F571" s="6" t="str">
        <f>TEXT(Table23[[#This Row],[Order Date]],"mmmm")</f>
        <v>June</v>
      </c>
      <c r="G571" s="6" t="s">
        <v>1730</v>
      </c>
      <c r="H571" s="6" t="s">
        <v>1731</v>
      </c>
      <c r="I571" s="6" t="s">
        <v>15</v>
      </c>
      <c r="J571" s="6" t="s">
        <v>22</v>
      </c>
      <c r="K571" s="7">
        <v>4000</v>
      </c>
      <c r="L571" s="7">
        <v>6</v>
      </c>
      <c r="M571" s="7">
        <f>Table23[[#This Row],[Qty]]*Table23[[#This Row],[Price]]</f>
        <v>24000</v>
      </c>
      <c r="N571" s="6" t="s">
        <v>17</v>
      </c>
      <c r="O571" s="8">
        <f>SUMIFS(Table23[Amount], Table23[Order Date], "&gt;"&amp;Table23[[#This Row],[Order Date]]-30,Table23[Order Date], "&lt;="&amp;Table23[[#This Row],[Order Date]])</f>
        <v>2094880</v>
      </c>
      <c r="P571" s="9">
        <f>SUMIFS(Table23[Amount], Table23[Order Date], "&gt;"&amp;Table23[[#This Row],[Order Date]]-90,Table23[Order Date], "&lt;="&amp;Table23[[#This Row],[Order Date]])</f>
        <v>5798840</v>
      </c>
    </row>
    <row r="572" spans="2:16" x14ac:dyDescent="0.25">
      <c r="B572" s="5" t="s">
        <v>1732</v>
      </c>
      <c r="C572" s="15">
        <v>44733</v>
      </c>
      <c r="D572" s="21" t="str">
        <f>TEXT(Table23[[#This Row],[Order Date]],"d")</f>
        <v>21</v>
      </c>
      <c r="E572" s="15" t="str">
        <f>TEXT(Table23[[#This Row],[Order Date]],"dddd")</f>
        <v>Tuesday</v>
      </c>
      <c r="F572" s="6" t="str">
        <f>TEXT(Table23[[#This Row],[Order Date]],"mmmm")</f>
        <v>June</v>
      </c>
      <c r="G572" s="6" t="s">
        <v>1733</v>
      </c>
      <c r="H572" s="6" t="s">
        <v>1734</v>
      </c>
      <c r="I572" s="6" t="s">
        <v>21</v>
      </c>
      <c r="J572" s="6" t="s">
        <v>28</v>
      </c>
      <c r="K572" s="7">
        <v>3200</v>
      </c>
      <c r="L572" s="7">
        <v>1</v>
      </c>
      <c r="M572" s="7">
        <f>Table23[[#This Row],[Qty]]*Table23[[#This Row],[Price]]</f>
        <v>3200</v>
      </c>
      <c r="N572" s="6" t="s">
        <v>23</v>
      </c>
      <c r="O572" s="8">
        <f>SUMIFS(Table23[Amount], Table23[Order Date], "&gt;"&amp;Table23[[#This Row],[Order Date]]-30,Table23[Order Date], "&lt;="&amp;Table23[[#This Row],[Order Date]])</f>
        <v>2094880</v>
      </c>
      <c r="P572" s="9">
        <f>SUMIFS(Table23[Amount], Table23[Order Date], "&gt;"&amp;Table23[[#This Row],[Order Date]]-90,Table23[Order Date], "&lt;="&amp;Table23[[#This Row],[Order Date]])</f>
        <v>5798840</v>
      </c>
    </row>
    <row r="573" spans="2:16" x14ac:dyDescent="0.25">
      <c r="B573" s="5" t="s">
        <v>1735</v>
      </c>
      <c r="C573" s="15">
        <v>44733</v>
      </c>
      <c r="D573" s="21" t="str">
        <f>TEXT(Table23[[#This Row],[Order Date]],"d")</f>
        <v>21</v>
      </c>
      <c r="E573" s="15" t="str">
        <f>TEXT(Table23[[#This Row],[Order Date]],"dddd")</f>
        <v>Tuesday</v>
      </c>
      <c r="F573" s="6" t="str">
        <f>TEXT(Table23[[#This Row],[Order Date]],"mmmm")</f>
        <v>June</v>
      </c>
      <c r="G573" s="6" t="s">
        <v>1736</v>
      </c>
      <c r="H573" s="6" t="s">
        <v>1737</v>
      </c>
      <c r="I573" s="6" t="s">
        <v>27</v>
      </c>
      <c r="J573" s="6" t="s">
        <v>33</v>
      </c>
      <c r="K573" s="7">
        <v>2900</v>
      </c>
      <c r="L573" s="7">
        <v>3</v>
      </c>
      <c r="M573" s="7">
        <f>Table23[[#This Row],[Qty]]*Table23[[#This Row],[Price]]</f>
        <v>8700</v>
      </c>
      <c r="N573" s="6" t="s">
        <v>17</v>
      </c>
      <c r="O573" s="8">
        <f>SUMIFS(Table23[Amount], Table23[Order Date], "&gt;"&amp;Table23[[#This Row],[Order Date]]-30,Table23[Order Date], "&lt;="&amp;Table23[[#This Row],[Order Date]])</f>
        <v>2094880</v>
      </c>
      <c r="P573" s="9">
        <f>SUMIFS(Table23[Amount], Table23[Order Date], "&gt;"&amp;Table23[[#This Row],[Order Date]]-90,Table23[Order Date], "&lt;="&amp;Table23[[#This Row],[Order Date]])</f>
        <v>5798840</v>
      </c>
    </row>
    <row r="574" spans="2:16" x14ac:dyDescent="0.25">
      <c r="B574" s="5" t="s">
        <v>1738</v>
      </c>
      <c r="C574" s="15">
        <v>44733</v>
      </c>
      <c r="D574" s="21" t="str">
        <f>TEXT(Table23[[#This Row],[Order Date]],"d")</f>
        <v>21</v>
      </c>
      <c r="E574" s="15" t="str">
        <f>TEXT(Table23[[#This Row],[Order Date]],"dddd")</f>
        <v>Tuesday</v>
      </c>
      <c r="F574" s="6" t="str">
        <f>TEXT(Table23[[#This Row],[Order Date]],"mmmm")</f>
        <v>June</v>
      </c>
      <c r="G574" s="6" t="s">
        <v>1739</v>
      </c>
      <c r="H574" s="6" t="s">
        <v>1740</v>
      </c>
      <c r="I574" s="6" t="s">
        <v>32</v>
      </c>
      <c r="J574" s="6" t="s">
        <v>37</v>
      </c>
      <c r="K574" s="7">
        <v>190</v>
      </c>
      <c r="L574" s="7">
        <v>4</v>
      </c>
      <c r="M574" s="7">
        <f>Table23[[#This Row],[Qty]]*Table23[[#This Row],[Price]]</f>
        <v>760</v>
      </c>
      <c r="N574" s="6" t="s">
        <v>23</v>
      </c>
      <c r="O574" s="8">
        <f>SUMIFS(Table23[Amount], Table23[Order Date], "&gt;"&amp;Table23[[#This Row],[Order Date]]-30,Table23[Order Date], "&lt;="&amp;Table23[[#This Row],[Order Date]])</f>
        <v>2094880</v>
      </c>
      <c r="P574" s="9">
        <f>SUMIFS(Table23[Amount], Table23[Order Date], "&gt;"&amp;Table23[[#This Row],[Order Date]]-90,Table23[Order Date], "&lt;="&amp;Table23[[#This Row],[Order Date]])</f>
        <v>5798840</v>
      </c>
    </row>
    <row r="575" spans="2:16" x14ac:dyDescent="0.25">
      <c r="B575" s="5" t="s">
        <v>1741</v>
      </c>
      <c r="C575" s="15">
        <v>44733</v>
      </c>
      <c r="D575" s="21" t="str">
        <f>TEXT(Table23[[#This Row],[Order Date]],"d")</f>
        <v>21</v>
      </c>
      <c r="E575" s="15" t="str">
        <f>TEXT(Table23[[#This Row],[Order Date]],"dddd")</f>
        <v>Tuesday</v>
      </c>
      <c r="F575" s="6" t="str">
        <f>TEXT(Table23[[#This Row],[Order Date]],"mmmm")</f>
        <v>June</v>
      </c>
      <c r="G575" s="6" t="s">
        <v>1742</v>
      </c>
      <c r="H575" s="6" t="s">
        <v>1743</v>
      </c>
      <c r="I575" s="6" t="s">
        <v>15</v>
      </c>
      <c r="J575" s="6" t="s">
        <v>41</v>
      </c>
      <c r="K575" s="7">
        <v>4000</v>
      </c>
      <c r="L575" s="7">
        <v>2</v>
      </c>
      <c r="M575" s="7">
        <f>Table23[[#This Row],[Qty]]*Table23[[#This Row],[Price]]</f>
        <v>8000</v>
      </c>
      <c r="N575" s="6" t="s">
        <v>17</v>
      </c>
      <c r="O575" s="8">
        <f>SUMIFS(Table23[Amount], Table23[Order Date], "&gt;"&amp;Table23[[#This Row],[Order Date]]-30,Table23[Order Date], "&lt;="&amp;Table23[[#This Row],[Order Date]])</f>
        <v>2094880</v>
      </c>
      <c r="P575" s="9">
        <f>SUMIFS(Table23[Amount], Table23[Order Date], "&gt;"&amp;Table23[[#This Row],[Order Date]]-90,Table23[Order Date], "&lt;="&amp;Table23[[#This Row],[Order Date]])</f>
        <v>5798840</v>
      </c>
    </row>
    <row r="576" spans="2:16" x14ac:dyDescent="0.25">
      <c r="B576" s="5" t="s">
        <v>1744</v>
      </c>
      <c r="C576" s="15">
        <v>44733</v>
      </c>
      <c r="D576" s="21" t="str">
        <f>TEXT(Table23[[#This Row],[Order Date]],"d")</f>
        <v>21</v>
      </c>
      <c r="E576" s="15" t="str">
        <f>TEXT(Table23[[#This Row],[Order Date]],"dddd")</f>
        <v>Tuesday</v>
      </c>
      <c r="F576" s="6" t="str">
        <f>TEXT(Table23[[#This Row],[Order Date]],"mmmm")</f>
        <v>June</v>
      </c>
      <c r="G576" s="6" t="s">
        <v>1745</v>
      </c>
      <c r="H576" s="6" t="s">
        <v>1746</v>
      </c>
      <c r="I576" s="6" t="s">
        <v>21</v>
      </c>
      <c r="J576" s="6" t="s">
        <v>45</v>
      </c>
      <c r="K576" s="7">
        <v>1500</v>
      </c>
      <c r="L576" s="7">
        <v>3</v>
      </c>
      <c r="M576" s="7">
        <f>Table23[[#This Row],[Qty]]*Table23[[#This Row],[Price]]</f>
        <v>4500</v>
      </c>
      <c r="N576" s="6" t="s">
        <v>23</v>
      </c>
      <c r="O576" s="8">
        <f>SUMIFS(Table23[Amount], Table23[Order Date], "&gt;"&amp;Table23[[#This Row],[Order Date]]-30,Table23[Order Date], "&lt;="&amp;Table23[[#This Row],[Order Date]])</f>
        <v>2094880</v>
      </c>
      <c r="P576" s="9">
        <f>SUMIFS(Table23[Amount], Table23[Order Date], "&gt;"&amp;Table23[[#This Row],[Order Date]]-90,Table23[Order Date], "&lt;="&amp;Table23[[#This Row],[Order Date]])</f>
        <v>5798840</v>
      </c>
    </row>
    <row r="577" spans="2:16" x14ac:dyDescent="0.25">
      <c r="B577" s="5" t="s">
        <v>1747</v>
      </c>
      <c r="C577" s="15">
        <v>44734</v>
      </c>
      <c r="D577" s="21" t="str">
        <f>TEXT(Table23[[#This Row],[Order Date]],"d")</f>
        <v>22</v>
      </c>
      <c r="E577" s="15" t="str">
        <f>TEXT(Table23[[#This Row],[Order Date]],"dddd")</f>
        <v>Wednesday</v>
      </c>
      <c r="F577" s="6" t="str">
        <f>TEXT(Table23[[#This Row],[Order Date]],"mmmm")</f>
        <v>June</v>
      </c>
      <c r="G577" s="6" t="s">
        <v>1748</v>
      </c>
      <c r="H577" s="6" t="s">
        <v>1749</v>
      </c>
      <c r="I577" s="6" t="s">
        <v>27</v>
      </c>
      <c r="J577" s="6" t="s">
        <v>16</v>
      </c>
      <c r="K577" s="7">
        <v>210</v>
      </c>
      <c r="L577" s="7">
        <v>4</v>
      </c>
      <c r="M577" s="7">
        <f>Table23[[#This Row],[Qty]]*Table23[[#This Row],[Price]]</f>
        <v>840</v>
      </c>
      <c r="N577" s="6" t="s">
        <v>17</v>
      </c>
      <c r="O577" s="8">
        <f>SUMIFS(Table23[Amount], Table23[Order Date], "&gt;"&amp;Table23[[#This Row],[Order Date]]-30,Table23[Order Date], "&lt;="&amp;Table23[[#This Row],[Order Date]])</f>
        <v>2144870</v>
      </c>
      <c r="P577" s="9">
        <f>SUMIFS(Table23[Amount], Table23[Order Date], "&gt;"&amp;Table23[[#This Row],[Order Date]]-90,Table23[Order Date], "&lt;="&amp;Table23[[#This Row],[Order Date]])</f>
        <v>5898640</v>
      </c>
    </row>
    <row r="578" spans="2:16" x14ac:dyDescent="0.25">
      <c r="B578" s="5" t="s">
        <v>1750</v>
      </c>
      <c r="C578" s="15">
        <v>44734</v>
      </c>
      <c r="D578" s="21" t="str">
        <f>TEXT(Table23[[#This Row],[Order Date]],"d")</f>
        <v>22</v>
      </c>
      <c r="E578" s="15" t="str">
        <f>TEXT(Table23[[#This Row],[Order Date]],"dddd")</f>
        <v>Wednesday</v>
      </c>
      <c r="F578" s="6" t="str">
        <f>TEXT(Table23[[#This Row],[Order Date]],"mmmm")</f>
        <v>June</v>
      </c>
      <c r="G578" s="6" t="s">
        <v>1751</v>
      </c>
      <c r="H578" s="6" t="s">
        <v>1752</v>
      </c>
      <c r="I578" s="6" t="s">
        <v>32</v>
      </c>
      <c r="J578" s="6" t="s">
        <v>22</v>
      </c>
      <c r="K578" s="7">
        <v>4000</v>
      </c>
      <c r="L578" s="7">
        <v>5</v>
      </c>
      <c r="M578" s="7">
        <f>Table23[[#This Row],[Qty]]*Table23[[#This Row],[Price]]</f>
        <v>20000</v>
      </c>
      <c r="N578" s="6" t="s">
        <v>23</v>
      </c>
      <c r="O578" s="8">
        <f>SUMIFS(Table23[Amount], Table23[Order Date], "&gt;"&amp;Table23[[#This Row],[Order Date]]-30,Table23[Order Date], "&lt;="&amp;Table23[[#This Row],[Order Date]])</f>
        <v>2144870</v>
      </c>
      <c r="P578" s="9">
        <f>SUMIFS(Table23[Amount], Table23[Order Date], "&gt;"&amp;Table23[[#This Row],[Order Date]]-90,Table23[Order Date], "&lt;="&amp;Table23[[#This Row],[Order Date]])</f>
        <v>5898640</v>
      </c>
    </row>
    <row r="579" spans="2:16" x14ac:dyDescent="0.25">
      <c r="B579" s="5" t="s">
        <v>1753</v>
      </c>
      <c r="C579" s="15">
        <v>44734</v>
      </c>
      <c r="D579" s="21" t="str">
        <f>TEXT(Table23[[#This Row],[Order Date]],"d")</f>
        <v>22</v>
      </c>
      <c r="E579" s="15" t="str">
        <f>TEXT(Table23[[#This Row],[Order Date]],"dddd")</f>
        <v>Wednesday</v>
      </c>
      <c r="F579" s="6" t="str">
        <f>TEXT(Table23[[#This Row],[Order Date]],"mmmm")</f>
        <v>June</v>
      </c>
      <c r="G579" s="6" t="s">
        <v>1754</v>
      </c>
      <c r="H579" s="6" t="s">
        <v>1755</v>
      </c>
      <c r="I579" s="6" t="s">
        <v>15</v>
      </c>
      <c r="J579" s="6" t="s">
        <v>28</v>
      </c>
      <c r="K579" s="7">
        <v>3200</v>
      </c>
      <c r="L579" s="7">
        <v>6</v>
      </c>
      <c r="M579" s="7">
        <f>Table23[[#This Row],[Qty]]*Table23[[#This Row],[Price]]</f>
        <v>19200</v>
      </c>
      <c r="N579" s="6" t="s">
        <v>17</v>
      </c>
      <c r="O579" s="8">
        <f>SUMIFS(Table23[Amount], Table23[Order Date], "&gt;"&amp;Table23[[#This Row],[Order Date]]-30,Table23[Order Date], "&lt;="&amp;Table23[[#This Row],[Order Date]])</f>
        <v>2144870</v>
      </c>
      <c r="P579" s="9">
        <f>SUMIFS(Table23[Amount], Table23[Order Date], "&gt;"&amp;Table23[[#This Row],[Order Date]]-90,Table23[Order Date], "&lt;="&amp;Table23[[#This Row],[Order Date]])</f>
        <v>5898640</v>
      </c>
    </row>
    <row r="580" spans="2:16" x14ac:dyDescent="0.25">
      <c r="B580" s="5" t="s">
        <v>1756</v>
      </c>
      <c r="C580" s="15">
        <v>44734</v>
      </c>
      <c r="D580" s="21" t="str">
        <f>TEXT(Table23[[#This Row],[Order Date]],"d")</f>
        <v>22</v>
      </c>
      <c r="E580" s="15" t="str">
        <f>TEXT(Table23[[#This Row],[Order Date]],"dddd")</f>
        <v>Wednesday</v>
      </c>
      <c r="F580" s="6" t="str">
        <f>TEXT(Table23[[#This Row],[Order Date]],"mmmm")</f>
        <v>June</v>
      </c>
      <c r="G580" s="6" t="s">
        <v>1757</v>
      </c>
      <c r="H580" s="6" t="s">
        <v>1758</v>
      </c>
      <c r="I580" s="6" t="s">
        <v>21</v>
      </c>
      <c r="J580" s="6" t="s">
        <v>33</v>
      </c>
      <c r="K580" s="7">
        <v>2900</v>
      </c>
      <c r="L580" s="7">
        <v>5</v>
      </c>
      <c r="M580" s="7">
        <f>Table23[[#This Row],[Qty]]*Table23[[#This Row],[Price]]</f>
        <v>14500</v>
      </c>
      <c r="N580" s="6" t="s">
        <v>23</v>
      </c>
      <c r="O580" s="8">
        <f>SUMIFS(Table23[Amount], Table23[Order Date], "&gt;"&amp;Table23[[#This Row],[Order Date]]-30,Table23[Order Date], "&lt;="&amp;Table23[[#This Row],[Order Date]])</f>
        <v>2144870</v>
      </c>
      <c r="P580" s="9">
        <f>SUMIFS(Table23[Amount], Table23[Order Date], "&gt;"&amp;Table23[[#This Row],[Order Date]]-90,Table23[Order Date], "&lt;="&amp;Table23[[#This Row],[Order Date]])</f>
        <v>5898640</v>
      </c>
    </row>
    <row r="581" spans="2:16" x14ac:dyDescent="0.25">
      <c r="B581" s="5" t="s">
        <v>1759</v>
      </c>
      <c r="C581" s="15">
        <v>44734</v>
      </c>
      <c r="D581" s="21" t="str">
        <f>TEXT(Table23[[#This Row],[Order Date]],"d")</f>
        <v>22</v>
      </c>
      <c r="E581" s="15" t="str">
        <f>TEXT(Table23[[#This Row],[Order Date]],"dddd")</f>
        <v>Wednesday</v>
      </c>
      <c r="F581" s="6" t="str">
        <f>TEXT(Table23[[#This Row],[Order Date]],"mmmm")</f>
        <v>June</v>
      </c>
      <c r="G581" s="6" t="s">
        <v>1760</v>
      </c>
      <c r="H581" s="6" t="s">
        <v>1761</v>
      </c>
      <c r="I581" s="6" t="s">
        <v>27</v>
      </c>
      <c r="J581" s="6" t="s">
        <v>37</v>
      </c>
      <c r="K581" s="7">
        <v>190</v>
      </c>
      <c r="L581" s="7">
        <v>4</v>
      </c>
      <c r="M581" s="7">
        <f>Table23[[#This Row],[Qty]]*Table23[[#This Row],[Price]]</f>
        <v>760</v>
      </c>
      <c r="N581" s="6" t="s">
        <v>17</v>
      </c>
      <c r="O581" s="8">
        <f>SUMIFS(Table23[Amount], Table23[Order Date], "&gt;"&amp;Table23[[#This Row],[Order Date]]-30,Table23[Order Date], "&lt;="&amp;Table23[[#This Row],[Order Date]])</f>
        <v>2144870</v>
      </c>
      <c r="P581" s="9">
        <f>SUMIFS(Table23[Amount], Table23[Order Date], "&gt;"&amp;Table23[[#This Row],[Order Date]]-90,Table23[Order Date], "&lt;="&amp;Table23[[#This Row],[Order Date]])</f>
        <v>5898640</v>
      </c>
    </row>
    <row r="582" spans="2:16" x14ac:dyDescent="0.25">
      <c r="B582" s="5" t="s">
        <v>1762</v>
      </c>
      <c r="C582" s="15">
        <v>44734</v>
      </c>
      <c r="D582" s="21" t="str">
        <f>TEXT(Table23[[#This Row],[Order Date]],"d")</f>
        <v>22</v>
      </c>
      <c r="E582" s="15" t="str">
        <f>TEXT(Table23[[#This Row],[Order Date]],"dddd")</f>
        <v>Wednesday</v>
      </c>
      <c r="F582" s="6" t="str">
        <f>TEXT(Table23[[#This Row],[Order Date]],"mmmm")</f>
        <v>June</v>
      </c>
      <c r="G582" s="6" t="s">
        <v>1763</v>
      </c>
      <c r="H582" s="6" t="s">
        <v>1764</v>
      </c>
      <c r="I582" s="6" t="s">
        <v>32</v>
      </c>
      <c r="J582" s="6" t="s">
        <v>41</v>
      </c>
      <c r="K582" s="7">
        <v>4000</v>
      </c>
      <c r="L582" s="7">
        <v>10</v>
      </c>
      <c r="M582" s="7">
        <f>Table23[[#This Row],[Qty]]*Table23[[#This Row],[Price]]</f>
        <v>40000</v>
      </c>
      <c r="N582" s="6" t="s">
        <v>23</v>
      </c>
      <c r="O582" s="8">
        <f>SUMIFS(Table23[Amount], Table23[Order Date], "&gt;"&amp;Table23[[#This Row],[Order Date]]-30,Table23[Order Date], "&lt;="&amp;Table23[[#This Row],[Order Date]])</f>
        <v>2144870</v>
      </c>
      <c r="P582" s="9">
        <f>SUMIFS(Table23[Amount], Table23[Order Date], "&gt;"&amp;Table23[[#This Row],[Order Date]]-90,Table23[Order Date], "&lt;="&amp;Table23[[#This Row],[Order Date]])</f>
        <v>5898640</v>
      </c>
    </row>
    <row r="583" spans="2:16" x14ac:dyDescent="0.25">
      <c r="B583" s="5" t="s">
        <v>1765</v>
      </c>
      <c r="C583" s="15">
        <v>44734</v>
      </c>
      <c r="D583" s="21" t="str">
        <f>TEXT(Table23[[#This Row],[Order Date]],"d")</f>
        <v>22</v>
      </c>
      <c r="E583" s="15" t="str">
        <f>TEXT(Table23[[#This Row],[Order Date]],"dddd")</f>
        <v>Wednesday</v>
      </c>
      <c r="F583" s="6" t="str">
        <f>TEXT(Table23[[#This Row],[Order Date]],"mmmm")</f>
        <v>June</v>
      </c>
      <c r="G583" s="6" t="s">
        <v>1766</v>
      </c>
      <c r="H583" s="6" t="s">
        <v>1767</v>
      </c>
      <c r="I583" s="6" t="s">
        <v>15</v>
      </c>
      <c r="J583" s="6" t="s">
        <v>45</v>
      </c>
      <c r="K583" s="7">
        <v>1500</v>
      </c>
      <c r="L583" s="7">
        <v>3</v>
      </c>
      <c r="M583" s="7">
        <f>Table23[[#This Row],[Qty]]*Table23[[#This Row],[Price]]</f>
        <v>4500</v>
      </c>
      <c r="N583" s="6" t="s">
        <v>17</v>
      </c>
      <c r="O583" s="8">
        <f>SUMIFS(Table23[Amount], Table23[Order Date], "&gt;"&amp;Table23[[#This Row],[Order Date]]-30,Table23[Order Date], "&lt;="&amp;Table23[[#This Row],[Order Date]])</f>
        <v>2144870</v>
      </c>
      <c r="P583" s="9">
        <f>SUMIFS(Table23[Amount], Table23[Order Date], "&gt;"&amp;Table23[[#This Row],[Order Date]]-90,Table23[Order Date], "&lt;="&amp;Table23[[#This Row],[Order Date]])</f>
        <v>5898640</v>
      </c>
    </row>
    <row r="584" spans="2:16" x14ac:dyDescent="0.25">
      <c r="B584" s="5" t="s">
        <v>1768</v>
      </c>
      <c r="C584" s="15">
        <v>44735</v>
      </c>
      <c r="D584" s="21" t="str">
        <f>TEXT(Table23[[#This Row],[Order Date]],"d")</f>
        <v>23</v>
      </c>
      <c r="E584" s="15" t="str">
        <f>TEXT(Table23[[#This Row],[Order Date]],"dddd")</f>
        <v>Thursday</v>
      </c>
      <c r="F584" s="6" t="str">
        <f>TEXT(Table23[[#This Row],[Order Date]],"mmmm")</f>
        <v>June</v>
      </c>
      <c r="G584" s="6" t="s">
        <v>1769</v>
      </c>
      <c r="H584" s="6" t="s">
        <v>1770</v>
      </c>
      <c r="I584" s="6" t="s">
        <v>21</v>
      </c>
      <c r="J584" s="6" t="s">
        <v>16</v>
      </c>
      <c r="K584" s="7">
        <v>210</v>
      </c>
      <c r="L584" s="7">
        <v>4</v>
      </c>
      <c r="M584" s="7">
        <f>Table23[[#This Row],[Qty]]*Table23[[#This Row],[Price]]</f>
        <v>840</v>
      </c>
      <c r="N584" s="6" t="s">
        <v>23</v>
      </c>
      <c r="O584" s="8">
        <f>SUMIFS(Table23[Amount], Table23[Order Date], "&gt;"&amp;Table23[[#This Row],[Order Date]]-30,Table23[Order Date], "&lt;="&amp;Table23[[#This Row],[Order Date]])</f>
        <v>2178920</v>
      </c>
      <c r="P584" s="9">
        <f>SUMIFS(Table23[Amount], Table23[Order Date], "&gt;"&amp;Table23[[#This Row],[Order Date]]-90,Table23[Order Date], "&lt;="&amp;Table23[[#This Row],[Order Date]])</f>
        <v>5983320</v>
      </c>
    </row>
    <row r="585" spans="2:16" x14ac:dyDescent="0.25">
      <c r="B585" s="5" t="s">
        <v>1771</v>
      </c>
      <c r="C585" s="15">
        <v>44735</v>
      </c>
      <c r="D585" s="21" t="str">
        <f>TEXT(Table23[[#This Row],[Order Date]],"d")</f>
        <v>23</v>
      </c>
      <c r="E585" s="15" t="str">
        <f>TEXT(Table23[[#This Row],[Order Date]],"dddd")</f>
        <v>Thursday</v>
      </c>
      <c r="F585" s="6" t="str">
        <f>TEXT(Table23[[#This Row],[Order Date]],"mmmm")</f>
        <v>June</v>
      </c>
      <c r="G585" s="6" t="s">
        <v>1772</v>
      </c>
      <c r="H585" s="6" t="s">
        <v>1773</v>
      </c>
      <c r="I585" s="6" t="s">
        <v>27</v>
      </c>
      <c r="J585" s="6" t="s">
        <v>22</v>
      </c>
      <c r="K585" s="7">
        <v>4000</v>
      </c>
      <c r="L585" s="7">
        <v>5</v>
      </c>
      <c r="M585" s="7">
        <f>Table23[[#This Row],[Qty]]*Table23[[#This Row],[Price]]</f>
        <v>20000</v>
      </c>
      <c r="N585" s="6" t="s">
        <v>17</v>
      </c>
      <c r="O585" s="8">
        <f>SUMIFS(Table23[Amount], Table23[Order Date], "&gt;"&amp;Table23[[#This Row],[Order Date]]-30,Table23[Order Date], "&lt;="&amp;Table23[[#This Row],[Order Date]])</f>
        <v>2178920</v>
      </c>
      <c r="P585" s="9">
        <f>SUMIFS(Table23[Amount], Table23[Order Date], "&gt;"&amp;Table23[[#This Row],[Order Date]]-90,Table23[Order Date], "&lt;="&amp;Table23[[#This Row],[Order Date]])</f>
        <v>5983320</v>
      </c>
    </row>
    <row r="586" spans="2:16" x14ac:dyDescent="0.25">
      <c r="B586" s="5" t="s">
        <v>1774</v>
      </c>
      <c r="C586" s="15">
        <v>44735</v>
      </c>
      <c r="D586" s="21" t="str">
        <f>TEXT(Table23[[#This Row],[Order Date]],"d")</f>
        <v>23</v>
      </c>
      <c r="E586" s="15" t="str">
        <f>TEXT(Table23[[#This Row],[Order Date]],"dddd")</f>
        <v>Thursday</v>
      </c>
      <c r="F586" s="6" t="str">
        <f>TEXT(Table23[[#This Row],[Order Date]],"mmmm")</f>
        <v>June</v>
      </c>
      <c r="G586" s="6" t="s">
        <v>1775</v>
      </c>
      <c r="H586" s="6" t="s">
        <v>1776</v>
      </c>
      <c r="I586" s="6" t="s">
        <v>32</v>
      </c>
      <c r="J586" s="6" t="s">
        <v>28</v>
      </c>
      <c r="K586" s="7">
        <v>3200</v>
      </c>
      <c r="L586" s="7">
        <v>6</v>
      </c>
      <c r="M586" s="7">
        <f>Table23[[#This Row],[Qty]]*Table23[[#This Row],[Price]]</f>
        <v>19200</v>
      </c>
      <c r="N586" s="6" t="s">
        <v>23</v>
      </c>
      <c r="O586" s="8">
        <f>SUMIFS(Table23[Amount], Table23[Order Date], "&gt;"&amp;Table23[[#This Row],[Order Date]]-30,Table23[Order Date], "&lt;="&amp;Table23[[#This Row],[Order Date]])</f>
        <v>2178920</v>
      </c>
      <c r="P586" s="9">
        <f>SUMIFS(Table23[Amount], Table23[Order Date], "&gt;"&amp;Table23[[#This Row],[Order Date]]-90,Table23[Order Date], "&lt;="&amp;Table23[[#This Row],[Order Date]])</f>
        <v>5983320</v>
      </c>
    </row>
    <row r="587" spans="2:16" x14ac:dyDescent="0.25">
      <c r="B587" s="5" t="s">
        <v>1777</v>
      </c>
      <c r="C587" s="15">
        <v>44735</v>
      </c>
      <c r="D587" s="21" t="str">
        <f>TEXT(Table23[[#This Row],[Order Date]],"d")</f>
        <v>23</v>
      </c>
      <c r="E587" s="15" t="str">
        <f>TEXT(Table23[[#This Row],[Order Date]],"dddd")</f>
        <v>Thursday</v>
      </c>
      <c r="F587" s="6" t="str">
        <f>TEXT(Table23[[#This Row],[Order Date]],"mmmm")</f>
        <v>June</v>
      </c>
      <c r="G587" s="6" t="s">
        <v>1778</v>
      </c>
      <c r="H587" s="6" t="s">
        <v>1779</v>
      </c>
      <c r="I587" s="6" t="s">
        <v>15</v>
      </c>
      <c r="J587" s="6" t="s">
        <v>33</v>
      </c>
      <c r="K587" s="7">
        <v>2900</v>
      </c>
      <c r="L587" s="7">
        <v>5</v>
      </c>
      <c r="M587" s="7">
        <f>Table23[[#This Row],[Qty]]*Table23[[#This Row],[Price]]</f>
        <v>14500</v>
      </c>
      <c r="N587" s="6" t="s">
        <v>17</v>
      </c>
      <c r="O587" s="8">
        <f>SUMIFS(Table23[Amount], Table23[Order Date], "&gt;"&amp;Table23[[#This Row],[Order Date]]-30,Table23[Order Date], "&lt;="&amp;Table23[[#This Row],[Order Date]])</f>
        <v>2178920</v>
      </c>
      <c r="P587" s="9">
        <f>SUMIFS(Table23[Amount], Table23[Order Date], "&gt;"&amp;Table23[[#This Row],[Order Date]]-90,Table23[Order Date], "&lt;="&amp;Table23[[#This Row],[Order Date]])</f>
        <v>5983320</v>
      </c>
    </row>
    <row r="588" spans="2:16" x14ac:dyDescent="0.25">
      <c r="B588" s="5" t="s">
        <v>1780</v>
      </c>
      <c r="C588" s="15">
        <v>44735</v>
      </c>
      <c r="D588" s="21" t="str">
        <f>TEXT(Table23[[#This Row],[Order Date]],"d")</f>
        <v>23</v>
      </c>
      <c r="E588" s="15" t="str">
        <f>TEXT(Table23[[#This Row],[Order Date]],"dddd")</f>
        <v>Thursday</v>
      </c>
      <c r="F588" s="6" t="str">
        <f>TEXT(Table23[[#This Row],[Order Date]],"mmmm")</f>
        <v>June</v>
      </c>
      <c r="G588" s="6" t="s">
        <v>1781</v>
      </c>
      <c r="H588" s="6" t="s">
        <v>1782</v>
      </c>
      <c r="I588" s="6" t="s">
        <v>21</v>
      </c>
      <c r="J588" s="6" t="s">
        <v>37</v>
      </c>
      <c r="K588" s="7">
        <v>190</v>
      </c>
      <c r="L588" s="7">
        <v>6</v>
      </c>
      <c r="M588" s="7">
        <f>Table23[[#This Row],[Qty]]*Table23[[#This Row],[Price]]</f>
        <v>1140</v>
      </c>
      <c r="N588" s="6" t="s">
        <v>23</v>
      </c>
      <c r="O588" s="8">
        <f>SUMIFS(Table23[Amount], Table23[Order Date], "&gt;"&amp;Table23[[#This Row],[Order Date]]-30,Table23[Order Date], "&lt;="&amp;Table23[[#This Row],[Order Date]])</f>
        <v>2178920</v>
      </c>
      <c r="P588" s="9">
        <f>SUMIFS(Table23[Amount], Table23[Order Date], "&gt;"&amp;Table23[[#This Row],[Order Date]]-90,Table23[Order Date], "&lt;="&amp;Table23[[#This Row],[Order Date]])</f>
        <v>5983320</v>
      </c>
    </row>
    <row r="589" spans="2:16" x14ac:dyDescent="0.25">
      <c r="B589" s="5" t="s">
        <v>1783</v>
      </c>
      <c r="C589" s="15">
        <v>44735</v>
      </c>
      <c r="D589" s="21" t="str">
        <f>TEXT(Table23[[#This Row],[Order Date]],"d")</f>
        <v>23</v>
      </c>
      <c r="E589" s="15" t="str">
        <f>TEXT(Table23[[#This Row],[Order Date]],"dddd")</f>
        <v>Thursday</v>
      </c>
      <c r="F589" s="6" t="str">
        <f>TEXT(Table23[[#This Row],[Order Date]],"mmmm")</f>
        <v>June</v>
      </c>
      <c r="G589" s="6" t="s">
        <v>1784</v>
      </c>
      <c r="H589" s="6" t="s">
        <v>1785</v>
      </c>
      <c r="I589" s="6" t="s">
        <v>27</v>
      </c>
      <c r="J589" s="6" t="s">
        <v>41</v>
      </c>
      <c r="K589" s="7">
        <v>4000</v>
      </c>
      <c r="L589" s="7">
        <v>5</v>
      </c>
      <c r="M589" s="7">
        <f>Table23[[#This Row],[Qty]]*Table23[[#This Row],[Price]]</f>
        <v>20000</v>
      </c>
      <c r="N589" s="6" t="s">
        <v>17</v>
      </c>
      <c r="O589" s="8">
        <f>SUMIFS(Table23[Amount], Table23[Order Date], "&gt;"&amp;Table23[[#This Row],[Order Date]]-30,Table23[Order Date], "&lt;="&amp;Table23[[#This Row],[Order Date]])</f>
        <v>2178920</v>
      </c>
      <c r="P589" s="9">
        <f>SUMIFS(Table23[Amount], Table23[Order Date], "&gt;"&amp;Table23[[#This Row],[Order Date]]-90,Table23[Order Date], "&lt;="&amp;Table23[[#This Row],[Order Date]])</f>
        <v>5983320</v>
      </c>
    </row>
    <row r="590" spans="2:16" x14ac:dyDescent="0.25">
      <c r="B590" s="5" t="s">
        <v>1786</v>
      </c>
      <c r="C590" s="15">
        <v>44735</v>
      </c>
      <c r="D590" s="21" t="str">
        <f>TEXT(Table23[[#This Row],[Order Date]],"d")</f>
        <v>23</v>
      </c>
      <c r="E590" s="15" t="str">
        <f>TEXT(Table23[[#This Row],[Order Date]],"dddd")</f>
        <v>Thursday</v>
      </c>
      <c r="F590" s="6" t="str">
        <f>TEXT(Table23[[#This Row],[Order Date]],"mmmm")</f>
        <v>June</v>
      </c>
      <c r="G590" s="6" t="s">
        <v>1787</v>
      </c>
      <c r="H590" s="6" t="s">
        <v>1788</v>
      </c>
      <c r="I590" s="6" t="s">
        <v>32</v>
      </c>
      <c r="J590" s="6" t="s">
        <v>45</v>
      </c>
      <c r="K590" s="7">
        <v>1500</v>
      </c>
      <c r="L590" s="7">
        <v>6</v>
      </c>
      <c r="M590" s="7">
        <f>Table23[[#This Row],[Qty]]*Table23[[#This Row],[Price]]</f>
        <v>9000</v>
      </c>
      <c r="N590" s="6" t="s">
        <v>23</v>
      </c>
      <c r="O590" s="8">
        <f>SUMIFS(Table23[Amount], Table23[Order Date], "&gt;"&amp;Table23[[#This Row],[Order Date]]-30,Table23[Order Date], "&lt;="&amp;Table23[[#This Row],[Order Date]])</f>
        <v>2178920</v>
      </c>
      <c r="P590" s="9">
        <f>SUMIFS(Table23[Amount], Table23[Order Date], "&gt;"&amp;Table23[[#This Row],[Order Date]]-90,Table23[Order Date], "&lt;="&amp;Table23[[#This Row],[Order Date]])</f>
        <v>5983320</v>
      </c>
    </row>
    <row r="591" spans="2:16" x14ac:dyDescent="0.25">
      <c r="B591" s="5" t="s">
        <v>1789</v>
      </c>
      <c r="C591" s="15">
        <v>44736</v>
      </c>
      <c r="D591" s="21" t="str">
        <f>TEXT(Table23[[#This Row],[Order Date]],"d")</f>
        <v>24</v>
      </c>
      <c r="E591" s="15" t="str">
        <f>TEXT(Table23[[#This Row],[Order Date]],"dddd")</f>
        <v>Friday</v>
      </c>
      <c r="F591" s="6" t="str">
        <f>TEXT(Table23[[#This Row],[Order Date]],"mmmm")</f>
        <v>June</v>
      </c>
      <c r="G591" s="6" t="s">
        <v>1790</v>
      </c>
      <c r="H591" s="6" t="s">
        <v>1791</v>
      </c>
      <c r="I591" s="6" t="s">
        <v>15</v>
      </c>
      <c r="J591" s="6" t="s">
        <v>16</v>
      </c>
      <c r="K591" s="7">
        <v>210</v>
      </c>
      <c r="L591" s="7">
        <v>2</v>
      </c>
      <c r="M591" s="7">
        <f>Table23[[#This Row],[Qty]]*Table23[[#This Row],[Price]]</f>
        <v>420</v>
      </c>
      <c r="N591" s="6" t="s">
        <v>17</v>
      </c>
      <c r="O591" s="8">
        <f>SUMIFS(Table23[Amount], Table23[Order Date], "&gt;"&amp;Table23[[#This Row],[Order Date]]-30,Table23[Order Date], "&lt;="&amp;Table23[[#This Row],[Order Date]])</f>
        <v>2128930</v>
      </c>
      <c r="P591" s="9">
        <f>SUMIFS(Table23[Amount], Table23[Order Date], "&gt;"&amp;Table23[[#This Row],[Order Date]]-90,Table23[Order Date], "&lt;="&amp;Table23[[#This Row],[Order Date]])</f>
        <v>6033130</v>
      </c>
    </row>
    <row r="592" spans="2:16" x14ac:dyDescent="0.25">
      <c r="B592" s="5" t="s">
        <v>1792</v>
      </c>
      <c r="C592" s="15">
        <v>44736</v>
      </c>
      <c r="D592" s="21" t="str">
        <f>TEXT(Table23[[#This Row],[Order Date]],"d")</f>
        <v>24</v>
      </c>
      <c r="E592" s="15" t="str">
        <f>TEXT(Table23[[#This Row],[Order Date]],"dddd")</f>
        <v>Friday</v>
      </c>
      <c r="F592" s="6" t="str">
        <f>TEXT(Table23[[#This Row],[Order Date]],"mmmm")</f>
        <v>June</v>
      </c>
      <c r="G592" s="6" t="s">
        <v>1793</v>
      </c>
      <c r="H592" s="6" t="s">
        <v>1794</v>
      </c>
      <c r="I592" s="6" t="s">
        <v>21</v>
      </c>
      <c r="J592" s="6" t="s">
        <v>22</v>
      </c>
      <c r="K592" s="7">
        <v>4000</v>
      </c>
      <c r="L592" s="7">
        <v>3</v>
      </c>
      <c r="M592" s="7">
        <f>Table23[[#This Row],[Qty]]*Table23[[#This Row],[Price]]</f>
        <v>12000</v>
      </c>
      <c r="N592" s="6" t="s">
        <v>23</v>
      </c>
      <c r="O592" s="8">
        <f>SUMIFS(Table23[Amount], Table23[Order Date], "&gt;"&amp;Table23[[#This Row],[Order Date]]-30,Table23[Order Date], "&lt;="&amp;Table23[[#This Row],[Order Date]])</f>
        <v>2128930</v>
      </c>
      <c r="P592" s="9">
        <f>SUMIFS(Table23[Amount], Table23[Order Date], "&gt;"&amp;Table23[[#This Row],[Order Date]]-90,Table23[Order Date], "&lt;="&amp;Table23[[#This Row],[Order Date]])</f>
        <v>6033130</v>
      </c>
    </row>
    <row r="593" spans="2:16" x14ac:dyDescent="0.25">
      <c r="B593" s="5" t="s">
        <v>1795</v>
      </c>
      <c r="C593" s="15">
        <v>44736</v>
      </c>
      <c r="D593" s="21" t="str">
        <f>TEXT(Table23[[#This Row],[Order Date]],"d")</f>
        <v>24</v>
      </c>
      <c r="E593" s="15" t="str">
        <f>TEXT(Table23[[#This Row],[Order Date]],"dddd")</f>
        <v>Friday</v>
      </c>
      <c r="F593" s="6" t="str">
        <f>TEXT(Table23[[#This Row],[Order Date]],"mmmm")</f>
        <v>June</v>
      </c>
      <c r="G593" s="6" t="s">
        <v>1796</v>
      </c>
      <c r="H593" s="6" t="s">
        <v>1797</v>
      </c>
      <c r="I593" s="6" t="s">
        <v>27</v>
      </c>
      <c r="J593" s="6" t="s">
        <v>28</v>
      </c>
      <c r="K593" s="7">
        <v>3200</v>
      </c>
      <c r="L593" s="7">
        <v>5</v>
      </c>
      <c r="M593" s="7">
        <f>Table23[[#This Row],[Qty]]*Table23[[#This Row],[Price]]</f>
        <v>16000</v>
      </c>
      <c r="N593" s="6" t="s">
        <v>17</v>
      </c>
      <c r="O593" s="8">
        <f>SUMIFS(Table23[Amount], Table23[Order Date], "&gt;"&amp;Table23[[#This Row],[Order Date]]-30,Table23[Order Date], "&lt;="&amp;Table23[[#This Row],[Order Date]])</f>
        <v>2128930</v>
      </c>
      <c r="P593" s="9">
        <f>SUMIFS(Table23[Amount], Table23[Order Date], "&gt;"&amp;Table23[[#This Row],[Order Date]]-90,Table23[Order Date], "&lt;="&amp;Table23[[#This Row],[Order Date]])</f>
        <v>6033130</v>
      </c>
    </row>
    <row r="594" spans="2:16" x14ac:dyDescent="0.25">
      <c r="B594" s="5" t="s">
        <v>1798</v>
      </c>
      <c r="C594" s="15">
        <v>44736</v>
      </c>
      <c r="D594" s="21" t="str">
        <f>TEXT(Table23[[#This Row],[Order Date]],"d")</f>
        <v>24</v>
      </c>
      <c r="E594" s="15" t="str">
        <f>TEXT(Table23[[#This Row],[Order Date]],"dddd")</f>
        <v>Friday</v>
      </c>
      <c r="F594" s="6" t="str">
        <f>TEXT(Table23[[#This Row],[Order Date]],"mmmm")</f>
        <v>June</v>
      </c>
      <c r="G594" s="6" t="s">
        <v>1799</v>
      </c>
      <c r="H594" s="6" t="s">
        <v>1800</v>
      </c>
      <c r="I594" s="6" t="s">
        <v>32</v>
      </c>
      <c r="J594" s="6" t="s">
        <v>33</v>
      </c>
      <c r="K594" s="7">
        <v>2900</v>
      </c>
      <c r="L594" s="7">
        <v>3</v>
      </c>
      <c r="M594" s="7">
        <f>Table23[[#This Row],[Qty]]*Table23[[#This Row],[Price]]</f>
        <v>8700</v>
      </c>
      <c r="N594" s="6" t="s">
        <v>23</v>
      </c>
      <c r="O594" s="8">
        <f>SUMIFS(Table23[Amount], Table23[Order Date], "&gt;"&amp;Table23[[#This Row],[Order Date]]-30,Table23[Order Date], "&lt;="&amp;Table23[[#This Row],[Order Date]])</f>
        <v>2128930</v>
      </c>
      <c r="P594" s="9">
        <f>SUMIFS(Table23[Amount], Table23[Order Date], "&gt;"&amp;Table23[[#This Row],[Order Date]]-90,Table23[Order Date], "&lt;="&amp;Table23[[#This Row],[Order Date]])</f>
        <v>6033130</v>
      </c>
    </row>
    <row r="595" spans="2:16" x14ac:dyDescent="0.25">
      <c r="B595" s="5" t="s">
        <v>1801</v>
      </c>
      <c r="C595" s="15">
        <v>44736</v>
      </c>
      <c r="D595" s="21" t="str">
        <f>TEXT(Table23[[#This Row],[Order Date]],"d")</f>
        <v>24</v>
      </c>
      <c r="E595" s="15" t="str">
        <f>TEXT(Table23[[#This Row],[Order Date]],"dddd")</f>
        <v>Friday</v>
      </c>
      <c r="F595" s="6" t="str">
        <f>TEXT(Table23[[#This Row],[Order Date]],"mmmm")</f>
        <v>June</v>
      </c>
      <c r="G595" s="6" t="s">
        <v>1802</v>
      </c>
      <c r="H595" s="6" t="s">
        <v>1803</v>
      </c>
      <c r="I595" s="6" t="s">
        <v>15</v>
      </c>
      <c r="J595" s="6" t="s">
        <v>37</v>
      </c>
      <c r="K595" s="7">
        <v>190</v>
      </c>
      <c r="L595" s="7">
        <v>1</v>
      </c>
      <c r="M595" s="7">
        <f>Table23[[#This Row],[Qty]]*Table23[[#This Row],[Price]]</f>
        <v>190</v>
      </c>
      <c r="N595" s="6" t="s">
        <v>17</v>
      </c>
      <c r="O595" s="8">
        <f>SUMIFS(Table23[Amount], Table23[Order Date], "&gt;"&amp;Table23[[#This Row],[Order Date]]-30,Table23[Order Date], "&lt;="&amp;Table23[[#This Row],[Order Date]])</f>
        <v>2128930</v>
      </c>
      <c r="P595" s="9">
        <f>SUMIFS(Table23[Amount], Table23[Order Date], "&gt;"&amp;Table23[[#This Row],[Order Date]]-90,Table23[Order Date], "&lt;="&amp;Table23[[#This Row],[Order Date]])</f>
        <v>6033130</v>
      </c>
    </row>
    <row r="596" spans="2:16" x14ac:dyDescent="0.25">
      <c r="B596" s="5" t="s">
        <v>1804</v>
      </c>
      <c r="C596" s="15">
        <v>44736</v>
      </c>
      <c r="D596" s="21" t="str">
        <f>TEXT(Table23[[#This Row],[Order Date]],"d")</f>
        <v>24</v>
      </c>
      <c r="E596" s="15" t="str">
        <f>TEXT(Table23[[#This Row],[Order Date]],"dddd")</f>
        <v>Friday</v>
      </c>
      <c r="F596" s="6" t="str">
        <f>TEXT(Table23[[#This Row],[Order Date]],"mmmm")</f>
        <v>June</v>
      </c>
      <c r="G596" s="6" t="s">
        <v>1805</v>
      </c>
      <c r="H596" s="6" t="s">
        <v>1806</v>
      </c>
      <c r="I596" s="6" t="s">
        <v>21</v>
      </c>
      <c r="J596" s="6" t="s">
        <v>41</v>
      </c>
      <c r="K596" s="7">
        <v>4000</v>
      </c>
      <c r="L596" s="7">
        <v>2</v>
      </c>
      <c r="M596" s="7">
        <f>Table23[[#This Row],[Qty]]*Table23[[#This Row],[Price]]</f>
        <v>8000</v>
      </c>
      <c r="N596" s="6" t="s">
        <v>23</v>
      </c>
      <c r="O596" s="8">
        <f>SUMIFS(Table23[Amount], Table23[Order Date], "&gt;"&amp;Table23[[#This Row],[Order Date]]-30,Table23[Order Date], "&lt;="&amp;Table23[[#This Row],[Order Date]])</f>
        <v>2128930</v>
      </c>
      <c r="P596" s="9">
        <f>SUMIFS(Table23[Amount], Table23[Order Date], "&gt;"&amp;Table23[[#This Row],[Order Date]]-90,Table23[Order Date], "&lt;="&amp;Table23[[#This Row],[Order Date]])</f>
        <v>6033130</v>
      </c>
    </row>
    <row r="597" spans="2:16" x14ac:dyDescent="0.25">
      <c r="B597" s="5" t="s">
        <v>1807</v>
      </c>
      <c r="C597" s="15">
        <v>44736</v>
      </c>
      <c r="D597" s="21" t="str">
        <f>TEXT(Table23[[#This Row],[Order Date]],"d")</f>
        <v>24</v>
      </c>
      <c r="E597" s="15" t="str">
        <f>TEXT(Table23[[#This Row],[Order Date]],"dddd")</f>
        <v>Friday</v>
      </c>
      <c r="F597" s="6" t="str">
        <f>TEXT(Table23[[#This Row],[Order Date]],"mmmm")</f>
        <v>June</v>
      </c>
      <c r="G597" s="6" t="s">
        <v>1808</v>
      </c>
      <c r="H597" s="6" t="s">
        <v>1809</v>
      </c>
      <c r="I597" s="6" t="s">
        <v>27</v>
      </c>
      <c r="J597" s="6" t="s">
        <v>45</v>
      </c>
      <c r="K597" s="7">
        <v>1500</v>
      </c>
      <c r="L597" s="7">
        <v>3</v>
      </c>
      <c r="M597" s="7">
        <f>Table23[[#This Row],[Qty]]*Table23[[#This Row],[Price]]</f>
        <v>4500</v>
      </c>
      <c r="N597" s="6" t="s">
        <v>17</v>
      </c>
      <c r="O597" s="8">
        <f>SUMIFS(Table23[Amount], Table23[Order Date], "&gt;"&amp;Table23[[#This Row],[Order Date]]-30,Table23[Order Date], "&lt;="&amp;Table23[[#This Row],[Order Date]])</f>
        <v>2128930</v>
      </c>
      <c r="P597" s="9">
        <f>SUMIFS(Table23[Amount], Table23[Order Date], "&gt;"&amp;Table23[[#This Row],[Order Date]]-90,Table23[Order Date], "&lt;="&amp;Table23[[#This Row],[Order Date]])</f>
        <v>6033130</v>
      </c>
    </row>
    <row r="598" spans="2:16" x14ac:dyDescent="0.25">
      <c r="B598" s="5" t="s">
        <v>1810</v>
      </c>
      <c r="C598" s="15">
        <v>44737</v>
      </c>
      <c r="D598" s="21" t="str">
        <f>TEXT(Table23[[#This Row],[Order Date]],"d")</f>
        <v>25</v>
      </c>
      <c r="E598" s="15" t="str">
        <f>TEXT(Table23[[#This Row],[Order Date]],"dddd")</f>
        <v>Saturday</v>
      </c>
      <c r="F598" s="6" t="str">
        <f>TEXT(Table23[[#This Row],[Order Date]],"mmmm")</f>
        <v>June</v>
      </c>
      <c r="G598" s="6" t="s">
        <v>1811</v>
      </c>
      <c r="H598" s="6" t="s">
        <v>1812</v>
      </c>
      <c r="I598" s="6" t="s">
        <v>32</v>
      </c>
      <c r="J598" s="6" t="s">
        <v>16</v>
      </c>
      <c r="K598" s="7">
        <v>210</v>
      </c>
      <c r="L598" s="7">
        <v>7</v>
      </c>
      <c r="M598" s="7">
        <f>Table23[[#This Row],[Qty]]*Table23[[#This Row],[Price]]</f>
        <v>1470</v>
      </c>
      <c r="N598" s="6" t="s">
        <v>23</v>
      </c>
      <c r="O598" s="8">
        <f>SUMIFS(Table23[Amount], Table23[Order Date], "&gt;"&amp;Table23[[#This Row],[Order Date]]-30,Table23[Order Date], "&lt;="&amp;Table23[[#This Row],[Order Date]])</f>
        <v>2094880</v>
      </c>
      <c r="P598" s="9">
        <f>SUMIFS(Table23[Amount], Table23[Order Date], "&gt;"&amp;Table23[[#This Row],[Order Date]]-90,Table23[Order Date], "&lt;="&amp;Table23[[#This Row],[Order Date]])</f>
        <v>6083760</v>
      </c>
    </row>
    <row r="599" spans="2:16" x14ac:dyDescent="0.25">
      <c r="B599" s="5" t="s">
        <v>1813</v>
      </c>
      <c r="C599" s="15">
        <v>44737</v>
      </c>
      <c r="D599" s="21" t="str">
        <f>TEXT(Table23[[#This Row],[Order Date]],"d")</f>
        <v>25</v>
      </c>
      <c r="E599" s="15" t="str">
        <f>TEXT(Table23[[#This Row],[Order Date]],"dddd")</f>
        <v>Saturday</v>
      </c>
      <c r="F599" s="6" t="str">
        <f>TEXT(Table23[[#This Row],[Order Date]],"mmmm")</f>
        <v>June</v>
      </c>
      <c r="G599" s="6" t="s">
        <v>1814</v>
      </c>
      <c r="H599" s="6" t="s">
        <v>1815</v>
      </c>
      <c r="I599" s="6" t="s">
        <v>15</v>
      </c>
      <c r="J599" s="6" t="s">
        <v>22</v>
      </c>
      <c r="K599" s="7">
        <v>4000</v>
      </c>
      <c r="L599" s="7">
        <v>6</v>
      </c>
      <c r="M599" s="7">
        <f>Table23[[#This Row],[Qty]]*Table23[[#This Row],[Price]]</f>
        <v>24000</v>
      </c>
      <c r="N599" s="6" t="s">
        <v>17</v>
      </c>
      <c r="O599" s="8">
        <f>SUMIFS(Table23[Amount], Table23[Order Date], "&gt;"&amp;Table23[[#This Row],[Order Date]]-30,Table23[Order Date], "&lt;="&amp;Table23[[#This Row],[Order Date]])</f>
        <v>2094880</v>
      </c>
      <c r="P599" s="9">
        <f>SUMIFS(Table23[Amount], Table23[Order Date], "&gt;"&amp;Table23[[#This Row],[Order Date]]-90,Table23[Order Date], "&lt;="&amp;Table23[[#This Row],[Order Date]])</f>
        <v>6083760</v>
      </c>
    </row>
    <row r="600" spans="2:16" x14ac:dyDescent="0.25">
      <c r="B600" s="5" t="s">
        <v>1816</v>
      </c>
      <c r="C600" s="15">
        <v>44737</v>
      </c>
      <c r="D600" s="21" t="str">
        <f>TEXT(Table23[[#This Row],[Order Date]],"d")</f>
        <v>25</v>
      </c>
      <c r="E600" s="15" t="str">
        <f>TEXT(Table23[[#This Row],[Order Date]],"dddd")</f>
        <v>Saturday</v>
      </c>
      <c r="F600" s="6" t="str">
        <f>TEXT(Table23[[#This Row],[Order Date]],"mmmm")</f>
        <v>June</v>
      </c>
      <c r="G600" s="6" t="s">
        <v>1817</v>
      </c>
      <c r="H600" s="6" t="s">
        <v>1818</v>
      </c>
      <c r="I600" s="6" t="s">
        <v>21</v>
      </c>
      <c r="J600" s="6" t="s">
        <v>28</v>
      </c>
      <c r="K600" s="7">
        <v>3200</v>
      </c>
      <c r="L600" s="7">
        <v>1</v>
      </c>
      <c r="M600" s="7">
        <f>Table23[[#This Row],[Qty]]*Table23[[#This Row],[Price]]</f>
        <v>3200</v>
      </c>
      <c r="N600" s="6" t="s">
        <v>23</v>
      </c>
      <c r="O600" s="8">
        <f>SUMIFS(Table23[Amount], Table23[Order Date], "&gt;"&amp;Table23[[#This Row],[Order Date]]-30,Table23[Order Date], "&lt;="&amp;Table23[[#This Row],[Order Date]])</f>
        <v>2094880</v>
      </c>
      <c r="P600" s="9">
        <f>SUMIFS(Table23[Amount], Table23[Order Date], "&gt;"&amp;Table23[[#This Row],[Order Date]]-90,Table23[Order Date], "&lt;="&amp;Table23[[#This Row],[Order Date]])</f>
        <v>6083760</v>
      </c>
    </row>
    <row r="601" spans="2:16" x14ac:dyDescent="0.25">
      <c r="B601" s="5" t="s">
        <v>1819</v>
      </c>
      <c r="C601" s="15">
        <v>44737</v>
      </c>
      <c r="D601" s="21" t="str">
        <f>TEXT(Table23[[#This Row],[Order Date]],"d")</f>
        <v>25</v>
      </c>
      <c r="E601" s="15" t="str">
        <f>TEXT(Table23[[#This Row],[Order Date]],"dddd")</f>
        <v>Saturday</v>
      </c>
      <c r="F601" s="6" t="str">
        <f>TEXT(Table23[[#This Row],[Order Date]],"mmmm")</f>
        <v>June</v>
      </c>
      <c r="G601" s="6" t="s">
        <v>1820</v>
      </c>
      <c r="H601" s="6" t="s">
        <v>1821</v>
      </c>
      <c r="I601" s="6" t="s">
        <v>27</v>
      </c>
      <c r="J601" s="6" t="s">
        <v>33</v>
      </c>
      <c r="K601" s="7">
        <v>2900</v>
      </c>
      <c r="L601" s="7">
        <v>3</v>
      </c>
      <c r="M601" s="7">
        <f>Table23[[#This Row],[Qty]]*Table23[[#This Row],[Price]]</f>
        <v>8700</v>
      </c>
      <c r="N601" s="6" t="s">
        <v>17</v>
      </c>
      <c r="O601" s="8">
        <f>SUMIFS(Table23[Amount], Table23[Order Date], "&gt;"&amp;Table23[[#This Row],[Order Date]]-30,Table23[Order Date], "&lt;="&amp;Table23[[#This Row],[Order Date]])</f>
        <v>2094880</v>
      </c>
      <c r="P601" s="9">
        <f>SUMIFS(Table23[Amount], Table23[Order Date], "&gt;"&amp;Table23[[#This Row],[Order Date]]-90,Table23[Order Date], "&lt;="&amp;Table23[[#This Row],[Order Date]])</f>
        <v>6083760</v>
      </c>
    </row>
    <row r="602" spans="2:16" x14ac:dyDescent="0.25">
      <c r="B602" s="5" t="s">
        <v>1822</v>
      </c>
      <c r="C602" s="15">
        <v>44737</v>
      </c>
      <c r="D602" s="21" t="str">
        <f>TEXT(Table23[[#This Row],[Order Date]],"d")</f>
        <v>25</v>
      </c>
      <c r="E602" s="15" t="str">
        <f>TEXT(Table23[[#This Row],[Order Date]],"dddd")</f>
        <v>Saturday</v>
      </c>
      <c r="F602" s="6" t="str">
        <f>TEXT(Table23[[#This Row],[Order Date]],"mmmm")</f>
        <v>June</v>
      </c>
      <c r="G602" s="6" t="s">
        <v>1823</v>
      </c>
      <c r="H602" s="6" t="s">
        <v>1824</v>
      </c>
      <c r="I602" s="6" t="s">
        <v>32</v>
      </c>
      <c r="J602" s="6" t="s">
        <v>37</v>
      </c>
      <c r="K602" s="7">
        <v>190</v>
      </c>
      <c r="L602" s="7">
        <v>4</v>
      </c>
      <c r="M602" s="7">
        <f>Table23[[#This Row],[Qty]]*Table23[[#This Row],[Price]]</f>
        <v>760</v>
      </c>
      <c r="N602" s="6" t="s">
        <v>23</v>
      </c>
      <c r="O602" s="8">
        <f>SUMIFS(Table23[Amount], Table23[Order Date], "&gt;"&amp;Table23[[#This Row],[Order Date]]-30,Table23[Order Date], "&lt;="&amp;Table23[[#This Row],[Order Date]])</f>
        <v>2094880</v>
      </c>
      <c r="P602" s="9">
        <f>SUMIFS(Table23[Amount], Table23[Order Date], "&gt;"&amp;Table23[[#This Row],[Order Date]]-90,Table23[Order Date], "&lt;="&amp;Table23[[#This Row],[Order Date]])</f>
        <v>6083760</v>
      </c>
    </row>
    <row r="603" spans="2:16" x14ac:dyDescent="0.25">
      <c r="B603" s="5" t="s">
        <v>1825</v>
      </c>
      <c r="C603" s="15">
        <v>44737</v>
      </c>
      <c r="D603" s="21" t="str">
        <f>TEXT(Table23[[#This Row],[Order Date]],"d")</f>
        <v>25</v>
      </c>
      <c r="E603" s="15" t="str">
        <f>TEXT(Table23[[#This Row],[Order Date]],"dddd")</f>
        <v>Saturday</v>
      </c>
      <c r="F603" s="6" t="str">
        <f>TEXT(Table23[[#This Row],[Order Date]],"mmmm")</f>
        <v>June</v>
      </c>
      <c r="G603" s="6" t="s">
        <v>1826</v>
      </c>
      <c r="H603" s="6" t="s">
        <v>1827</v>
      </c>
      <c r="I603" s="6" t="s">
        <v>15</v>
      </c>
      <c r="J603" s="6" t="s">
        <v>41</v>
      </c>
      <c r="K603" s="7">
        <v>4000</v>
      </c>
      <c r="L603" s="7">
        <v>2</v>
      </c>
      <c r="M603" s="7">
        <f>Table23[[#This Row],[Qty]]*Table23[[#This Row],[Price]]</f>
        <v>8000</v>
      </c>
      <c r="N603" s="6" t="s">
        <v>17</v>
      </c>
      <c r="O603" s="8">
        <f>SUMIFS(Table23[Amount], Table23[Order Date], "&gt;"&amp;Table23[[#This Row],[Order Date]]-30,Table23[Order Date], "&lt;="&amp;Table23[[#This Row],[Order Date]])</f>
        <v>2094880</v>
      </c>
      <c r="P603" s="9">
        <f>SUMIFS(Table23[Amount], Table23[Order Date], "&gt;"&amp;Table23[[#This Row],[Order Date]]-90,Table23[Order Date], "&lt;="&amp;Table23[[#This Row],[Order Date]])</f>
        <v>6083760</v>
      </c>
    </row>
    <row r="604" spans="2:16" x14ac:dyDescent="0.25">
      <c r="B604" s="5" t="s">
        <v>1828</v>
      </c>
      <c r="C604" s="15">
        <v>44737</v>
      </c>
      <c r="D604" s="21" t="str">
        <f>TEXT(Table23[[#This Row],[Order Date]],"d")</f>
        <v>25</v>
      </c>
      <c r="E604" s="15" t="str">
        <f>TEXT(Table23[[#This Row],[Order Date]],"dddd")</f>
        <v>Saturday</v>
      </c>
      <c r="F604" s="6" t="str">
        <f>TEXT(Table23[[#This Row],[Order Date]],"mmmm")</f>
        <v>June</v>
      </c>
      <c r="G604" s="6" t="s">
        <v>1829</v>
      </c>
      <c r="H604" s="6" t="s">
        <v>1830</v>
      </c>
      <c r="I604" s="6" t="s">
        <v>21</v>
      </c>
      <c r="J604" s="6" t="s">
        <v>45</v>
      </c>
      <c r="K604" s="7">
        <v>1500</v>
      </c>
      <c r="L604" s="7">
        <v>3</v>
      </c>
      <c r="M604" s="7">
        <f>Table23[[#This Row],[Qty]]*Table23[[#This Row],[Price]]</f>
        <v>4500</v>
      </c>
      <c r="N604" s="6" t="s">
        <v>23</v>
      </c>
      <c r="O604" s="8">
        <f>SUMIFS(Table23[Amount], Table23[Order Date], "&gt;"&amp;Table23[[#This Row],[Order Date]]-30,Table23[Order Date], "&lt;="&amp;Table23[[#This Row],[Order Date]])</f>
        <v>2094880</v>
      </c>
      <c r="P604" s="9">
        <f>SUMIFS(Table23[Amount], Table23[Order Date], "&gt;"&amp;Table23[[#This Row],[Order Date]]-90,Table23[Order Date], "&lt;="&amp;Table23[[#This Row],[Order Date]])</f>
        <v>6083760</v>
      </c>
    </row>
    <row r="605" spans="2:16" x14ac:dyDescent="0.25">
      <c r="B605" s="5" t="s">
        <v>1831</v>
      </c>
      <c r="C605" s="15">
        <v>44738</v>
      </c>
      <c r="D605" s="21" t="str">
        <f>TEXT(Table23[[#This Row],[Order Date]],"d")</f>
        <v>26</v>
      </c>
      <c r="E605" s="15" t="str">
        <f>TEXT(Table23[[#This Row],[Order Date]],"dddd")</f>
        <v>Sunday</v>
      </c>
      <c r="F605" s="6" t="str">
        <f>TEXT(Table23[[#This Row],[Order Date]],"mmmm")</f>
        <v>June</v>
      </c>
      <c r="G605" s="6" t="s">
        <v>1832</v>
      </c>
      <c r="H605" s="6" t="s">
        <v>1833</v>
      </c>
      <c r="I605" s="6" t="s">
        <v>27</v>
      </c>
      <c r="J605" s="6" t="s">
        <v>16</v>
      </c>
      <c r="K605" s="7">
        <v>210</v>
      </c>
      <c r="L605" s="7">
        <v>4</v>
      </c>
      <c r="M605" s="7">
        <f>Table23[[#This Row],[Qty]]*Table23[[#This Row],[Price]]</f>
        <v>840</v>
      </c>
      <c r="N605" s="6" t="s">
        <v>17</v>
      </c>
      <c r="O605" s="8">
        <f>SUMIFS(Table23[Amount], Table23[Order Date], "&gt;"&amp;Table23[[#This Row],[Order Date]]-30,Table23[Order Date], "&lt;="&amp;Table23[[#This Row],[Order Date]])</f>
        <v>2144870</v>
      </c>
      <c r="P605" s="9">
        <f>SUMIFS(Table23[Amount], Table23[Order Date], "&gt;"&amp;Table23[[#This Row],[Order Date]]-90,Table23[Order Date], "&lt;="&amp;Table23[[#This Row],[Order Date]])</f>
        <v>6183560</v>
      </c>
    </row>
    <row r="606" spans="2:16" x14ac:dyDescent="0.25">
      <c r="B606" s="5" t="s">
        <v>1834</v>
      </c>
      <c r="C606" s="15">
        <v>44738</v>
      </c>
      <c r="D606" s="21" t="str">
        <f>TEXT(Table23[[#This Row],[Order Date]],"d")</f>
        <v>26</v>
      </c>
      <c r="E606" s="15" t="str">
        <f>TEXT(Table23[[#This Row],[Order Date]],"dddd")</f>
        <v>Sunday</v>
      </c>
      <c r="F606" s="6" t="str">
        <f>TEXT(Table23[[#This Row],[Order Date]],"mmmm")</f>
        <v>June</v>
      </c>
      <c r="G606" s="6" t="s">
        <v>1835</v>
      </c>
      <c r="H606" s="6" t="s">
        <v>1836</v>
      </c>
      <c r="I606" s="6" t="s">
        <v>32</v>
      </c>
      <c r="J606" s="6" t="s">
        <v>22</v>
      </c>
      <c r="K606" s="7">
        <v>4000</v>
      </c>
      <c r="L606" s="7">
        <v>5</v>
      </c>
      <c r="M606" s="7">
        <f>Table23[[#This Row],[Qty]]*Table23[[#This Row],[Price]]</f>
        <v>20000</v>
      </c>
      <c r="N606" s="6" t="s">
        <v>23</v>
      </c>
      <c r="O606" s="8">
        <f>SUMIFS(Table23[Amount], Table23[Order Date], "&gt;"&amp;Table23[[#This Row],[Order Date]]-30,Table23[Order Date], "&lt;="&amp;Table23[[#This Row],[Order Date]])</f>
        <v>2144870</v>
      </c>
      <c r="P606" s="9">
        <f>SUMIFS(Table23[Amount], Table23[Order Date], "&gt;"&amp;Table23[[#This Row],[Order Date]]-90,Table23[Order Date], "&lt;="&amp;Table23[[#This Row],[Order Date]])</f>
        <v>6183560</v>
      </c>
    </row>
    <row r="607" spans="2:16" x14ac:dyDescent="0.25">
      <c r="B607" s="5" t="s">
        <v>1837</v>
      </c>
      <c r="C607" s="15">
        <v>44738</v>
      </c>
      <c r="D607" s="21" t="str">
        <f>TEXT(Table23[[#This Row],[Order Date]],"d")</f>
        <v>26</v>
      </c>
      <c r="E607" s="15" t="str">
        <f>TEXT(Table23[[#This Row],[Order Date]],"dddd")</f>
        <v>Sunday</v>
      </c>
      <c r="F607" s="6" t="str">
        <f>TEXT(Table23[[#This Row],[Order Date]],"mmmm")</f>
        <v>June</v>
      </c>
      <c r="G607" s="6" t="s">
        <v>1838</v>
      </c>
      <c r="H607" s="6" t="s">
        <v>1839</v>
      </c>
      <c r="I607" s="6" t="s">
        <v>15</v>
      </c>
      <c r="J607" s="6" t="s">
        <v>28</v>
      </c>
      <c r="K607" s="7">
        <v>3200</v>
      </c>
      <c r="L607" s="7">
        <v>6</v>
      </c>
      <c r="M607" s="7">
        <f>Table23[[#This Row],[Qty]]*Table23[[#This Row],[Price]]</f>
        <v>19200</v>
      </c>
      <c r="N607" s="6" t="s">
        <v>17</v>
      </c>
      <c r="O607" s="8">
        <f>SUMIFS(Table23[Amount], Table23[Order Date], "&gt;"&amp;Table23[[#This Row],[Order Date]]-30,Table23[Order Date], "&lt;="&amp;Table23[[#This Row],[Order Date]])</f>
        <v>2144870</v>
      </c>
      <c r="P607" s="9">
        <f>SUMIFS(Table23[Amount], Table23[Order Date], "&gt;"&amp;Table23[[#This Row],[Order Date]]-90,Table23[Order Date], "&lt;="&amp;Table23[[#This Row],[Order Date]])</f>
        <v>6183560</v>
      </c>
    </row>
    <row r="608" spans="2:16" x14ac:dyDescent="0.25">
      <c r="B608" s="5" t="s">
        <v>1840</v>
      </c>
      <c r="C608" s="15">
        <v>44738</v>
      </c>
      <c r="D608" s="21" t="str">
        <f>TEXT(Table23[[#This Row],[Order Date]],"d")</f>
        <v>26</v>
      </c>
      <c r="E608" s="15" t="str">
        <f>TEXT(Table23[[#This Row],[Order Date]],"dddd")</f>
        <v>Sunday</v>
      </c>
      <c r="F608" s="6" t="str">
        <f>TEXT(Table23[[#This Row],[Order Date]],"mmmm")</f>
        <v>June</v>
      </c>
      <c r="G608" s="6" t="s">
        <v>1841</v>
      </c>
      <c r="H608" s="6" t="s">
        <v>1842</v>
      </c>
      <c r="I608" s="6" t="s">
        <v>21</v>
      </c>
      <c r="J608" s="6" t="s">
        <v>33</v>
      </c>
      <c r="K608" s="7">
        <v>2900</v>
      </c>
      <c r="L608" s="7">
        <v>5</v>
      </c>
      <c r="M608" s="7">
        <f>Table23[[#This Row],[Qty]]*Table23[[#This Row],[Price]]</f>
        <v>14500</v>
      </c>
      <c r="N608" s="6" t="s">
        <v>23</v>
      </c>
      <c r="O608" s="8">
        <f>SUMIFS(Table23[Amount], Table23[Order Date], "&gt;"&amp;Table23[[#This Row],[Order Date]]-30,Table23[Order Date], "&lt;="&amp;Table23[[#This Row],[Order Date]])</f>
        <v>2144870</v>
      </c>
      <c r="P608" s="9">
        <f>SUMIFS(Table23[Amount], Table23[Order Date], "&gt;"&amp;Table23[[#This Row],[Order Date]]-90,Table23[Order Date], "&lt;="&amp;Table23[[#This Row],[Order Date]])</f>
        <v>6183560</v>
      </c>
    </row>
    <row r="609" spans="2:16" x14ac:dyDescent="0.25">
      <c r="B609" s="5" t="s">
        <v>1843</v>
      </c>
      <c r="C609" s="15">
        <v>44738</v>
      </c>
      <c r="D609" s="21" t="str">
        <f>TEXT(Table23[[#This Row],[Order Date]],"d")</f>
        <v>26</v>
      </c>
      <c r="E609" s="15" t="str">
        <f>TEXT(Table23[[#This Row],[Order Date]],"dddd")</f>
        <v>Sunday</v>
      </c>
      <c r="F609" s="6" t="str">
        <f>TEXT(Table23[[#This Row],[Order Date]],"mmmm")</f>
        <v>June</v>
      </c>
      <c r="G609" s="6" t="s">
        <v>1844</v>
      </c>
      <c r="H609" s="6" t="s">
        <v>1845</v>
      </c>
      <c r="I609" s="6" t="s">
        <v>27</v>
      </c>
      <c r="J609" s="6" t="s">
        <v>37</v>
      </c>
      <c r="K609" s="7">
        <v>190</v>
      </c>
      <c r="L609" s="7">
        <v>4</v>
      </c>
      <c r="M609" s="7">
        <f>Table23[[#This Row],[Qty]]*Table23[[#This Row],[Price]]</f>
        <v>760</v>
      </c>
      <c r="N609" s="6" t="s">
        <v>17</v>
      </c>
      <c r="O609" s="8">
        <f>SUMIFS(Table23[Amount], Table23[Order Date], "&gt;"&amp;Table23[[#This Row],[Order Date]]-30,Table23[Order Date], "&lt;="&amp;Table23[[#This Row],[Order Date]])</f>
        <v>2144870</v>
      </c>
      <c r="P609" s="9">
        <f>SUMIFS(Table23[Amount], Table23[Order Date], "&gt;"&amp;Table23[[#This Row],[Order Date]]-90,Table23[Order Date], "&lt;="&amp;Table23[[#This Row],[Order Date]])</f>
        <v>6183560</v>
      </c>
    </row>
    <row r="610" spans="2:16" x14ac:dyDescent="0.25">
      <c r="B610" s="5" t="s">
        <v>1846</v>
      </c>
      <c r="C610" s="15">
        <v>44738</v>
      </c>
      <c r="D610" s="21" t="str">
        <f>TEXT(Table23[[#This Row],[Order Date]],"d")</f>
        <v>26</v>
      </c>
      <c r="E610" s="15" t="str">
        <f>TEXT(Table23[[#This Row],[Order Date]],"dddd")</f>
        <v>Sunday</v>
      </c>
      <c r="F610" s="6" t="str">
        <f>TEXT(Table23[[#This Row],[Order Date]],"mmmm")</f>
        <v>June</v>
      </c>
      <c r="G610" s="6" t="s">
        <v>1847</v>
      </c>
      <c r="H610" s="6" t="s">
        <v>1848</v>
      </c>
      <c r="I610" s="6" t="s">
        <v>32</v>
      </c>
      <c r="J610" s="6" t="s">
        <v>41</v>
      </c>
      <c r="K610" s="7">
        <v>4000</v>
      </c>
      <c r="L610" s="7">
        <v>10</v>
      </c>
      <c r="M610" s="7">
        <f>Table23[[#This Row],[Qty]]*Table23[[#This Row],[Price]]</f>
        <v>40000</v>
      </c>
      <c r="N610" s="6" t="s">
        <v>23</v>
      </c>
      <c r="O610" s="8">
        <f>SUMIFS(Table23[Amount], Table23[Order Date], "&gt;"&amp;Table23[[#This Row],[Order Date]]-30,Table23[Order Date], "&lt;="&amp;Table23[[#This Row],[Order Date]])</f>
        <v>2144870</v>
      </c>
      <c r="P610" s="9">
        <f>SUMIFS(Table23[Amount], Table23[Order Date], "&gt;"&amp;Table23[[#This Row],[Order Date]]-90,Table23[Order Date], "&lt;="&amp;Table23[[#This Row],[Order Date]])</f>
        <v>6183560</v>
      </c>
    </row>
    <row r="611" spans="2:16" x14ac:dyDescent="0.25">
      <c r="B611" s="5" t="s">
        <v>1849</v>
      </c>
      <c r="C611" s="15">
        <v>44738</v>
      </c>
      <c r="D611" s="21" t="str">
        <f>TEXT(Table23[[#This Row],[Order Date]],"d")</f>
        <v>26</v>
      </c>
      <c r="E611" s="15" t="str">
        <f>TEXT(Table23[[#This Row],[Order Date]],"dddd")</f>
        <v>Sunday</v>
      </c>
      <c r="F611" s="6" t="str">
        <f>TEXT(Table23[[#This Row],[Order Date]],"mmmm")</f>
        <v>June</v>
      </c>
      <c r="G611" s="6" t="s">
        <v>1850</v>
      </c>
      <c r="H611" s="6" t="s">
        <v>1851</v>
      </c>
      <c r="I611" s="6" t="s">
        <v>15</v>
      </c>
      <c r="J611" s="6" t="s">
        <v>45</v>
      </c>
      <c r="K611" s="7">
        <v>1500</v>
      </c>
      <c r="L611" s="7">
        <v>3</v>
      </c>
      <c r="M611" s="7">
        <f>Table23[[#This Row],[Qty]]*Table23[[#This Row],[Price]]</f>
        <v>4500</v>
      </c>
      <c r="N611" s="6" t="s">
        <v>17</v>
      </c>
      <c r="O611" s="8">
        <f>SUMIFS(Table23[Amount], Table23[Order Date], "&gt;"&amp;Table23[[#This Row],[Order Date]]-30,Table23[Order Date], "&lt;="&amp;Table23[[#This Row],[Order Date]])</f>
        <v>2144870</v>
      </c>
      <c r="P611" s="9">
        <f>SUMIFS(Table23[Amount], Table23[Order Date], "&gt;"&amp;Table23[[#This Row],[Order Date]]-90,Table23[Order Date], "&lt;="&amp;Table23[[#This Row],[Order Date]])</f>
        <v>6183560</v>
      </c>
    </row>
    <row r="612" spans="2:16" x14ac:dyDescent="0.25">
      <c r="B612" s="5" t="s">
        <v>1852</v>
      </c>
      <c r="C612" s="15">
        <v>44739</v>
      </c>
      <c r="D612" s="21" t="str">
        <f>TEXT(Table23[[#This Row],[Order Date]],"d")</f>
        <v>27</v>
      </c>
      <c r="E612" s="15" t="str">
        <f>TEXT(Table23[[#This Row],[Order Date]],"dddd")</f>
        <v>Monday</v>
      </c>
      <c r="F612" s="6" t="str">
        <f>TEXT(Table23[[#This Row],[Order Date]],"mmmm")</f>
        <v>June</v>
      </c>
      <c r="G612" s="6" t="s">
        <v>1853</v>
      </c>
      <c r="H612" s="6" t="s">
        <v>1854</v>
      </c>
      <c r="I612" s="6" t="s">
        <v>21</v>
      </c>
      <c r="J612" s="6" t="s">
        <v>16</v>
      </c>
      <c r="K612" s="7">
        <v>210</v>
      </c>
      <c r="L612" s="7">
        <v>4</v>
      </c>
      <c r="M612" s="7">
        <f>Table23[[#This Row],[Qty]]*Table23[[#This Row],[Price]]</f>
        <v>840</v>
      </c>
      <c r="N612" s="6" t="s">
        <v>23</v>
      </c>
      <c r="O612" s="8">
        <f>SUMIFS(Table23[Amount], Table23[Order Date], "&gt;"&amp;Table23[[#This Row],[Order Date]]-30,Table23[Order Date], "&lt;="&amp;Table23[[#This Row],[Order Date]])</f>
        <v>2178920</v>
      </c>
      <c r="P612" s="9">
        <f>SUMIFS(Table23[Amount], Table23[Order Date], "&gt;"&amp;Table23[[#This Row],[Order Date]]-90,Table23[Order Date], "&lt;="&amp;Table23[[#This Row],[Order Date]])</f>
        <v>6268240</v>
      </c>
    </row>
    <row r="613" spans="2:16" x14ac:dyDescent="0.25">
      <c r="B613" s="5" t="s">
        <v>1855</v>
      </c>
      <c r="C613" s="15">
        <v>44739</v>
      </c>
      <c r="D613" s="21" t="str">
        <f>TEXT(Table23[[#This Row],[Order Date]],"d")</f>
        <v>27</v>
      </c>
      <c r="E613" s="15" t="str">
        <f>TEXT(Table23[[#This Row],[Order Date]],"dddd")</f>
        <v>Monday</v>
      </c>
      <c r="F613" s="6" t="str">
        <f>TEXT(Table23[[#This Row],[Order Date]],"mmmm")</f>
        <v>June</v>
      </c>
      <c r="G613" s="6" t="s">
        <v>1856</v>
      </c>
      <c r="H613" s="6" t="s">
        <v>1857</v>
      </c>
      <c r="I613" s="6" t="s">
        <v>27</v>
      </c>
      <c r="J613" s="6" t="s">
        <v>22</v>
      </c>
      <c r="K613" s="7">
        <v>4000</v>
      </c>
      <c r="L613" s="7">
        <v>5</v>
      </c>
      <c r="M613" s="7">
        <f>Table23[[#This Row],[Qty]]*Table23[[#This Row],[Price]]</f>
        <v>20000</v>
      </c>
      <c r="N613" s="6" t="s">
        <v>17</v>
      </c>
      <c r="O613" s="8">
        <f>SUMIFS(Table23[Amount], Table23[Order Date], "&gt;"&amp;Table23[[#This Row],[Order Date]]-30,Table23[Order Date], "&lt;="&amp;Table23[[#This Row],[Order Date]])</f>
        <v>2178920</v>
      </c>
      <c r="P613" s="9">
        <f>SUMIFS(Table23[Amount], Table23[Order Date], "&gt;"&amp;Table23[[#This Row],[Order Date]]-90,Table23[Order Date], "&lt;="&amp;Table23[[#This Row],[Order Date]])</f>
        <v>6268240</v>
      </c>
    </row>
    <row r="614" spans="2:16" x14ac:dyDescent="0.25">
      <c r="B614" s="5" t="s">
        <v>1858</v>
      </c>
      <c r="C614" s="15">
        <v>44739</v>
      </c>
      <c r="D614" s="21" t="str">
        <f>TEXT(Table23[[#This Row],[Order Date]],"d")</f>
        <v>27</v>
      </c>
      <c r="E614" s="15" t="str">
        <f>TEXT(Table23[[#This Row],[Order Date]],"dddd")</f>
        <v>Monday</v>
      </c>
      <c r="F614" s="6" t="str">
        <f>TEXT(Table23[[#This Row],[Order Date]],"mmmm")</f>
        <v>June</v>
      </c>
      <c r="G614" s="6" t="s">
        <v>1859</v>
      </c>
      <c r="H614" s="6" t="s">
        <v>1860</v>
      </c>
      <c r="I614" s="6" t="s">
        <v>32</v>
      </c>
      <c r="J614" s="6" t="s">
        <v>28</v>
      </c>
      <c r="K614" s="7">
        <v>3200</v>
      </c>
      <c r="L614" s="7">
        <v>6</v>
      </c>
      <c r="M614" s="7">
        <f>Table23[[#This Row],[Qty]]*Table23[[#This Row],[Price]]</f>
        <v>19200</v>
      </c>
      <c r="N614" s="6" t="s">
        <v>23</v>
      </c>
      <c r="O614" s="8">
        <f>SUMIFS(Table23[Amount], Table23[Order Date], "&gt;"&amp;Table23[[#This Row],[Order Date]]-30,Table23[Order Date], "&lt;="&amp;Table23[[#This Row],[Order Date]])</f>
        <v>2178920</v>
      </c>
      <c r="P614" s="9">
        <f>SUMIFS(Table23[Amount], Table23[Order Date], "&gt;"&amp;Table23[[#This Row],[Order Date]]-90,Table23[Order Date], "&lt;="&amp;Table23[[#This Row],[Order Date]])</f>
        <v>6268240</v>
      </c>
    </row>
    <row r="615" spans="2:16" x14ac:dyDescent="0.25">
      <c r="B615" s="5" t="s">
        <v>1861</v>
      </c>
      <c r="C615" s="15">
        <v>44739</v>
      </c>
      <c r="D615" s="21" t="str">
        <f>TEXT(Table23[[#This Row],[Order Date]],"d")</f>
        <v>27</v>
      </c>
      <c r="E615" s="15" t="str">
        <f>TEXT(Table23[[#This Row],[Order Date]],"dddd")</f>
        <v>Monday</v>
      </c>
      <c r="F615" s="6" t="str">
        <f>TEXT(Table23[[#This Row],[Order Date]],"mmmm")</f>
        <v>June</v>
      </c>
      <c r="G615" s="6" t="s">
        <v>1862</v>
      </c>
      <c r="H615" s="6" t="s">
        <v>1863</v>
      </c>
      <c r="I615" s="6" t="s">
        <v>15</v>
      </c>
      <c r="J615" s="6" t="s">
        <v>33</v>
      </c>
      <c r="K615" s="7">
        <v>2900</v>
      </c>
      <c r="L615" s="7">
        <v>5</v>
      </c>
      <c r="M615" s="7">
        <f>Table23[[#This Row],[Qty]]*Table23[[#This Row],[Price]]</f>
        <v>14500</v>
      </c>
      <c r="N615" s="6" t="s">
        <v>17</v>
      </c>
      <c r="O615" s="8">
        <f>SUMIFS(Table23[Amount], Table23[Order Date], "&gt;"&amp;Table23[[#This Row],[Order Date]]-30,Table23[Order Date], "&lt;="&amp;Table23[[#This Row],[Order Date]])</f>
        <v>2178920</v>
      </c>
      <c r="P615" s="9">
        <f>SUMIFS(Table23[Amount], Table23[Order Date], "&gt;"&amp;Table23[[#This Row],[Order Date]]-90,Table23[Order Date], "&lt;="&amp;Table23[[#This Row],[Order Date]])</f>
        <v>6268240</v>
      </c>
    </row>
    <row r="616" spans="2:16" x14ac:dyDescent="0.25">
      <c r="B616" s="5" t="s">
        <v>1864</v>
      </c>
      <c r="C616" s="15">
        <v>44739</v>
      </c>
      <c r="D616" s="21" t="str">
        <f>TEXT(Table23[[#This Row],[Order Date]],"d")</f>
        <v>27</v>
      </c>
      <c r="E616" s="15" t="str">
        <f>TEXT(Table23[[#This Row],[Order Date]],"dddd")</f>
        <v>Monday</v>
      </c>
      <c r="F616" s="6" t="str">
        <f>TEXT(Table23[[#This Row],[Order Date]],"mmmm")</f>
        <v>June</v>
      </c>
      <c r="G616" s="6" t="s">
        <v>1865</v>
      </c>
      <c r="H616" s="6" t="s">
        <v>1866</v>
      </c>
      <c r="I616" s="6" t="s">
        <v>21</v>
      </c>
      <c r="J616" s="6" t="s">
        <v>37</v>
      </c>
      <c r="K616" s="7">
        <v>190</v>
      </c>
      <c r="L616" s="7">
        <v>6</v>
      </c>
      <c r="M616" s="7">
        <f>Table23[[#This Row],[Qty]]*Table23[[#This Row],[Price]]</f>
        <v>1140</v>
      </c>
      <c r="N616" s="6" t="s">
        <v>23</v>
      </c>
      <c r="O616" s="8">
        <f>SUMIFS(Table23[Amount], Table23[Order Date], "&gt;"&amp;Table23[[#This Row],[Order Date]]-30,Table23[Order Date], "&lt;="&amp;Table23[[#This Row],[Order Date]])</f>
        <v>2178920</v>
      </c>
      <c r="P616" s="9">
        <f>SUMIFS(Table23[Amount], Table23[Order Date], "&gt;"&amp;Table23[[#This Row],[Order Date]]-90,Table23[Order Date], "&lt;="&amp;Table23[[#This Row],[Order Date]])</f>
        <v>6268240</v>
      </c>
    </row>
    <row r="617" spans="2:16" x14ac:dyDescent="0.25">
      <c r="B617" s="5" t="s">
        <v>1867</v>
      </c>
      <c r="C617" s="15">
        <v>44739</v>
      </c>
      <c r="D617" s="21" t="str">
        <f>TEXT(Table23[[#This Row],[Order Date]],"d")</f>
        <v>27</v>
      </c>
      <c r="E617" s="15" t="str">
        <f>TEXT(Table23[[#This Row],[Order Date]],"dddd")</f>
        <v>Monday</v>
      </c>
      <c r="F617" s="6" t="str">
        <f>TEXT(Table23[[#This Row],[Order Date]],"mmmm")</f>
        <v>June</v>
      </c>
      <c r="G617" s="6" t="s">
        <v>1868</v>
      </c>
      <c r="H617" s="6" t="s">
        <v>1869</v>
      </c>
      <c r="I617" s="6" t="s">
        <v>27</v>
      </c>
      <c r="J617" s="6" t="s">
        <v>41</v>
      </c>
      <c r="K617" s="7">
        <v>4000</v>
      </c>
      <c r="L617" s="7">
        <v>5</v>
      </c>
      <c r="M617" s="7">
        <f>Table23[[#This Row],[Qty]]*Table23[[#This Row],[Price]]</f>
        <v>20000</v>
      </c>
      <c r="N617" s="6" t="s">
        <v>17</v>
      </c>
      <c r="O617" s="8">
        <f>SUMIFS(Table23[Amount], Table23[Order Date], "&gt;"&amp;Table23[[#This Row],[Order Date]]-30,Table23[Order Date], "&lt;="&amp;Table23[[#This Row],[Order Date]])</f>
        <v>2178920</v>
      </c>
      <c r="P617" s="9">
        <f>SUMIFS(Table23[Amount], Table23[Order Date], "&gt;"&amp;Table23[[#This Row],[Order Date]]-90,Table23[Order Date], "&lt;="&amp;Table23[[#This Row],[Order Date]])</f>
        <v>6268240</v>
      </c>
    </row>
    <row r="618" spans="2:16" x14ac:dyDescent="0.25">
      <c r="B618" s="5" t="s">
        <v>1870</v>
      </c>
      <c r="C618" s="15">
        <v>44739</v>
      </c>
      <c r="D618" s="21" t="str">
        <f>TEXT(Table23[[#This Row],[Order Date]],"d")</f>
        <v>27</v>
      </c>
      <c r="E618" s="15" t="str">
        <f>TEXT(Table23[[#This Row],[Order Date]],"dddd")</f>
        <v>Monday</v>
      </c>
      <c r="F618" s="6" t="str">
        <f>TEXT(Table23[[#This Row],[Order Date]],"mmmm")</f>
        <v>June</v>
      </c>
      <c r="G618" s="6" t="s">
        <v>1871</v>
      </c>
      <c r="H618" s="6" t="s">
        <v>1872</v>
      </c>
      <c r="I618" s="6" t="s">
        <v>32</v>
      </c>
      <c r="J618" s="6" t="s">
        <v>45</v>
      </c>
      <c r="K618" s="7">
        <v>1500</v>
      </c>
      <c r="L618" s="7">
        <v>6</v>
      </c>
      <c r="M618" s="7">
        <f>Table23[[#This Row],[Qty]]*Table23[[#This Row],[Price]]</f>
        <v>9000</v>
      </c>
      <c r="N618" s="6" t="s">
        <v>23</v>
      </c>
      <c r="O618" s="8">
        <f>SUMIFS(Table23[Amount], Table23[Order Date], "&gt;"&amp;Table23[[#This Row],[Order Date]]-30,Table23[Order Date], "&lt;="&amp;Table23[[#This Row],[Order Date]])</f>
        <v>2178920</v>
      </c>
      <c r="P618" s="9">
        <f>SUMIFS(Table23[Amount], Table23[Order Date], "&gt;"&amp;Table23[[#This Row],[Order Date]]-90,Table23[Order Date], "&lt;="&amp;Table23[[#This Row],[Order Date]])</f>
        <v>6268240</v>
      </c>
    </row>
    <row r="619" spans="2:16" x14ac:dyDescent="0.25">
      <c r="B619" s="5" t="s">
        <v>1873</v>
      </c>
      <c r="C619" s="15">
        <v>44740</v>
      </c>
      <c r="D619" s="21" t="str">
        <f>TEXT(Table23[[#This Row],[Order Date]],"d")</f>
        <v>28</v>
      </c>
      <c r="E619" s="15" t="str">
        <f>TEXT(Table23[[#This Row],[Order Date]],"dddd")</f>
        <v>Tuesday</v>
      </c>
      <c r="F619" s="6" t="str">
        <f>TEXT(Table23[[#This Row],[Order Date]],"mmmm")</f>
        <v>June</v>
      </c>
      <c r="G619" s="6" t="s">
        <v>1874</v>
      </c>
      <c r="H619" s="6" t="s">
        <v>1875</v>
      </c>
      <c r="I619" s="6" t="s">
        <v>15</v>
      </c>
      <c r="J619" s="6" t="s">
        <v>16</v>
      </c>
      <c r="K619" s="7">
        <v>210</v>
      </c>
      <c r="L619" s="7">
        <v>2</v>
      </c>
      <c r="M619" s="7">
        <f>Table23[[#This Row],[Qty]]*Table23[[#This Row],[Price]]</f>
        <v>420</v>
      </c>
      <c r="N619" s="6" t="s">
        <v>17</v>
      </c>
      <c r="O619" s="8">
        <f>SUMIFS(Table23[Amount], Table23[Order Date], "&gt;"&amp;Table23[[#This Row],[Order Date]]-30,Table23[Order Date], "&lt;="&amp;Table23[[#This Row],[Order Date]])</f>
        <v>2128930</v>
      </c>
      <c r="P619" s="9">
        <f>SUMIFS(Table23[Amount], Table23[Order Date], "&gt;"&amp;Table23[[#This Row],[Order Date]]-90,Table23[Order Date], "&lt;="&amp;Table23[[#This Row],[Order Date]])</f>
        <v>6318050</v>
      </c>
    </row>
    <row r="620" spans="2:16" x14ac:dyDescent="0.25">
      <c r="B620" s="5" t="s">
        <v>1876</v>
      </c>
      <c r="C620" s="15">
        <v>44740</v>
      </c>
      <c r="D620" s="21" t="str">
        <f>TEXT(Table23[[#This Row],[Order Date]],"d")</f>
        <v>28</v>
      </c>
      <c r="E620" s="15" t="str">
        <f>TEXT(Table23[[#This Row],[Order Date]],"dddd")</f>
        <v>Tuesday</v>
      </c>
      <c r="F620" s="6" t="str">
        <f>TEXT(Table23[[#This Row],[Order Date]],"mmmm")</f>
        <v>June</v>
      </c>
      <c r="G620" s="6" t="s">
        <v>1877</v>
      </c>
      <c r="H620" s="6" t="s">
        <v>1878</v>
      </c>
      <c r="I620" s="6" t="s">
        <v>21</v>
      </c>
      <c r="J620" s="6" t="s">
        <v>22</v>
      </c>
      <c r="K620" s="7">
        <v>4000</v>
      </c>
      <c r="L620" s="7">
        <v>3</v>
      </c>
      <c r="M620" s="7">
        <f>Table23[[#This Row],[Qty]]*Table23[[#This Row],[Price]]</f>
        <v>12000</v>
      </c>
      <c r="N620" s="6" t="s">
        <v>23</v>
      </c>
      <c r="O620" s="8">
        <f>SUMIFS(Table23[Amount], Table23[Order Date], "&gt;"&amp;Table23[[#This Row],[Order Date]]-30,Table23[Order Date], "&lt;="&amp;Table23[[#This Row],[Order Date]])</f>
        <v>2128930</v>
      </c>
      <c r="P620" s="9">
        <f>SUMIFS(Table23[Amount], Table23[Order Date], "&gt;"&amp;Table23[[#This Row],[Order Date]]-90,Table23[Order Date], "&lt;="&amp;Table23[[#This Row],[Order Date]])</f>
        <v>6318050</v>
      </c>
    </row>
    <row r="621" spans="2:16" x14ac:dyDescent="0.25">
      <c r="B621" s="5" t="s">
        <v>1879</v>
      </c>
      <c r="C621" s="15">
        <v>44740</v>
      </c>
      <c r="D621" s="21" t="str">
        <f>TEXT(Table23[[#This Row],[Order Date]],"d")</f>
        <v>28</v>
      </c>
      <c r="E621" s="15" t="str">
        <f>TEXT(Table23[[#This Row],[Order Date]],"dddd")</f>
        <v>Tuesday</v>
      </c>
      <c r="F621" s="6" t="str">
        <f>TEXT(Table23[[#This Row],[Order Date]],"mmmm")</f>
        <v>June</v>
      </c>
      <c r="G621" s="6" t="s">
        <v>1880</v>
      </c>
      <c r="H621" s="6" t="s">
        <v>1881</v>
      </c>
      <c r="I621" s="6" t="s">
        <v>27</v>
      </c>
      <c r="J621" s="6" t="s">
        <v>28</v>
      </c>
      <c r="K621" s="7">
        <v>3200</v>
      </c>
      <c r="L621" s="7">
        <v>5</v>
      </c>
      <c r="M621" s="7">
        <f>Table23[[#This Row],[Qty]]*Table23[[#This Row],[Price]]</f>
        <v>16000</v>
      </c>
      <c r="N621" s="6" t="s">
        <v>17</v>
      </c>
      <c r="O621" s="8">
        <f>SUMIFS(Table23[Amount], Table23[Order Date], "&gt;"&amp;Table23[[#This Row],[Order Date]]-30,Table23[Order Date], "&lt;="&amp;Table23[[#This Row],[Order Date]])</f>
        <v>2128930</v>
      </c>
      <c r="P621" s="9">
        <f>SUMIFS(Table23[Amount], Table23[Order Date], "&gt;"&amp;Table23[[#This Row],[Order Date]]-90,Table23[Order Date], "&lt;="&amp;Table23[[#This Row],[Order Date]])</f>
        <v>6318050</v>
      </c>
    </row>
    <row r="622" spans="2:16" x14ac:dyDescent="0.25">
      <c r="B622" s="5" t="s">
        <v>1882</v>
      </c>
      <c r="C622" s="15">
        <v>44740</v>
      </c>
      <c r="D622" s="21" t="str">
        <f>TEXT(Table23[[#This Row],[Order Date]],"d")</f>
        <v>28</v>
      </c>
      <c r="E622" s="15" t="str">
        <f>TEXT(Table23[[#This Row],[Order Date]],"dddd")</f>
        <v>Tuesday</v>
      </c>
      <c r="F622" s="6" t="str">
        <f>TEXT(Table23[[#This Row],[Order Date]],"mmmm")</f>
        <v>June</v>
      </c>
      <c r="G622" s="6" t="s">
        <v>1883</v>
      </c>
      <c r="H622" s="6" t="s">
        <v>1884</v>
      </c>
      <c r="I622" s="6" t="s">
        <v>32</v>
      </c>
      <c r="J622" s="6" t="s">
        <v>33</v>
      </c>
      <c r="K622" s="7">
        <v>2900</v>
      </c>
      <c r="L622" s="7">
        <v>3</v>
      </c>
      <c r="M622" s="7">
        <f>Table23[[#This Row],[Qty]]*Table23[[#This Row],[Price]]</f>
        <v>8700</v>
      </c>
      <c r="N622" s="6" t="s">
        <v>23</v>
      </c>
      <c r="O622" s="8">
        <f>SUMIFS(Table23[Amount], Table23[Order Date], "&gt;"&amp;Table23[[#This Row],[Order Date]]-30,Table23[Order Date], "&lt;="&amp;Table23[[#This Row],[Order Date]])</f>
        <v>2128930</v>
      </c>
      <c r="P622" s="9">
        <f>SUMIFS(Table23[Amount], Table23[Order Date], "&gt;"&amp;Table23[[#This Row],[Order Date]]-90,Table23[Order Date], "&lt;="&amp;Table23[[#This Row],[Order Date]])</f>
        <v>6318050</v>
      </c>
    </row>
    <row r="623" spans="2:16" x14ac:dyDescent="0.25">
      <c r="B623" s="5" t="s">
        <v>1885</v>
      </c>
      <c r="C623" s="15">
        <v>44740</v>
      </c>
      <c r="D623" s="21" t="str">
        <f>TEXT(Table23[[#This Row],[Order Date]],"d")</f>
        <v>28</v>
      </c>
      <c r="E623" s="15" t="str">
        <f>TEXT(Table23[[#This Row],[Order Date]],"dddd")</f>
        <v>Tuesday</v>
      </c>
      <c r="F623" s="6" t="str">
        <f>TEXT(Table23[[#This Row],[Order Date]],"mmmm")</f>
        <v>June</v>
      </c>
      <c r="G623" s="6" t="s">
        <v>1886</v>
      </c>
      <c r="H623" s="6" t="s">
        <v>1887</v>
      </c>
      <c r="I623" s="6" t="s">
        <v>15</v>
      </c>
      <c r="J623" s="6" t="s">
        <v>37</v>
      </c>
      <c r="K623" s="7">
        <v>190</v>
      </c>
      <c r="L623" s="7">
        <v>1</v>
      </c>
      <c r="M623" s="7">
        <f>Table23[[#This Row],[Qty]]*Table23[[#This Row],[Price]]</f>
        <v>190</v>
      </c>
      <c r="N623" s="6" t="s">
        <v>17</v>
      </c>
      <c r="O623" s="8">
        <f>SUMIFS(Table23[Amount], Table23[Order Date], "&gt;"&amp;Table23[[#This Row],[Order Date]]-30,Table23[Order Date], "&lt;="&amp;Table23[[#This Row],[Order Date]])</f>
        <v>2128930</v>
      </c>
      <c r="P623" s="9">
        <f>SUMIFS(Table23[Amount], Table23[Order Date], "&gt;"&amp;Table23[[#This Row],[Order Date]]-90,Table23[Order Date], "&lt;="&amp;Table23[[#This Row],[Order Date]])</f>
        <v>6318050</v>
      </c>
    </row>
    <row r="624" spans="2:16" x14ac:dyDescent="0.25">
      <c r="B624" s="5" t="s">
        <v>1888</v>
      </c>
      <c r="C624" s="15">
        <v>44740</v>
      </c>
      <c r="D624" s="21" t="str">
        <f>TEXT(Table23[[#This Row],[Order Date]],"d")</f>
        <v>28</v>
      </c>
      <c r="E624" s="15" t="str">
        <f>TEXT(Table23[[#This Row],[Order Date]],"dddd")</f>
        <v>Tuesday</v>
      </c>
      <c r="F624" s="6" t="str">
        <f>TEXT(Table23[[#This Row],[Order Date]],"mmmm")</f>
        <v>June</v>
      </c>
      <c r="G624" s="6" t="s">
        <v>1889</v>
      </c>
      <c r="H624" s="6" t="s">
        <v>1890</v>
      </c>
      <c r="I624" s="6" t="s">
        <v>21</v>
      </c>
      <c r="J624" s="6" t="s">
        <v>41</v>
      </c>
      <c r="K624" s="7">
        <v>4000</v>
      </c>
      <c r="L624" s="7">
        <v>2</v>
      </c>
      <c r="M624" s="7">
        <f>Table23[[#This Row],[Qty]]*Table23[[#This Row],[Price]]</f>
        <v>8000</v>
      </c>
      <c r="N624" s="6" t="s">
        <v>23</v>
      </c>
      <c r="O624" s="8">
        <f>SUMIFS(Table23[Amount], Table23[Order Date], "&gt;"&amp;Table23[[#This Row],[Order Date]]-30,Table23[Order Date], "&lt;="&amp;Table23[[#This Row],[Order Date]])</f>
        <v>2128930</v>
      </c>
      <c r="P624" s="9">
        <f>SUMIFS(Table23[Amount], Table23[Order Date], "&gt;"&amp;Table23[[#This Row],[Order Date]]-90,Table23[Order Date], "&lt;="&amp;Table23[[#This Row],[Order Date]])</f>
        <v>6318050</v>
      </c>
    </row>
    <row r="625" spans="2:16" x14ac:dyDescent="0.25">
      <c r="B625" s="5" t="s">
        <v>1891</v>
      </c>
      <c r="C625" s="15">
        <v>44740</v>
      </c>
      <c r="D625" s="21" t="str">
        <f>TEXT(Table23[[#This Row],[Order Date]],"d")</f>
        <v>28</v>
      </c>
      <c r="E625" s="15" t="str">
        <f>TEXT(Table23[[#This Row],[Order Date]],"dddd")</f>
        <v>Tuesday</v>
      </c>
      <c r="F625" s="6" t="str">
        <f>TEXT(Table23[[#This Row],[Order Date]],"mmmm")</f>
        <v>June</v>
      </c>
      <c r="G625" s="6" t="s">
        <v>1892</v>
      </c>
      <c r="H625" s="6" t="s">
        <v>1893</v>
      </c>
      <c r="I625" s="6" t="s">
        <v>27</v>
      </c>
      <c r="J625" s="6" t="s">
        <v>45</v>
      </c>
      <c r="K625" s="7">
        <v>1500</v>
      </c>
      <c r="L625" s="7">
        <v>3</v>
      </c>
      <c r="M625" s="7">
        <f>Table23[[#This Row],[Qty]]*Table23[[#This Row],[Price]]</f>
        <v>4500</v>
      </c>
      <c r="N625" s="6" t="s">
        <v>17</v>
      </c>
      <c r="O625" s="8">
        <f>SUMIFS(Table23[Amount], Table23[Order Date], "&gt;"&amp;Table23[[#This Row],[Order Date]]-30,Table23[Order Date], "&lt;="&amp;Table23[[#This Row],[Order Date]])</f>
        <v>2128930</v>
      </c>
      <c r="P625" s="9">
        <f>SUMIFS(Table23[Amount], Table23[Order Date], "&gt;"&amp;Table23[[#This Row],[Order Date]]-90,Table23[Order Date], "&lt;="&amp;Table23[[#This Row],[Order Date]])</f>
        <v>6318050</v>
      </c>
    </row>
    <row r="626" spans="2:16" x14ac:dyDescent="0.25">
      <c r="B626" s="5" t="s">
        <v>1894</v>
      </c>
      <c r="C626" s="15">
        <v>44741</v>
      </c>
      <c r="D626" s="21" t="str">
        <f>TEXT(Table23[[#This Row],[Order Date]],"d")</f>
        <v>29</v>
      </c>
      <c r="E626" s="15" t="str">
        <f>TEXT(Table23[[#This Row],[Order Date]],"dddd")</f>
        <v>Wednesday</v>
      </c>
      <c r="F626" s="6" t="str">
        <f>TEXT(Table23[[#This Row],[Order Date]],"mmmm")</f>
        <v>June</v>
      </c>
      <c r="G626" s="6" t="s">
        <v>1895</v>
      </c>
      <c r="H626" s="6" t="s">
        <v>1896</v>
      </c>
      <c r="I626" s="6" t="s">
        <v>32</v>
      </c>
      <c r="J626" s="6" t="s">
        <v>16</v>
      </c>
      <c r="K626" s="7">
        <v>210</v>
      </c>
      <c r="L626" s="7">
        <v>7</v>
      </c>
      <c r="M626" s="7">
        <f>Table23[[#This Row],[Qty]]*Table23[[#This Row],[Price]]</f>
        <v>1470</v>
      </c>
      <c r="N626" s="6" t="s">
        <v>23</v>
      </c>
      <c r="O626" s="8">
        <f>SUMIFS(Table23[Amount], Table23[Order Date], "&gt;"&amp;Table23[[#This Row],[Order Date]]-30,Table23[Order Date], "&lt;="&amp;Table23[[#This Row],[Order Date]])</f>
        <v>2094880</v>
      </c>
      <c r="P626" s="9">
        <f>SUMIFS(Table23[Amount], Table23[Order Date], "&gt;"&amp;Table23[[#This Row],[Order Date]]-90,Table23[Order Date], "&lt;="&amp;Table23[[#This Row],[Order Date]])</f>
        <v>6368680</v>
      </c>
    </row>
    <row r="627" spans="2:16" x14ac:dyDescent="0.25">
      <c r="B627" s="5" t="s">
        <v>1897</v>
      </c>
      <c r="C627" s="15">
        <v>44741</v>
      </c>
      <c r="D627" s="21" t="str">
        <f>TEXT(Table23[[#This Row],[Order Date]],"d")</f>
        <v>29</v>
      </c>
      <c r="E627" s="15" t="str">
        <f>TEXT(Table23[[#This Row],[Order Date]],"dddd")</f>
        <v>Wednesday</v>
      </c>
      <c r="F627" s="6" t="str">
        <f>TEXT(Table23[[#This Row],[Order Date]],"mmmm")</f>
        <v>June</v>
      </c>
      <c r="G627" s="6" t="s">
        <v>1898</v>
      </c>
      <c r="H627" s="6" t="s">
        <v>1899</v>
      </c>
      <c r="I627" s="6" t="s">
        <v>15</v>
      </c>
      <c r="J627" s="6" t="s">
        <v>22</v>
      </c>
      <c r="K627" s="7">
        <v>4000</v>
      </c>
      <c r="L627" s="7">
        <v>6</v>
      </c>
      <c r="M627" s="7">
        <f>Table23[[#This Row],[Qty]]*Table23[[#This Row],[Price]]</f>
        <v>24000</v>
      </c>
      <c r="N627" s="6" t="s">
        <v>17</v>
      </c>
      <c r="O627" s="8">
        <f>SUMIFS(Table23[Amount], Table23[Order Date], "&gt;"&amp;Table23[[#This Row],[Order Date]]-30,Table23[Order Date], "&lt;="&amp;Table23[[#This Row],[Order Date]])</f>
        <v>2094880</v>
      </c>
      <c r="P627" s="9">
        <f>SUMIFS(Table23[Amount], Table23[Order Date], "&gt;"&amp;Table23[[#This Row],[Order Date]]-90,Table23[Order Date], "&lt;="&amp;Table23[[#This Row],[Order Date]])</f>
        <v>6368680</v>
      </c>
    </row>
    <row r="628" spans="2:16" x14ac:dyDescent="0.25">
      <c r="B628" s="5" t="s">
        <v>1900</v>
      </c>
      <c r="C628" s="15">
        <v>44741</v>
      </c>
      <c r="D628" s="21" t="str">
        <f>TEXT(Table23[[#This Row],[Order Date]],"d")</f>
        <v>29</v>
      </c>
      <c r="E628" s="15" t="str">
        <f>TEXT(Table23[[#This Row],[Order Date]],"dddd")</f>
        <v>Wednesday</v>
      </c>
      <c r="F628" s="6" t="str">
        <f>TEXT(Table23[[#This Row],[Order Date]],"mmmm")</f>
        <v>June</v>
      </c>
      <c r="G628" s="6" t="s">
        <v>1901</v>
      </c>
      <c r="H628" s="6" t="s">
        <v>1902</v>
      </c>
      <c r="I628" s="6" t="s">
        <v>21</v>
      </c>
      <c r="J628" s="6" t="s">
        <v>28</v>
      </c>
      <c r="K628" s="7">
        <v>3200</v>
      </c>
      <c r="L628" s="7">
        <v>1</v>
      </c>
      <c r="M628" s="7">
        <f>Table23[[#This Row],[Qty]]*Table23[[#This Row],[Price]]</f>
        <v>3200</v>
      </c>
      <c r="N628" s="6" t="s">
        <v>23</v>
      </c>
      <c r="O628" s="8">
        <f>SUMIFS(Table23[Amount], Table23[Order Date], "&gt;"&amp;Table23[[#This Row],[Order Date]]-30,Table23[Order Date], "&lt;="&amp;Table23[[#This Row],[Order Date]])</f>
        <v>2094880</v>
      </c>
      <c r="P628" s="9">
        <f>SUMIFS(Table23[Amount], Table23[Order Date], "&gt;"&amp;Table23[[#This Row],[Order Date]]-90,Table23[Order Date], "&lt;="&amp;Table23[[#This Row],[Order Date]])</f>
        <v>6368680</v>
      </c>
    </row>
    <row r="629" spans="2:16" x14ac:dyDescent="0.25">
      <c r="B629" s="5" t="s">
        <v>1903</v>
      </c>
      <c r="C629" s="15">
        <v>44741</v>
      </c>
      <c r="D629" s="21" t="str">
        <f>TEXT(Table23[[#This Row],[Order Date]],"d")</f>
        <v>29</v>
      </c>
      <c r="E629" s="15" t="str">
        <f>TEXT(Table23[[#This Row],[Order Date]],"dddd")</f>
        <v>Wednesday</v>
      </c>
      <c r="F629" s="6" t="str">
        <f>TEXT(Table23[[#This Row],[Order Date]],"mmmm")</f>
        <v>June</v>
      </c>
      <c r="G629" s="6" t="s">
        <v>1904</v>
      </c>
      <c r="H629" s="6" t="s">
        <v>1905</v>
      </c>
      <c r="I629" s="6" t="s">
        <v>27</v>
      </c>
      <c r="J629" s="6" t="s">
        <v>33</v>
      </c>
      <c r="K629" s="7">
        <v>2900</v>
      </c>
      <c r="L629" s="7">
        <v>3</v>
      </c>
      <c r="M629" s="7">
        <f>Table23[[#This Row],[Qty]]*Table23[[#This Row],[Price]]</f>
        <v>8700</v>
      </c>
      <c r="N629" s="6" t="s">
        <v>17</v>
      </c>
      <c r="O629" s="8">
        <f>SUMIFS(Table23[Amount], Table23[Order Date], "&gt;"&amp;Table23[[#This Row],[Order Date]]-30,Table23[Order Date], "&lt;="&amp;Table23[[#This Row],[Order Date]])</f>
        <v>2094880</v>
      </c>
      <c r="P629" s="9">
        <f>SUMIFS(Table23[Amount], Table23[Order Date], "&gt;"&amp;Table23[[#This Row],[Order Date]]-90,Table23[Order Date], "&lt;="&amp;Table23[[#This Row],[Order Date]])</f>
        <v>6368680</v>
      </c>
    </row>
    <row r="630" spans="2:16" x14ac:dyDescent="0.25">
      <c r="B630" s="5" t="s">
        <v>1906</v>
      </c>
      <c r="C630" s="15">
        <v>44741</v>
      </c>
      <c r="D630" s="21" t="str">
        <f>TEXT(Table23[[#This Row],[Order Date]],"d")</f>
        <v>29</v>
      </c>
      <c r="E630" s="15" t="str">
        <f>TEXT(Table23[[#This Row],[Order Date]],"dddd")</f>
        <v>Wednesday</v>
      </c>
      <c r="F630" s="6" t="str">
        <f>TEXT(Table23[[#This Row],[Order Date]],"mmmm")</f>
        <v>June</v>
      </c>
      <c r="G630" s="6" t="s">
        <v>1907</v>
      </c>
      <c r="H630" s="6" t="s">
        <v>1908</v>
      </c>
      <c r="I630" s="6" t="s">
        <v>32</v>
      </c>
      <c r="J630" s="6" t="s">
        <v>37</v>
      </c>
      <c r="K630" s="7">
        <v>190</v>
      </c>
      <c r="L630" s="7">
        <v>4</v>
      </c>
      <c r="M630" s="7">
        <f>Table23[[#This Row],[Qty]]*Table23[[#This Row],[Price]]</f>
        <v>760</v>
      </c>
      <c r="N630" s="6" t="s">
        <v>23</v>
      </c>
      <c r="O630" s="8">
        <f>SUMIFS(Table23[Amount], Table23[Order Date], "&gt;"&amp;Table23[[#This Row],[Order Date]]-30,Table23[Order Date], "&lt;="&amp;Table23[[#This Row],[Order Date]])</f>
        <v>2094880</v>
      </c>
      <c r="P630" s="9">
        <f>SUMIFS(Table23[Amount], Table23[Order Date], "&gt;"&amp;Table23[[#This Row],[Order Date]]-90,Table23[Order Date], "&lt;="&amp;Table23[[#This Row],[Order Date]])</f>
        <v>6368680</v>
      </c>
    </row>
    <row r="631" spans="2:16" x14ac:dyDescent="0.25">
      <c r="B631" s="5" t="s">
        <v>1909</v>
      </c>
      <c r="C631" s="15">
        <v>44741</v>
      </c>
      <c r="D631" s="21" t="str">
        <f>TEXT(Table23[[#This Row],[Order Date]],"d")</f>
        <v>29</v>
      </c>
      <c r="E631" s="15" t="str">
        <f>TEXT(Table23[[#This Row],[Order Date]],"dddd")</f>
        <v>Wednesday</v>
      </c>
      <c r="F631" s="6" t="str">
        <f>TEXT(Table23[[#This Row],[Order Date]],"mmmm")</f>
        <v>June</v>
      </c>
      <c r="G631" s="6" t="s">
        <v>1910</v>
      </c>
      <c r="H631" s="6" t="s">
        <v>1911</v>
      </c>
      <c r="I631" s="6" t="s">
        <v>15</v>
      </c>
      <c r="J631" s="6" t="s">
        <v>41</v>
      </c>
      <c r="K631" s="7">
        <v>4000</v>
      </c>
      <c r="L631" s="7">
        <v>2</v>
      </c>
      <c r="M631" s="7">
        <f>Table23[[#This Row],[Qty]]*Table23[[#This Row],[Price]]</f>
        <v>8000</v>
      </c>
      <c r="N631" s="6" t="s">
        <v>17</v>
      </c>
      <c r="O631" s="8">
        <f>SUMIFS(Table23[Amount], Table23[Order Date], "&gt;"&amp;Table23[[#This Row],[Order Date]]-30,Table23[Order Date], "&lt;="&amp;Table23[[#This Row],[Order Date]])</f>
        <v>2094880</v>
      </c>
      <c r="P631" s="9">
        <f>SUMIFS(Table23[Amount], Table23[Order Date], "&gt;"&amp;Table23[[#This Row],[Order Date]]-90,Table23[Order Date], "&lt;="&amp;Table23[[#This Row],[Order Date]])</f>
        <v>6368680</v>
      </c>
    </row>
    <row r="632" spans="2:16" x14ac:dyDescent="0.25">
      <c r="B632" s="5" t="s">
        <v>1912</v>
      </c>
      <c r="C632" s="15">
        <v>44741</v>
      </c>
      <c r="D632" s="21" t="str">
        <f>TEXT(Table23[[#This Row],[Order Date]],"d")</f>
        <v>29</v>
      </c>
      <c r="E632" s="15" t="str">
        <f>TEXT(Table23[[#This Row],[Order Date]],"dddd")</f>
        <v>Wednesday</v>
      </c>
      <c r="F632" s="6" t="str">
        <f>TEXT(Table23[[#This Row],[Order Date]],"mmmm")</f>
        <v>June</v>
      </c>
      <c r="G632" s="6" t="s">
        <v>1913</v>
      </c>
      <c r="H632" s="6" t="s">
        <v>1914</v>
      </c>
      <c r="I632" s="6" t="s">
        <v>21</v>
      </c>
      <c r="J632" s="6" t="s">
        <v>45</v>
      </c>
      <c r="K632" s="7">
        <v>1500</v>
      </c>
      <c r="L632" s="7">
        <v>3</v>
      </c>
      <c r="M632" s="7">
        <f>Table23[[#This Row],[Qty]]*Table23[[#This Row],[Price]]</f>
        <v>4500</v>
      </c>
      <c r="N632" s="6" t="s">
        <v>23</v>
      </c>
      <c r="O632" s="8">
        <f>SUMIFS(Table23[Amount], Table23[Order Date], "&gt;"&amp;Table23[[#This Row],[Order Date]]-30,Table23[Order Date], "&lt;="&amp;Table23[[#This Row],[Order Date]])</f>
        <v>2094880</v>
      </c>
      <c r="P632" s="9">
        <f>SUMIFS(Table23[Amount], Table23[Order Date], "&gt;"&amp;Table23[[#This Row],[Order Date]]-90,Table23[Order Date], "&lt;="&amp;Table23[[#This Row],[Order Date]])</f>
        <v>6368680</v>
      </c>
    </row>
    <row r="633" spans="2:16" x14ac:dyDescent="0.25">
      <c r="B633" s="5" t="s">
        <v>1915</v>
      </c>
      <c r="C633" s="15">
        <v>44742</v>
      </c>
      <c r="D633" s="21" t="str">
        <f>TEXT(Table23[[#This Row],[Order Date]],"d")</f>
        <v>30</v>
      </c>
      <c r="E633" s="15" t="str">
        <f>TEXT(Table23[[#This Row],[Order Date]],"dddd")</f>
        <v>Thursday</v>
      </c>
      <c r="F633" s="6" t="str">
        <f>TEXT(Table23[[#This Row],[Order Date]],"mmmm")</f>
        <v>June</v>
      </c>
      <c r="G633" s="6" t="s">
        <v>1916</v>
      </c>
      <c r="H633" s="6" t="s">
        <v>1917</v>
      </c>
      <c r="I633" s="6" t="s">
        <v>27</v>
      </c>
      <c r="J633" s="6" t="s">
        <v>16</v>
      </c>
      <c r="K633" s="7">
        <v>210</v>
      </c>
      <c r="L633" s="7">
        <v>4</v>
      </c>
      <c r="M633" s="7">
        <f>Table23[[#This Row],[Qty]]*Table23[[#This Row],[Price]]</f>
        <v>840</v>
      </c>
      <c r="N633" s="6" t="s">
        <v>17</v>
      </c>
      <c r="O633" s="8">
        <f>SUMIFS(Table23[Amount], Table23[Order Date], "&gt;"&amp;Table23[[#This Row],[Order Date]]-30,Table23[Order Date], "&lt;="&amp;Table23[[#This Row],[Order Date]])</f>
        <v>2144870</v>
      </c>
      <c r="P633" s="9">
        <f>SUMIFS(Table23[Amount], Table23[Order Date], "&gt;"&amp;Table23[[#This Row],[Order Date]]-90,Table23[Order Date], "&lt;="&amp;Table23[[#This Row],[Order Date]])</f>
        <v>6418670</v>
      </c>
    </row>
    <row r="634" spans="2:16" x14ac:dyDescent="0.25">
      <c r="B634" s="5" t="s">
        <v>1918</v>
      </c>
      <c r="C634" s="15">
        <v>44742</v>
      </c>
      <c r="D634" s="21" t="str">
        <f>TEXT(Table23[[#This Row],[Order Date]],"d")</f>
        <v>30</v>
      </c>
      <c r="E634" s="15" t="str">
        <f>TEXT(Table23[[#This Row],[Order Date]],"dddd")</f>
        <v>Thursday</v>
      </c>
      <c r="F634" s="6" t="str">
        <f>TEXT(Table23[[#This Row],[Order Date]],"mmmm")</f>
        <v>June</v>
      </c>
      <c r="G634" s="6" t="s">
        <v>1919</v>
      </c>
      <c r="H634" s="6" t="s">
        <v>1920</v>
      </c>
      <c r="I634" s="6" t="s">
        <v>32</v>
      </c>
      <c r="J634" s="6" t="s">
        <v>22</v>
      </c>
      <c r="K634" s="7">
        <v>4000</v>
      </c>
      <c r="L634" s="7">
        <v>5</v>
      </c>
      <c r="M634" s="7">
        <f>Table23[[#This Row],[Qty]]*Table23[[#This Row],[Price]]</f>
        <v>20000</v>
      </c>
      <c r="N634" s="6" t="s">
        <v>23</v>
      </c>
      <c r="O634" s="8">
        <f>SUMIFS(Table23[Amount], Table23[Order Date], "&gt;"&amp;Table23[[#This Row],[Order Date]]-30,Table23[Order Date], "&lt;="&amp;Table23[[#This Row],[Order Date]])</f>
        <v>2144870</v>
      </c>
      <c r="P634" s="9">
        <f>SUMIFS(Table23[Amount], Table23[Order Date], "&gt;"&amp;Table23[[#This Row],[Order Date]]-90,Table23[Order Date], "&lt;="&amp;Table23[[#This Row],[Order Date]])</f>
        <v>6418670</v>
      </c>
    </row>
    <row r="635" spans="2:16" x14ac:dyDescent="0.25">
      <c r="B635" s="5" t="s">
        <v>1921</v>
      </c>
      <c r="C635" s="15">
        <v>44742</v>
      </c>
      <c r="D635" s="21" t="str">
        <f>TEXT(Table23[[#This Row],[Order Date]],"d")</f>
        <v>30</v>
      </c>
      <c r="E635" s="15" t="str">
        <f>TEXT(Table23[[#This Row],[Order Date]],"dddd")</f>
        <v>Thursday</v>
      </c>
      <c r="F635" s="6" t="str">
        <f>TEXT(Table23[[#This Row],[Order Date]],"mmmm")</f>
        <v>June</v>
      </c>
      <c r="G635" s="6" t="s">
        <v>1922</v>
      </c>
      <c r="H635" s="6" t="s">
        <v>1923</v>
      </c>
      <c r="I635" s="6" t="s">
        <v>15</v>
      </c>
      <c r="J635" s="6" t="s">
        <v>28</v>
      </c>
      <c r="K635" s="7">
        <v>3200</v>
      </c>
      <c r="L635" s="7">
        <v>6</v>
      </c>
      <c r="M635" s="7">
        <f>Table23[[#This Row],[Qty]]*Table23[[#This Row],[Price]]</f>
        <v>19200</v>
      </c>
      <c r="N635" s="6" t="s">
        <v>17</v>
      </c>
      <c r="O635" s="8">
        <f>SUMIFS(Table23[Amount], Table23[Order Date], "&gt;"&amp;Table23[[#This Row],[Order Date]]-30,Table23[Order Date], "&lt;="&amp;Table23[[#This Row],[Order Date]])</f>
        <v>2144870</v>
      </c>
      <c r="P635" s="9">
        <f>SUMIFS(Table23[Amount], Table23[Order Date], "&gt;"&amp;Table23[[#This Row],[Order Date]]-90,Table23[Order Date], "&lt;="&amp;Table23[[#This Row],[Order Date]])</f>
        <v>6418670</v>
      </c>
    </row>
    <row r="636" spans="2:16" x14ac:dyDescent="0.25">
      <c r="B636" s="5" t="s">
        <v>1924</v>
      </c>
      <c r="C636" s="15">
        <v>44742</v>
      </c>
      <c r="D636" s="21" t="str">
        <f>TEXT(Table23[[#This Row],[Order Date]],"d")</f>
        <v>30</v>
      </c>
      <c r="E636" s="15" t="str">
        <f>TEXT(Table23[[#This Row],[Order Date]],"dddd")</f>
        <v>Thursday</v>
      </c>
      <c r="F636" s="6" t="str">
        <f>TEXT(Table23[[#This Row],[Order Date]],"mmmm")</f>
        <v>June</v>
      </c>
      <c r="G636" s="6" t="s">
        <v>1925</v>
      </c>
      <c r="H636" s="6" t="s">
        <v>1926</v>
      </c>
      <c r="I636" s="6" t="s">
        <v>21</v>
      </c>
      <c r="J636" s="6" t="s">
        <v>33</v>
      </c>
      <c r="K636" s="7">
        <v>2900</v>
      </c>
      <c r="L636" s="7">
        <v>5</v>
      </c>
      <c r="M636" s="7">
        <f>Table23[[#This Row],[Qty]]*Table23[[#This Row],[Price]]</f>
        <v>14500</v>
      </c>
      <c r="N636" s="6" t="s">
        <v>23</v>
      </c>
      <c r="O636" s="8">
        <f>SUMIFS(Table23[Amount], Table23[Order Date], "&gt;"&amp;Table23[[#This Row],[Order Date]]-30,Table23[Order Date], "&lt;="&amp;Table23[[#This Row],[Order Date]])</f>
        <v>2144870</v>
      </c>
      <c r="P636" s="9">
        <f>SUMIFS(Table23[Amount], Table23[Order Date], "&gt;"&amp;Table23[[#This Row],[Order Date]]-90,Table23[Order Date], "&lt;="&amp;Table23[[#This Row],[Order Date]])</f>
        <v>6418670</v>
      </c>
    </row>
    <row r="637" spans="2:16" x14ac:dyDescent="0.25">
      <c r="B637" s="5" t="s">
        <v>1927</v>
      </c>
      <c r="C637" s="15">
        <v>44742</v>
      </c>
      <c r="D637" s="21" t="str">
        <f>TEXT(Table23[[#This Row],[Order Date]],"d")</f>
        <v>30</v>
      </c>
      <c r="E637" s="15" t="str">
        <f>TEXT(Table23[[#This Row],[Order Date]],"dddd")</f>
        <v>Thursday</v>
      </c>
      <c r="F637" s="6" t="str">
        <f>TEXT(Table23[[#This Row],[Order Date]],"mmmm")</f>
        <v>June</v>
      </c>
      <c r="G637" s="6" t="s">
        <v>1928</v>
      </c>
      <c r="H637" s="6" t="s">
        <v>1929</v>
      </c>
      <c r="I637" s="6" t="s">
        <v>27</v>
      </c>
      <c r="J637" s="6" t="s">
        <v>37</v>
      </c>
      <c r="K637" s="7">
        <v>190</v>
      </c>
      <c r="L637" s="7">
        <v>4</v>
      </c>
      <c r="M637" s="7">
        <f>Table23[[#This Row],[Qty]]*Table23[[#This Row],[Price]]</f>
        <v>760</v>
      </c>
      <c r="N637" s="6" t="s">
        <v>17</v>
      </c>
      <c r="O637" s="8">
        <f>SUMIFS(Table23[Amount], Table23[Order Date], "&gt;"&amp;Table23[[#This Row],[Order Date]]-30,Table23[Order Date], "&lt;="&amp;Table23[[#This Row],[Order Date]])</f>
        <v>2144870</v>
      </c>
      <c r="P637" s="9">
        <f>SUMIFS(Table23[Amount], Table23[Order Date], "&gt;"&amp;Table23[[#This Row],[Order Date]]-90,Table23[Order Date], "&lt;="&amp;Table23[[#This Row],[Order Date]])</f>
        <v>6418670</v>
      </c>
    </row>
    <row r="638" spans="2:16" x14ac:dyDescent="0.25">
      <c r="B638" s="5" t="s">
        <v>1930</v>
      </c>
      <c r="C638" s="15">
        <v>44742</v>
      </c>
      <c r="D638" s="21" t="str">
        <f>TEXT(Table23[[#This Row],[Order Date]],"d")</f>
        <v>30</v>
      </c>
      <c r="E638" s="15" t="str">
        <f>TEXT(Table23[[#This Row],[Order Date]],"dddd")</f>
        <v>Thursday</v>
      </c>
      <c r="F638" s="6" t="str">
        <f>TEXT(Table23[[#This Row],[Order Date]],"mmmm")</f>
        <v>June</v>
      </c>
      <c r="G638" s="6" t="s">
        <v>1931</v>
      </c>
      <c r="H638" s="6" t="s">
        <v>1932</v>
      </c>
      <c r="I638" s="6" t="s">
        <v>32</v>
      </c>
      <c r="J638" s="6" t="s">
        <v>41</v>
      </c>
      <c r="K638" s="7">
        <v>4000</v>
      </c>
      <c r="L638" s="7">
        <v>10</v>
      </c>
      <c r="M638" s="7">
        <f>Table23[[#This Row],[Qty]]*Table23[[#This Row],[Price]]</f>
        <v>40000</v>
      </c>
      <c r="N638" s="6" t="s">
        <v>23</v>
      </c>
      <c r="O638" s="8">
        <f>SUMIFS(Table23[Amount], Table23[Order Date], "&gt;"&amp;Table23[[#This Row],[Order Date]]-30,Table23[Order Date], "&lt;="&amp;Table23[[#This Row],[Order Date]])</f>
        <v>2144870</v>
      </c>
      <c r="P638" s="9">
        <f>SUMIFS(Table23[Amount], Table23[Order Date], "&gt;"&amp;Table23[[#This Row],[Order Date]]-90,Table23[Order Date], "&lt;="&amp;Table23[[#This Row],[Order Date]])</f>
        <v>6418670</v>
      </c>
    </row>
    <row r="639" spans="2:16" x14ac:dyDescent="0.25">
      <c r="B639" s="5" t="s">
        <v>1933</v>
      </c>
      <c r="C639" s="15">
        <v>44742</v>
      </c>
      <c r="D639" s="21" t="str">
        <f>TEXT(Table23[[#This Row],[Order Date]],"d")</f>
        <v>30</v>
      </c>
      <c r="E639" s="15" t="str">
        <f>TEXT(Table23[[#This Row],[Order Date]],"dddd")</f>
        <v>Thursday</v>
      </c>
      <c r="F639" s="6" t="str">
        <f>TEXT(Table23[[#This Row],[Order Date]],"mmmm")</f>
        <v>June</v>
      </c>
      <c r="G639" s="6" t="s">
        <v>1934</v>
      </c>
      <c r="H639" s="6" t="s">
        <v>1935</v>
      </c>
      <c r="I639" s="6" t="s">
        <v>15</v>
      </c>
      <c r="J639" s="6" t="s">
        <v>45</v>
      </c>
      <c r="K639" s="7">
        <v>1500</v>
      </c>
      <c r="L639" s="7">
        <v>3</v>
      </c>
      <c r="M639" s="7">
        <f>Table23[[#This Row],[Qty]]*Table23[[#This Row],[Price]]</f>
        <v>4500</v>
      </c>
      <c r="N639" s="6" t="s">
        <v>17</v>
      </c>
      <c r="O639" s="8">
        <f>SUMIFS(Table23[Amount], Table23[Order Date], "&gt;"&amp;Table23[[#This Row],[Order Date]]-30,Table23[Order Date], "&lt;="&amp;Table23[[#This Row],[Order Date]])</f>
        <v>2144870</v>
      </c>
      <c r="P639" s="9">
        <f>SUMIFS(Table23[Amount], Table23[Order Date], "&gt;"&amp;Table23[[#This Row],[Order Date]]-90,Table23[Order Date], "&lt;="&amp;Table23[[#This Row],[Order Date]])</f>
        <v>6418670</v>
      </c>
    </row>
    <row r="640" spans="2:16" x14ac:dyDescent="0.25">
      <c r="B640" s="5" t="s">
        <v>1936</v>
      </c>
      <c r="C640" s="15">
        <v>44743</v>
      </c>
      <c r="D640" s="21" t="str">
        <f>TEXT(Table23[[#This Row],[Order Date]],"d")</f>
        <v>1</v>
      </c>
      <c r="E640" s="15" t="str">
        <f>TEXT(Table23[[#This Row],[Order Date]],"dddd")</f>
        <v>Friday</v>
      </c>
      <c r="F640" s="6" t="str">
        <f>TEXT(Table23[[#This Row],[Order Date]],"mmmm")</f>
        <v>July</v>
      </c>
      <c r="G640" s="6" t="s">
        <v>1937</v>
      </c>
      <c r="H640" s="6" t="s">
        <v>1938</v>
      </c>
      <c r="I640" s="6" t="s">
        <v>21</v>
      </c>
      <c r="J640" s="6" t="s">
        <v>16</v>
      </c>
      <c r="K640" s="7">
        <v>210</v>
      </c>
      <c r="L640" s="7">
        <v>4</v>
      </c>
      <c r="M640" s="7">
        <f>Table23[[#This Row],[Qty]]*Table23[[#This Row],[Price]]</f>
        <v>840</v>
      </c>
      <c r="N640" s="6" t="s">
        <v>23</v>
      </c>
      <c r="O640" s="8">
        <f>SUMIFS(Table23[Amount], Table23[Order Date], "&gt;"&amp;Table23[[#This Row],[Order Date]]-30,Table23[Order Date], "&lt;="&amp;Table23[[#This Row],[Order Date]])</f>
        <v>2178920</v>
      </c>
      <c r="P640" s="9">
        <f>SUMIFS(Table23[Amount], Table23[Order Date], "&gt;"&amp;Table23[[#This Row],[Order Date]]-90,Table23[Order Date], "&lt;="&amp;Table23[[#This Row],[Order Date]])</f>
        <v>6452720</v>
      </c>
    </row>
    <row r="641" spans="2:16" x14ac:dyDescent="0.25">
      <c r="B641" s="5" t="s">
        <v>1939</v>
      </c>
      <c r="C641" s="15">
        <v>44743</v>
      </c>
      <c r="D641" s="21" t="str">
        <f>TEXT(Table23[[#This Row],[Order Date]],"d")</f>
        <v>1</v>
      </c>
      <c r="E641" s="15" t="str">
        <f>TEXT(Table23[[#This Row],[Order Date]],"dddd")</f>
        <v>Friday</v>
      </c>
      <c r="F641" s="6" t="str">
        <f>TEXT(Table23[[#This Row],[Order Date]],"mmmm")</f>
        <v>July</v>
      </c>
      <c r="G641" s="6" t="s">
        <v>1940</v>
      </c>
      <c r="H641" s="6" t="s">
        <v>1941</v>
      </c>
      <c r="I641" s="6" t="s">
        <v>27</v>
      </c>
      <c r="J641" s="6" t="s">
        <v>22</v>
      </c>
      <c r="K641" s="7">
        <v>4000</v>
      </c>
      <c r="L641" s="7">
        <v>5</v>
      </c>
      <c r="M641" s="7">
        <f>Table23[[#This Row],[Qty]]*Table23[[#This Row],[Price]]</f>
        <v>20000</v>
      </c>
      <c r="N641" s="6" t="s">
        <v>17</v>
      </c>
      <c r="O641" s="8">
        <f>SUMIFS(Table23[Amount], Table23[Order Date], "&gt;"&amp;Table23[[#This Row],[Order Date]]-30,Table23[Order Date], "&lt;="&amp;Table23[[#This Row],[Order Date]])</f>
        <v>2178920</v>
      </c>
      <c r="P641" s="9">
        <f>SUMIFS(Table23[Amount], Table23[Order Date], "&gt;"&amp;Table23[[#This Row],[Order Date]]-90,Table23[Order Date], "&lt;="&amp;Table23[[#This Row],[Order Date]])</f>
        <v>6452720</v>
      </c>
    </row>
    <row r="642" spans="2:16" x14ac:dyDescent="0.25">
      <c r="B642" s="5" t="s">
        <v>1942</v>
      </c>
      <c r="C642" s="15">
        <v>44743</v>
      </c>
      <c r="D642" s="21" t="str">
        <f>TEXT(Table23[[#This Row],[Order Date]],"d")</f>
        <v>1</v>
      </c>
      <c r="E642" s="15" t="str">
        <f>TEXT(Table23[[#This Row],[Order Date]],"dddd")</f>
        <v>Friday</v>
      </c>
      <c r="F642" s="6" t="str">
        <f>TEXT(Table23[[#This Row],[Order Date]],"mmmm")</f>
        <v>July</v>
      </c>
      <c r="G642" s="6" t="s">
        <v>1943</v>
      </c>
      <c r="H642" s="6" t="s">
        <v>1944</v>
      </c>
      <c r="I642" s="6" t="s">
        <v>32</v>
      </c>
      <c r="J642" s="6" t="s">
        <v>28</v>
      </c>
      <c r="K642" s="7">
        <v>3200</v>
      </c>
      <c r="L642" s="7">
        <v>6</v>
      </c>
      <c r="M642" s="7">
        <f>Table23[[#This Row],[Qty]]*Table23[[#This Row],[Price]]</f>
        <v>19200</v>
      </c>
      <c r="N642" s="6" t="s">
        <v>23</v>
      </c>
      <c r="O642" s="8">
        <f>SUMIFS(Table23[Amount], Table23[Order Date], "&gt;"&amp;Table23[[#This Row],[Order Date]]-30,Table23[Order Date], "&lt;="&amp;Table23[[#This Row],[Order Date]])</f>
        <v>2178920</v>
      </c>
      <c r="P642" s="9">
        <f>SUMIFS(Table23[Amount], Table23[Order Date], "&gt;"&amp;Table23[[#This Row],[Order Date]]-90,Table23[Order Date], "&lt;="&amp;Table23[[#This Row],[Order Date]])</f>
        <v>6452720</v>
      </c>
    </row>
    <row r="643" spans="2:16" x14ac:dyDescent="0.25">
      <c r="B643" s="5" t="s">
        <v>1945</v>
      </c>
      <c r="C643" s="15">
        <v>44743</v>
      </c>
      <c r="D643" s="21" t="str">
        <f>TEXT(Table23[[#This Row],[Order Date]],"d")</f>
        <v>1</v>
      </c>
      <c r="E643" s="15" t="str">
        <f>TEXT(Table23[[#This Row],[Order Date]],"dddd")</f>
        <v>Friday</v>
      </c>
      <c r="F643" s="6" t="str">
        <f>TEXT(Table23[[#This Row],[Order Date]],"mmmm")</f>
        <v>July</v>
      </c>
      <c r="G643" s="6" t="s">
        <v>1946</v>
      </c>
      <c r="H643" s="6" t="s">
        <v>1947</v>
      </c>
      <c r="I643" s="6" t="s">
        <v>15</v>
      </c>
      <c r="J643" s="6" t="s">
        <v>33</v>
      </c>
      <c r="K643" s="7">
        <v>2900</v>
      </c>
      <c r="L643" s="7">
        <v>5</v>
      </c>
      <c r="M643" s="7">
        <f>Table23[[#This Row],[Qty]]*Table23[[#This Row],[Price]]</f>
        <v>14500</v>
      </c>
      <c r="N643" s="6" t="s">
        <v>17</v>
      </c>
      <c r="O643" s="8">
        <f>SUMIFS(Table23[Amount], Table23[Order Date], "&gt;"&amp;Table23[[#This Row],[Order Date]]-30,Table23[Order Date], "&lt;="&amp;Table23[[#This Row],[Order Date]])</f>
        <v>2178920</v>
      </c>
      <c r="P643" s="9">
        <f>SUMIFS(Table23[Amount], Table23[Order Date], "&gt;"&amp;Table23[[#This Row],[Order Date]]-90,Table23[Order Date], "&lt;="&amp;Table23[[#This Row],[Order Date]])</f>
        <v>6452720</v>
      </c>
    </row>
    <row r="644" spans="2:16" x14ac:dyDescent="0.25">
      <c r="B644" s="5" t="s">
        <v>1948</v>
      </c>
      <c r="C644" s="15">
        <v>44743</v>
      </c>
      <c r="D644" s="21" t="str">
        <f>TEXT(Table23[[#This Row],[Order Date]],"d")</f>
        <v>1</v>
      </c>
      <c r="E644" s="15" t="str">
        <f>TEXT(Table23[[#This Row],[Order Date]],"dddd")</f>
        <v>Friday</v>
      </c>
      <c r="F644" s="6" t="str">
        <f>TEXT(Table23[[#This Row],[Order Date]],"mmmm")</f>
        <v>July</v>
      </c>
      <c r="G644" s="6" t="s">
        <v>1949</v>
      </c>
      <c r="H644" s="6" t="s">
        <v>1950</v>
      </c>
      <c r="I644" s="6" t="s">
        <v>21</v>
      </c>
      <c r="J644" s="6" t="s">
        <v>37</v>
      </c>
      <c r="K644" s="7">
        <v>190</v>
      </c>
      <c r="L644" s="7">
        <v>6</v>
      </c>
      <c r="M644" s="7">
        <f>Table23[[#This Row],[Qty]]*Table23[[#This Row],[Price]]</f>
        <v>1140</v>
      </c>
      <c r="N644" s="6" t="s">
        <v>23</v>
      </c>
      <c r="O644" s="8">
        <f>SUMIFS(Table23[Amount], Table23[Order Date], "&gt;"&amp;Table23[[#This Row],[Order Date]]-30,Table23[Order Date], "&lt;="&amp;Table23[[#This Row],[Order Date]])</f>
        <v>2178920</v>
      </c>
      <c r="P644" s="9">
        <f>SUMIFS(Table23[Amount], Table23[Order Date], "&gt;"&amp;Table23[[#This Row],[Order Date]]-90,Table23[Order Date], "&lt;="&amp;Table23[[#This Row],[Order Date]])</f>
        <v>6452720</v>
      </c>
    </row>
    <row r="645" spans="2:16" x14ac:dyDescent="0.25">
      <c r="B645" s="5" t="s">
        <v>1951</v>
      </c>
      <c r="C645" s="15">
        <v>44743</v>
      </c>
      <c r="D645" s="21" t="str">
        <f>TEXT(Table23[[#This Row],[Order Date]],"d")</f>
        <v>1</v>
      </c>
      <c r="E645" s="15" t="str">
        <f>TEXT(Table23[[#This Row],[Order Date]],"dddd")</f>
        <v>Friday</v>
      </c>
      <c r="F645" s="6" t="str">
        <f>TEXT(Table23[[#This Row],[Order Date]],"mmmm")</f>
        <v>July</v>
      </c>
      <c r="G645" s="6" t="s">
        <v>1952</v>
      </c>
      <c r="H645" s="6" t="s">
        <v>1953</v>
      </c>
      <c r="I645" s="6" t="s">
        <v>27</v>
      </c>
      <c r="J645" s="6" t="s">
        <v>41</v>
      </c>
      <c r="K645" s="7">
        <v>4000</v>
      </c>
      <c r="L645" s="7">
        <v>5</v>
      </c>
      <c r="M645" s="7">
        <f>Table23[[#This Row],[Qty]]*Table23[[#This Row],[Price]]</f>
        <v>20000</v>
      </c>
      <c r="N645" s="6" t="s">
        <v>17</v>
      </c>
      <c r="O645" s="8">
        <f>SUMIFS(Table23[Amount], Table23[Order Date], "&gt;"&amp;Table23[[#This Row],[Order Date]]-30,Table23[Order Date], "&lt;="&amp;Table23[[#This Row],[Order Date]])</f>
        <v>2178920</v>
      </c>
      <c r="P645" s="9">
        <f>SUMIFS(Table23[Amount], Table23[Order Date], "&gt;"&amp;Table23[[#This Row],[Order Date]]-90,Table23[Order Date], "&lt;="&amp;Table23[[#This Row],[Order Date]])</f>
        <v>6452720</v>
      </c>
    </row>
    <row r="646" spans="2:16" x14ac:dyDescent="0.25">
      <c r="B646" s="5" t="s">
        <v>1954</v>
      </c>
      <c r="C646" s="15">
        <v>44743</v>
      </c>
      <c r="D646" s="21" t="str">
        <f>TEXT(Table23[[#This Row],[Order Date]],"d")</f>
        <v>1</v>
      </c>
      <c r="E646" s="15" t="str">
        <f>TEXT(Table23[[#This Row],[Order Date]],"dddd")</f>
        <v>Friday</v>
      </c>
      <c r="F646" s="6" t="str">
        <f>TEXT(Table23[[#This Row],[Order Date]],"mmmm")</f>
        <v>July</v>
      </c>
      <c r="G646" s="6" t="s">
        <v>1955</v>
      </c>
      <c r="H646" s="6" t="s">
        <v>1956</v>
      </c>
      <c r="I646" s="6" t="s">
        <v>32</v>
      </c>
      <c r="J646" s="6" t="s">
        <v>45</v>
      </c>
      <c r="K646" s="7">
        <v>1500</v>
      </c>
      <c r="L646" s="7">
        <v>6</v>
      </c>
      <c r="M646" s="7">
        <f>Table23[[#This Row],[Qty]]*Table23[[#This Row],[Price]]</f>
        <v>9000</v>
      </c>
      <c r="N646" s="6" t="s">
        <v>23</v>
      </c>
      <c r="O646" s="8">
        <f>SUMIFS(Table23[Amount], Table23[Order Date], "&gt;"&amp;Table23[[#This Row],[Order Date]]-30,Table23[Order Date], "&lt;="&amp;Table23[[#This Row],[Order Date]])</f>
        <v>2178920</v>
      </c>
      <c r="P646" s="9">
        <f>SUMIFS(Table23[Amount], Table23[Order Date], "&gt;"&amp;Table23[[#This Row],[Order Date]]-90,Table23[Order Date], "&lt;="&amp;Table23[[#This Row],[Order Date]])</f>
        <v>6452720</v>
      </c>
    </row>
    <row r="647" spans="2:16" x14ac:dyDescent="0.25">
      <c r="B647" s="5" t="s">
        <v>1957</v>
      </c>
      <c r="C647" s="15">
        <v>44744</v>
      </c>
      <c r="D647" s="21" t="str">
        <f>TEXT(Table23[[#This Row],[Order Date]],"d")</f>
        <v>2</v>
      </c>
      <c r="E647" s="15" t="str">
        <f>TEXT(Table23[[#This Row],[Order Date]],"dddd")</f>
        <v>Saturday</v>
      </c>
      <c r="F647" s="6" t="str">
        <f>TEXT(Table23[[#This Row],[Order Date]],"mmmm")</f>
        <v>July</v>
      </c>
      <c r="G647" s="6" t="s">
        <v>1958</v>
      </c>
      <c r="H647" s="6" t="s">
        <v>1959</v>
      </c>
      <c r="I647" s="6" t="s">
        <v>15</v>
      </c>
      <c r="J647" s="6" t="s">
        <v>16</v>
      </c>
      <c r="K647" s="7">
        <v>210</v>
      </c>
      <c r="L647" s="7">
        <v>2</v>
      </c>
      <c r="M647" s="7">
        <f>Table23[[#This Row],[Qty]]*Table23[[#This Row],[Price]]</f>
        <v>420</v>
      </c>
      <c r="N647" s="6" t="s">
        <v>17</v>
      </c>
      <c r="O647" s="8">
        <f>SUMIFS(Table23[Amount], Table23[Order Date], "&gt;"&amp;Table23[[#This Row],[Order Date]]-30,Table23[Order Date], "&lt;="&amp;Table23[[#This Row],[Order Date]])</f>
        <v>2128930</v>
      </c>
      <c r="P647" s="9">
        <f>SUMIFS(Table23[Amount], Table23[Order Date], "&gt;"&amp;Table23[[#This Row],[Order Date]]-90,Table23[Order Date], "&lt;="&amp;Table23[[#This Row],[Order Date]])</f>
        <v>6402730</v>
      </c>
    </row>
    <row r="648" spans="2:16" x14ac:dyDescent="0.25">
      <c r="B648" s="5" t="s">
        <v>1960</v>
      </c>
      <c r="C648" s="15">
        <v>44744</v>
      </c>
      <c r="D648" s="21" t="str">
        <f>TEXT(Table23[[#This Row],[Order Date]],"d")</f>
        <v>2</v>
      </c>
      <c r="E648" s="15" t="str">
        <f>TEXT(Table23[[#This Row],[Order Date]],"dddd")</f>
        <v>Saturday</v>
      </c>
      <c r="F648" s="6" t="str">
        <f>TEXT(Table23[[#This Row],[Order Date]],"mmmm")</f>
        <v>July</v>
      </c>
      <c r="G648" s="6" t="s">
        <v>1961</v>
      </c>
      <c r="H648" s="6" t="s">
        <v>1962</v>
      </c>
      <c r="I648" s="6" t="s">
        <v>21</v>
      </c>
      <c r="J648" s="6" t="s">
        <v>22</v>
      </c>
      <c r="K648" s="7">
        <v>4000</v>
      </c>
      <c r="L648" s="7">
        <v>3</v>
      </c>
      <c r="M648" s="7">
        <f>Table23[[#This Row],[Qty]]*Table23[[#This Row],[Price]]</f>
        <v>12000</v>
      </c>
      <c r="N648" s="6" t="s">
        <v>23</v>
      </c>
      <c r="O648" s="8">
        <f>SUMIFS(Table23[Amount], Table23[Order Date], "&gt;"&amp;Table23[[#This Row],[Order Date]]-30,Table23[Order Date], "&lt;="&amp;Table23[[#This Row],[Order Date]])</f>
        <v>2128930</v>
      </c>
      <c r="P648" s="9">
        <f>SUMIFS(Table23[Amount], Table23[Order Date], "&gt;"&amp;Table23[[#This Row],[Order Date]]-90,Table23[Order Date], "&lt;="&amp;Table23[[#This Row],[Order Date]])</f>
        <v>6402730</v>
      </c>
    </row>
    <row r="649" spans="2:16" x14ac:dyDescent="0.25">
      <c r="B649" s="5" t="s">
        <v>1963</v>
      </c>
      <c r="C649" s="15">
        <v>44744</v>
      </c>
      <c r="D649" s="21" t="str">
        <f>TEXT(Table23[[#This Row],[Order Date]],"d")</f>
        <v>2</v>
      </c>
      <c r="E649" s="15" t="str">
        <f>TEXT(Table23[[#This Row],[Order Date]],"dddd")</f>
        <v>Saturday</v>
      </c>
      <c r="F649" s="6" t="str">
        <f>TEXT(Table23[[#This Row],[Order Date]],"mmmm")</f>
        <v>July</v>
      </c>
      <c r="G649" s="6" t="s">
        <v>1964</v>
      </c>
      <c r="H649" s="6" t="s">
        <v>1965</v>
      </c>
      <c r="I649" s="6" t="s">
        <v>27</v>
      </c>
      <c r="J649" s="6" t="s">
        <v>28</v>
      </c>
      <c r="K649" s="7">
        <v>3200</v>
      </c>
      <c r="L649" s="7">
        <v>5</v>
      </c>
      <c r="M649" s="7">
        <f>Table23[[#This Row],[Qty]]*Table23[[#This Row],[Price]]</f>
        <v>16000</v>
      </c>
      <c r="N649" s="6" t="s">
        <v>17</v>
      </c>
      <c r="O649" s="8">
        <f>SUMIFS(Table23[Amount], Table23[Order Date], "&gt;"&amp;Table23[[#This Row],[Order Date]]-30,Table23[Order Date], "&lt;="&amp;Table23[[#This Row],[Order Date]])</f>
        <v>2128930</v>
      </c>
      <c r="P649" s="9">
        <f>SUMIFS(Table23[Amount], Table23[Order Date], "&gt;"&amp;Table23[[#This Row],[Order Date]]-90,Table23[Order Date], "&lt;="&amp;Table23[[#This Row],[Order Date]])</f>
        <v>6402730</v>
      </c>
    </row>
    <row r="650" spans="2:16" x14ac:dyDescent="0.25">
      <c r="B650" s="5" t="s">
        <v>1966</v>
      </c>
      <c r="C650" s="15">
        <v>44744</v>
      </c>
      <c r="D650" s="21" t="str">
        <f>TEXT(Table23[[#This Row],[Order Date]],"d")</f>
        <v>2</v>
      </c>
      <c r="E650" s="15" t="str">
        <f>TEXT(Table23[[#This Row],[Order Date]],"dddd")</f>
        <v>Saturday</v>
      </c>
      <c r="F650" s="6" t="str">
        <f>TEXT(Table23[[#This Row],[Order Date]],"mmmm")</f>
        <v>July</v>
      </c>
      <c r="G650" s="6" t="s">
        <v>1967</v>
      </c>
      <c r="H650" s="6" t="s">
        <v>1968</v>
      </c>
      <c r="I650" s="6" t="s">
        <v>32</v>
      </c>
      <c r="J650" s="6" t="s">
        <v>33</v>
      </c>
      <c r="K650" s="7">
        <v>2900</v>
      </c>
      <c r="L650" s="7">
        <v>3</v>
      </c>
      <c r="M650" s="7">
        <f>Table23[[#This Row],[Qty]]*Table23[[#This Row],[Price]]</f>
        <v>8700</v>
      </c>
      <c r="N650" s="6" t="s">
        <v>23</v>
      </c>
      <c r="O650" s="8">
        <f>SUMIFS(Table23[Amount], Table23[Order Date], "&gt;"&amp;Table23[[#This Row],[Order Date]]-30,Table23[Order Date], "&lt;="&amp;Table23[[#This Row],[Order Date]])</f>
        <v>2128930</v>
      </c>
      <c r="P650" s="9">
        <f>SUMIFS(Table23[Amount], Table23[Order Date], "&gt;"&amp;Table23[[#This Row],[Order Date]]-90,Table23[Order Date], "&lt;="&amp;Table23[[#This Row],[Order Date]])</f>
        <v>6402730</v>
      </c>
    </row>
    <row r="651" spans="2:16" x14ac:dyDescent="0.25">
      <c r="B651" s="5" t="s">
        <v>1969</v>
      </c>
      <c r="C651" s="15">
        <v>44744</v>
      </c>
      <c r="D651" s="21" t="str">
        <f>TEXT(Table23[[#This Row],[Order Date]],"d")</f>
        <v>2</v>
      </c>
      <c r="E651" s="15" t="str">
        <f>TEXT(Table23[[#This Row],[Order Date]],"dddd")</f>
        <v>Saturday</v>
      </c>
      <c r="F651" s="6" t="str">
        <f>TEXT(Table23[[#This Row],[Order Date]],"mmmm")</f>
        <v>July</v>
      </c>
      <c r="G651" s="6" t="s">
        <v>1970</v>
      </c>
      <c r="H651" s="6" t="s">
        <v>1971</v>
      </c>
      <c r="I651" s="6" t="s">
        <v>15</v>
      </c>
      <c r="J651" s="6" t="s">
        <v>37</v>
      </c>
      <c r="K651" s="7">
        <v>190</v>
      </c>
      <c r="L651" s="7">
        <v>1</v>
      </c>
      <c r="M651" s="7">
        <f>Table23[[#This Row],[Qty]]*Table23[[#This Row],[Price]]</f>
        <v>190</v>
      </c>
      <c r="N651" s="6" t="s">
        <v>17</v>
      </c>
      <c r="O651" s="8">
        <f>SUMIFS(Table23[Amount], Table23[Order Date], "&gt;"&amp;Table23[[#This Row],[Order Date]]-30,Table23[Order Date], "&lt;="&amp;Table23[[#This Row],[Order Date]])</f>
        <v>2128930</v>
      </c>
      <c r="P651" s="9">
        <f>SUMIFS(Table23[Amount], Table23[Order Date], "&gt;"&amp;Table23[[#This Row],[Order Date]]-90,Table23[Order Date], "&lt;="&amp;Table23[[#This Row],[Order Date]])</f>
        <v>6402730</v>
      </c>
    </row>
    <row r="652" spans="2:16" x14ac:dyDescent="0.25">
      <c r="B652" s="5" t="s">
        <v>1972</v>
      </c>
      <c r="C652" s="15">
        <v>44744</v>
      </c>
      <c r="D652" s="21" t="str">
        <f>TEXT(Table23[[#This Row],[Order Date]],"d")</f>
        <v>2</v>
      </c>
      <c r="E652" s="15" t="str">
        <f>TEXT(Table23[[#This Row],[Order Date]],"dddd")</f>
        <v>Saturday</v>
      </c>
      <c r="F652" s="6" t="str">
        <f>TEXT(Table23[[#This Row],[Order Date]],"mmmm")</f>
        <v>July</v>
      </c>
      <c r="G652" s="6" t="s">
        <v>1973</v>
      </c>
      <c r="H652" s="6" t="s">
        <v>1974</v>
      </c>
      <c r="I652" s="6" t="s">
        <v>21</v>
      </c>
      <c r="J652" s="6" t="s">
        <v>41</v>
      </c>
      <c r="K652" s="7">
        <v>4000</v>
      </c>
      <c r="L652" s="7">
        <v>2</v>
      </c>
      <c r="M652" s="7">
        <f>Table23[[#This Row],[Qty]]*Table23[[#This Row],[Price]]</f>
        <v>8000</v>
      </c>
      <c r="N652" s="6" t="s">
        <v>23</v>
      </c>
      <c r="O652" s="8">
        <f>SUMIFS(Table23[Amount], Table23[Order Date], "&gt;"&amp;Table23[[#This Row],[Order Date]]-30,Table23[Order Date], "&lt;="&amp;Table23[[#This Row],[Order Date]])</f>
        <v>2128930</v>
      </c>
      <c r="P652" s="9">
        <f>SUMIFS(Table23[Amount], Table23[Order Date], "&gt;"&amp;Table23[[#This Row],[Order Date]]-90,Table23[Order Date], "&lt;="&amp;Table23[[#This Row],[Order Date]])</f>
        <v>6402730</v>
      </c>
    </row>
    <row r="653" spans="2:16" x14ac:dyDescent="0.25">
      <c r="B653" s="5" t="s">
        <v>1975</v>
      </c>
      <c r="C653" s="15">
        <v>44744</v>
      </c>
      <c r="D653" s="21" t="str">
        <f>TEXT(Table23[[#This Row],[Order Date]],"d")</f>
        <v>2</v>
      </c>
      <c r="E653" s="15" t="str">
        <f>TEXT(Table23[[#This Row],[Order Date]],"dddd")</f>
        <v>Saturday</v>
      </c>
      <c r="F653" s="6" t="str">
        <f>TEXT(Table23[[#This Row],[Order Date]],"mmmm")</f>
        <v>July</v>
      </c>
      <c r="G653" s="6" t="s">
        <v>1976</v>
      </c>
      <c r="H653" s="6" t="s">
        <v>1977</v>
      </c>
      <c r="I653" s="6" t="s">
        <v>27</v>
      </c>
      <c r="J653" s="6" t="s">
        <v>45</v>
      </c>
      <c r="K653" s="7">
        <v>1500</v>
      </c>
      <c r="L653" s="7">
        <v>3</v>
      </c>
      <c r="M653" s="7">
        <f>Table23[[#This Row],[Qty]]*Table23[[#This Row],[Price]]</f>
        <v>4500</v>
      </c>
      <c r="N653" s="6" t="s">
        <v>17</v>
      </c>
      <c r="O653" s="8">
        <f>SUMIFS(Table23[Amount], Table23[Order Date], "&gt;"&amp;Table23[[#This Row],[Order Date]]-30,Table23[Order Date], "&lt;="&amp;Table23[[#This Row],[Order Date]])</f>
        <v>2128930</v>
      </c>
      <c r="P653" s="9">
        <f>SUMIFS(Table23[Amount], Table23[Order Date], "&gt;"&amp;Table23[[#This Row],[Order Date]]-90,Table23[Order Date], "&lt;="&amp;Table23[[#This Row],[Order Date]])</f>
        <v>6402730</v>
      </c>
    </row>
    <row r="654" spans="2:16" x14ac:dyDescent="0.25">
      <c r="B654" s="5" t="s">
        <v>1978</v>
      </c>
      <c r="C654" s="15">
        <v>44745</v>
      </c>
      <c r="D654" s="21" t="str">
        <f>TEXT(Table23[[#This Row],[Order Date]],"d")</f>
        <v>3</v>
      </c>
      <c r="E654" s="15" t="str">
        <f>TEXT(Table23[[#This Row],[Order Date]],"dddd")</f>
        <v>Sunday</v>
      </c>
      <c r="F654" s="6" t="str">
        <f>TEXT(Table23[[#This Row],[Order Date]],"mmmm")</f>
        <v>July</v>
      </c>
      <c r="G654" s="6" t="s">
        <v>1979</v>
      </c>
      <c r="H654" s="6" t="s">
        <v>1980</v>
      </c>
      <c r="I654" s="6" t="s">
        <v>32</v>
      </c>
      <c r="J654" s="6" t="s">
        <v>16</v>
      </c>
      <c r="K654" s="7">
        <v>210</v>
      </c>
      <c r="L654" s="7">
        <v>7</v>
      </c>
      <c r="M654" s="7">
        <f>Table23[[#This Row],[Qty]]*Table23[[#This Row],[Price]]</f>
        <v>1470</v>
      </c>
      <c r="N654" s="6" t="s">
        <v>23</v>
      </c>
      <c r="O654" s="8">
        <f>SUMIFS(Table23[Amount], Table23[Order Date], "&gt;"&amp;Table23[[#This Row],[Order Date]]-30,Table23[Order Date], "&lt;="&amp;Table23[[#This Row],[Order Date]])</f>
        <v>2094880</v>
      </c>
      <c r="P654" s="9">
        <f>SUMIFS(Table23[Amount], Table23[Order Date], "&gt;"&amp;Table23[[#This Row],[Order Date]]-90,Table23[Order Date], "&lt;="&amp;Table23[[#This Row],[Order Date]])</f>
        <v>6368680</v>
      </c>
    </row>
    <row r="655" spans="2:16" x14ac:dyDescent="0.25">
      <c r="B655" s="5" t="s">
        <v>1981</v>
      </c>
      <c r="C655" s="15">
        <v>44745</v>
      </c>
      <c r="D655" s="21" t="str">
        <f>TEXT(Table23[[#This Row],[Order Date]],"d")</f>
        <v>3</v>
      </c>
      <c r="E655" s="15" t="str">
        <f>TEXT(Table23[[#This Row],[Order Date]],"dddd")</f>
        <v>Sunday</v>
      </c>
      <c r="F655" s="6" t="str">
        <f>TEXT(Table23[[#This Row],[Order Date]],"mmmm")</f>
        <v>July</v>
      </c>
      <c r="G655" s="6" t="s">
        <v>1982</v>
      </c>
      <c r="H655" s="6" t="s">
        <v>1983</v>
      </c>
      <c r="I655" s="6" t="s">
        <v>15</v>
      </c>
      <c r="J655" s="6" t="s">
        <v>22</v>
      </c>
      <c r="K655" s="7">
        <v>4000</v>
      </c>
      <c r="L655" s="7">
        <v>6</v>
      </c>
      <c r="M655" s="7">
        <f>Table23[[#This Row],[Qty]]*Table23[[#This Row],[Price]]</f>
        <v>24000</v>
      </c>
      <c r="N655" s="6" t="s">
        <v>17</v>
      </c>
      <c r="O655" s="8">
        <f>SUMIFS(Table23[Amount], Table23[Order Date], "&gt;"&amp;Table23[[#This Row],[Order Date]]-30,Table23[Order Date], "&lt;="&amp;Table23[[#This Row],[Order Date]])</f>
        <v>2094880</v>
      </c>
      <c r="P655" s="9">
        <f>SUMIFS(Table23[Amount], Table23[Order Date], "&gt;"&amp;Table23[[#This Row],[Order Date]]-90,Table23[Order Date], "&lt;="&amp;Table23[[#This Row],[Order Date]])</f>
        <v>6368680</v>
      </c>
    </row>
    <row r="656" spans="2:16" x14ac:dyDescent="0.25">
      <c r="B656" s="5" t="s">
        <v>1984</v>
      </c>
      <c r="C656" s="15">
        <v>44745</v>
      </c>
      <c r="D656" s="21" t="str">
        <f>TEXT(Table23[[#This Row],[Order Date]],"d")</f>
        <v>3</v>
      </c>
      <c r="E656" s="15" t="str">
        <f>TEXT(Table23[[#This Row],[Order Date]],"dddd")</f>
        <v>Sunday</v>
      </c>
      <c r="F656" s="6" t="str">
        <f>TEXT(Table23[[#This Row],[Order Date]],"mmmm")</f>
        <v>July</v>
      </c>
      <c r="G656" s="6" t="s">
        <v>1985</v>
      </c>
      <c r="H656" s="6" t="s">
        <v>1986</v>
      </c>
      <c r="I656" s="6" t="s">
        <v>21</v>
      </c>
      <c r="J656" s="6" t="s">
        <v>28</v>
      </c>
      <c r="K656" s="7">
        <v>3200</v>
      </c>
      <c r="L656" s="7">
        <v>1</v>
      </c>
      <c r="M656" s="7">
        <f>Table23[[#This Row],[Qty]]*Table23[[#This Row],[Price]]</f>
        <v>3200</v>
      </c>
      <c r="N656" s="6" t="s">
        <v>23</v>
      </c>
      <c r="O656" s="8">
        <f>SUMIFS(Table23[Amount], Table23[Order Date], "&gt;"&amp;Table23[[#This Row],[Order Date]]-30,Table23[Order Date], "&lt;="&amp;Table23[[#This Row],[Order Date]])</f>
        <v>2094880</v>
      </c>
      <c r="P656" s="9">
        <f>SUMIFS(Table23[Amount], Table23[Order Date], "&gt;"&amp;Table23[[#This Row],[Order Date]]-90,Table23[Order Date], "&lt;="&amp;Table23[[#This Row],[Order Date]])</f>
        <v>6368680</v>
      </c>
    </row>
    <row r="657" spans="2:16" x14ac:dyDescent="0.25">
      <c r="B657" s="5" t="s">
        <v>1987</v>
      </c>
      <c r="C657" s="15">
        <v>44745</v>
      </c>
      <c r="D657" s="21" t="str">
        <f>TEXT(Table23[[#This Row],[Order Date]],"d")</f>
        <v>3</v>
      </c>
      <c r="E657" s="15" t="str">
        <f>TEXT(Table23[[#This Row],[Order Date]],"dddd")</f>
        <v>Sunday</v>
      </c>
      <c r="F657" s="6" t="str">
        <f>TEXT(Table23[[#This Row],[Order Date]],"mmmm")</f>
        <v>July</v>
      </c>
      <c r="G657" s="6" t="s">
        <v>1988</v>
      </c>
      <c r="H657" s="6" t="s">
        <v>1989</v>
      </c>
      <c r="I657" s="6" t="s">
        <v>27</v>
      </c>
      <c r="J657" s="6" t="s">
        <v>33</v>
      </c>
      <c r="K657" s="7">
        <v>2900</v>
      </c>
      <c r="L657" s="7">
        <v>3</v>
      </c>
      <c r="M657" s="7">
        <f>Table23[[#This Row],[Qty]]*Table23[[#This Row],[Price]]</f>
        <v>8700</v>
      </c>
      <c r="N657" s="6" t="s">
        <v>17</v>
      </c>
      <c r="O657" s="8">
        <f>SUMIFS(Table23[Amount], Table23[Order Date], "&gt;"&amp;Table23[[#This Row],[Order Date]]-30,Table23[Order Date], "&lt;="&amp;Table23[[#This Row],[Order Date]])</f>
        <v>2094880</v>
      </c>
      <c r="P657" s="9">
        <f>SUMIFS(Table23[Amount], Table23[Order Date], "&gt;"&amp;Table23[[#This Row],[Order Date]]-90,Table23[Order Date], "&lt;="&amp;Table23[[#This Row],[Order Date]])</f>
        <v>6368680</v>
      </c>
    </row>
    <row r="658" spans="2:16" x14ac:dyDescent="0.25">
      <c r="B658" s="5" t="s">
        <v>1990</v>
      </c>
      <c r="C658" s="15">
        <v>44745</v>
      </c>
      <c r="D658" s="21" t="str">
        <f>TEXT(Table23[[#This Row],[Order Date]],"d")</f>
        <v>3</v>
      </c>
      <c r="E658" s="15" t="str">
        <f>TEXT(Table23[[#This Row],[Order Date]],"dddd")</f>
        <v>Sunday</v>
      </c>
      <c r="F658" s="6" t="str">
        <f>TEXT(Table23[[#This Row],[Order Date]],"mmmm")</f>
        <v>July</v>
      </c>
      <c r="G658" s="6" t="s">
        <v>1991</v>
      </c>
      <c r="H658" s="6" t="s">
        <v>1992</v>
      </c>
      <c r="I658" s="6" t="s">
        <v>32</v>
      </c>
      <c r="J658" s="6" t="s">
        <v>37</v>
      </c>
      <c r="K658" s="7">
        <v>190</v>
      </c>
      <c r="L658" s="7">
        <v>4</v>
      </c>
      <c r="M658" s="7">
        <f>Table23[[#This Row],[Qty]]*Table23[[#This Row],[Price]]</f>
        <v>760</v>
      </c>
      <c r="N658" s="6" t="s">
        <v>23</v>
      </c>
      <c r="O658" s="8">
        <f>SUMIFS(Table23[Amount], Table23[Order Date], "&gt;"&amp;Table23[[#This Row],[Order Date]]-30,Table23[Order Date], "&lt;="&amp;Table23[[#This Row],[Order Date]])</f>
        <v>2094880</v>
      </c>
      <c r="P658" s="9">
        <f>SUMIFS(Table23[Amount], Table23[Order Date], "&gt;"&amp;Table23[[#This Row],[Order Date]]-90,Table23[Order Date], "&lt;="&amp;Table23[[#This Row],[Order Date]])</f>
        <v>6368680</v>
      </c>
    </row>
    <row r="659" spans="2:16" x14ac:dyDescent="0.25">
      <c r="B659" s="5" t="s">
        <v>1993</v>
      </c>
      <c r="C659" s="15">
        <v>44745</v>
      </c>
      <c r="D659" s="21" t="str">
        <f>TEXT(Table23[[#This Row],[Order Date]],"d")</f>
        <v>3</v>
      </c>
      <c r="E659" s="15" t="str">
        <f>TEXT(Table23[[#This Row],[Order Date]],"dddd")</f>
        <v>Sunday</v>
      </c>
      <c r="F659" s="6" t="str">
        <f>TEXT(Table23[[#This Row],[Order Date]],"mmmm")</f>
        <v>July</v>
      </c>
      <c r="G659" s="6" t="s">
        <v>1994</v>
      </c>
      <c r="H659" s="6" t="s">
        <v>1995</v>
      </c>
      <c r="I659" s="6" t="s">
        <v>15</v>
      </c>
      <c r="J659" s="6" t="s">
        <v>41</v>
      </c>
      <c r="K659" s="7">
        <v>4000</v>
      </c>
      <c r="L659" s="7">
        <v>2</v>
      </c>
      <c r="M659" s="7">
        <f>Table23[[#This Row],[Qty]]*Table23[[#This Row],[Price]]</f>
        <v>8000</v>
      </c>
      <c r="N659" s="6" t="s">
        <v>17</v>
      </c>
      <c r="O659" s="8">
        <f>SUMIFS(Table23[Amount], Table23[Order Date], "&gt;"&amp;Table23[[#This Row],[Order Date]]-30,Table23[Order Date], "&lt;="&amp;Table23[[#This Row],[Order Date]])</f>
        <v>2094880</v>
      </c>
      <c r="P659" s="9">
        <f>SUMIFS(Table23[Amount], Table23[Order Date], "&gt;"&amp;Table23[[#This Row],[Order Date]]-90,Table23[Order Date], "&lt;="&amp;Table23[[#This Row],[Order Date]])</f>
        <v>6368680</v>
      </c>
    </row>
    <row r="660" spans="2:16" x14ac:dyDescent="0.25">
      <c r="B660" s="5" t="s">
        <v>1996</v>
      </c>
      <c r="C660" s="15">
        <v>44745</v>
      </c>
      <c r="D660" s="21" t="str">
        <f>TEXT(Table23[[#This Row],[Order Date]],"d")</f>
        <v>3</v>
      </c>
      <c r="E660" s="15" t="str">
        <f>TEXT(Table23[[#This Row],[Order Date]],"dddd")</f>
        <v>Sunday</v>
      </c>
      <c r="F660" s="6" t="str">
        <f>TEXT(Table23[[#This Row],[Order Date]],"mmmm")</f>
        <v>July</v>
      </c>
      <c r="G660" s="6" t="s">
        <v>1997</v>
      </c>
      <c r="H660" s="6" t="s">
        <v>1998</v>
      </c>
      <c r="I660" s="6" t="s">
        <v>21</v>
      </c>
      <c r="J660" s="6" t="s">
        <v>45</v>
      </c>
      <c r="K660" s="7">
        <v>1500</v>
      </c>
      <c r="L660" s="7">
        <v>3</v>
      </c>
      <c r="M660" s="7">
        <f>Table23[[#This Row],[Qty]]*Table23[[#This Row],[Price]]</f>
        <v>4500</v>
      </c>
      <c r="N660" s="6" t="s">
        <v>23</v>
      </c>
      <c r="O660" s="8">
        <f>SUMIFS(Table23[Amount], Table23[Order Date], "&gt;"&amp;Table23[[#This Row],[Order Date]]-30,Table23[Order Date], "&lt;="&amp;Table23[[#This Row],[Order Date]])</f>
        <v>2094880</v>
      </c>
      <c r="P660" s="9">
        <f>SUMIFS(Table23[Amount], Table23[Order Date], "&gt;"&amp;Table23[[#This Row],[Order Date]]-90,Table23[Order Date], "&lt;="&amp;Table23[[#This Row],[Order Date]])</f>
        <v>6368680</v>
      </c>
    </row>
    <row r="661" spans="2:16" x14ac:dyDescent="0.25">
      <c r="B661" s="5" t="s">
        <v>1999</v>
      </c>
      <c r="C661" s="15">
        <v>44746</v>
      </c>
      <c r="D661" s="21" t="str">
        <f>TEXT(Table23[[#This Row],[Order Date]],"d")</f>
        <v>4</v>
      </c>
      <c r="E661" s="15" t="str">
        <f>TEXT(Table23[[#This Row],[Order Date]],"dddd")</f>
        <v>Monday</v>
      </c>
      <c r="F661" s="6" t="str">
        <f>TEXT(Table23[[#This Row],[Order Date]],"mmmm")</f>
        <v>July</v>
      </c>
      <c r="G661" s="6" t="s">
        <v>2000</v>
      </c>
      <c r="H661" s="6" t="s">
        <v>2001</v>
      </c>
      <c r="I661" s="6" t="s">
        <v>27</v>
      </c>
      <c r="J661" s="6" t="s">
        <v>16</v>
      </c>
      <c r="K661" s="7">
        <v>210</v>
      </c>
      <c r="L661" s="7">
        <v>4</v>
      </c>
      <c r="M661" s="7">
        <f>Table23[[#This Row],[Qty]]*Table23[[#This Row],[Price]]</f>
        <v>840</v>
      </c>
      <c r="N661" s="6" t="s">
        <v>17</v>
      </c>
      <c r="O661" s="8">
        <f>SUMIFS(Table23[Amount], Table23[Order Date], "&gt;"&amp;Table23[[#This Row],[Order Date]]-30,Table23[Order Date], "&lt;="&amp;Table23[[#This Row],[Order Date]])</f>
        <v>2144870</v>
      </c>
      <c r="P661" s="9">
        <f>SUMIFS(Table23[Amount], Table23[Order Date], "&gt;"&amp;Table23[[#This Row],[Order Date]]-90,Table23[Order Date], "&lt;="&amp;Table23[[#This Row],[Order Date]])</f>
        <v>6418670</v>
      </c>
    </row>
    <row r="662" spans="2:16" x14ac:dyDescent="0.25">
      <c r="B662" s="5" t="s">
        <v>2002</v>
      </c>
      <c r="C662" s="15">
        <v>44746</v>
      </c>
      <c r="D662" s="21" t="str">
        <f>TEXT(Table23[[#This Row],[Order Date]],"d")</f>
        <v>4</v>
      </c>
      <c r="E662" s="15" t="str">
        <f>TEXT(Table23[[#This Row],[Order Date]],"dddd")</f>
        <v>Monday</v>
      </c>
      <c r="F662" s="6" t="str">
        <f>TEXT(Table23[[#This Row],[Order Date]],"mmmm")</f>
        <v>July</v>
      </c>
      <c r="G662" s="6" t="s">
        <v>2003</v>
      </c>
      <c r="H662" s="6" t="s">
        <v>2004</v>
      </c>
      <c r="I662" s="6" t="s">
        <v>32</v>
      </c>
      <c r="J662" s="6" t="s">
        <v>22</v>
      </c>
      <c r="K662" s="7">
        <v>4000</v>
      </c>
      <c r="L662" s="7">
        <v>5</v>
      </c>
      <c r="M662" s="7">
        <f>Table23[[#This Row],[Qty]]*Table23[[#This Row],[Price]]</f>
        <v>20000</v>
      </c>
      <c r="N662" s="6" t="s">
        <v>23</v>
      </c>
      <c r="O662" s="8">
        <f>SUMIFS(Table23[Amount], Table23[Order Date], "&gt;"&amp;Table23[[#This Row],[Order Date]]-30,Table23[Order Date], "&lt;="&amp;Table23[[#This Row],[Order Date]])</f>
        <v>2144870</v>
      </c>
      <c r="P662" s="9">
        <f>SUMIFS(Table23[Amount], Table23[Order Date], "&gt;"&amp;Table23[[#This Row],[Order Date]]-90,Table23[Order Date], "&lt;="&amp;Table23[[#This Row],[Order Date]])</f>
        <v>6418670</v>
      </c>
    </row>
    <row r="663" spans="2:16" x14ac:dyDescent="0.25">
      <c r="B663" s="5" t="s">
        <v>2005</v>
      </c>
      <c r="C663" s="15">
        <v>44746</v>
      </c>
      <c r="D663" s="21" t="str">
        <f>TEXT(Table23[[#This Row],[Order Date]],"d")</f>
        <v>4</v>
      </c>
      <c r="E663" s="15" t="str">
        <f>TEXT(Table23[[#This Row],[Order Date]],"dddd")</f>
        <v>Monday</v>
      </c>
      <c r="F663" s="6" t="str">
        <f>TEXT(Table23[[#This Row],[Order Date]],"mmmm")</f>
        <v>July</v>
      </c>
      <c r="G663" s="6" t="s">
        <v>2006</v>
      </c>
      <c r="H663" s="6" t="s">
        <v>2007</v>
      </c>
      <c r="I663" s="6" t="s">
        <v>15</v>
      </c>
      <c r="J663" s="6" t="s">
        <v>28</v>
      </c>
      <c r="K663" s="7">
        <v>3200</v>
      </c>
      <c r="L663" s="7">
        <v>6</v>
      </c>
      <c r="M663" s="7">
        <f>Table23[[#This Row],[Qty]]*Table23[[#This Row],[Price]]</f>
        <v>19200</v>
      </c>
      <c r="N663" s="6" t="s">
        <v>17</v>
      </c>
      <c r="O663" s="8">
        <f>SUMIFS(Table23[Amount], Table23[Order Date], "&gt;"&amp;Table23[[#This Row],[Order Date]]-30,Table23[Order Date], "&lt;="&amp;Table23[[#This Row],[Order Date]])</f>
        <v>2144870</v>
      </c>
      <c r="P663" s="9">
        <f>SUMIFS(Table23[Amount], Table23[Order Date], "&gt;"&amp;Table23[[#This Row],[Order Date]]-90,Table23[Order Date], "&lt;="&amp;Table23[[#This Row],[Order Date]])</f>
        <v>6418670</v>
      </c>
    </row>
    <row r="664" spans="2:16" x14ac:dyDescent="0.25">
      <c r="B664" s="5" t="s">
        <v>2008</v>
      </c>
      <c r="C664" s="15">
        <v>44746</v>
      </c>
      <c r="D664" s="21" t="str">
        <f>TEXT(Table23[[#This Row],[Order Date]],"d")</f>
        <v>4</v>
      </c>
      <c r="E664" s="15" t="str">
        <f>TEXT(Table23[[#This Row],[Order Date]],"dddd")</f>
        <v>Monday</v>
      </c>
      <c r="F664" s="6" t="str">
        <f>TEXT(Table23[[#This Row],[Order Date]],"mmmm")</f>
        <v>July</v>
      </c>
      <c r="G664" s="6" t="s">
        <v>2009</v>
      </c>
      <c r="H664" s="6" t="s">
        <v>2010</v>
      </c>
      <c r="I664" s="6" t="s">
        <v>21</v>
      </c>
      <c r="J664" s="6" t="s">
        <v>33</v>
      </c>
      <c r="K664" s="7">
        <v>2900</v>
      </c>
      <c r="L664" s="7">
        <v>5</v>
      </c>
      <c r="M664" s="7">
        <f>Table23[[#This Row],[Qty]]*Table23[[#This Row],[Price]]</f>
        <v>14500</v>
      </c>
      <c r="N664" s="6" t="s">
        <v>23</v>
      </c>
      <c r="O664" s="8">
        <f>SUMIFS(Table23[Amount], Table23[Order Date], "&gt;"&amp;Table23[[#This Row],[Order Date]]-30,Table23[Order Date], "&lt;="&amp;Table23[[#This Row],[Order Date]])</f>
        <v>2144870</v>
      </c>
      <c r="P664" s="9">
        <f>SUMIFS(Table23[Amount], Table23[Order Date], "&gt;"&amp;Table23[[#This Row],[Order Date]]-90,Table23[Order Date], "&lt;="&amp;Table23[[#This Row],[Order Date]])</f>
        <v>6418670</v>
      </c>
    </row>
    <row r="665" spans="2:16" x14ac:dyDescent="0.25">
      <c r="B665" s="5" t="s">
        <v>2011</v>
      </c>
      <c r="C665" s="15">
        <v>44746</v>
      </c>
      <c r="D665" s="21" t="str">
        <f>TEXT(Table23[[#This Row],[Order Date]],"d")</f>
        <v>4</v>
      </c>
      <c r="E665" s="15" t="str">
        <f>TEXT(Table23[[#This Row],[Order Date]],"dddd")</f>
        <v>Monday</v>
      </c>
      <c r="F665" s="6" t="str">
        <f>TEXT(Table23[[#This Row],[Order Date]],"mmmm")</f>
        <v>July</v>
      </c>
      <c r="G665" s="6" t="s">
        <v>2012</v>
      </c>
      <c r="H665" s="6" t="s">
        <v>2013</v>
      </c>
      <c r="I665" s="6" t="s">
        <v>27</v>
      </c>
      <c r="J665" s="6" t="s">
        <v>37</v>
      </c>
      <c r="K665" s="7">
        <v>190</v>
      </c>
      <c r="L665" s="7">
        <v>4</v>
      </c>
      <c r="M665" s="7">
        <f>Table23[[#This Row],[Qty]]*Table23[[#This Row],[Price]]</f>
        <v>760</v>
      </c>
      <c r="N665" s="6" t="s">
        <v>17</v>
      </c>
      <c r="O665" s="8">
        <f>SUMIFS(Table23[Amount], Table23[Order Date], "&gt;"&amp;Table23[[#This Row],[Order Date]]-30,Table23[Order Date], "&lt;="&amp;Table23[[#This Row],[Order Date]])</f>
        <v>2144870</v>
      </c>
      <c r="P665" s="9">
        <f>SUMIFS(Table23[Amount], Table23[Order Date], "&gt;"&amp;Table23[[#This Row],[Order Date]]-90,Table23[Order Date], "&lt;="&amp;Table23[[#This Row],[Order Date]])</f>
        <v>6418670</v>
      </c>
    </row>
    <row r="666" spans="2:16" x14ac:dyDescent="0.25">
      <c r="B666" s="5" t="s">
        <v>2014</v>
      </c>
      <c r="C666" s="15">
        <v>44746</v>
      </c>
      <c r="D666" s="21" t="str">
        <f>TEXT(Table23[[#This Row],[Order Date]],"d")</f>
        <v>4</v>
      </c>
      <c r="E666" s="15" t="str">
        <f>TEXT(Table23[[#This Row],[Order Date]],"dddd")</f>
        <v>Monday</v>
      </c>
      <c r="F666" s="6" t="str">
        <f>TEXT(Table23[[#This Row],[Order Date]],"mmmm")</f>
        <v>July</v>
      </c>
      <c r="G666" s="6" t="s">
        <v>2015</v>
      </c>
      <c r="H666" s="6" t="s">
        <v>2016</v>
      </c>
      <c r="I666" s="6" t="s">
        <v>32</v>
      </c>
      <c r="J666" s="6" t="s">
        <v>41</v>
      </c>
      <c r="K666" s="7">
        <v>4000</v>
      </c>
      <c r="L666" s="7">
        <v>10</v>
      </c>
      <c r="M666" s="7">
        <f>Table23[[#This Row],[Qty]]*Table23[[#This Row],[Price]]</f>
        <v>40000</v>
      </c>
      <c r="N666" s="6" t="s">
        <v>23</v>
      </c>
      <c r="O666" s="8">
        <f>SUMIFS(Table23[Amount], Table23[Order Date], "&gt;"&amp;Table23[[#This Row],[Order Date]]-30,Table23[Order Date], "&lt;="&amp;Table23[[#This Row],[Order Date]])</f>
        <v>2144870</v>
      </c>
      <c r="P666" s="9">
        <f>SUMIFS(Table23[Amount], Table23[Order Date], "&gt;"&amp;Table23[[#This Row],[Order Date]]-90,Table23[Order Date], "&lt;="&amp;Table23[[#This Row],[Order Date]])</f>
        <v>6418670</v>
      </c>
    </row>
    <row r="667" spans="2:16" x14ac:dyDescent="0.25">
      <c r="B667" s="5" t="s">
        <v>2017</v>
      </c>
      <c r="C667" s="15">
        <v>44746</v>
      </c>
      <c r="D667" s="21" t="str">
        <f>TEXT(Table23[[#This Row],[Order Date]],"d")</f>
        <v>4</v>
      </c>
      <c r="E667" s="15" t="str">
        <f>TEXT(Table23[[#This Row],[Order Date]],"dddd")</f>
        <v>Monday</v>
      </c>
      <c r="F667" s="6" t="str">
        <f>TEXT(Table23[[#This Row],[Order Date]],"mmmm")</f>
        <v>July</v>
      </c>
      <c r="G667" s="6" t="s">
        <v>2018</v>
      </c>
      <c r="H667" s="6" t="s">
        <v>2019</v>
      </c>
      <c r="I667" s="6" t="s">
        <v>15</v>
      </c>
      <c r="J667" s="6" t="s">
        <v>45</v>
      </c>
      <c r="K667" s="7">
        <v>1500</v>
      </c>
      <c r="L667" s="7">
        <v>3</v>
      </c>
      <c r="M667" s="7">
        <f>Table23[[#This Row],[Qty]]*Table23[[#This Row],[Price]]</f>
        <v>4500</v>
      </c>
      <c r="N667" s="6" t="s">
        <v>17</v>
      </c>
      <c r="O667" s="8">
        <f>SUMIFS(Table23[Amount], Table23[Order Date], "&gt;"&amp;Table23[[#This Row],[Order Date]]-30,Table23[Order Date], "&lt;="&amp;Table23[[#This Row],[Order Date]])</f>
        <v>2144870</v>
      </c>
      <c r="P667" s="9">
        <f>SUMIFS(Table23[Amount], Table23[Order Date], "&gt;"&amp;Table23[[#This Row],[Order Date]]-90,Table23[Order Date], "&lt;="&amp;Table23[[#This Row],[Order Date]])</f>
        <v>6418670</v>
      </c>
    </row>
    <row r="668" spans="2:16" x14ac:dyDescent="0.25">
      <c r="B668" s="5" t="s">
        <v>2020</v>
      </c>
      <c r="C668" s="15">
        <v>44747</v>
      </c>
      <c r="D668" s="21" t="str">
        <f>TEXT(Table23[[#This Row],[Order Date]],"d")</f>
        <v>5</v>
      </c>
      <c r="E668" s="15" t="str">
        <f>TEXT(Table23[[#This Row],[Order Date]],"dddd")</f>
        <v>Tuesday</v>
      </c>
      <c r="F668" s="6" t="str">
        <f>TEXT(Table23[[#This Row],[Order Date]],"mmmm")</f>
        <v>July</v>
      </c>
      <c r="G668" s="6" t="s">
        <v>2021</v>
      </c>
      <c r="H668" s="6" t="s">
        <v>2022</v>
      </c>
      <c r="I668" s="6" t="s">
        <v>21</v>
      </c>
      <c r="J668" s="6" t="s">
        <v>16</v>
      </c>
      <c r="K668" s="7">
        <v>210</v>
      </c>
      <c r="L668" s="7">
        <v>4</v>
      </c>
      <c r="M668" s="7">
        <f>Table23[[#This Row],[Qty]]*Table23[[#This Row],[Price]]</f>
        <v>840</v>
      </c>
      <c r="N668" s="6" t="s">
        <v>23</v>
      </c>
      <c r="O668" s="8">
        <f>SUMIFS(Table23[Amount], Table23[Order Date], "&gt;"&amp;Table23[[#This Row],[Order Date]]-30,Table23[Order Date], "&lt;="&amp;Table23[[#This Row],[Order Date]])</f>
        <v>2178920</v>
      </c>
      <c r="P668" s="9">
        <f>SUMIFS(Table23[Amount], Table23[Order Date], "&gt;"&amp;Table23[[#This Row],[Order Date]]-90,Table23[Order Date], "&lt;="&amp;Table23[[#This Row],[Order Date]])</f>
        <v>6452720</v>
      </c>
    </row>
    <row r="669" spans="2:16" x14ac:dyDescent="0.25">
      <c r="B669" s="5" t="s">
        <v>2023</v>
      </c>
      <c r="C669" s="15">
        <v>44747</v>
      </c>
      <c r="D669" s="21" t="str">
        <f>TEXT(Table23[[#This Row],[Order Date]],"d")</f>
        <v>5</v>
      </c>
      <c r="E669" s="15" t="str">
        <f>TEXT(Table23[[#This Row],[Order Date]],"dddd")</f>
        <v>Tuesday</v>
      </c>
      <c r="F669" s="6" t="str">
        <f>TEXT(Table23[[#This Row],[Order Date]],"mmmm")</f>
        <v>July</v>
      </c>
      <c r="G669" s="6" t="s">
        <v>2024</v>
      </c>
      <c r="H669" s="6" t="s">
        <v>2025</v>
      </c>
      <c r="I669" s="6" t="s">
        <v>27</v>
      </c>
      <c r="J669" s="6" t="s">
        <v>22</v>
      </c>
      <c r="K669" s="7">
        <v>4000</v>
      </c>
      <c r="L669" s="7">
        <v>5</v>
      </c>
      <c r="M669" s="7">
        <f>Table23[[#This Row],[Qty]]*Table23[[#This Row],[Price]]</f>
        <v>20000</v>
      </c>
      <c r="N669" s="6" t="s">
        <v>17</v>
      </c>
      <c r="O669" s="8">
        <f>SUMIFS(Table23[Amount], Table23[Order Date], "&gt;"&amp;Table23[[#This Row],[Order Date]]-30,Table23[Order Date], "&lt;="&amp;Table23[[#This Row],[Order Date]])</f>
        <v>2178920</v>
      </c>
      <c r="P669" s="9">
        <f>SUMIFS(Table23[Amount], Table23[Order Date], "&gt;"&amp;Table23[[#This Row],[Order Date]]-90,Table23[Order Date], "&lt;="&amp;Table23[[#This Row],[Order Date]])</f>
        <v>6452720</v>
      </c>
    </row>
    <row r="670" spans="2:16" x14ac:dyDescent="0.25">
      <c r="B670" s="5" t="s">
        <v>2026</v>
      </c>
      <c r="C670" s="15">
        <v>44747</v>
      </c>
      <c r="D670" s="21" t="str">
        <f>TEXT(Table23[[#This Row],[Order Date]],"d")</f>
        <v>5</v>
      </c>
      <c r="E670" s="15" t="str">
        <f>TEXT(Table23[[#This Row],[Order Date]],"dddd")</f>
        <v>Tuesday</v>
      </c>
      <c r="F670" s="6" t="str">
        <f>TEXT(Table23[[#This Row],[Order Date]],"mmmm")</f>
        <v>July</v>
      </c>
      <c r="G670" s="6" t="s">
        <v>2027</v>
      </c>
      <c r="H670" s="6" t="s">
        <v>2028</v>
      </c>
      <c r="I670" s="6" t="s">
        <v>32</v>
      </c>
      <c r="J670" s="6" t="s">
        <v>28</v>
      </c>
      <c r="K670" s="7">
        <v>3200</v>
      </c>
      <c r="L670" s="7">
        <v>6</v>
      </c>
      <c r="M670" s="7">
        <f>Table23[[#This Row],[Qty]]*Table23[[#This Row],[Price]]</f>
        <v>19200</v>
      </c>
      <c r="N670" s="6" t="s">
        <v>23</v>
      </c>
      <c r="O670" s="8">
        <f>SUMIFS(Table23[Amount], Table23[Order Date], "&gt;"&amp;Table23[[#This Row],[Order Date]]-30,Table23[Order Date], "&lt;="&amp;Table23[[#This Row],[Order Date]])</f>
        <v>2178920</v>
      </c>
      <c r="P670" s="9">
        <f>SUMIFS(Table23[Amount], Table23[Order Date], "&gt;"&amp;Table23[[#This Row],[Order Date]]-90,Table23[Order Date], "&lt;="&amp;Table23[[#This Row],[Order Date]])</f>
        <v>6452720</v>
      </c>
    </row>
    <row r="671" spans="2:16" x14ac:dyDescent="0.25">
      <c r="B671" s="5" t="s">
        <v>2029</v>
      </c>
      <c r="C671" s="15">
        <v>44747</v>
      </c>
      <c r="D671" s="21" t="str">
        <f>TEXT(Table23[[#This Row],[Order Date]],"d")</f>
        <v>5</v>
      </c>
      <c r="E671" s="15" t="str">
        <f>TEXT(Table23[[#This Row],[Order Date]],"dddd")</f>
        <v>Tuesday</v>
      </c>
      <c r="F671" s="6" t="str">
        <f>TEXT(Table23[[#This Row],[Order Date]],"mmmm")</f>
        <v>July</v>
      </c>
      <c r="G671" s="6" t="s">
        <v>2030</v>
      </c>
      <c r="H671" s="6" t="s">
        <v>2031</v>
      </c>
      <c r="I671" s="6" t="s">
        <v>15</v>
      </c>
      <c r="J671" s="6" t="s">
        <v>33</v>
      </c>
      <c r="K671" s="7">
        <v>2900</v>
      </c>
      <c r="L671" s="7">
        <v>5</v>
      </c>
      <c r="M671" s="7">
        <f>Table23[[#This Row],[Qty]]*Table23[[#This Row],[Price]]</f>
        <v>14500</v>
      </c>
      <c r="N671" s="6" t="s">
        <v>17</v>
      </c>
      <c r="O671" s="8">
        <f>SUMIFS(Table23[Amount], Table23[Order Date], "&gt;"&amp;Table23[[#This Row],[Order Date]]-30,Table23[Order Date], "&lt;="&amp;Table23[[#This Row],[Order Date]])</f>
        <v>2178920</v>
      </c>
      <c r="P671" s="9">
        <f>SUMIFS(Table23[Amount], Table23[Order Date], "&gt;"&amp;Table23[[#This Row],[Order Date]]-90,Table23[Order Date], "&lt;="&amp;Table23[[#This Row],[Order Date]])</f>
        <v>6452720</v>
      </c>
    </row>
    <row r="672" spans="2:16" x14ac:dyDescent="0.25">
      <c r="B672" s="5" t="s">
        <v>2032</v>
      </c>
      <c r="C672" s="15">
        <v>44747</v>
      </c>
      <c r="D672" s="21" t="str">
        <f>TEXT(Table23[[#This Row],[Order Date]],"d")</f>
        <v>5</v>
      </c>
      <c r="E672" s="15" t="str">
        <f>TEXT(Table23[[#This Row],[Order Date]],"dddd")</f>
        <v>Tuesday</v>
      </c>
      <c r="F672" s="6" t="str">
        <f>TEXT(Table23[[#This Row],[Order Date]],"mmmm")</f>
        <v>July</v>
      </c>
      <c r="G672" s="6" t="s">
        <v>2033</v>
      </c>
      <c r="H672" s="6" t="s">
        <v>2034</v>
      </c>
      <c r="I672" s="6" t="s">
        <v>21</v>
      </c>
      <c r="J672" s="6" t="s">
        <v>37</v>
      </c>
      <c r="K672" s="7">
        <v>190</v>
      </c>
      <c r="L672" s="7">
        <v>6</v>
      </c>
      <c r="M672" s="7">
        <f>Table23[[#This Row],[Qty]]*Table23[[#This Row],[Price]]</f>
        <v>1140</v>
      </c>
      <c r="N672" s="6" t="s">
        <v>23</v>
      </c>
      <c r="O672" s="8">
        <f>SUMIFS(Table23[Amount], Table23[Order Date], "&gt;"&amp;Table23[[#This Row],[Order Date]]-30,Table23[Order Date], "&lt;="&amp;Table23[[#This Row],[Order Date]])</f>
        <v>2178920</v>
      </c>
      <c r="P672" s="9">
        <f>SUMIFS(Table23[Amount], Table23[Order Date], "&gt;"&amp;Table23[[#This Row],[Order Date]]-90,Table23[Order Date], "&lt;="&amp;Table23[[#This Row],[Order Date]])</f>
        <v>6452720</v>
      </c>
    </row>
    <row r="673" spans="2:16" x14ac:dyDescent="0.25">
      <c r="B673" s="5" t="s">
        <v>2035</v>
      </c>
      <c r="C673" s="15">
        <v>44747</v>
      </c>
      <c r="D673" s="21" t="str">
        <f>TEXT(Table23[[#This Row],[Order Date]],"d")</f>
        <v>5</v>
      </c>
      <c r="E673" s="15" t="str">
        <f>TEXT(Table23[[#This Row],[Order Date]],"dddd")</f>
        <v>Tuesday</v>
      </c>
      <c r="F673" s="6" t="str">
        <f>TEXT(Table23[[#This Row],[Order Date]],"mmmm")</f>
        <v>July</v>
      </c>
      <c r="G673" s="6" t="s">
        <v>2036</v>
      </c>
      <c r="H673" s="6" t="s">
        <v>2037</v>
      </c>
      <c r="I673" s="6" t="s">
        <v>27</v>
      </c>
      <c r="J673" s="6" t="s">
        <v>41</v>
      </c>
      <c r="K673" s="7">
        <v>4000</v>
      </c>
      <c r="L673" s="7">
        <v>5</v>
      </c>
      <c r="M673" s="7">
        <f>Table23[[#This Row],[Qty]]*Table23[[#This Row],[Price]]</f>
        <v>20000</v>
      </c>
      <c r="N673" s="6" t="s">
        <v>17</v>
      </c>
      <c r="O673" s="8">
        <f>SUMIFS(Table23[Amount], Table23[Order Date], "&gt;"&amp;Table23[[#This Row],[Order Date]]-30,Table23[Order Date], "&lt;="&amp;Table23[[#This Row],[Order Date]])</f>
        <v>2178920</v>
      </c>
      <c r="P673" s="9">
        <f>SUMIFS(Table23[Amount], Table23[Order Date], "&gt;"&amp;Table23[[#This Row],[Order Date]]-90,Table23[Order Date], "&lt;="&amp;Table23[[#This Row],[Order Date]])</f>
        <v>6452720</v>
      </c>
    </row>
    <row r="674" spans="2:16" x14ac:dyDescent="0.25">
      <c r="B674" s="5" t="s">
        <v>2038</v>
      </c>
      <c r="C674" s="15">
        <v>44747</v>
      </c>
      <c r="D674" s="21" t="str">
        <f>TEXT(Table23[[#This Row],[Order Date]],"d")</f>
        <v>5</v>
      </c>
      <c r="E674" s="15" t="str">
        <f>TEXT(Table23[[#This Row],[Order Date]],"dddd")</f>
        <v>Tuesday</v>
      </c>
      <c r="F674" s="6" t="str">
        <f>TEXT(Table23[[#This Row],[Order Date]],"mmmm")</f>
        <v>July</v>
      </c>
      <c r="G674" s="6" t="s">
        <v>2039</v>
      </c>
      <c r="H674" s="6" t="s">
        <v>2040</v>
      </c>
      <c r="I674" s="6" t="s">
        <v>32</v>
      </c>
      <c r="J674" s="6" t="s">
        <v>45</v>
      </c>
      <c r="K674" s="7">
        <v>1500</v>
      </c>
      <c r="L674" s="7">
        <v>6</v>
      </c>
      <c r="M674" s="7">
        <f>Table23[[#This Row],[Qty]]*Table23[[#This Row],[Price]]</f>
        <v>9000</v>
      </c>
      <c r="N674" s="6" t="s">
        <v>23</v>
      </c>
      <c r="O674" s="8">
        <f>SUMIFS(Table23[Amount], Table23[Order Date], "&gt;"&amp;Table23[[#This Row],[Order Date]]-30,Table23[Order Date], "&lt;="&amp;Table23[[#This Row],[Order Date]])</f>
        <v>2178920</v>
      </c>
      <c r="P674" s="9">
        <f>SUMIFS(Table23[Amount], Table23[Order Date], "&gt;"&amp;Table23[[#This Row],[Order Date]]-90,Table23[Order Date], "&lt;="&amp;Table23[[#This Row],[Order Date]])</f>
        <v>6452720</v>
      </c>
    </row>
    <row r="675" spans="2:16" x14ac:dyDescent="0.25">
      <c r="B675" s="5" t="s">
        <v>2041</v>
      </c>
      <c r="C675" s="15">
        <v>44748</v>
      </c>
      <c r="D675" s="21" t="str">
        <f>TEXT(Table23[[#This Row],[Order Date]],"d")</f>
        <v>6</v>
      </c>
      <c r="E675" s="15" t="str">
        <f>TEXT(Table23[[#This Row],[Order Date]],"dddd")</f>
        <v>Wednesday</v>
      </c>
      <c r="F675" s="6" t="str">
        <f>TEXT(Table23[[#This Row],[Order Date]],"mmmm")</f>
        <v>July</v>
      </c>
      <c r="G675" s="6" t="s">
        <v>2042</v>
      </c>
      <c r="H675" s="6" t="s">
        <v>2043</v>
      </c>
      <c r="I675" s="6" t="s">
        <v>15</v>
      </c>
      <c r="J675" s="6" t="s">
        <v>16</v>
      </c>
      <c r="K675" s="7">
        <v>210</v>
      </c>
      <c r="L675" s="7">
        <v>2</v>
      </c>
      <c r="M675" s="7">
        <f>Table23[[#This Row],[Qty]]*Table23[[#This Row],[Price]]</f>
        <v>420</v>
      </c>
      <c r="N675" s="6" t="s">
        <v>17</v>
      </c>
      <c r="O675" s="8">
        <f>SUMIFS(Table23[Amount], Table23[Order Date], "&gt;"&amp;Table23[[#This Row],[Order Date]]-30,Table23[Order Date], "&lt;="&amp;Table23[[#This Row],[Order Date]])</f>
        <v>2128930</v>
      </c>
      <c r="P675" s="9">
        <f>SUMIFS(Table23[Amount], Table23[Order Date], "&gt;"&amp;Table23[[#This Row],[Order Date]]-90,Table23[Order Date], "&lt;="&amp;Table23[[#This Row],[Order Date]])</f>
        <v>6402730</v>
      </c>
    </row>
    <row r="676" spans="2:16" x14ac:dyDescent="0.25">
      <c r="B676" s="5" t="s">
        <v>2044</v>
      </c>
      <c r="C676" s="15">
        <v>44748</v>
      </c>
      <c r="D676" s="21" t="str">
        <f>TEXT(Table23[[#This Row],[Order Date]],"d")</f>
        <v>6</v>
      </c>
      <c r="E676" s="15" t="str">
        <f>TEXT(Table23[[#This Row],[Order Date]],"dddd")</f>
        <v>Wednesday</v>
      </c>
      <c r="F676" s="6" t="str">
        <f>TEXT(Table23[[#This Row],[Order Date]],"mmmm")</f>
        <v>July</v>
      </c>
      <c r="G676" s="6" t="s">
        <v>2045</v>
      </c>
      <c r="H676" s="6" t="s">
        <v>2046</v>
      </c>
      <c r="I676" s="6" t="s">
        <v>21</v>
      </c>
      <c r="J676" s="6" t="s">
        <v>22</v>
      </c>
      <c r="K676" s="7">
        <v>4000</v>
      </c>
      <c r="L676" s="7">
        <v>3</v>
      </c>
      <c r="M676" s="7">
        <f>Table23[[#This Row],[Qty]]*Table23[[#This Row],[Price]]</f>
        <v>12000</v>
      </c>
      <c r="N676" s="6" t="s">
        <v>23</v>
      </c>
      <c r="O676" s="8">
        <f>SUMIFS(Table23[Amount], Table23[Order Date], "&gt;"&amp;Table23[[#This Row],[Order Date]]-30,Table23[Order Date], "&lt;="&amp;Table23[[#This Row],[Order Date]])</f>
        <v>2128930</v>
      </c>
      <c r="P676" s="9">
        <f>SUMIFS(Table23[Amount], Table23[Order Date], "&gt;"&amp;Table23[[#This Row],[Order Date]]-90,Table23[Order Date], "&lt;="&amp;Table23[[#This Row],[Order Date]])</f>
        <v>6402730</v>
      </c>
    </row>
    <row r="677" spans="2:16" x14ac:dyDescent="0.25">
      <c r="B677" s="5" t="s">
        <v>2047</v>
      </c>
      <c r="C677" s="15">
        <v>44748</v>
      </c>
      <c r="D677" s="21" t="str">
        <f>TEXT(Table23[[#This Row],[Order Date]],"d")</f>
        <v>6</v>
      </c>
      <c r="E677" s="15" t="str">
        <f>TEXT(Table23[[#This Row],[Order Date]],"dddd")</f>
        <v>Wednesday</v>
      </c>
      <c r="F677" s="6" t="str">
        <f>TEXT(Table23[[#This Row],[Order Date]],"mmmm")</f>
        <v>July</v>
      </c>
      <c r="G677" s="6" t="s">
        <v>2048</v>
      </c>
      <c r="H677" s="6" t="s">
        <v>2049</v>
      </c>
      <c r="I677" s="6" t="s">
        <v>27</v>
      </c>
      <c r="J677" s="6" t="s">
        <v>28</v>
      </c>
      <c r="K677" s="7">
        <v>3200</v>
      </c>
      <c r="L677" s="7">
        <v>5</v>
      </c>
      <c r="M677" s="7">
        <f>Table23[[#This Row],[Qty]]*Table23[[#This Row],[Price]]</f>
        <v>16000</v>
      </c>
      <c r="N677" s="6" t="s">
        <v>17</v>
      </c>
      <c r="O677" s="8">
        <f>SUMIFS(Table23[Amount], Table23[Order Date], "&gt;"&amp;Table23[[#This Row],[Order Date]]-30,Table23[Order Date], "&lt;="&amp;Table23[[#This Row],[Order Date]])</f>
        <v>2128930</v>
      </c>
      <c r="P677" s="9">
        <f>SUMIFS(Table23[Amount], Table23[Order Date], "&gt;"&amp;Table23[[#This Row],[Order Date]]-90,Table23[Order Date], "&lt;="&amp;Table23[[#This Row],[Order Date]])</f>
        <v>6402730</v>
      </c>
    </row>
    <row r="678" spans="2:16" x14ac:dyDescent="0.25">
      <c r="B678" s="5" t="s">
        <v>2050</v>
      </c>
      <c r="C678" s="15">
        <v>44748</v>
      </c>
      <c r="D678" s="21" t="str">
        <f>TEXT(Table23[[#This Row],[Order Date]],"d")</f>
        <v>6</v>
      </c>
      <c r="E678" s="15" t="str">
        <f>TEXT(Table23[[#This Row],[Order Date]],"dddd")</f>
        <v>Wednesday</v>
      </c>
      <c r="F678" s="6" t="str">
        <f>TEXT(Table23[[#This Row],[Order Date]],"mmmm")</f>
        <v>July</v>
      </c>
      <c r="G678" s="6" t="s">
        <v>2051</v>
      </c>
      <c r="H678" s="6" t="s">
        <v>2052</v>
      </c>
      <c r="I678" s="6" t="s">
        <v>32</v>
      </c>
      <c r="J678" s="6" t="s">
        <v>33</v>
      </c>
      <c r="K678" s="7">
        <v>2900</v>
      </c>
      <c r="L678" s="7">
        <v>3</v>
      </c>
      <c r="M678" s="7">
        <f>Table23[[#This Row],[Qty]]*Table23[[#This Row],[Price]]</f>
        <v>8700</v>
      </c>
      <c r="N678" s="6" t="s">
        <v>23</v>
      </c>
      <c r="O678" s="8">
        <f>SUMIFS(Table23[Amount], Table23[Order Date], "&gt;"&amp;Table23[[#This Row],[Order Date]]-30,Table23[Order Date], "&lt;="&amp;Table23[[#This Row],[Order Date]])</f>
        <v>2128930</v>
      </c>
      <c r="P678" s="9">
        <f>SUMIFS(Table23[Amount], Table23[Order Date], "&gt;"&amp;Table23[[#This Row],[Order Date]]-90,Table23[Order Date], "&lt;="&amp;Table23[[#This Row],[Order Date]])</f>
        <v>6402730</v>
      </c>
    </row>
    <row r="679" spans="2:16" x14ac:dyDescent="0.25">
      <c r="B679" s="5" t="s">
        <v>2053</v>
      </c>
      <c r="C679" s="15">
        <v>44748</v>
      </c>
      <c r="D679" s="21" t="str">
        <f>TEXT(Table23[[#This Row],[Order Date]],"d")</f>
        <v>6</v>
      </c>
      <c r="E679" s="15" t="str">
        <f>TEXT(Table23[[#This Row],[Order Date]],"dddd")</f>
        <v>Wednesday</v>
      </c>
      <c r="F679" s="6" t="str">
        <f>TEXT(Table23[[#This Row],[Order Date]],"mmmm")</f>
        <v>July</v>
      </c>
      <c r="G679" s="6" t="s">
        <v>2054</v>
      </c>
      <c r="H679" s="6" t="s">
        <v>2055</v>
      </c>
      <c r="I679" s="6" t="s">
        <v>15</v>
      </c>
      <c r="J679" s="6" t="s">
        <v>37</v>
      </c>
      <c r="K679" s="7">
        <v>190</v>
      </c>
      <c r="L679" s="7">
        <v>1</v>
      </c>
      <c r="M679" s="7">
        <f>Table23[[#This Row],[Qty]]*Table23[[#This Row],[Price]]</f>
        <v>190</v>
      </c>
      <c r="N679" s="6" t="s">
        <v>17</v>
      </c>
      <c r="O679" s="8">
        <f>SUMIFS(Table23[Amount], Table23[Order Date], "&gt;"&amp;Table23[[#This Row],[Order Date]]-30,Table23[Order Date], "&lt;="&amp;Table23[[#This Row],[Order Date]])</f>
        <v>2128930</v>
      </c>
      <c r="P679" s="9">
        <f>SUMIFS(Table23[Amount], Table23[Order Date], "&gt;"&amp;Table23[[#This Row],[Order Date]]-90,Table23[Order Date], "&lt;="&amp;Table23[[#This Row],[Order Date]])</f>
        <v>6402730</v>
      </c>
    </row>
    <row r="680" spans="2:16" x14ac:dyDescent="0.25">
      <c r="B680" s="5" t="s">
        <v>2056</v>
      </c>
      <c r="C680" s="15">
        <v>44748</v>
      </c>
      <c r="D680" s="21" t="str">
        <f>TEXT(Table23[[#This Row],[Order Date]],"d")</f>
        <v>6</v>
      </c>
      <c r="E680" s="15" t="str">
        <f>TEXT(Table23[[#This Row],[Order Date]],"dddd")</f>
        <v>Wednesday</v>
      </c>
      <c r="F680" s="6" t="str">
        <f>TEXT(Table23[[#This Row],[Order Date]],"mmmm")</f>
        <v>July</v>
      </c>
      <c r="G680" s="6" t="s">
        <v>2057</v>
      </c>
      <c r="H680" s="6" t="s">
        <v>2058</v>
      </c>
      <c r="I680" s="6" t="s">
        <v>21</v>
      </c>
      <c r="J680" s="6" t="s">
        <v>41</v>
      </c>
      <c r="K680" s="7">
        <v>4000</v>
      </c>
      <c r="L680" s="7">
        <v>2</v>
      </c>
      <c r="M680" s="7">
        <f>Table23[[#This Row],[Qty]]*Table23[[#This Row],[Price]]</f>
        <v>8000</v>
      </c>
      <c r="N680" s="6" t="s">
        <v>23</v>
      </c>
      <c r="O680" s="8">
        <f>SUMIFS(Table23[Amount], Table23[Order Date], "&gt;"&amp;Table23[[#This Row],[Order Date]]-30,Table23[Order Date], "&lt;="&amp;Table23[[#This Row],[Order Date]])</f>
        <v>2128930</v>
      </c>
      <c r="P680" s="9">
        <f>SUMIFS(Table23[Amount], Table23[Order Date], "&gt;"&amp;Table23[[#This Row],[Order Date]]-90,Table23[Order Date], "&lt;="&amp;Table23[[#This Row],[Order Date]])</f>
        <v>6402730</v>
      </c>
    </row>
    <row r="681" spans="2:16" x14ac:dyDescent="0.25">
      <c r="B681" s="5" t="s">
        <v>2059</v>
      </c>
      <c r="C681" s="15">
        <v>44748</v>
      </c>
      <c r="D681" s="21" t="str">
        <f>TEXT(Table23[[#This Row],[Order Date]],"d")</f>
        <v>6</v>
      </c>
      <c r="E681" s="15" t="str">
        <f>TEXT(Table23[[#This Row],[Order Date]],"dddd")</f>
        <v>Wednesday</v>
      </c>
      <c r="F681" s="6" t="str">
        <f>TEXT(Table23[[#This Row],[Order Date]],"mmmm")</f>
        <v>July</v>
      </c>
      <c r="G681" s="6" t="s">
        <v>2060</v>
      </c>
      <c r="H681" s="6" t="s">
        <v>2061</v>
      </c>
      <c r="I681" s="6" t="s">
        <v>27</v>
      </c>
      <c r="J681" s="6" t="s">
        <v>45</v>
      </c>
      <c r="K681" s="7">
        <v>1500</v>
      </c>
      <c r="L681" s="7">
        <v>3</v>
      </c>
      <c r="M681" s="7">
        <f>Table23[[#This Row],[Qty]]*Table23[[#This Row],[Price]]</f>
        <v>4500</v>
      </c>
      <c r="N681" s="6" t="s">
        <v>17</v>
      </c>
      <c r="O681" s="8">
        <f>SUMIFS(Table23[Amount], Table23[Order Date], "&gt;"&amp;Table23[[#This Row],[Order Date]]-30,Table23[Order Date], "&lt;="&amp;Table23[[#This Row],[Order Date]])</f>
        <v>2128930</v>
      </c>
      <c r="P681" s="9">
        <f>SUMIFS(Table23[Amount], Table23[Order Date], "&gt;"&amp;Table23[[#This Row],[Order Date]]-90,Table23[Order Date], "&lt;="&amp;Table23[[#This Row],[Order Date]])</f>
        <v>6402730</v>
      </c>
    </row>
    <row r="682" spans="2:16" x14ac:dyDescent="0.25">
      <c r="B682" s="5" t="s">
        <v>2062</v>
      </c>
      <c r="C682" s="15">
        <v>44749</v>
      </c>
      <c r="D682" s="21" t="str">
        <f>TEXT(Table23[[#This Row],[Order Date]],"d")</f>
        <v>7</v>
      </c>
      <c r="E682" s="15" t="str">
        <f>TEXT(Table23[[#This Row],[Order Date]],"dddd")</f>
        <v>Thursday</v>
      </c>
      <c r="F682" s="6" t="str">
        <f>TEXT(Table23[[#This Row],[Order Date]],"mmmm")</f>
        <v>July</v>
      </c>
      <c r="G682" s="6" t="s">
        <v>2063</v>
      </c>
      <c r="H682" s="6" t="s">
        <v>2064</v>
      </c>
      <c r="I682" s="6" t="s">
        <v>32</v>
      </c>
      <c r="J682" s="6" t="s">
        <v>16</v>
      </c>
      <c r="K682" s="7">
        <v>210</v>
      </c>
      <c r="L682" s="7">
        <v>7</v>
      </c>
      <c r="M682" s="7">
        <f>Table23[[#This Row],[Qty]]*Table23[[#This Row],[Price]]</f>
        <v>1470</v>
      </c>
      <c r="N682" s="6" t="s">
        <v>23</v>
      </c>
      <c r="O682" s="8">
        <f>SUMIFS(Table23[Amount], Table23[Order Date], "&gt;"&amp;Table23[[#This Row],[Order Date]]-30,Table23[Order Date], "&lt;="&amp;Table23[[#This Row],[Order Date]])</f>
        <v>2094880</v>
      </c>
      <c r="P682" s="9">
        <f>SUMIFS(Table23[Amount], Table23[Order Date], "&gt;"&amp;Table23[[#This Row],[Order Date]]-90,Table23[Order Date], "&lt;="&amp;Table23[[#This Row],[Order Date]])</f>
        <v>6368680</v>
      </c>
    </row>
    <row r="683" spans="2:16" x14ac:dyDescent="0.25">
      <c r="B683" s="5" t="s">
        <v>2065</v>
      </c>
      <c r="C683" s="15">
        <v>44749</v>
      </c>
      <c r="D683" s="21" t="str">
        <f>TEXT(Table23[[#This Row],[Order Date]],"d")</f>
        <v>7</v>
      </c>
      <c r="E683" s="15" t="str">
        <f>TEXT(Table23[[#This Row],[Order Date]],"dddd")</f>
        <v>Thursday</v>
      </c>
      <c r="F683" s="6" t="str">
        <f>TEXT(Table23[[#This Row],[Order Date]],"mmmm")</f>
        <v>July</v>
      </c>
      <c r="G683" s="6" t="s">
        <v>2066</v>
      </c>
      <c r="H683" s="6" t="s">
        <v>2067</v>
      </c>
      <c r="I683" s="6" t="s">
        <v>15</v>
      </c>
      <c r="J683" s="6" t="s">
        <v>22</v>
      </c>
      <c r="K683" s="7">
        <v>4000</v>
      </c>
      <c r="L683" s="7">
        <v>6</v>
      </c>
      <c r="M683" s="7">
        <f>Table23[[#This Row],[Qty]]*Table23[[#This Row],[Price]]</f>
        <v>24000</v>
      </c>
      <c r="N683" s="6" t="s">
        <v>17</v>
      </c>
      <c r="O683" s="8">
        <f>SUMIFS(Table23[Amount], Table23[Order Date], "&gt;"&amp;Table23[[#This Row],[Order Date]]-30,Table23[Order Date], "&lt;="&amp;Table23[[#This Row],[Order Date]])</f>
        <v>2094880</v>
      </c>
      <c r="P683" s="9">
        <f>SUMIFS(Table23[Amount], Table23[Order Date], "&gt;"&amp;Table23[[#This Row],[Order Date]]-90,Table23[Order Date], "&lt;="&amp;Table23[[#This Row],[Order Date]])</f>
        <v>6368680</v>
      </c>
    </row>
    <row r="684" spans="2:16" x14ac:dyDescent="0.25">
      <c r="B684" s="5" t="s">
        <v>2068</v>
      </c>
      <c r="C684" s="15">
        <v>44749</v>
      </c>
      <c r="D684" s="21" t="str">
        <f>TEXT(Table23[[#This Row],[Order Date]],"d")</f>
        <v>7</v>
      </c>
      <c r="E684" s="15" t="str">
        <f>TEXT(Table23[[#This Row],[Order Date]],"dddd")</f>
        <v>Thursday</v>
      </c>
      <c r="F684" s="6" t="str">
        <f>TEXT(Table23[[#This Row],[Order Date]],"mmmm")</f>
        <v>July</v>
      </c>
      <c r="G684" s="6" t="s">
        <v>2069</v>
      </c>
      <c r="H684" s="6" t="s">
        <v>2070</v>
      </c>
      <c r="I684" s="6" t="s">
        <v>21</v>
      </c>
      <c r="J684" s="6" t="s">
        <v>28</v>
      </c>
      <c r="K684" s="7">
        <v>3200</v>
      </c>
      <c r="L684" s="7">
        <v>1</v>
      </c>
      <c r="M684" s="7">
        <f>Table23[[#This Row],[Qty]]*Table23[[#This Row],[Price]]</f>
        <v>3200</v>
      </c>
      <c r="N684" s="6" t="s">
        <v>23</v>
      </c>
      <c r="O684" s="8">
        <f>SUMIFS(Table23[Amount], Table23[Order Date], "&gt;"&amp;Table23[[#This Row],[Order Date]]-30,Table23[Order Date], "&lt;="&amp;Table23[[#This Row],[Order Date]])</f>
        <v>2094880</v>
      </c>
      <c r="P684" s="9">
        <f>SUMIFS(Table23[Amount], Table23[Order Date], "&gt;"&amp;Table23[[#This Row],[Order Date]]-90,Table23[Order Date], "&lt;="&amp;Table23[[#This Row],[Order Date]])</f>
        <v>6368680</v>
      </c>
    </row>
    <row r="685" spans="2:16" x14ac:dyDescent="0.25">
      <c r="B685" s="5" t="s">
        <v>2071</v>
      </c>
      <c r="C685" s="15">
        <v>44749</v>
      </c>
      <c r="D685" s="21" t="str">
        <f>TEXT(Table23[[#This Row],[Order Date]],"d")</f>
        <v>7</v>
      </c>
      <c r="E685" s="15" t="str">
        <f>TEXT(Table23[[#This Row],[Order Date]],"dddd")</f>
        <v>Thursday</v>
      </c>
      <c r="F685" s="6" t="str">
        <f>TEXT(Table23[[#This Row],[Order Date]],"mmmm")</f>
        <v>July</v>
      </c>
      <c r="G685" s="6" t="s">
        <v>2072</v>
      </c>
      <c r="H685" s="6" t="s">
        <v>2073</v>
      </c>
      <c r="I685" s="6" t="s">
        <v>27</v>
      </c>
      <c r="J685" s="6" t="s">
        <v>33</v>
      </c>
      <c r="K685" s="7">
        <v>2900</v>
      </c>
      <c r="L685" s="7">
        <v>3</v>
      </c>
      <c r="M685" s="7">
        <f>Table23[[#This Row],[Qty]]*Table23[[#This Row],[Price]]</f>
        <v>8700</v>
      </c>
      <c r="N685" s="6" t="s">
        <v>17</v>
      </c>
      <c r="O685" s="8">
        <f>SUMIFS(Table23[Amount], Table23[Order Date], "&gt;"&amp;Table23[[#This Row],[Order Date]]-30,Table23[Order Date], "&lt;="&amp;Table23[[#This Row],[Order Date]])</f>
        <v>2094880</v>
      </c>
      <c r="P685" s="9">
        <f>SUMIFS(Table23[Amount], Table23[Order Date], "&gt;"&amp;Table23[[#This Row],[Order Date]]-90,Table23[Order Date], "&lt;="&amp;Table23[[#This Row],[Order Date]])</f>
        <v>6368680</v>
      </c>
    </row>
    <row r="686" spans="2:16" x14ac:dyDescent="0.25">
      <c r="B686" s="5" t="s">
        <v>2074</v>
      </c>
      <c r="C686" s="15">
        <v>44749</v>
      </c>
      <c r="D686" s="21" t="str">
        <f>TEXT(Table23[[#This Row],[Order Date]],"d")</f>
        <v>7</v>
      </c>
      <c r="E686" s="15" t="str">
        <f>TEXT(Table23[[#This Row],[Order Date]],"dddd")</f>
        <v>Thursday</v>
      </c>
      <c r="F686" s="6" t="str">
        <f>TEXT(Table23[[#This Row],[Order Date]],"mmmm")</f>
        <v>July</v>
      </c>
      <c r="G686" s="6" t="s">
        <v>2075</v>
      </c>
      <c r="H686" s="6" t="s">
        <v>2076</v>
      </c>
      <c r="I686" s="6" t="s">
        <v>32</v>
      </c>
      <c r="J686" s="6" t="s">
        <v>37</v>
      </c>
      <c r="K686" s="7">
        <v>190</v>
      </c>
      <c r="L686" s="7">
        <v>4</v>
      </c>
      <c r="M686" s="7">
        <f>Table23[[#This Row],[Qty]]*Table23[[#This Row],[Price]]</f>
        <v>760</v>
      </c>
      <c r="N686" s="6" t="s">
        <v>23</v>
      </c>
      <c r="O686" s="8">
        <f>SUMIFS(Table23[Amount], Table23[Order Date], "&gt;"&amp;Table23[[#This Row],[Order Date]]-30,Table23[Order Date], "&lt;="&amp;Table23[[#This Row],[Order Date]])</f>
        <v>2094880</v>
      </c>
      <c r="P686" s="9">
        <f>SUMIFS(Table23[Amount], Table23[Order Date], "&gt;"&amp;Table23[[#This Row],[Order Date]]-90,Table23[Order Date], "&lt;="&amp;Table23[[#This Row],[Order Date]])</f>
        <v>6368680</v>
      </c>
    </row>
    <row r="687" spans="2:16" x14ac:dyDescent="0.25">
      <c r="B687" s="5" t="s">
        <v>2077</v>
      </c>
      <c r="C687" s="15">
        <v>44749</v>
      </c>
      <c r="D687" s="21" t="str">
        <f>TEXT(Table23[[#This Row],[Order Date]],"d")</f>
        <v>7</v>
      </c>
      <c r="E687" s="15" t="str">
        <f>TEXT(Table23[[#This Row],[Order Date]],"dddd")</f>
        <v>Thursday</v>
      </c>
      <c r="F687" s="6" t="str">
        <f>TEXT(Table23[[#This Row],[Order Date]],"mmmm")</f>
        <v>July</v>
      </c>
      <c r="G687" s="6" t="s">
        <v>2078</v>
      </c>
      <c r="H687" s="6" t="s">
        <v>2079</v>
      </c>
      <c r="I687" s="6" t="s">
        <v>15</v>
      </c>
      <c r="J687" s="6" t="s">
        <v>41</v>
      </c>
      <c r="K687" s="7">
        <v>4000</v>
      </c>
      <c r="L687" s="7">
        <v>2</v>
      </c>
      <c r="M687" s="7">
        <f>Table23[[#This Row],[Qty]]*Table23[[#This Row],[Price]]</f>
        <v>8000</v>
      </c>
      <c r="N687" s="6" t="s">
        <v>17</v>
      </c>
      <c r="O687" s="8">
        <f>SUMIFS(Table23[Amount], Table23[Order Date], "&gt;"&amp;Table23[[#This Row],[Order Date]]-30,Table23[Order Date], "&lt;="&amp;Table23[[#This Row],[Order Date]])</f>
        <v>2094880</v>
      </c>
      <c r="P687" s="9">
        <f>SUMIFS(Table23[Amount], Table23[Order Date], "&gt;"&amp;Table23[[#This Row],[Order Date]]-90,Table23[Order Date], "&lt;="&amp;Table23[[#This Row],[Order Date]])</f>
        <v>6368680</v>
      </c>
    </row>
    <row r="688" spans="2:16" x14ac:dyDescent="0.25">
      <c r="B688" s="5" t="s">
        <v>2080</v>
      </c>
      <c r="C688" s="15">
        <v>44749</v>
      </c>
      <c r="D688" s="21" t="str">
        <f>TEXT(Table23[[#This Row],[Order Date]],"d")</f>
        <v>7</v>
      </c>
      <c r="E688" s="15" t="str">
        <f>TEXT(Table23[[#This Row],[Order Date]],"dddd")</f>
        <v>Thursday</v>
      </c>
      <c r="F688" s="6" t="str">
        <f>TEXT(Table23[[#This Row],[Order Date]],"mmmm")</f>
        <v>July</v>
      </c>
      <c r="G688" s="6" t="s">
        <v>2081</v>
      </c>
      <c r="H688" s="6" t="s">
        <v>2082</v>
      </c>
      <c r="I688" s="6" t="s">
        <v>21</v>
      </c>
      <c r="J688" s="6" t="s">
        <v>45</v>
      </c>
      <c r="K688" s="7">
        <v>1500</v>
      </c>
      <c r="L688" s="7">
        <v>3</v>
      </c>
      <c r="M688" s="7">
        <f>Table23[[#This Row],[Qty]]*Table23[[#This Row],[Price]]</f>
        <v>4500</v>
      </c>
      <c r="N688" s="6" t="s">
        <v>23</v>
      </c>
      <c r="O688" s="8">
        <f>SUMIFS(Table23[Amount], Table23[Order Date], "&gt;"&amp;Table23[[#This Row],[Order Date]]-30,Table23[Order Date], "&lt;="&amp;Table23[[#This Row],[Order Date]])</f>
        <v>2094880</v>
      </c>
      <c r="P688" s="9">
        <f>SUMIFS(Table23[Amount], Table23[Order Date], "&gt;"&amp;Table23[[#This Row],[Order Date]]-90,Table23[Order Date], "&lt;="&amp;Table23[[#This Row],[Order Date]])</f>
        <v>6368680</v>
      </c>
    </row>
    <row r="689" spans="2:16" x14ac:dyDescent="0.25">
      <c r="B689" s="5" t="s">
        <v>2083</v>
      </c>
      <c r="C689" s="15">
        <v>44750</v>
      </c>
      <c r="D689" s="21" t="str">
        <f>TEXT(Table23[[#This Row],[Order Date]],"d")</f>
        <v>8</v>
      </c>
      <c r="E689" s="15" t="str">
        <f>TEXT(Table23[[#This Row],[Order Date]],"dddd")</f>
        <v>Friday</v>
      </c>
      <c r="F689" s="6" t="str">
        <f>TEXT(Table23[[#This Row],[Order Date]],"mmmm")</f>
        <v>July</v>
      </c>
      <c r="G689" s="6" t="s">
        <v>2084</v>
      </c>
      <c r="H689" s="6" t="s">
        <v>2085</v>
      </c>
      <c r="I689" s="6" t="s">
        <v>27</v>
      </c>
      <c r="J689" s="6" t="s">
        <v>16</v>
      </c>
      <c r="K689" s="7">
        <v>210</v>
      </c>
      <c r="L689" s="7">
        <v>4</v>
      </c>
      <c r="M689" s="7">
        <f>Table23[[#This Row],[Qty]]*Table23[[#This Row],[Price]]</f>
        <v>840</v>
      </c>
      <c r="N689" s="6" t="s">
        <v>17</v>
      </c>
      <c r="O689" s="8">
        <f>SUMIFS(Table23[Amount], Table23[Order Date], "&gt;"&amp;Table23[[#This Row],[Order Date]]-30,Table23[Order Date], "&lt;="&amp;Table23[[#This Row],[Order Date]])</f>
        <v>2144870</v>
      </c>
      <c r="P689" s="9">
        <f>SUMIFS(Table23[Amount], Table23[Order Date], "&gt;"&amp;Table23[[#This Row],[Order Date]]-90,Table23[Order Date], "&lt;="&amp;Table23[[#This Row],[Order Date]])</f>
        <v>6418670</v>
      </c>
    </row>
    <row r="690" spans="2:16" x14ac:dyDescent="0.25">
      <c r="B690" s="5" t="s">
        <v>2086</v>
      </c>
      <c r="C690" s="15">
        <v>44750</v>
      </c>
      <c r="D690" s="21" t="str">
        <f>TEXT(Table23[[#This Row],[Order Date]],"d")</f>
        <v>8</v>
      </c>
      <c r="E690" s="15" t="str">
        <f>TEXT(Table23[[#This Row],[Order Date]],"dddd")</f>
        <v>Friday</v>
      </c>
      <c r="F690" s="6" t="str">
        <f>TEXT(Table23[[#This Row],[Order Date]],"mmmm")</f>
        <v>July</v>
      </c>
      <c r="G690" s="6" t="s">
        <v>2087</v>
      </c>
      <c r="H690" s="6" t="s">
        <v>2088</v>
      </c>
      <c r="I690" s="6" t="s">
        <v>32</v>
      </c>
      <c r="J690" s="6" t="s">
        <v>22</v>
      </c>
      <c r="K690" s="7">
        <v>4000</v>
      </c>
      <c r="L690" s="7">
        <v>5</v>
      </c>
      <c r="M690" s="7">
        <f>Table23[[#This Row],[Qty]]*Table23[[#This Row],[Price]]</f>
        <v>20000</v>
      </c>
      <c r="N690" s="6" t="s">
        <v>23</v>
      </c>
      <c r="O690" s="8">
        <f>SUMIFS(Table23[Amount], Table23[Order Date], "&gt;"&amp;Table23[[#This Row],[Order Date]]-30,Table23[Order Date], "&lt;="&amp;Table23[[#This Row],[Order Date]])</f>
        <v>2144870</v>
      </c>
      <c r="P690" s="9">
        <f>SUMIFS(Table23[Amount], Table23[Order Date], "&gt;"&amp;Table23[[#This Row],[Order Date]]-90,Table23[Order Date], "&lt;="&amp;Table23[[#This Row],[Order Date]])</f>
        <v>6418670</v>
      </c>
    </row>
    <row r="691" spans="2:16" x14ac:dyDescent="0.25">
      <c r="B691" s="5" t="s">
        <v>2089</v>
      </c>
      <c r="C691" s="15">
        <v>44750</v>
      </c>
      <c r="D691" s="21" t="str">
        <f>TEXT(Table23[[#This Row],[Order Date]],"d")</f>
        <v>8</v>
      </c>
      <c r="E691" s="15" t="str">
        <f>TEXT(Table23[[#This Row],[Order Date]],"dddd")</f>
        <v>Friday</v>
      </c>
      <c r="F691" s="6" t="str">
        <f>TEXT(Table23[[#This Row],[Order Date]],"mmmm")</f>
        <v>July</v>
      </c>
      <c r="G691" s="6" t="s">
        <v>2090</v>
      </c>
      <c r="H691" s="6" t="s">
        <v>2091</v>
      </c>
      <c r="I691" s="6" t="s">
        <v>15</v>
      </c>
      <c r="J691" s="6" t="s">
        <v>28</v>
      </c>
      <c r="K691" s="7">
        <v>3200</v>
      </c>
      <c r="L691" s="7">
        <v>6</v>
      </c>
      <c r="M691" s="7">
        <f>Table23[[#This Row],[Qty]]*Table23[[#This Row],[Price]]</f>
        <v>19200</v>
      </c>
      <c r="N691" s="6" t="s">
        <v>17</v>
      </c>
      <c r="O691" s="8">
        <f>SUMIFS(Table23[Amount], Table23[Order Date], "&gt;"&amp;Table23[[#This Row],[Order Date]]-30,Table23[Order Date], "&lt;="&amp;Table23[[#This Row],[Order Date]])</f>
        <v>2144870</v>
      </c>
      <c r="P691" s="9">
        <f>SUMIFS(Table23[Amount], Table23[Order Date], "&gt;"&amp;Table23[[#This Row],[Order Date]]-90,Table23[Order Date], "&lt;="&amp;Table23[[#This Row],[Order Date]])</f>
        <v>6418670</v>
      </c>
    </row>
    <row r="692" spans="2:16" x14ac:dyDescent="0.25">
      <c r="B692" s="5" t="s">
        <v>2092</v>
      </c>
      <c r="C692" s="15">
        <v>44750</v>
      </c>
      <c r="D692" s="21" t="str">
        <f>TEXT(Table23[[#This Row],[Order Date]],"d")</f>
        <v>8</v>
      </c>
      <c r="E692" s="15" t="str">
        <f>TEXT(Table23[[#This Row],[Order Date]],"dddd")</f>
        <v>Friday</v>
      </c>
      <c r="F692" s="6" t="str">
        <f>TEXT(Table23[[#This Row],[Order Date]],"mmmm")</f>
        <v>July</v>
      </c>
      <c r="G692" s="6" t="s">
        <v>2093</v>
      </c>
      <c r="H692" s="6" t="s">
        <v>2094</v>
      </c>
      <c r="I692" s="6" t="s">
        <v>21</v>
      </c>
      <c r="J692" s="6" t="s">
        <v>33</v>
      </c>
      <c r="K692" s="7">
        <v>2900</v>
      </c>
      <c r="L692" s="7">
        <v>5</v>
      </c>
      <c r="M692" s="7">
        <f>Table23[[#This Row],[Qty]]*Table23[[#This Row],[Price]]</f>
        <v>14500</v>
      </c>
      <c r="N692" s="6" t="s">
        <v>23</v>
      </c>
      <c r="O692" s="8">
        <f>SUMIFS(Table23[Amount], Table23[Order Date], "&gt;"&amp;Table23[[#This Row],[Order Date]]-30,Table23[Order Date], "&lt;="&amp;Table23[[#This Row],[Order Date]])</f>
        <v>2144870</v>
      </c>
      <c r="P692" s="9">
        <f>SUMIFS(Table23[Amount], Table23[Order Date], "&gt;"&amp;Table23[[#This Row],[Order Date]]-90,Table23[Order Date], "&lt;="&amp;Table23[[#This Row],[Order Date]])</f>
        <v>6418670</v>
      </c>
    </row>
    <row r="693" spans="2:16" x14ac:dyDescent="0.25">
      <c r="B693" s="5" t="s">
        <v>2095</v>
      </c>
      <c r="C693" s="15">
        <v>44750</v>
      </c>
      <c r="D693" s="21" t="str">
        <f>TEXT(Table23[[#This Row],[Order Date]],"d")</f>
        <v>8</v>
      </c>
      <c r="E693" s="15" t="str">
        <f>TEXT(Table23[[#This Row],[Order Date]],"dddd")</f>
        <v>Friday</v>
      </c>
      <c r="F693" s="6" t="str">
        <f>TEXT(Table23[[#This Row],[Order Date]],"mmmm")</f>
        <v>July</v>
      </c>
      <c r="G693" s="6" t="s">
        <v>2096</v>
      </c>
      <c r="H693" s="6" t="s">
        <v>2097</v>
      </c>
      <c r="I693" s="6" t="s">
        <v>27</v>
      </c>
      <c r="J693" s="6" t="s">
        <v>37</v>
      </c>
      <c r="K693" s="7">
        <v>190</v>
      </c>
      <c r="L693" s="7">
        <v>4</v>
      </c>
      <c r="M693" s="7">
        <f>Table23[[#This Row],[Qty]]*Table23[[#This Row],[Price]]</f>
        <v>760</v>
      </c>
      <c r="N693" s="6" t="s">
        <v>17</v>
      </c>
      <c r="O693" s="8">
        <f>SUMIFS(Table23[Amount], Table23[Order Date], "&gt;"&amp;Table23[[#This Row],[Order Date]]-30,Table23[Order Date], "&lt;="&amp;Table23[[#This Row],[Order Date]])</f>
        <v>2144870</v>
      </c>
      <c r="P693" s="9">
        <f>SUMIFS(Table23[Amount], Table23[Order Date], "&gt;"&amp;Table23[[#This Row],[Order Date]]-90,Table23[Order Date], "&lt;="&amp;Table23[[#This Row],[Order Date]])</f>
        <v>6418670</v>
      </c>
    </row>
    <row r="694" spans="2:16" x14ac:dyDescent="0.25">
      <c r="B694" s="5" t="s">
        <v>2098</v>
      </c>
      <c r="C694" s="15">
        <v>44750</v>
      </c>
      <c r="D694" s="21" t="str">
        <f>TEXT(Table23[[#This Row],[Order Date]],"d")</f>
        <v>8</v>
      </c>
      <c r="E694" s="15" t="str">
        <f>TEXT(Table23[[#This Row],[Order Date]],"dddd")</f>
        <v>Friday</v>
      </c>
      <c r="F694" s="6" t="str">
        <f>TEXT(Table23[[#This Row],[Order Date]],"mmmm")</f>
        <v>July</v>
      </c>
      <c r="G694" s="6" t="s">
        <v>2099</v>
      </c>
      <c r="H694" s="6" t="s">
        <v>2100</v>
      </c>
      <c r="I694" s="6" t="s">
        <v>32</v>
      </c>
      <c r="J694" s="6" t="s">
        <v>41</v>
      </c>
      <c r="K694" s="7">
        <v>4000</v>
      </c>
      <c r="L694" s="7">
        <v>10</v>
      </c>
      <c r="M694" s="7">
        <f>Table23[[#This Row],[Qty]]*Table23[[#This Row],[Price]]</f>
        <v>40000</v>
      </c>
      <c r="N694" s="6" t="s">
        <v>23</v>
      </c>
      <c r="O694" s="8">
        <f>SUMIFS(Table23[Amount], Table23[Order Date], "&gt;"&amp;Table23[[#This Row],[Order Date]]-30,Table23[Order Date], "&lt;="&amp;Table23[[#This Row],[Order Date]])</f>
        <v>2144870</v>
      </c>
      <c r="P694" s="9">
        <f>SUMIFS(Table23[Amount], Table23[Order Date], "&gt;"&amp;Table23[[#This Row],[Order Date]]-90,Table23[Order Date], "&lt;="&amp;Table23[[#This Row],[Order Date]])</f>
        <v>6418670</v>
      </c>
    </row>
    <row r="695" spans="2:16" x14ac:dyDescent="0.25">
      <c r="B695" s="5" t="s">
        <v>2101</v>
      </c>
      <c r="C695" s="15">
        <v>44750</v>
      </c>
      <c r="D695" s="21" t="str">
        <f>TEXT(Table23[[#This Row],[Order Date]],"d")</f>
        <v>8</v>
      </c>
      <c r="E695" s="15" t="str">
        <f>TEXT(Table23[[#This Row],[Order Date]],"dddd")</f>
        <v>Friday</v>
      </c>
      <c r="F695" s="6" t="str">
        <f>TEXT(Table23[[#This Row],[Order Date]],"mmmm")</f>
        <v>July</v>
      </c>
      <c r="G695" s="6" t="s">
        <v>2102</v>
      </c>
      <c r="H695" s="6" t="s">
        <v>2103</v>
      </c>
      <c r="I695" s="6" t="s">
        <v>15</v>
      </c>
      <c r="J695" s="6" t="s">
        <v>45</v>
      </c>
      <c r="K695" s="7">
        <v>1500</v>
      </c>
      <c r="L695" s="7">
        <v>3</v>
      </c>
      <c r="M695" s="7">
        <f>Table23[[#This Row],[Qty]]*Table23[[#This Row],[Price]]</f>
        <v>4500</v>
      </c>
      <c r="N695" s="6" t="s">
        <v>17</v>
      </c>
      <c r="O695" s="8">
        <f>SUMIFS(Table23[Amount], Table23[Order Date], "&gt;"&amp;Table23[[#This Row],[Order Date]]-30,Table23[Order Date], "&lt;="&amp;Table23[[#This Row],[Order Date]])</f>
        <v>2144870</v>
      </c>
      <c r="P695" s="9">
        <f>SUMIFS(Table23[Amount], Table23[Order Date], "&gt;"&amp;Table23[[#This Row],[Order Date]]-90,Table23[Order Date], "&lt;="&amp;Table23[[#This Row],[Order Date]])</f>
        <v>6418670</v>
      </c>
    </row>
    <row r="696" spans="2:16" x14ac:dyDescent="0.25">
      <c r="B696" s="5" t="s">
        <v>2104</v>
      </c>
      <c r="C696" s="15">
        <v>44751</v>
      </c>
      <c r="D696" s="21" t="str">
        <f>TEXT(Table23[[#This Row],[Order Date]],"d")</f>
        <v>9</v>
      </c>
      <c r="E696" s="15" t="str">
        <f>TEXT(Table23[[#This Row],[Order Date]],"dddd")</f>
        <v>Saturday</v>
      </c>
      <c r="F696" s="6" t="str">
        <f>TEXT(Table23[[#This Row],[Order Date]],"mmmm")</f>
        <v>July</v>
      </c>
      <c r="G696" s="6" t="s">
        <v>2105</v>
      </c>
      <c r="H696" s="6" t="s">
        <v>2106</v>
      </c>
      <c r="I696" s="6" t="s">
        <v>21</v>
      </c>
      <c r="J696" s="6" t="s">
        <v>16</v>
      </c>
      <c r="K696" s="7">
        <v>210</v>
      </c>
      <c r="L696" s="7">
        <v>4</v>
      </c>
      <c r="M696" s="7">
        <f>Table23[[#This Row],[Qty]]*Table23[[#This Row],[Price]]</f>
        <v>840</v>
      </c>
      <c r="N696" s="6" t="s">
        <v>23</v>
      </c>
      <c r="O696" s="8">
        <f>SUMIFS(Table23[Amount], Table23[Order Date], "&gt;"&amp;Table23[[#This Row],[Order Date]]-30,Table23[Order Date], "&lt;="&amp;Table23[[#This Row],[Order Date]])</f>
        <v>2178920</v>
      </c>
      <c r="P696" s="9">
        <f>SUMIFS(Table23[Amount], Table23[Order Date], "&gt;"&amp;Table23[[#This Row],[Order Date]]-90,Table23[Order Date], "&lt;="&amp;Table23[[#This Row],[Order Date]])</f>
        <v>6452720</v>
      </c>
    </row>
    <row r="697" spans="2:16" x14ac:dyDescent="0.25">
      <c r="B697" s="5" t="s">
        <v>2107</v>
      </c>
      <c r="C697" s="15">
        <v>44751</v>
      </c>
      <c r="D697" s="21" t="str">
        <f>TEXT(Table23[[#This Row],[Order Date]],"d")</f>
        <v>9</v>
      </c>
      <c r="E697" s="15" t="str">
        <f>TEXT(Table23[[#This Row],[Order Date]],"dddd")</f>
        <v>Saturday</v>
      </c>
      <c r="F697" s="6" t="str">
        <f>TEXT(Table23[[#This Row],[Order Date]],"mmmm")</f>
        <v>July</v>
      </c>
      <c r="G697" s="6" t="s">
        <v>2108</v>
      </c>
      <c r="H697" s="6" t="s">
        <v>2109</v>
      </c>
      <c r="I697" s="6" t="s">
        <v>27</v>
      </c>
      <c r="J697" s="6" t="s">
        <v>22</v>
      </c>
      <c r="K697" s="7">
        <v>4000</v>
      </c>
      <c r="L697" s="7">
        <v>5</v>
      </c>
      <c r="M697" s="7">
        <f>Table23[[#This Row],[Qty]]*Table23[[#This Row],[Price]]</f>
        <v>20000</v>
      </c>
      <c r="N697" s="6" t="s">
        <v>17</v>
      </c>
      <c r="O697" s="8">
        <f>SUMIFS(Table23[Amount], Table23[Order Date], "&gt;"&amp;Table23[[#This Row],[Order Date]]-30,Table23[Order Date], "&lt;="&amp;Table23[[#This Row],[Order Date]])</f>
        <v>2178920</v>
      </c>
      <c r="P697" s="9">
        <f>SUMIFS(Table23[Amount], Table23[Order Date], "&gt;"&amp;Table23[[#This Row],[Order Date]]-90,Table23[Order Date], "&lt;="&amp;Table23[[#This Row],[Order Date]])</f>
        <v>6452720</v>
      </c>
    </row>
    <row r="698" spans="2:16" x14ac:dyDescent="0.25">
      <c r="B698" s="5" t="s">
        <v>2110</v>
      </c>
      <c r="C698" s="15">
        <v>44751</v>
      </c>
      <c r="D698" s="21" t="str">
        <f>TEXT(Table23[[#This Row],[Order Date]],"d")</f>
        <v>9</v>
      </c>
      <c r="E698" s="15" t="str">
        <f>TEXT(Table23[[#This Row],[Order Date]],"dddd")</f>
        <v>Saturday</v>
      </c>
      <c r="F698" s="6" t="str">
        <f>TEXT(Table23[[#This Row],[Order Date]],"mmmm")</f>
        <v>July</v>
      </c>
      <c r="G698" s="6" t="s">
        <v>2111</v>
      </c>
      <c r="H698" s="6" t="s">
        <v>2112</v>
      </c>
      <c r="I698" s="6" t="s">
        <v>32</v>
      </c>
      <c r="J698" s="6" t="s">
        <v>28</v>
      </c>
      <c r="K698" s="7">
        <v>3200</v>
      </c>
      <c r="L698" s="7">
        <v>6</v>
      </c>
      <c r="M698" s="7">
        <f>Table23[[#This Row],[Qty]]*Table23[[#This Row],[Price]]</f>
        <v>19200</v>
      </c>
      <c r="N698" s="6" t="s">
        <v>23</v>
      </c>
      <c r="O698" s="8">
        <f>SUMIFS(Table23[Amount], Table23[Order Date], "&gt;"&amp;Table23[[#This Row],[Order Date]]-30,Table23[Order Date], "&lt;="&amp;Table23[[#This Row],[Order Date]])</f>
        <v>2178920</v>
      </c>
      <c r="P698" s="9">
        <f>SUMIFS(Table23[Amount], Table23[Order Date], "&gt;"&amp;Table23[[#This Row],[Order Date]]-90,Table23[Order Date], "&lt;="&amp;Table23[[#This Row],[Order Date]])</f>
        <v>6452720</v>
      </c>
    </row>
    <row r="699" spans="2:16" x14ac:dyDescent="0.25">
      <c r="B699" s="5" t="s">
        <v>2113</v>
      </c>
      <c r="C699" s="15">
        <v>44751</v>
      </c>
      <c r="D699" s="21" t="str">
        <f>TEXT(Table23[[#This Row],[Order Date]],"d")</f>
        <v>9</v>
      </c>
      <c r="E699" s="15" t="str">
        <f>TEXT(Table23[[#This Row],[Order Date]],"dddd")</f>
        <v>Saturday</v>
      </c>
      <c r="F699" s="6" t="str">
        <f>TEXT(Table23[[#This Row],[Order Date]],"mmmm")</f>
        <v>July</v>
      </c>
      <c r="G699" s="6" t="s">
        <v>2114</v>
      </c>
      <c r="H699" s="6" t="s">
        <v>2115</v>
      </c>
      <c r="I699" s="6" t="s">
        <v>15</v>
      </c>
      <c r="J699" s="6" t="s">
        <v>33</v>
      </c>
      <c r="K699" s="7">
        <v>2900</v>
      </c>
      <c r="L699" s="7">
        <v>5</v>
      </c>
      <c r="M699" s="7">
        <f>Table23[[#This Row],[Qty]]*Table23[[#This Row],[Price]]</f>
        <v>14500</v>
      </c>
      <c r="N699" s="6" t="s">
        <v>17</v>
      </c>
      <c r="O699" s="8">
        <f>SUMIFS(Table23[Amount], Table23[Order Date], "&gt;"&amp;Table23[[#This Row],[Order Date]]-30,Table23[Order Date], "&lt;="&amp;Table23[[#This Row],[Order Date]])</f>
        <v>2178920</v>
      </c>
      <c r="P699" s="9">
        <f>SUMIFS(Table23[Amount], Table23[Order Date], "&gt;"&amp;Table23[[#This Row],[Order Date]]-90,Table23[Order Date], "&lt;="&amp;Table23[[#This Row],[Order Date]])</f>
        <v>6452720</v>
      </c>
    </row>
    <row r="700" spans="2:16" x14ac:dyDescent="0.25">
      <c r="B700" s="5" t="s">
        <v>2116</v>
      </c>
      <c r="C700" s="15">
        <v>44751</v>
      </c>
      <c r="D700" s="21" t="str">
        <f>TEXT(Table23[[#This Row],[Order Date]],"d")</f>
        <v>9</v>
      </c>
      <c r="E700" s="15" t="str">
        <f>TEXT(Table23[[#This Row],[Order Date]],"dddd")</f>
        <v>Saturday</v>
      </c>
      <c r="F700" s="6" t="str">
        <f>TEXT(Table23[[#This Row],[Order Date]],"mmmm")</f>
        <v>July</v>
      </c>
      <c r="G700" s="6" t="s">
        <v>2117</v>
      </c>
      <c r="H700" s="6" t="s">
        <v>2118</v>
      </c>
      <c r="I700" s="6" t="s">
        <v>21</v>
      </c>
      <c r="J700" s="6" t="s">
        <v>37</v>
      </c>
      <c r="K700" s="7">
        <v>190</v>
      </c>
      <c r="L700" s="7">
        <v>6</v>
      </c>
      <c r="M700" s="7">
        <f>Table23[[#This Row],[Qty]]*Table23[[#This Row],[Price]]</f>
        <v>1140</v>
      </c>
      <c r="N700" s="6" t="s">
        <v>23</v>
      </c>
      <c r="O700" s="8">
        <f>SUMIFS(Table23[Amount], Table23[Order Date], "&gt;"&amp;Table23[[#This Row],[Order Date]]-30,Table23[Order Date], "&lt;="&amp;Table23[[#This Row],[Order Date]])</f>
        <v>2178920</v>
      </c>
      <c r="P700" s="9">
        <f>SUMIFS(Table23[Amount], Table23[Order Date], "&gt;"&amp;Table23[[#This Row],[Order Date]]-90,Table23[Order Date], "&lt;="&amp;Table23[[#This Row],[Order Date]])</f>
        <v>6452720</v>
      </c>
    </row>
    <row r="701" spans="2:16" x14ac:dyDescent="0.25">
      <c r="B701" s="5" t="s">
        <v>2119</v>
      </c>
      <c r="C701" s="15">
        <v>44751</v>
      </c>
      <c r="D701" s="21" t="str">
        <f>TEXT(Table23[[#This Row],[Order Date]],"d")</f>
        <v>9</v>
      </c>
      <c r="E701" s="15" t="str">
        <f>TEXT(Table23[[#This Row],[Order Date]],"dddd")</f>
        <v>Saturday</v>
      </c>
      <c r="F701" s="6" t="str">
        <f>TEXT(Table23[[#This Row],[Order Date]],"mmmm")</f>
        <v>July</v>
      </c>
      <c r="G701" s="6" t="s">
        <v>2120</v>
      </c>
      <c r="H701" s="6" t="s">
        <v>2121</v>
      </c>
      <c r="I701" s="6" t="s">
        <v>27</v>
      </c>
      <c r="J701" s="6" t="s">
        <v>41</v>
      </c>
      <c r="K701" s="7">
        <v>4000</v>
      </c>
      <c r="L701" s="7">
        <v>5</v>
      </c>
      <c r="M701" s="7">
        <f>Table23[[#This Row],[Qty]]*Table23[[#This Row],[Price]]</f>
        <v>20000</v>
      </c>
      <c r="N701" s="6" t="s">
        <v>17</v>
      </c>
      <c r="O701" s="8">
        <f>SUMIFS(Table23[Amount], Table23[Order Date], "&gt;"&amp;Table23[[#This Row],[Order Date]]-30,Table23[Order Date], "&lt;="&amp;Table23[[#This Row],[Order Date]])</f>
        <v>2178920</v>
      </c>
      <c r="P701" s="9">
        <f>SUMIFS(Table23[Amount], Table23[Order Date], "&gt;"&amp;Table23[[#This Row],[Order Date]]-90,Table23[Order Date], "&lt;="&amp;Table23[[#This Row],[Order Date]])</f>
        <v>6452720</v>
      </c>
    </row>
    <row r="702" spans="2:16" x14ac:dyDescent="0.25">
      <c r="B702" s="5" t="s">
        <v>2122</v>
      </c>
      <c r="C702" s="15">
        <v>44751</v>
      </c>
      <c r="D702" s="21" t="str">
        <f>TEXT(Table23[[#This Row],[Order Date]],"d")</f>
        <v>9</v>
      </c>
      <c r="E702" s="15" t="str">
        <f>TEXT(Table23[[#This Row],[Order Date]],"dddd")</f>
        <v>Saturday</v>
      </c>
      <c r="F702" s="6" t="str">
        <f>TEXT(Table23[[#This Row],[Order Date]],"mmmm")</f>
        <v>July</v>
      </c>
      <c r="G702" s="6" t="s">
        <v>2123</v>
      </c>
      <c r="H702" s="6" t="s">
        <v>2124</v>
      </c>
      <c r="I702" s="6" t="s">
        <v>32</v>
      </c>
      <c r="J702" s="6" t="s">
        <v>45</v>
      </c>
      <c r="K702" s="7">
        <v>1500</v>
      </c>
      <c r="L702" s="7">
        <v>6</v>
      </c>
      <c r="M702" s="7">
        <f>Table23[[#This Row],[Qty]]*Table23[[#This Row],[Price]]</f>
        <v>9000</v>
      </c>
      <c r="N702" s="6" t="s">
        <v>23</v>
      </c>
      <c r="O702" s="8">
        <f>SUMIFS(Table23[Amount], Table23[Order Date], "&gt;"&amp;Table23[[#This Row],[Order Date]]-30,Table23[Order Date], "&lt;="&amp;Table23[[#This Row],[Order Date]])</f>
        <v>2178920</v>
      </c>
      <c r="P702" s="9">
        <f>SUMIFS(Table23[Amount], Table23[Order Date], "&gt;"&amp;Table23[[#This Row],[Order Date]]-90,Table23[Order Date], "&lt;="&amp;Table23[[#This Row],[Order Date]])</f>
        <v>6452720</v>
      </c>
    </row>
    <row r="703" spans="2:16" x14ac:dyDescent="0.25">
      <c r="B703" s="5" t="s">
        <v>2125</v>
      </c>
      <c r="C703" s="15">
        <v>44752</v>
      </c>
      <c r="D703" s="21" t="str">
        <f>TEXT(Table23[[#This Row],[Order Date]],"d")</f>
        <v>10</v>
      </c>
      <c r="E703" s="15" t="str">
        <f>TEXT(Table23[[#This Row],[Order Date]],"dddd")</f>
        <v>Sunday</v>
      </c>
      <c r="F703" s="6" t="str">
        <f>TEXT(Table23[[#This Row],[Order Date]],"mmmm")</f>
        <v>July</v>
      </c>
      <c r="G703" s="6" t="s">
        <v>2126</v>
      </c>
      <c r="H703" s="6" t="s">
        <v>2127</v>
      </c>
      <c r="I703" s="6" t="s">
        <v>15</v>
      </c>
      <c r="J703" s="6" t="s">
        <v>16</v>
      </c>
      <c r="K703" s="7">
        <v>210</v>
      </c>
      <c r="L703" s="7">
        <v>2</v>
      </c>
      <c r="M703" s="7">
        <f>Table23[[#This Row],[Qty]]*Table23[[#This Row],[Price]]</f>
        <v>420</v>
      </c>
      <c r="N703" s="6" t="s">
        <v>17</v>
      </c>
      <c r="O703" s="8">
        <f>SUMIFS(Table23[Amount], Table23[Order Date], "&gt;"&amp;Table23[[#This Row],[Order Date]]-30,Table23[Order Date], "&lt;="&amp;Table23[[#This Row],[Order Date]])</f>
        <v>2128930</v>
      </c>
      <c r="P703" s="9">
        <f>SUMIFS(Table23[Amount], Table23[Order Date], "&gt;"&amp;Table23[[#This Row],[Order Date]]-90,Table23[Order Date], "&lt;="&amp;Table23[[#This Row],[Order Date]])</f>
        <v>6402730</v>
      </c>
    </row>
    <row r="704" spans="2:16" x14ac:dyDescent="0.25">
      <c r="B704" s="5" t="s">
        <v>2128</v>
      </c>
      <c r="C704" s="15">
        <v>44752</v>
      </c>
      <c r="D704" s="21" t="str">
        <f>TEXT(Table23[[#This Row],[Order Date]],"d")</f>
        <v>10</v>
      </c>
      <c r="E704" s="15" t="str">
        <f>TEXT(Table23[[#This Row],[Order Date]],"dddd")</f>
        <v>Sunday</v>
      </c>
      <c r="F704" s="6" t="str">
        <f>TEXT(Table23[[#This Row],[Order Date]],"mmmm")</f>
        <v>July</v>
      </c>
      <c r="G704" s="6" t="s">
        <v>2129</v>
      </c>
      <c r="H704" s="6" t="s">
        <v>2130</v>
      </c>
      <c r="I704" s="6" t="s">
        <v>21</v>
      </c>
      <c r="J704" s="6" t="s">
        <v>22</v>
      </c>
      <c r="K704" s="7">
        <v>4000</v>
      </c>
      <c r="L704" s="7">
        <v>3</v>
      </c>
      <c r="M704" s="7">
        <f>Table23[[#This Row],[Qty]]*Table23[[#This Row],[Price]]</f>
        <v>12000</v>
      </c>
      <c r="N704" s="6" t="s">
        <v>23</v>
      </c>
      <c r="O704" s="8">
        <f>SUMIFS(Table23[Amount], Table23[Order Date], "&gt;"&amp;Table23[[#This Row],[Order Date]]-30,Table23[Order Date], "&lt;="&amp;Table23[[#This Row],[Order Date]])</f>
        <v>2128930</v>
      </c>
      <c r="P704" s="9">
        <f>SUMIFS(Table23[Amount], Table23[Order Date], "&gt;"&amp;Table23[[#This Row],[Order Date]]-90,Table23[Order Date], "&lt;="&amp;Table23[[#This Row],[Order Date]])</f>
        <v>6402730</v>
      </c>
    </row>
    <row r="705" spans="2:16" x14ac:dyDescent="0.25">
      <c r="B705" s="5" t="s">
        <v>2131</v>
      </c>
      <c r="C705" s="15">
        <v>44752</v>
      </c>
      <c r="D705" s="21" t="str">
        <f>TEXT(Table23[[#This Row],[Order Date]],"d")</f>
        <v>10</v>
      </c>
      <c r="E705" s="15" t="str">
        <f>TEXT(Table23[[#This Row],[Order Date]],"dddd")</f>
        <v>Sunday</v>
      </c>
      <c r="F705" s="6" t="str">
        <f>TEXT(Table23[[#This Row],[Order Date]],"mmmm")</f>
        <v>July</v>
      </c>
      <c r="G705" s="6" t="s">
        <v>2132</v>
      </c>
      <c r="H705" s="6" t="s">
        <v>2133</v>
      </c>
      <c r="I705" s="6" t="s">
        <v>27</v>
      </c>
      <c r="J705" s="6" t="s">
        <v>28</v>
      </c>
      <c r="K705" s="7">
        <v>3200</v>
      </c>
      <c r="L705" s="7">
        <v>5</v>
      </c>
      <c r="M705" s="7">
        <f>Table23[[#This Row],[Qty]]*Table23[[#This Row],[Price]]</f>
        <v>16000</v>
      </c>
      <c r="N705" s="6" t="s">
        <v>17</v>
      </c>
      <c r="O705" s="8">
        <f>SUMIFS(Table23[Amount], Table23[Order Date], "&gt;"&amp;Table23[[#This Row],[Order Date]]-30,Table23[Order Date], "&lt;="&amp;Table23[[#This Row],[Order Date]])</f>
        <v>2128930</v>
      </c>
      <c r="P705" s="9">
        <f>SUMIFS(Table23[Amount], Table23[Order Date], "&gt;"&amp;Table23[[#This Row],[Order Date]]-90,Table23[Order Date], "&lt;="&amp;Table23[[#This Row],[Order Date]])</f>
        <v>6402730</v>
      </c>
    </row>
    <row r="706" spans="2:16" x14ac:dyDescent="0.25">
      <c r="B706" s="5" t="s">
        <v>2134</v>
      </c>
      <c r="C706" s="15">
        <v>44752</v>
      </c>
      <c r="D706" s="21" t="str">
        <f>TEXT(Table23[[#This Row],[Order Date]],"d")</f>
        <v>10</v>
      </c>
      <c r="E706" s="15" t="str">
        <f>TEXT(Table23[[#This Row],[Order Date]],"dddd")</f>
        <v>Sunday</v>
      </c>
      <c r="F706" s="6" t="str">
        <f>TEXT(Table23[[#This Row],[Order Date]],"mmmm")</f>
        <v>July</v>
      </c>
      <c r="G706" s="6" t="s">
        <v>2135</v>
      </c>
      <c r="H706" s="6" t="s">
        <v>2136</v>
      </c>
      <c r="I706" s="6" t="s">
        <v>32</v>
      </c>
      <c r="J706" s="6" t="s">
        <v>33</v>
      </c>
      <c r="K706" s="7">
        <v>2900</v>
      </c>
      <c r="L706" s="7">
        <v>3</v>
      </c>
      <c r="M706" s="7">
        <f>Table23[[#This Row],[Qty]]*Table23[[#This Row],[Price]]</f>
        <v>8700</v>
      </c>
      <c r="N706" s="6" t="s">
        <v>23</v>
      </c>
      <c r="O706" s="8">
        <f>SUMIFS(Table23[Amount], Table23[Order Date], "&gt;"&amp;Table23[[#This Row],[Order Date]]-30,Table23[Order Date], "&lt;="&amp;Table23[[#This Row],[Order Date]])</f>
        <v>2128930</v>
      </c>
      <c r="P706" s="9">
        <f>SUMIFS(Table23[Amount], Table23[Order Date], "&gt;"&amp;Table23[[#This Row],[Order Date]]-90,Table23[Order Date], "&lt;="&amp;Table23[[#This Row],[Order Date]])</f>
        <v>6402730</v>
      </c>
    </row>
    <row r="707" spans="2:16" x14ac:dyDescent="0.25">
      <c r="B707" s="5" t="s">
        <v>2137</v>
      </c>
      <c r="C707" s="15">
        <v>44752</v>
      </c>
      <c r="D707" s="21" t="str">
        <f>TEXT(Table23[[#This Row],[Order Date]],"d")</f>
        <v>10</v>
      </c>
      <c r="E707" s="15" t="str">
        <f>TEXT(Table23[[#This Row],[Order Date]],"dddd")</f>
        <v>Sunday</v>
      </c>
      <c r="F707" s="6" t="str">
        <f>TEXT(Table23[[#This Row],[Order Date]],"mmmm")</f>
        <v>July</v>
      </c>
      <c r="G707" s="6" t="s">
        <v>2138</v>
      </c>
      <c r="H707" s="6" t="s">
        <v>2139</v>
      </c>
      <c r="I707" s="6" t="s">
        <v>15</v>
      </c>
      <c r="J707" s="6" t="s">
        <v>37</v>
      </c>
      <c r="K707" s="7">
        <v>190</v>
      </c>
      <c r="L707" s="7">
        <v>1</v>
      </c>
      <c r="M707" s="7">
        <f>Table23[[#This Row],[Qty]]*Table23[[#This Row],[Price]]</f>
        <v>190</v>
      </c>
      <c r="N707" s="6" t="s">
        <v>17</v>
      </c>
      <c r="O707" s="8">
        <f>SUMIFS(Table23[Amount], Table23[Order Date], "&gt;"&amp;Table23[[#This Row],[Order Date]]-30,Table23[Order Date], "&lt;="&amp;Table23[[#This Row],[Order Date]])</f>
        <v>2128930</v>
      </c>
      <c r="P707" s="9">
        <f>SUMIFS(Table23[Amount], Table23[Order Date], "&gt;"&amp;Table23[[#This Row],[Order Date]]-90,Table23[Order Date], "&lt;="&amp;Table23[[#This Row],[Order Date]])</f>
        <v>6402730</v>
      </c>
    </row>
    <row r="708" spans="2:16" x14ac:dyDescent="0.25">
      <c r="B708" s="5" t="s">
        <v>2140</v>
      </c>
      <c r="C708" s="15">
        <v>44752</v>
      </c>
      <c r="D708" s="21" t="str">
        <f>TEXT(Table23[[#This Row],[Order Date]],"d")</f>
        <v>10</v>
      </c>
      <c r="E708" s="15" t="str">
        <f>TEXT(Table23[[#This Row],[Order Date]],"dddd")</f>
        <v>Sunday</v>
      </c>
      <c r="F708" s="6" t="str">
        <f>TEXT(Table23[[#This Row],[Order Date]],"mmmm")</f>
        <v>July</v>
      </c>
      <c r="G708" s="6" t="s">
        <v>2141</v>
      </c>
      <c r="H708" s="6" t="s">
        <v>2142</v>
      </c>
      <c r="I708" s="6" t="s">
        <v>21</v>
      </c>
      <c r="J708" s="6" t="s">
        <v>41</v>
      </c>
      <c r="K708" s="7">
        <v>4000</v>
      </c>
      <c r="L708" s="7">
        <v>2</v>
      </c>
      <c r="M708" s="7">
        <f>Table23[[#This Row],[Qty]]*Table23[[#This Row],[Price]]</f>
        <v>8000</v>
      </c>
      <c r="N708" s="6" t="s">
        <v>23</v>
      </c>
      <c r="O708" s="8">
        <f>SUMIFS(Table23[Amount], Table23[Order Date], "&gt;"&amp;Table23[[#This Row],[Order Date]]-30,Table23[Order Date], "&lt;="&amp;Table23[[#This Row],[Order Date]])</f>
        <v>2128930</v>
      </c>
      <c r="P708" s="9">
        <f>SUMIFS(Table23[Amount], Table23[Order Date], "&gt;"&amp;Table23[[#This Row],[Order Date]]-90,Table23[Order Date], "&lt;="&amp;Table23[[#This Row],[Order Date]])</f>
        <v>6402730</v>
      </c>
    </row>
    <row r="709" spans="2:16" x14ac:dyDescent="0.25">
      <c r="B709" s="5" t="s">
        <v>2143</v>
      </c>
      <c r="C709" s="15">
        <v>44752</v>
      </c>
      <c r="D709" s="21" t="str">
        <f>TEXT(Table23[[#This Row],[Order Date]],"d")</f>
        <v>10</v>
      </c>
      <c r="E709" s="15" t="str">
        <f>TEXT(Table23[[#This Row],[Order Date]],"dddd")</f>
        <v>Sunday</v>
      </c>
      <c r="F709" s="6" t="str">
        <f>TEXT(Table23[[#This Row],[Order Date]],"mmmm")</f>
        <v>July</v>
      </c>
      <c r="G709" s="6" t="s">
        <v>2144</v>
      </c>
      <c r="H709" s="6" t="s">
        <v>2145</v>
      </c>
      <c r="I709" s="6" t="s">
        <v>27</v>
      </c>
      <c r="J709" s="6" t="s">
        <v>45</v>
      </c>
      <c r="K709" s="7">
        <v>1500</v>
      </c>
      <c r="L709" s="7">
        <v>3</v>
      </c>
      <c r="M709" s="7">
        <f>Table23[[#This Row],[Qty]]*Table23[[#This Row],[Price]]</f>
        <v>4500</v>
      </c>
      <c r="N709" s="6" t="s">
        <v>17</v>
      </c>
      <c r="O709" s="8">
        <f>SUMIFS(Table23[Amount], Table23[Order Date], "&gt;"&amp;Table23[[#This Row],[Order Date]]-30,Table23[Order Date], "&lt;="&amp;Table23[[#This Row],[Order Date]])</f>
        <v>2128930</v>
      </c>
      <c r="P709" s="9">
        <f>SUMIFS(Table23[Amount], Table23[Order Date], "&gt;"&amp;Table23[[#This Row],[Order Date]]-90,Table23[Order Date], "&lt;="&amp;Table23[[#This Row],[Order Date]])</f>
        <v>6402730</v>
      </c>
    </row>
    <row r="710" spans="2:16" x14ac:dyDescent="0.25">
      <c r="B710" s="5" t="s">
        <v>2146</v>
      </c>
      <c r="C710" s="15">
        <v>44753</v>
      </c>
      <c r="D710" s="21" t="str">
        <f>TEXT(Table23[[#This Row],[Order Date]],"d")</f>
        <v>11</v>
      </c>
      <c r="E710" s="15" t="str">
        <f>TEXT(Table23[[#This Row],[Order Date]],"dddd")</f>
        <v>Monday</v>
      </c>
      <c r="F710" s="6" t="str">
        <f>TEXT(Table23[[#This Row],[Order Date]],"mmmm")</f>
        <v>July</v>
      </c>
      <c r="G710" s="6" t="s">
        <v>2147</v>
      </c>
      <c r="H710" s="6" t="s">
        <v>2148</v>
      </c>
      <c r="I710" s="6" t="s">
        <v>32</v>
      </c>
      <c r="J710" s="6" t="s">
        <v>16</v>
      </c>
      <c r="K710" s="7">
        <v>210</v>
      </c>
      <c r="L710" s="7">
        <v>7</v>
      </c>
      <c r="M710" s="7">
        <f>Table23[[#This Row],[Qty]]*Table23[[#This Row],[Price]]</f>
        <v>1470</v>
      </c>
      <c r="N710" s="6" t="s">
        <v>23</v>
      </c>
      <c r="O710" s="8">
        <f>SUMIFS(Table23[Amount], Table23[Order Date], "&gt;"&amp;Table23[[#This Row],[Order Date]]-30,Table23[Order Date], "&lt;="&amp;Table23[[#This Row],[Order Date]])</f>
        <v>2094880</v>
      </c>
      <c r="P710" s="9">
        <f>SUMIFS(Table23[Amount], Table23[Order Date], "&gt;"&amp;Table23[[#This Row],[Order Date]]-90,Table23[Order Date], "&lt;="&amp;Table23[[#This Row],[Order Date]])</f>
        <v>6368680</v>
      </c>
    </row>
    <row r="711" spans="2:16" x14ac:dyDescent="0.25">
      <c r="B711" s="5" t="s">
        <v>2149</v>
      </c>
      <c r="C711" s="15">
        <v>44753</v>
      </c>
      <c r="D711" s="21" t="str">
        <f>TEXT(Table23[[#This Row],[Order Date]],"d")</f>
        <v>11</v>
      </c>
      <c r="E711" s="15" t="str">
        <f>TEXT(Table23[[#This Row],[Order Date]],"dddd")</f>
        <v>Monday</v>
      </c>
      <c r="F711" s="6" t="str">
        <f>TEXT(Table23[[#This Row],[Order Date]],"mmmm")</f>
        <v>July</v>
      </c>
      <c r="G711" s="6" t="s">
        <v>2150</v>
      </c>
      <c r="H711" s="6" t="s">
        <v>2151</v>
      </c>
      <c r="I711" s="6" t="s">
        <v>15</v>
      </c>
      <c r="J711" s="6" t="s">
        <v>22</v>
      </c>
      <c r="K711" s="7">
        <v>4000</v>
      </c>
      <c r="L711" s="7">
        <v>6</v>
      </c>
      <c r="M711" s="7">
        <f>Table23[[#This Row],[Qty]]*Table23[[#This Row],[Price]]</f>
        <v>24000</v>
      </c>
      <c r="N711" s="6" t="s">
        <v>17</v>
      </c>
      <c r="O711" s="8">
        <f>SUMIFS(Table23[Amount], Table23[Order Date], "&gt;"&amp;Table23[[#This Row],[Order Date]]-30,Table23[Order Date], "&lt;="&amp;Table23[[#This Row],[Order Date]])</f>
        <v>2094880</v>
      </c>
      <c r="P711" s="9">
        <f>SUMIFS(Table23[Amount], Table23[Order Date], "&gt;"&amp;Table23[[#This Row],[Order Date]]-90,Table23[Order Date], "&lt;="&amp;Table23[[#This Row],[Order Date]])</f>
        <v>6368680</v>
      </c>
    </row>
    <row r="712" spans="2:16" x14ac:dyDescent="0.25">
      <c r="B712" s="5" t="s">
        <v>2152</v>
      </c>
      <c r="C712" s="15">
        <v>44753</v>
      </c>
      <c r="D712" s="21" t="str">
        <f>TEXT(Table23[[#This Row],[Order Date]],"d")</f>
        <v>11</v>
      </c>
      <c r="E712" s="15" t="str">
        <f>TEXT(Table23[[#This Row],[Order Date]],"dddd")</f>
        <v>Monday</v>
      </c>
      <c r="F712" s="6" t="str">
        <f>TEXT(Table23[[#This Row],[Order Date]],"mmmm")</f>
        <v>July</v>
      </c>
      <c r="G712" s="6" t="s">
        <v>2153</v>
      </c>
      <c r="H712" s="6" t="s">
        <v>2154</v>
      </c>
      <c r="I712" s="6" t="s">
        <v>21</v>
      </c>
      <c r="J712" s="6" t="s">
        <v>28</v>
      </c>
      <c r="K712" s="7">
        <v>3200</v>
      </c>
      <c r="L712" s="7">
        <v>1</v>
      </c>
      <c r="M712" s="7">
        <f>Table23[[#This Row],[Qty]]*Table23[[#This Row],[Price]]</f>
        <v>3200</v>
      </c>
      <c r="N712" s="6" t="s">
        <v>23</v>
      </c>
      <c r="O712" s="8">
        <f>SUMIFS(Table23[Amount], Table23[Order Date], "&gt;"&amp;Table23[[#This Row],[Order Date]]-30,Table23[Order Date], "&lt;="&amp;Table23[[#This Row],[Order Date]])</f>
        <v>2094880</v>
      </c>
      <c r="P712" s="9">
        <f>SUMIFS(Table23[Amount], Table23[Order Date], "&gt;"&amp;Table23[[#This Row],[Order Date]]-90,Table23[Order Date], "&lt;="&amp;Table23[[#This Row],[Order Date]])</f>
        <v>6368680</v>
      </c>
    </row>
    <row r="713" spans="2:16" x14ac:dyDescent="0.25">
      <c r="B713" s="5" t="s">
        <v>2155</v>
      </c>
      <c r="C713" s="15">
        <v>44753</v>
      </c>
      <c r="D713" s="21" t="str">
        <f>TEXT(Table23[[#This Row],[Order Date]],"d")</f>
        <v>11</v>
      </c>
      <c r="E713" s="15" t="str">
        <f>TEXT(Table23[[#This Row],[Order Date]],"dddd")</f>
        <v>Monday</v>
      </c>
      <c r="F713" s="6" t="str">
        <f>TEXT(Table23[[#This Row],[Order Date]],"mmmm")</f>
        <v>July</v>
      </c>
      <c r="G713" s="6" t="s">
        <v>2156</v>
      </c>
      <c r="H713" s="6" t="s">
        <v>2157</v>
      </c>
      <c r="I713" s="6" t="s">
        <v>27</v>
      </c>
      <c r="J713" s="6" t="s">
        <v>33</v>
      </c>
      <c r="K713" s="7">
        <v>2900</v>
      </c>
      <c r="L713" s="7">
        <v>3</v>
      </c>
      <c r="M713" s="7">
        <f>Table23[[#This Row],[Qty]]*Table23[[#This Row],[Price]]</f>
        <v>8700</v>
      </c>
      <c r="N713" s="6" t="s">
        <v>17</v>
      </c>
      <c r="O713" s="8">
        <f>SUMIFS(Table23[Amount], Table23[Order Date], "&gt;"&amp;Table23[[#This Row],[Order Date]]-30,Table23[Order Date], "&lt;="&amp;Table23[[#This Row],[Order Date]])</f>
        <v>2094880</v>
      </c>
      <c r="P713" s="9">
        <f>SUMIFS(Table23[Amount], Table23[Order Date], "&gt;"&amp;Table23[[#This Row],[Order Date]]-90,Table23[Order Date], "&lt;="&amp;Table23[[#This Row],[Order Date]])</f>
        <v>6368680</v>
      </c>
    </row>
    <row r="714" spans="2:16" x14ac:dyDescent="0.25">
      <c r="B714" s="5" t="s">
        <v>2158</v>
      </c>
      <c r="C714" s="15">
        <v>44753</v>
      </c>
      <c r="D714" s="21" t="str">
        <f>TEXT(Table23[[#This Row],[Order Date]],"d")</f>
        <v>11</v>
      </c>
      <c r="E714" s="15" t="str">
        <f>TEXT(Table23[[#This Row],[Order Date]],"dddd")</f>
        <v>Monday</v>
      </c>
      <c r="F714" s="6" t="str">
        <f>TEXT(Table23[[#This Row],[Order Date]],"mmmm")</f>
        <v>July</v>
      </c>
      <c r="G714" s="6" t="s">
        <v>2159</v>
      </c>
      <c r="H714" s="6" t="s">
        <v>2160</v>
      </c>
      <c r="I714" s="6" t="s">
        <v>32</v>
      </c>
      <c r="J714" s="6" t="s">
        <v>37</v>
      </c>
      <c r="K714" s="7">
        <v>190</v>
      </c>
      <c r="L714" s="7">
        <v>4</v>
      </c>
      <c r="M714" s="7">
        <f>Table23[[#This Row],[Qty]]*Table23[[#This Row],[Price]]</f>
        <v>760</v>
      </c>
      <c r="N714" s="6" t="s">
        <v>23</v>
      </c>
      <c r="O714" s="8">
        <f>SUMIFS(Table23[Amount], Table23[Order Date], "&gt;"&amp;Table23[[#This Row],[Order Date]]-30,Table23[Order Date], "&lt;="&amp;Table23[[#This Row],[Order Date]])</f>
        <v>2094880</v>
      </c>
      <c r="P714" s="9">
        <f>SUMIFS(Table23[Amount], Table23[Order Date], "&gt;"&amp;Table23[[#This Row],[Order Date]]-90,Table23[Order Date], "&lt;="&amp;Table23[[#This Row],[Order Date]])</f>
        <v>6368680</v>
      </c>
    </row>
    <row r="715" spans="2:16" x14ac:dyDescent="0.25">
      <c r="B715" s="5" t="s">
        <v>2161</v>
      </c>
      <c r="C715" s="15">
        <v>44753</v>
      </c>
      <c r="D715" s="21" t="str">
        <f>TEXT(Table23[[#This Row],[Order Date]],"d")</f>
        <v>11</v>
      </c>
      <c r="E715" s="15" t="str">
        <f>TEXT(Table23[[#This Row],[Order Date]],"dddd")</f>
        <v>Monday</v>
      </c>
      <c r="F715" s="6" t="str">
        <f>TEXT(Table23[[#This Row],[Order Date]],"mmmm")</f>
        <v>July</v>
      </c>
      <c r="G715" s="6" t="s">
        <v>2162</v>
      </c>
      <c r="H715" s="6" t="s">
        <v>2163</v>
      </c>
      <c r="I715" s="6" t="s">
        <v>15</v>
      </c>
      <c r="J715" s="6" t="s">
        <v>41</v>
      </c>
      <c r="K715" s="7">
        <v>4000</v>
      </c>
      <c r="L715" s="7">
        <v>2</v>
      </c>
      <c r="M715" s="7">
        <f>Table23[[#This Row],[Qty]]*Table23[[#This Row],[Price]]</f>
        <v>8000</v>
      </c>
      <c r="N715" s="6" t="s">
        <v>17</v>
      </c>
      <c r="O715" s="8">
        <f>SUMIFS(Table23[Amount], Table23[Order Date], "&gt;"&amp;Table23[[#This Row],[Order Date]]-30,Table23[Order Date], "&lt;="&amp;Table23[[#This Row],[Order Date]])</f>
        <v>2094880</v>
      </c>
      <c r="P715" s="9">
        <f>SUMIFS(Table23[Amount], Table23[Order Date], "&gt;"&amp;Table23[[#This Row],[Order Date]]-90,Table23[Order Date], "&lt;="&amp;Table23[[#This Row],[Order Date]])</f>
        <v>6368680</v>
      </c>
    </row>
    <row r="716" spans="2:16" x14ac:dyDescent="0.25">
      <c r="B716" s="5" t="s">
        <v>2164</v>
      </c>
      <c r="C716" s="15">
        <v>44753</v>
      </c>
      <c r="D716" s="21" t="str">
        <f>TEXT(Table23[[#This Row],[Order Date]],"d")</f>
        <v>11</v>
      </c>
      <c r="E716" s="15" t="str">
        <f>TEXT(Table23[[#This Row],[Order Date]],"dddd")</f>
        <v>Monday</v>
      </c>
      <c r="F716" s="6" t="str">
        <f>TEXT(Table23[[#This Row],[Order Date]],"mmmm")</f>
        <v>July</v>
      </c>
      <c r="G716" s="6" t="s">
        <v>2165</v>
      </c>
      <c r="H716" s="6" t="s">
        <v>2166</v>
      </c>
      <c r="I716" s="6" t="s">
        <v>21</v>
      </c>
      <c r="J716" s="6" t="s">
        <v>45</v>
      </c>
      <c r="K716" s="7">
        <v>1500</v>
      </c>
      <c r="L716" s="7">
        <v>3</v>
      </c>
      <c r="M716" s="7">
        <f>Table23[[#This Row],[Qty]]*Table23[[#This Row],[Price]]</f>
        <v>4500</v>
      </c>
      <c r="N716" s="6" t="s">
        <v>23</v>
      </c>
      <c r="O716" s="8">
        <f>SUMIFS(Table23[Amount], Table23[Order Date], "&gt;"&amp;Table23[[#This Row],[Order Date]]-30,Table23[Order Date], "&lt;="&amp;Table23[[#This Row],[Order Date]])</f>
        <v>2094880</v>
      </c>
      <c r="P716" s="9">
        <f>SUMIFS(Table23[Amount], Table23[Order Date], "&gt;"&amp;Table23[[#This Row],[Order Date]]-90,Table23[Order Date], "&lt;="&amp;Table23[[#This Row],[Order Date]])</f>
        <v>6368680</v>
      </c>
    </row>
    <row r="717" spans="2:16" x14ac:dyDescent="0.25">
      <c r="B717" s="5" t="s">
        <v>2167</v>
      </c>
      <c r="C717" s="15">
        <v>44754</v>
      </c>
      <c r="D717" s="21" t="str">
        <f>TEXT(Table23[[#This Row],[Order Date]],"d")</f>
        <v>12</v>
      </c>
      <c r="E717" s="15" t="str">
        <f>TEXT(Table23[[#This Row],[Order Date]],"dddd")</f>
        <v>Tuesday</v>
      </c>
      <c r="F717" s="6" t="str">
        <f>TEXT(Table23[[#This Row],[Order Date]],"mmmm")</f>
        <v>July</v>
      </c>
      <c r="G717" s="6" t="s">
        <v>2168</v>
      </c>
      <c r="H717" s="6" t="s">
        <v>2169</v>
      </c>
      <c r="I717" s="6" t="s">
        <v>27</v>
      </c>
      <c r="J717" s="6" t="s">
        <v>16</v>
      </c>
      <c r="K717" s="7">
        <v>210</v>
      </c>
      <c r="L717" s="7">
        <v>4</v>
      </c>
      <c r="M717" s="7">
        <f>Table23[[#This Row],[Qty]]*Table23[[#This Row],[Price]]</f>
        <v>840</v>
      </c>
      <c r="N717" s="6" t="s">
        <v>17</v>
      </c>
      <c r="O717" s="8">
        <f>SUMIFS(Table23[Amount], Table23[Order Date], "&gt;"&amp;Table23[[#This Row],[Order Date]]-30,Table23[Order Date], "&lt;="&amp;Table23[[#This Row],[Order Date]])</f>
        <v>2144870</v>
      </c>
      <c r="P717" s="9">
        <f>SUMIFS(Table23[Amount], Table23[Order Date], "&gt;"&amp;Table23[[#This Row],[Order Date]]-90,Table23[Order Date], "&lt;="&amp;Table23[[#This Row],[Order Date]])</f>
        <v>6418670</v>
      </c>
    </row>
    <row r="718" spans="2:16" x14ac:dyDescent="0.25">
      <c r="B718" s="5" t="s">
        <v>2170</v>
      </c>
      <c r="C718" s="15">
        <v>44754</v>
      </c>
      <c r="D718" s="21" t="str">
        <f>TEXT(Table23[[#This Row],[Order Date]],"d")</f>
        <v>12</v>
      </c>
      <c r="E718" s="15" t="str">
        <f>TEXT(Table23[[#This Row],[Order Date]],"dddd")</f>
        <v>Tuesday</v>
      </c>
      <c r="F718" s="6" t="str">
        <f>TEXT(Table23[[#This Row],[Order Date]],"mmmm")</f>
        <v>July</v>
      </c>
      <c r="G718" s="6" t="s">
        <v>2171</v>
      </c>
      <c r="H718" s="6" t="s">
        <v>2172</v>
      </c>
      <c r="I718" s="6" t="s">
        <v>32</v>
      </c>
      <c r="J718" s="6" t="s">
        <v>22</v>
      </c>
      <c r="K718" s="7">
        <v>4000</v>
      </c>
      <c r="L718" s="7">
        <v>5</v>
      </c>
      <c r="M718" s="7">
        <f>Table23[[#This Row],[Qty]]*Table23[[#This Row],[Price]]</f>
        <v>20000</v>
      </c>
      <c r="N718" s="6" t="s">
        <v>23</v>
      </c>
      <c r="O718" s="8">
        <f>SUMIFS(Table23[Amount], Table23[Order Date], "&gt;"&amp;Table23[[#This Row],[Order Date]]-30,Table23[Order Date], "&lt;="&amp;Table23[[#This Row],[Order Date]])</f>
        <v>2144870</v>
      </c>
      <c r="P718" s="9">
        <f>SUMIFS(Table23[Amount], Table23[Order Date], "&gt;"&amp;Table23[[#This Row],[Order Date]]-90,Table23[Order Date], "&lt;="&amp;Table23[[#This Row],[Order Date]])</f>
        <v>6418670</v>
      </c>
    </row>
    <row r="719" spans="2:16" x14ac:dyDescent="0.25">
      <c r="B719" s="5" t="s">
        <v>2173</v>
      </c>
      <c r="C719" s="15">
        <v>44754</v>
      </c>
      <c r="D719" s="21" t="str">
        <f>TEXT(Table23[[#This Row],[Order Date]],"d")</f>
        <v>12</v>
      </c>
      <c r="E719" s="15" t="str">
        <f>TEXT(Table23[[#This Row],[Order Date]],"dddd")</f>
        <v>Tuesday</v>
      </c>
      <c r="F719" s="6" t="str">
        <f>TEXT(Table23[[#This Row],[Order Date]],"mmmm")</f>
        <v>July</v>
      </c>
      <c r="G719" s="6" t="s">
        <v>2174</v>
      </c>
      <c r="H719" s="6" t="s">
        <v>2175</v>
      </c>
      <c r="I719" s="6" t="s">
        <v>15</v>
      </c>
      <c r="J719" s="6" t="s">
        <v>28</v>
      </c>
      <c r="K719" s="7">
        <v>3200</v>
      </c>
      <c r="L719" s="7">
        <v>6</v>
      </c>
      <c r="M719" s="7">
        <f>Table23[[#This Row],[Qty]]*Table23[[#This Row],[Price]]</f>
        <v>19200</v>
      </c>
      <c r="N719" s="6" t="s">
        <v>17</v>
      </c>
      <c r="O719" s="8">
        <f>SUMIFS(Table23[Amount], Table23[Order Date], "&gt;"&amp;Table23[[#This Row],[Order Date]]-30,Table23[Order Date], "&lt;="&amp;Table23[[#This Row],[Order Date]])</f>
        <v>2144870</v>
      </c>
      <c r="P719" s="9">
        <f>SUMIFS(Table23[Amount], Table23[Order Date], "&gt;"&amp;Table23[[#This Row],[Order Date]]-90,Table23[Order Date], "&lt;="&amp;Table23[[#This Row],[Order Date]])</f>
        <v>6418670</v>
      </c>
    </row>
    <row r="720" spans="2:16" x14ac:dyDescent="0.25">
      <c r="B720" s="5" t="s">
        <v>2176</v>
      </c>
      <c r="C720" s="15">
        <v>44754</v>
      </c>
      <c r="D720" s="21" t="str">
        <f>TEXT(Table23[[#This Row],[Order Date]],"d")</f>
        <v>12</v>
      </c>
      <c r="E720" s="15" t="str">
        <f>TEXT(Table23[[#This Row],[Order Date]],"dddd")</f>
        <v>Tuesday</v>
      </c>
      <c r="F720" s="6" t="str">
        <f>TEXT(Table23[[#This Row],[Order Date]],"mmmm")</f>
        <v>July</v>
      </c>
      <c r="G720" s="6" t="s">
        <v>2177</v>
      </c>
      <c r="H720" s="6" t="s">
        <v>2178</v>
      </c>
      <c r="I720" s="6" t="s">
        <v>21</v>
      </c>
      <c r="J720" s="6" t="s">
        <v>33</v>
      </c>
      <c r="K720" s="7">
        <v>2900</v>
      </c>
      <c r="L720" s="7">
        <v>5</v>
      </c>
      <c r="M720" s="7">
        <f>Table23[[#This Row],[Qty]]*Table23[[#This Row],[Price]]</f>
        <v>14500</v>
      </c>
      <c r="N720" s="6" t="s">
        <v>23</v>
      </c>
      <c r="O720" s="8">
        <f>SUMIFS(Table23[Amount], Table23[Order Date], "&gt;"&amp;Table23[[#This Row],[Order Date]]-30,Table23[Order Date], "&lt;="&amp;Table23[[#This Row],[Order Date]])</f>
        <v>2144870</v>
      </c>
      <c r="P720" s="9">
        <f>SUMIFS(Table23[Amount], Table23[Order Date], "&gt;"&amp;Table23[[#This Row],[Order Date]]-90,Table23[Order Date], "&lt;="&amp;Table23[[#This Row],[Order Date]])</f>
        <v>6418670</v>
      </c>
    </row>
    <row r="721" spans="2:16" x14ac:dyDescent="0.25">
      <c r="B721" s="5" t="s">
        <v>2179</v>
      </c>
      <c r="C721" s="15">
        <v>44754</v>
      </c>
      <c r="D721" s="21" t="str">
        <f>TEXT(Table23[[#This Row],[Order Date]],"d")</f>
        <v>12</v>
      </c>
      <c r="E721" s="15" t="str">
        <f>TEXT(Table23[[#This Row],[Order Date]],"dddd")</f>
        <v>Tuesday</v>
      </c>
      <c r="F721" s="6" t="str">
        <f>TEXT(Table23[[#This Row],[Order Date]],"mmmm")</f>
        <v>July</v>
      </c>
      <c r="G721" s="6" t="s">
        <v>2180</v>
      </c>
      <c r="H721" s="6" t="s">
        <v>2181</v>
      </c>
      <c r="I721" s="6" t="s">
        <v>27</v>
      </c>
      <c r="J721" s="6" t="s">
        <v>37</v>
      </c>
      <c r="K721" s="7">
        <v>190</v>
      </c>
      <c r="L721" s="7">
        <v>4</v>
      </c>
      <c r="M721" s="7">
        <f>Table23[[#This Row],[Qty]]*Table23[[#This Row],[Price]]</f>
        <v>760</v>
      </c>
      <c r="N721" s="6" t="s">
        <v>17</v>
      </c>
      <c r="O721" s="8">
        <f>SUMIFS(Table23[Amount], Table23[Order Date], "&gt;"&amp;Table23[[#This Row],[Order Date]]-30,Table23[Order Date], "&lt;="&amp;Table23[[#This Row],[Order Date]])</f>
        <v>2144870</v>
      </c>
      <c r="P721" s="9">
        <f>SUMIFS(Table23[Amount], Table23[Order Date], "&gt;"&amp;Table23[[#This Row],[Order Date]]-90,Table23[Order Date], "&lt;="&amp;Table23[[#This Row],[Order Date]])</f>
        <v>6418670</v>
      </c>
    </row>
    <row r="722" spans="2:16" x14ac:dyDescent="0.25">
      <c r="B722" s="5" t="s">
        <v>2182</v>
      </c>
      <c r="C722" s="15">
        <v>44754</v>
      </c>
      <c r="D722" s="21" t="str">
        <f>TEXT(Table23[[#This Row],[Order Date]],"d")</f>
        <v>12</v>
      </c>
      <c r="E722" s="15" t="str">
        <f>TEXT(Table23[[#This Row],[Order Date]],"dddd")</f>
        <v>Tuesday</v>
      </c>
      <c r="F722" s="6" t="str">
        <f>TEXT(Table23[[#This Row],[Order Date]],"mmmm")</f>
        <v>July</v>
      </c>
      <c r="G722" s="6" t="s">
        <v>2183</v>
      </c>
      <c r="H722" s="6" t="s">
        <v>2184</v>
      </c>
      <c r="I722" s="6" t="s">
        <v>32</v>
      </c>
      <c r="J722" s="6" t="s">
        <v>41</v>
      </c>
      <c r="K722" s="7">
        <v>4000</v>
      </c>
      <c r="L722" s="7">
        <v>10</v>
      </c>
      <c r="M722" s="7">
        <f>Table23[[#This Row],[Qty]]*Table23[[#This Row],[Price]]</f>
        <v>40000</v>
      </c>
      <c r="N722" s="6" t="s">
        <v>23</v>
      </c>
      <c r="O722" s="8">
        <f>SUMIFS(Table23[Amount], Table23[Order Date], "&gt;"&amp;Table23[[#This Row],[Order Date]]-30,Table23[Order Date], "&lt;="&amp;Table23[[#This Row],[Order Date]])</f>
        <v>2144870</v>
      </c>
      <c r="P722" s="9">
        <f>SUMIFS(Table23[Amount], Table23[Order Date], "&gt;"&amp;Table23[[#This Row],[Order Date]]-90,Table23[Order Date], "&lt;="&amp;Table23[[#This Row],[Order Date]])</f>
        <v>6418670</v>
      </c>
    </row>
    <row r="723" spans="2:16" x14ac:dyDescent="0.25">
      <c r="B723" s="5" t="s">
        <v>2185</v>
      </c>
      <c r="C723" s="15">
        <v>44754</v>
      </c>
      <c r="D723" s="21" t="str">
        <f>TEXT(Table23[[#This Row],[Order Date]],"d")</f>
        <v>12</v>
      </c>
      <c r="E723" s="15" t="str">
        <f>TEXT(Table23[[#This Row],[Order Date]],"dddd")</f>
        <v>Tuesday</v>
      </c>
      <c r="F723" s="6" t="str">
        <f>TEXT(Table23[[#This Row],[Order Date]],"mmmm")</f>
        <v>July</v>
      </c>
      <c r="G723" s="6" t="s">
        <v>2186</v>
      </c>
      <c r="H723" s="6" t="s">
        <v>2187</v>
      </c>
      <c r="I723" s="6" t="s">
        <v>15</v>
      </c>
      <c r="J723" s="6" t="s">
        <v>45</v>
      </c>
      <c r="K723" s="7">
        <v>1500</v>
      </c>
      <c r="L723" s="7">
        <v>3</v>
      </c>
      <c r="M723" s="7">
        <f>Table23[[#This Row],[Qty]]*Table23[[#This Row],[Price]]</f>
        <v>4500</v>
      </c>
      <c r="N723" s="6" t="s">
        <v>17</v>
      </c>
      <c r="O723" s="8">
        <f>SUMIFS(Table23[Amount], Table23[Order Date], "&gt;"&amp;Table23[[#This Row],[Order Date]]-30,Table23[Order Date], "&lt;="&amp;Table23[[#This Row],[Order Date]])</f>
        <v>2144870</v>
      </c>
      <c r="P723" s="9">
        <f>SUMIFS(Table23[Amount], Table23[Order Date], "&gt;"&amp;Table23[[#This Row],[Order Date]]-90,Table23[Order Date], "&lt;="&amp;Table23[[#This Row],[Order Date]])</f>
        <v>6418670</v>
      </c>
    </row>
    <row r="724" spans="2:16" x14ac:dyDescent="0.25">
      <c r="B724" s="5" t="s">
        <v>2188</v>
      </c>
      <c r="C724" s="15">
        <v>44755</v>
      </c>
      <c r="D724" s="21" t="str">
        <f>TEXT(Table23[[#This Row],[Order Date]],"d")</f>
        <v>13</v>
      </c>
      <c r="E724" s="15" t="str">
        <f>TEXT(Table23[[#This Row],[Order Date]],"dddd")</f>
        <v>Wednesday</v>
      </c>
      <c r="F724" s="6" t="str">
        <f>TEXT(Table23[[#This Row],[Order Date]],"mmmm")</f>
        <v>July</v>
      </c>
      <c r="G724" s="6" t="s">
        <v>2189</v>
      </c>
      <c r="H724" s="6" t="s">
        <v>2190</v>
      </c>
      <c r="I724" s="6" t="s">
        <v>21</v>
      </c>
      <c r="J724" s="6" t="s">
        <v>16</v>
      </c>
      <c r="K724" s="7">
        <v>210</v>
      </c>
      <c r="L724" s="7">
        <v>4</v>
      </c>
      <c r="M724" s="7">
        <f>Table23[[#This Row],[Qty]]*Table23[[#This Row],[Price]]</f>
        <v>840</v>
      </c>
      <c r="N724" s="6" t="s">
        <v>23</v>
      </c>
      <c r="O724" s="8">
        <f>SUMIFS(Table23[Amount], Table23[Order Date], "&gt;"&amp;Table23[[#This Row],[Order Date]]-30,Table23[Order Date], "&lt;="&amp;Table23[[#This Row],[Order Date]])</f>
        <v>2178920</v>
      </c>
      <c r="P724" s="9">
        <f>SUMIFS(Table23[Amount], Table23[Order Date], "&gt;"&amp;Table23[[#This Row],[Order Date]]-90,Table23[Order Date], "&lt;="&amp;Table23[[#This Row],[Order Date]])</f>
        <v>6452720</v>
      </c>
    </row>
    <row r="725" spans="2:16" x14ac:dyDescent="0.25">
      <c r="B725" s="5" t="s">
        <v>2191</v>
      </c>
      <c r="C725" s="15">
        <v>44755</v>
      </c>
      <c r="D725" s="21" t="str">
        <f>TEXT(Table23[[#This Row],[Order Date]],"d")</f>
        <v>13</v>
      </c>
      <c r="E725" s="15" t="str">
        <f>TEXT(Table23[[#This Row],[Order Date]],"dddd")</f>
        <v>Wednesday</v>
      </c>
      <c r="F725" s="6" t="str">
        <f>TEXT(Table23[[#This Row],[Order Date]],"mmmm")</f>
        <v>July</v>
      </c>
      <c r="G725" s="6" t="s">
        <v>2192</v>
      </c>
      <c r="H725" s="6" t="s">
        <v>2193</v>
      </c>
      <c r="I725" s="6" t="s">
        <v>27</v>
      </c>
      <c r="J725" s="6" t="s">
        <v>22</v>
      </c>
      <c r="K725" s="7">
        <v>4000</v>
      </c>
      <c r="L725" s="7">
        <v>5</v>
      </c>
      <c r="M725" s="7">
        <f>Table23[[#This Row],[Qty]]*Table23[[#This Row],[Price]]</f>
        <v>20000</v>
      </c>
      <c r="N725" s="6" t="s">
        <v>17</v>
      </c>
      <c r="O725" s="8">
        <f>SUMIFS(Table23[Amount], Table23[Order Date], "&gt;"&amp;Table23[[#This Row],[Order Date]]-30,Table23[Order Date], "&lt;="&amp;Table23[[#This Row],[Order Date]])</f>
        <v>2178920</v>
      </c>
      <c r="P725" s="9">
        <f>SUMIFS(Table23[Amount], Table23[Order Date], "&gt;"&amp;Table23[[#This Row],[Order Date]]-90,Table23[Order Date], "&lt;="&amp;Table23[[#This Row],[Order Date]])</f>
        <v>6452720</v>
      </c>
    </row>
    <row r="726" spans="2:16" x14ac:dyDescent="0.25">
      <c r="B726" s="5" t="s">
        <v>2194</v>
      </c>
      <c r="C726" s="15">
        <v>44755</v>
      </c>
      <c r="D726" s="21" t="str">
        <f>TEXT(Table23[[#This Row],[Order Date]],"d")</f>
        <v>13</v>
      </c>
      <c r="E726" s="15" t="str">
        <f>TEXT(Table23[[#This Row],[Order Date]],"dddd")</f>
        <v>Wednesday</v>
      </c>
      <c r="F726" s="6" t="str">
        <f>TEXT(Table23[[#This Row],[Order Date]],"mmmm")</f>
        <v>July</v>
      </c>
      <c r="G726" s="6" t="s">
        <v>2195</v>
      </c>
      <c r="H726" s="6" t="s">
        <v>2196</v>
      </c>
      <c r="I726" s="6" t="s">
        <v>32</v>
      </c>
      <c r="J726" s="6" t="s">
        <v>28</v>
      </c>
      <c r="K726" s="7">
        <v>3200</v>
      </c>
      <c r="L726" s="7">
        <v>6</v>
      </c>
      <c r="M726" s="7">
        <f>Table23[[#This Row],[Qty]]*Table23[[#This Row],[Price]]</f>
        <v>19200</v>
      </c>
      <c r="N726" s="6" t="s">
        <v>23</v>
      </c>
      <c r="O726" s="8">
        <f>SUMIFS(Table23[Amount], Table23[Order Date], "&gt;"&amp;Table23[[#This Row],[Order Date]]-30,Table23[Order Date], "&lt;="&amp;Table23[[#This Row],[Order Date]])</f>
        <v>2178920</v>
      </c>
      <c r="P726" s="9">
        <f>SUMIFS(Table23[Amount], Table23[Order Date], "&gt;"&amp;Table23[[#This Row],[Order Date]]-90,Table23[Order Date], "&lt;="&amp;Table23[[#This Row],[Order Date]])</f>
        <v>6452720</v>
      </c>
    </row>
    <row r="727" spans="2:16" x14ac:dyDescent="0.25">
      <c r="B727" s="5" t="s">
        <v>2197</v>
      </c>
      <c r="C727" s="15">
        <v>44755</v>
      </c>
      <c r="D727" s="21" t="str">
        <f>TEXT(Table23[[#This Row],[Order Date]],"d")</f>
        <v>13</v>
      </c>
      <c r="E727" s="15" t="str">
        <f>TEXT(Table23[[#This Row],[Order Date]],"dddd")</f>
        <v>Wednesday</v>
      </c>
      <c r="F727" s="6" t="str">
        <f>TEXT(Table23[[#This Row],[Order Date]],"mmmm")</f>
        <v>July</v>
      </c>
      <c r="G727" s="6" t="s">
        <v>2198</v>
      </c>
      <c r="H727" s="6" t="s">
        <v>2199</v>
      </c>
      <c r="I727" s="6" t="s">
        <v>15</v>
      </c>
      <c r="J727" s="6" t="s">
        <v>33</v>
      </c>
      <c r="K727" s="7">
        <v>2900</v>
      </c>
      <c r="L727" s="7">
        <v>5</v>
      </c>
      <c r="M727" s="7">
        <f>Table23[[#This Row],[Qty]]*Table23[[#This Row],[Price]]</f>
        <v>14500</v>
      </c>
      <c r="N727" s="6" t="s">
        <v>17</v>
      </c>
      <c r="O727" s="8">
        <f>SUMIFS(Table23[Amount], Table23[Order Date], "&gt;"&amp;Table23[[#This Row],[Order Date]]-30,Table23[Order Date], "&lt;="&amp;Table23[[#This Row],[Order Date]])</f>
        <v>2178920</v>
      </c>
      <c r="P727" s="9">
        <f>SUMIFS(Table23[Amount], Table23[Order Date], "&gt;"&amp;Table23[[#This Row],[Order Date]]-90,Table23[Order Date], "&lt;="&amp;Table23[[#This Row],[Order Date]])</f>
        <v>6452720</v>
      </c>
    </row>
    <row r="728" spans="2:16" x14ac:dyDescent="0.25">
      <c r="B728" s="5" t="s">
        <v>2200</v>
      </c>
      <c r="C728" s="15">
        <v>44755</v>
      </c>
      <c r="D728" s="21" t="str">
        <f>TEXT(Table23[[#This Row],[Order Date]],"d")</f>
        <v>13</v>
      </c>
      <c r="E728" s="15" t="str">
        <f>TEXT(Table23[[#This Row],[Order Date]],"dddd")</f>
        <v>Wednesday</v>
      </c>
      <c r="F728" s="6" t="str">
        <f>TEXT(Table23[[#This Row],[Order Date]],"mmmm")</f>
        <v>July</v>
      </c>
      <c r="G728" s="6" t="s">
        <v>2201</v>
      </c>
      <c r="H728" s="6" t="s">
        <v>2202</v>
      </c>
      <c r="I728" s="6" t="s">
        <v>21</v>
      </c>
      <c r="J728" s="6" t="s">
        <v>37</v>
      </c>
      <c r="K728" s="7">
        <v>190</v>
      </c>
      <c r="L728" s="7">
        <v>6</v>
      </c>
      <c r="M728" s="7">
        <f>Table23[[#This Row],[Qty]]*Table23[[#This Row],[Price]]</f>
        <v>1140</v>
      </c>
      <c r="N728" s="6" t="s">
        <v>23</v>
      </c>
      <c r="O728" s="8">
        <f>SUMIFS(Table23[Amount], Table23[Order Date], "&gt;"&amp;Table23[[#This Row],[Order Date]]-30,Table23[Order Date], "&lt;="&amp;Table23[[#This Row],[Order Date]])</f>
        <v>2178920</v>
      </c>
      <c r="P728" s="9">
        <f>SUMIFS(Table23[Amount], Table23[Order Date], "&gt;"&amp;Table23[[#This Row],[Order Date]]-90,Table23[Order Date], "&lt;="&amp;Table23[[#This Row],[Order Date]])</f>
        <v>6452720</v>
      </c>
    </row>
    <row r="729" spans="2:16" x14ac:dyDescent="0.25">
      <c r="B729" s="5" t="s">
        <v>2203</v>
      </c>
      <c r="C729" s="15">
        <v>44755</v>
      </c>
      <c r="D729" s="21" t="str">
        <f>TEXT(Table23[[#This Row],[Order Date]],"d")</f>
        <v>13</v>
      </c>
      <c r="E729" s="15" t="str">
        <f>TEXT(Table23[[#This Row],[Order Date]],"dddd")</f>
        <v>Wednesday</v>
      </c>
      <c r="F729" s="6" t="str">
        <f>TEXT(Table23[[#This Row],[Order Date]],"mmmm")</f>
        <v>July</v>
      </c>
      <c r="G729" s="6" t="s">
        <v>2204</v>
      </c>
      <c r="H729" s="6" t="s">
        <v>2205</v>
      </c>
      <c r="I729" s="6" t="s">
        <v>27</v>
      </c>
      <c r="J729" s="6" t="s">
        <v>41</v>
      </c>
      <c r="K729" s="7">
        <v>4000</v>
      </c>
      <c r="L729" s="7">
        <v>5</v>
      </c>
      <c r="M729" s="7">
        <f>Table23[[#This Row],[Qty]]*Table23[[#This Row],[Price]]</f>
        <v>20000</v>
      </c>
      <c r="N729" s="6" t="s">
        <v>17</v>
      </c>
      <c r="O729" s="8">
        <f>SUMIFS(Table23[Amount], Table23[Order Date], "&gt;"&amp;Table23[[#This Row],[Order Date]]-30,Table23[Order Date], "&lt;="&amp;Table23[[#This Row],[Order Date]])</f>
        <v>2178920</v>
      </c>
      <c r="P729" s="9">
        <f>SUMIFS(Table23[Amount], Table23[Order Date], "&gt;"&amp;Table23[[#This Row],[Order Date]]-90,Table23[Order Date], "&lt;="&amp;Table23[[#This Row],[Order Date]])</f>
        <v>6452720</v>
      </c>
    </row>
    <row r="730" spans="2:16" x14ac:dyDescent="0.25">
      <c r="B730" s="5" t="s">
        <v>2206</v>
      </c>
      <c r="C730" s="15">
        <v>44755</v>
      </c>
      <c r="D730" s="21" t="str">
        <f>TEXT(Table23[[#This Row],[Order Date]],"d")</f>
        <v>13</v>
      </c>
      <c r="E730" s="15" t="str">
        <f>TEXT(Table23[[#This Row],[Order Date]],"dddd")</f>
        <v>Wednesday</v>
      </c>
      <c r="F730" s="6" t="str">
        <f>TEXT(Table23[[#This Row],[Order Date]],"mmmm")</f>
        <v>July</v>
      </c>
      <c r="G730" s="6" t="s">
        <v>2207</v>
      </c>
      <c r="H730" s="6" t="s">
        <v>2208</v>
      </c>
      <c r="I730" s="6" t="s">
        <v>32</v>
      </c>
      <c r="J730" s="6" t="s">
        <v>45</v>
      </c>
      <c r="K730" s="7">
        <v>1500</v>
      </c>
      <c r="L730" s="7">
        <v>6</v>
      </c>
      <c r="M730" s="7">
        <f>Table23[[#This Row],[Qty]]*Table23[[#This Row],[Price]]</f>
        <v>9000</v>
      </c>
      <c r="N730" s="6" t="s">
        <v>23</v>
      </c>
      <c r="O730" s="8">
        <f>SUMIFS(Table23[Amount], Table23[Order Date], "&gt;"&amp;Table23[[#This Row],[Order Date]]-30,Table23[Order Date], "&lt;="&amp;Table23[[#This Row],[Order Date]])</f>
        <v>2178920</v>
      </c>
      <c r="P730" s="9">
        <f>SUMIFS(Table23[Amount], Table23[Order Date], "&gt;"&amp;Table23[[#This Row],[Order Date]]-90,Table23[Order Date], "&lt;="&amp;Table23[[#This Row],[Order Date]])</f>
        <v>6452720</v>
      </c>
    </row>
    <row r="731" spans="2:16" x14ac:dyDescent="0.25">
      <c r="B731" s="5" t="s">
        <v>2209</v>
      </c>
      <c r="C731" s="15">
        <v>44756</v>
      </c>
      <c r="D731" s="21" t="str">
        <f>TEXT(Table23[[#This Row],[Order Date]],"d")</f>
        <v>14</v>
      </c>
      <c r="E731" s="15" t="str">
        <f>TEXT(Table23[[#This Row],[Order Date]],"dddd")</f>
        <v>Thursday</v>
      </c>
      <c r="F731" s="6" t="str">
        <f>TEXT(Table23[[#This Row],[Order Date]],"mmmm")</f>
        <v>July</v>
      </c>
      <c r="G731" s="6" t="s">
        <v>2210</v>
      </c>
      <c r="H731" s="6" t="s">
        <v>2211</v>
      </c>
      <c r="I731" s="6" t="s">
        <v>15</v>
      </c>
      <c r="J731" s="6" t="s">
        <v>16</v>
      </c>
      <c r="K731" s="7">
        <v>210</v>
      </c>
      <c r="L731" s="7">
        <v>2</v>
      </c>
      <c r="M731" s="7">
        <f>Table23[[#This Row],[Qty]]*Table23[[#This Row],[Price]]</f>
        <v>420</v>
      </c>
      <c r="N731" s="6" t="s">
        <v>17</v>
      </c>
      <c r="O731" s="8">
        <f>SUMIFS(Table23[Amount], Table23[Order Date], "&gt;"&amp;Table23[[#This Row],[Order Date]]-30,Table23[Order Date], "&lt;="&amp;Table23[[#This Row],[Order Date]])</f>
        <v>2128930</v>
      </c>
      <c r="P731" s="9">
        <f>SUMIFS(Table23[Amount], Table23[Order Date], "&gt;"&amp;Table23[[#This Row],[Order Date]]-90,Table23[Order Date], "&lt;="&amp;Table23[[#This Row],[Order Date]])</f>
        <v>6402730</v>
      </c>
    </row>
    <row r="732" spans="2:16" x14ac:dyDescent="0.25">
      <c r="B732" s="5" t="s">
        <v>2212</v>
      </c>
      <c r="C732" s="15">
        <v>44756</v>
      </c>
      <c r="D732" s="21" t="str">
        <f>TEXT(Table23[[#This Row],[Order Date]],"d")</f>
        <v>14</v>
      </c>
      <c r="E732" s="15" t="str">
        <f>TEXT(Table23[[#This Row],[Order Date]],"dddd")</f>
        <v>Thursday</v>
      </c>
      <c r="F732" s="6" t="str">
        <f>TEXT(Table23[[#This Row],[Order Date]],"mmmm")</f>
        <v>July</v>
      </c>
      <c r="G732" s="6" t="s">
        <v>2213</v>
      </c>
      <c r="H732" s="6" t="s">
        <v>2214</v>
      </c>
      <c r="I732" s="6" t="s">
        <v>21</v>
      </c>
      <c r="J732" s="6" t="s">
        <v>22</v>
      </c>
      <c r="K732" s="7">
        <v>4000</v>
      </c>
      <c r="L732" s="7">
        <v>3</v>
      </c>
      <c r="M732" s="7">
        <f>Table23[[#This Row],[Qty]]*Table23[[#This Row],[Price]]</f>
        <v>12000</v>
      </c>
      <c r="N732" s="6" t="s">
        <v>23</v>
      </c>
      <c r="O732" s="8">
        <f>SUMIFS(Table23[Amount], Table23[Order Date], "&gt;"&amp;Table23[[#This Row],[Order Date]]-30,Table23[Order Date], "&lt;="&amp;Table23[[#This Row],[Order Date]])</f>
        <v>2128930</v>
      </c>
      <c r="P732" s="9">
        <f>SUMIFS(Table23[Amount], Table23[Order Date], "&gt;"&amp;Table23[[#This Row],[Order Date]]-90,Table23[Order Date], "&lt;="&amp;Table23[[#This Row],[Order Date]])</f>
        <v>6402730</v>
      </c>
    </row>
    <row r="733" spans="2:16" x14ac:dyDescent="0.25">
      <c r="B733" s="5" t="s">
        <v>2215</v>
      </c>
      <c r="C733" s="15">
        <v>44756</v>
      </c>
      <c r="D733" s="21" t="str">
        <f>TEXT(Table23[[#This Row],[Order Date]],"d")</f>
        <v>14</v>
      </c>
      <c r="E733" s="15" t="str">
        <f>TEXT(Table23[[#This Row],[Order Date]],"dddd")</f>
        <v>Thursday</v>
      </c>
      <c r="F733" s="6" t="str">
        <f>TEXT(Table23[[#This Row],[Order Date]],"mmmm")</f>
        <v>July</v>
      </c>
      <c r="G733" s="6" t="s">
        <v>2216</v>
      </c>
      <c r="H733" s="6" t="s">
        <v>2217</v>
      </c>
      <c r="I733" s="6" t="s">
        <v>27</v>
      </c>
      <c r="J733" s="6" t="s">
        <v>28</v>
      </c>
      <c r="K733" s="7">
        <v>3200</v>
      </c>
      <c r="L733" s="7">
        <v>5</v>
      </c>
      <c r="M733" s="7">
        <f>Table23[[#This Row],[Qty]]*Table23[[#This Row],[Price]]</f>
        <v>16000</v>
      </c>
      <c r="N733" s="6" t="s">
        <v>17</v>
      </c>
      <c r="O733" s="8">
        <f>SUMIFS(Table23[Amount], Table23[Order Date], "&gt;"&amp;Table23[[#This Row],[Order Date]]-30,Table23[Order Date], "&lt;="&amp;Table23[[#This Row],[Order Date]])</f>
        <v>2128930</v>
      </c>
      <c r="P733" s="9">
        <f>SUMIFS(Table23[Amount], Table23[Order Date], "&gt;"&amp;Table23[[#This Row],[Order Date]]-90,Table23[Order Date], "&lt;="&amp;Table23[[#This Row],[Order Date]])</f>
        <v>6402730</v>
      </c>
    </row>
    <row r="734" spans="2:16" x14ac:dyDescent="0.25">
      <c r="B734" s="5" t="s">
        <v>2218</v>
      </c>
      <c r="C734" s="15">
        <v>44756</v>
      </c>
      <c r="D734" s="21" t="str">
        <f>TEXT(Table23[[#This Row],[Order Date]],"d")</f>
        <v>14</v>
      </c>
      <c r="E734" s="15" t="str">
        <f>TEXT(Table23[[#This Row],[Order Date]],"dddd")</f>
        <v>Thursday</v>
      </c>
      <c r="F734" s="6" t="str">
        <f>TEXT(Table23[[#This Row],[Order Date]],"mmmm")</f>
        <v>July</v>
      </c>
      <c r="G734" s="6" t="s">
        <v>2219</v>
      </c>
      <c r="H734" s="6" t="s">
        <v>2220</v>
      </c>
      <c r="I734" s="6" t="s">
        <v>32</v>
      </c>
      <c r="J734" s="6" t="s">
        <v>33</v>
      </c>
      <c r="K734" s="7">
        <v>2900</v>
      </c>
      <c r="L734" s="7">
        <v>3</v>
      </c>
      <c r="M734" s="7">
        <f>Table23[[#This Row],[Qty]]*Table23[[#This Row],[Price]]</f>
        <v>8700</v>
      </c>
      <c r="N734" s="6" t="s">
        <v>23</v>
      </c>
      <c r="O734" s="8">
        <f>SUMIFS(Table23[Amount], Table23[Order Date], "&gt;"&amp;Table23[[#This Row],[Order Date]]-30,Table23[Order Date], "&lt;="&amp;Table23[[#This Row],[Order Date]])</f>
        <v>2128930</v>
      </c>
      <c r="P734" s="9">
        <f>SUMIFS(Table23[Amount], Table23[Order Date], "&gt;"&amp;Table23[[#This Row],[Order Date]]-90,Table23[Order Date], "&lt;="&amp;Table23[[#This Row],[Order Date]])</f>
        <v>6402730</v>
      </c>
    </row>
    <row r="735" spans="2:16" x14ac:dyDescent="0.25">
      <c r="B735" s="5" t="s">
        <v>2221</v>
      </c>
      <c r="C735" s="15">
        <v>44756</v>
      </c>
      <c r="D735" s="21" t="str">
        <f>TEXT(Table23[[#This Row],[Order Date]],"d")</f>
        <v>14</v>
      </c>
      <c r="E735" s="15" t="str">
        <f>TEXT(Table23[[#This Row],[Order Date]],"dddd")</f>
        <v>Thursday</v>
      </c>
      <c r="F735" s="6" t="str">
        <f>TEXT(Table23[[#This Row],[Order Date]],"mmmm")</f>
        <v>July</v>
      </c>
      <c r="G735" s="6" t="s">
        <v>2222</v>
      </c>
      <c r="H735" s="6" t="s">
        <v>2223</v>
      </c>
      <c r="I735" s="6" t="s">
        <v>15</v>
      </c>
      <c r="J735" s="6" t="s">
        <v>37</v>
      </c>
      <c r="K735" s="7">
        <v>190</v>
      </c>
      <c r="L735" s="7">
        <v>1</v>
      </c>
      <c r="M735" s="7">
        <f>Table23[[#This Row],[Qty]]*Table23[[#This Row],[Price]]</f>
        <v>190</v>
      </c>
      <c r="N735" s="6" t="s">
        <v>17</v>
      </c>
      <c r="O735" s="8">
        <f>SUMIFS(Table23[Amount], Table23[Order Date], "&gt;"&amp;Table23[[#This Row],[Order Date]]-30,Table23[Order Date], "&lt;="&amp;Table23[[#This Row],[Order Date]])</f>
        <v>2128930</v>
      </c>
      <c r="P735" s="9">
        <f>SUMIFS(Table23[Amount], Table23[Order Date], "&gt;"&amp;Table23[[#This Row],[Order Date]]-90,Table23[Order Date], "&lt;="&amp;Table23[[#This Row],[Order Date]])</f>
        <v>6402730</v>
      </c>
    </row>
    <row r="736" spans="2:16" x14ac:dyDescent="0.25">
      <c r="B736" s="5" t="s">
        <v>2224</v>
      </c>
      <c r="C736" s="15">
        <v>44756</v>
      </c>
      <c r="D736" s="21" t="str">
        <f>TEXT(Table23[[#This Row],[Order Date]],"d")</f>
        <v>14</v>
      </c>
      <c r="E736" s="15" t="str">
        <f>TEXT(Table23[[#This Row],[Order Date]],"dddd")</f>
        <v>Thursday</v>
      </c>
      <c r="F736" s="6" t="str">
        <f>TEXT(Table23[[#This Row],[Order Date]],"mmmm")</f>
        <v>July</v>
      </c>
      <c r="G736" s="6" t="s">
        <v>2225</v>
      </c>
      <c r="H736" s="6" t="s">
        <v>2226</v>
      </c>
      <c r="I736" s="6" t="s">
        <v>21</v>
      </c>
      <c r="J736" s="6" t="s">
        <v>41</v>
      </c>
      <c r="K736" s="7">
        <v>4000</v>
      </c>
      <c r="L736" s="7">
        <v>2</v>
      </c>
      <c r="M736" s="7">
        <f>Table23[[#This Row],[Qty]]*Table23[[#This Row],[Price]]</f>
        <v>8000</v>
      </c>
      <c r="N736" s="6" t="s">
        <v>23</v>
      </c>
      <c r="O736" s="8">
        <f>SUMIFS(Table23[Amount], Table23[Order Date], "&gt;"&amp;Table23[[#This Row],[Order Date]]-30,Table23[Order Date], "&lt;="&amp;Table23[[#This Row],[Order Date]])</f>
        <v>2128930</v>
      </c>
      <c r="P736" s="9">
        <f>SUMIFS(Table23[Amount], Table23[Order Date], "&gt;"&amp;Table23[[#This Row],[Order Date]]-90,Table23[Order Date], "&lt;="&amp;Table23[[#This Row],[Order Date]])</f>
        <v>6402730</v>
      </c>
    </row>
    <row r="737" spans="2:16" x14ac:dyDescent="0.25">
      <c r="B737" s="5" t="s">
        <v>2227</v>
      </c>
      <c r="C737" s="15">
        <v>44756</v>
      </c>
      <c r="D737" s="21" t="str">
        <f>TEXT(Table23[[#This Row],[Order Date]],"d")</f>
        <v>14</v>
      </c>
      <c r="E737" s="15" t="str">
        <f>TEXT(Table23[[#This Row],[Order Date]],"dddd")</f>
        <v>Thursday</v>
      </c>
      <c r="F737" s="6" t="str">
        <f>TEXT(Table23[[#This Row],[Order Date]],"mmmm")</f>
        <v>July</v>
      </c>
      <c r="G737" s="6" t="s">
        <v>2228</v>
      </c>
      <c r="H737" s="6" t="s">
        <v>2229</v>
      </c>
      <c r="I737" s="6" t="s">
        <v>27</v>
      </c>
      <c r="J737" s="6" t="s">
        <v>45</v>
      </c>
      <c r="K737" s="7">
        <v>1500</v>
      </c>
      <c r="L737" s="7">
        <v>3</v>
      </c>
      <c r="M737" s="7">
        <f>Table23[[#This Row],[Qty]]*Table23[[#This Row],[Price]]</f>
        <v>4500</v>
      </c>
      <c r="N737" s="6" t="s">
        <v>17</v>
      </c>
      <c r="O737" s="8">
        <f>SUMIFS(Table23[Amount], Table23[Order Date], "&gt;"&amp;Table23[[#This Row],[Order Date]]-30,Table23[Order Date], "&lt;="&amp;Table23[[#This Row],[Order Date]])</f>
        <v>2128930</v>
      </c>
      <c r="P737" s="9">
        <f>SUMIFS(Table23[Amount], Table23[Order Date], "&gt;"&amp;Table23[[#This Row],[Order Date]]-90,Table23[Order Date], "&lt;="&amp;Table23[[#This Row],[Order Date]])</f>
        <v>6402730</v>
      </c>
    </row>
    <row r="738" spans="2:16" x14ac:dyDescent="0.25">
      <c r="B738" s="5" t="s">
        <v>2230</v>
      </c>
      <c r="C738" s="15">
        <v>44757</v>
      </c>
      <c r="D738" s="21" t="str">
        <f>TEXT(Table23[[#This Row],[Order Date]],"d")</f>
        <v>15</v>
      </c>
      <c r="E738" s="15" t="str">
        <f>TEXT(Table23[[#This Row],[Order Date]],"dddd")</f>
        <v>Friday</v>
      </c>
      <c r="F738" s="6" t="str">
        <f>TEXT(Table23[[#This Row],[Order Date]],"mmmm")</f>
        <v>July</v>
      </c>
      <c r="G738" s="6" t="s">
        <v>2231</v>
      </c>
      <c r="H738" s="6" t="s">
        <v>2232</v>
      </c>
      <c r="I738" s="6" t="s">
        <v>27</v>
      </c>
      <c r="J738" s="6" t="s">
        <v>37</v>
      </c>
      <c r="K738" s="7">
        <v>210</v>
      </c>
      <c r="L738" s="7">
        <v>5</v>
      </c>
      <c r="M738" s="7">
        <f>Table23[[#This Row],[Qty]]*Table23[[#This Row],[Price]]</f>
        <v>1050</v>
      </c>
      <c r="N738" s="6" t="s">
        <v>23</v>
      </c>
      <c r="O738" s="8">
        <f>SUMIFS(Table23[Amount], Table23[Order Date], "&gt;"&amp;Table23[[#This Row],[Order Date]]-30,Table23[Order Date], "&lt;="&amp;Table23[[#This Row],[Order Date]])</f>
        <v>2127650</v>
      </c>
      <c r="P738" s="9">
        <f>SUMIFS(Table23[Amount], Table23[Order Date], "&gt;"&amp;Table23[[#This Row],[Order Date]]-90,Table23[Order Date], "&lt;="&amp;Table23[[#This Row],[Order Date]])</f>
        <v>6401450</v>
      </c>
    </row>
    <row r="739" spans="2:16" x14ac:dyDescent="0.25">
      <c r="B739" s="5" t="s">
        <v>2233</v>
      </c>
      <c r="C739" s="15">
        <v>44757</v>
      </c>
      <c r="D739" s="21" t="str">
        <f>TEXT(Table23[[#This Row],[Order Date]],"d")</f>
        <v>15</v>
      </c>
      <c r="E739" s="15" t="str">
        <f>TEXT(Table23[[#This Row],[Order Date]],"dddd")</f>
        <v>Friday</v>
      </c>
      <c r="F739" s="6" t="str">
        <f>TEXT(Table23[[#This Row],[Order Date]],"mmmm")</f>
        <v>July</v>
      </c>
      <c r="G739" s="6" t="s">
        <v>2234</v>
      </c>
      <c r="H739" s="6" t="s">
        <v>2235</v>
      </c>
      <c r="I739" s="6" t="s">
        <v>32</v>
      </c>
      <c r="J739" s="6" t="s">
        <v>41</v>
      </c>
      <c r="K739" s="7">
        <v>4000</v>
      </c>
      <c r="L739" s="7">
        <v>6</v>
      </c>
      <c r="M739" s="7">
        <f>Table23[[#This Row],[Qty]]*Table23[[#This Row],[Price]]</f>
        <v>24000</v>
      </c>
      <c r="N739" s="6" t="s">
        <v>17</v>
      </c>
      <c r="O739" s="8">
        <f>SUMIFS(Table23[Amount], Table23[Order Date], "&gt;"&amp;Table23[[#This Row],[Order Date]]-30,Table23[Order Date], "&lt;="&amp;Table23[[#This Row],[Order Date]])</f>
        <v>2127650</v>
      </c>
      <c r="P739" s="9">
        <f>SUMIFS(Table23[Amount], Table23[Order Date], "&gt;"&amp;Table23[[#This Row],[Order Date]]-90,Table23[Order Date], "&lt;="&amp;Table23[[#This Row],[Order Date]])</f>
        <v>6401450</v>
      </c>
    </row>
    <row r="740" spans="2:16" x14ac:dyDescent="0.25">
      <c r="B740" s="5" t="s">
        <v>2236</v>
      </c>
      <c r="C740" s="15">
        <v>44757</v>
      </c>
      <c r="D740" s="21" t="str">
        <f>TEXT(Table23[[#This Row],[Order Date]],"d")</f>
        <v>15</v>
      </c>
      <c r="E740" s="15" t="str">
        <f>TEXT(Table23[[#This Row],[Order Date]],"dddd")</f>
        <v>Friday</v>
      </c>
      <c r="F740" s="6" t="str">
        <f>TEXT(Table23[[#This Row],[Order Date]],"mmmm")</f>
        <v>July</v>
      </c>
      <c r="G740" s="6" t="s">
        <v>2237</v>
      </c>
      <c r="H740" s="6" t="s">
        <v>2238</v>
      </c>
      <c r="I740" s="6" t="s">
        <v>15</v>
      </c>
      <c r="J740" s="6" t="s">
        <v>45</v>
      </c>
      <c r="K740" s="7">
        <v>3200</v>
      </c>
      <c r="L740" s="7">
        <v>5</v>
      </c>
      <c r="M740" s="7">
        <f>Table23[[#This Row],[Qty]]*Table23[[#This Row],[Price]]</f>
        <v>16000</v>
      </c>
      <c r="N740" s="6" t="s">
        <v>23</v>
      </c>
      <c r="O740" s="8">
        <f>SUMIFS(Table23[Amount], Table23[Order Date], "&gt;"&amp;Table23[[#This Row],[Order Date]]-30,Table23[Order Date], "&lt;="&amp;Table23[[#This Row],[Order Date]])</f>
        <v>2127650</v>
      </c>
      <c r="P740" s="9">
        <f>SUMIFS(Table23[Amount], Table23[Order Date], "&gt;"&amp;Table23[[#This Row],[Order Date]]-90,Table23[Order Date], "&lt;="&amp;Table23[[#This Row],[Order Date]])</f>
        <v>6401450</v>
      </c>
    </row>
    <row r="741" spans="2:16" x14ac:dyDescent="0.25">
      <c r="B741" s="5" t="s">
        <v>2239</v>
      </c>
      <c r="C741" s="15">
        <v>44757</v>
      </c>
      <c r="D741" s="21" t="str">
        <f>TEXT(Table23[[#This Row],[Order Date]],"d")</f>
        <v>15</v>
      </c>
      <c r="E741" s="15" t="str">
        <f>TEXT(Table23[[#This Row],[Order Date]],"dddd")</f>
        <v>Friday</v>
      </c>
      <c r="F741" s="6" t="str">
        <f>TEXT(Table23[[#This Row],[Order Date]],"mmmm")</f>
        <v>July</v>
      </c>
      <c r="G741" s="6" t="s">
        <v>2240</v>
      </c>
      <c r="H741" s="6" t="s">
        <v>2241</v>
      </c>
      <c r="I741" s="6" t="s">
        <v>27</v>
      </c>
      <c r="J741" s="6" t="s">
        <v>37</v>
      </c>
      <c r="K741" s="7">
        <v>2900</v>
      </c>
      <c r="L741" s="7">
        <v>6</v>
      </c>
      <c r="M741" s="7">
        <f>Table23[[#This Row],[Qty]]*Table23[[#This Row],[Price]]</f>
        <v>17400</v>
      </c>
      <c r="N741" s="6" t="s">
        <v>17</v>
      </c>
      <c r="O741" s="8">
        <f>SUMIFS(Table23[Amount], Table23[Order Date], "&gt;"&amp;Table23[[#This Row],[Order Date]]-30,Table23[Order Date], "&lt;="&amp;Table23[[#This Row],[Order Date]])</f>
        <v>2127650</v>
      </c>
      <c r="P741" s="9">
        <f>SUMIFS(Table23[Amount], Table23[Order Date], "&gt;"&amp;Table23[[#This Row],[Order Date]]-90,Table23[Order Date], "&lt;="&amp;Table23[[#This Row],[Order Date]])</f>
        <v>6401450</v>
      </c>
    </row>
    <row r="742" spans="2:16" x14ac:dyDescent="0.25">
      <c r="B742" s="5" t="s">
        <v>2242</v>
      </c>
      <c r="C742" s="15">
        <v>44757</v>
      </c>
      <c r="D742" s="21" t="str">
        <f>TEXT(Table23[[#This Row],[Order Date]],"d")</f>
        <v>15</v>
      </c>
      <c r="E742" s="15" t="str">
        <f>TEXT(Table23[[#This Row],[Order Date]],"dddd")</f>
        <v>Friday</v>
      </c>
      <c r="F742" s="6" t="str">
        <f>TEXT(Table23[[#This Row],[Order Date]],"mmmm")</f>
        <v>July</v>
      </c>
      <c r="G742" s="6" t="s">
        <v>2243</v>
      </c>
      <c r="H742" s="6" t="s">
        <v>2244</v>
      </c>
      <c r="I742" s="6" t="s">
        <v>32</v>
      </c>
      <c r="J742" s="6" t="s">
        <v>41</v>
      </c>
      <c r="K742" s="7">
        <v>190</v>
      </c>
      <c r="L742" s="7">
        <v>5</v>
      </c>
      <c r="M742" s="7">
        <f>Table23[[#This Row],[Qty]]*Table23[[#This Row],[Price]]</f>
        <v>950</v>
      </c>
      <c r="N742" s="6" t="s">
        <v>23</v>
      </c>
      <c r="O742" s="8">
        <f>SUMIFS(Table23[Amount], Table23[Order Date], "&gt;"&amp;Table23[[#This Row],[Order Date]]-30,Table23[Order Date], "&lt;="&amp;Table23[[#This Row],[Order Date]])</f>
        <v>2127650</v>
      </c>
      <c r="P742" s="9">
        <f>SUMIFS(Table23[Amount], Table23[Order Date], "&gt;"&amp;Table23[[#This Row],[Order Date]]-90,Table23[Order Date], "&lt;="&amp;Table23[[#This Row],[Order Date]])</f>
        <v>6401450</v>
      </c>
    </row>
    <row r="743" spans="2:16" x14ac:dyDescent="0.25">
      <c r="B743" s="5" t="s">
        <v>2245</v>
      </c>
      <c r="C743" s="15">
        <v>44757</v>
      </c>
      <c r="D743" s="21" t="str">
        <f>TEXT(Table23[[#This Row],[Order Date]],"d")</f>
        <v>15</v>
      </c>
      <c r="E743" s="15" t="str">
        <f>TEXT(Table23[[#This Row],[Order Date]],"dddd")</f>
        <v>Friday</v>
      </c>
      <c r="F743" s="6" t="str">
        <f>TEXT(Table23[[#This Row],[Order Date]],"mmmm")</f>
        <v>July</v>
      </c>
      <c r="G743" s="6" t="s">
        <v>2246</v>
      </c>
      <c r="H743" s="6" t="s">
        <v>2247</v>
      </c>
      <c r="I743" s="6" t="s">
        <v>15</v>
      </c>
      <c r="J743" s="6" t="s">
        <v>45</v>
      </c>
      <c r="K743" s="7">
        <v>4000</v>
      </c>
      <c r="L743" s="7">
        <v>6</v>
      </c>
      <c r="M743" s="7">
        <f>Table23[[#This Row],[Qty]]*Table23[[#This Row],[Price]]</f>
        <v>24000</v>
      </c>
      <c r="N743" s="6" t="s">
        <v>17</v>
      </c>
      <c r="O743" s="8">
        <f>SUMIFS(Table23[Amount], Table23[Order Date], "&gt;"&amp;Table23[[#This Row],[Order Date]]-30,Table23[Order Date], "&lt;="&amp;Table23[[#This Row],[Order Date]])</f>
        <v>2127650</v>
      </c>
      <c r="P743" s="9">
        <f>SUMIFS(Table23[Amount], Table23[Order Date], "&gt;"&amp;Table23[[#This Row],[Order Date]]-90,Table23[Order Date], "&lt;="&amp;Table23[[#This Row],[Order Date]])</f>
        <v>6401450</v>
      </c>
    </row>
    <row r="744" spans="2:16" x14ac:dyDescent="0.25">
      <c r="B744" s="5" t="s">
        <v>2248</v>
      </c>
      <c r="C744" s="15">
        <v>44758</v>
      </c>
      <c r="D744" s="21" t="str">
        <f>TEXT(Table23[[#This Row],[Order Date]],"d")</f>
        <v>16</v>
      </c>
      <c r="E744" s="15" t="str">
        <f>TEXT(Table23[[#This Row],[Order Date]],"dddd")</f>
        <v>Saturday</v>
      </c>
      <c r="F744" s="6" t="str">
        <f>TEXT(Table23[[#This Row],[Order Date]],"mmmm")</f>
        <v>July</v>
      </c>
      <c r="G744" s="6" t="s">
        <v>2180</v>
      </c>
      <c r="H744" s="6" t="s">
        <v>2181</v>
      </c>
      <c r="I744" s="6" t="s">
        <v>27</v>
      </c>
      <c r="J744" s="6" t="s">
        <v>37</v>
      </c>
      <c r="K744" s="7">
        <v>1500</v>
      </c>
      <c r="L744" s="7">
        <v>2</v>
      </c>
      <c r="M744" s="7">
        <f>Table23[[#This Row],[Qty]]*Table23[[#This Row],[Price]]</f>
        <v>3000</v>
      </c>
      <c r="N744" s="6" t="s">
        <v>23</v>
      </c>
      <c r="O744" s="8">
        <f>SUMIFS(Table23[Amount], Table23[Order Date], "&gt;"&amp;Table23[[#This Row],[Order Date]]-30,Table23[Order Date], "&lt;="&amp;Table23[[#This Row],[Order Date]])</f>
        <v>2120770</v>
      </c>
      <c r="P744" s="9">
        <f>SUMIFS(Table23[Amount], Table23[Order Date], "&gt;"&amp;Table23[[#This Row],[Order Date]]-90,Table23[Order Date], "&lt;="&amp;Table23[[#This Row],[Order Date]])</f>
        <v>6394570</v>
      </c>
    </row>
    <row r="745" spans="2:16" x14ac:dyDescent="0.25">
      <c r="B745" s="5" t="s">
        <v>2249</v>
      </c>
      <c r="C745" s="15">
        <v>44758</v>
      </c>
      <c r="D745" s="21" t="str">
        <f>TEXT(Table23[[#This Row],[Order Date]],"d")</f>
        <v>16</v>
      </c>
      <c r="E745" s="15" t="str">
        <f>TEXT(Table23[[#This Row],[Order Date]],"dddd")</f>
        <v>Saturday</v>
      </c>
      <c r="F745" s="6" t="str">
        <f>TEXT(Table23[[#This Row],[Order Date]],"mmmm")</f>
        <v>July</v>
      </c>
      <c r="G745" s="6" t="s">
        <v>2183</v>
      </c>
      <c r="H745" s="6" t="s">
        <v>2184</v>
      </c>
      <c r="I745" s="6" t="s">
        <v>32</v>
      </c>
      <c r="J745" s="6" t="s">
        <v>41</v>
      </c>
      <c r="K745" s="7">
        <v>210</v>
      </c>
      <c r="L745" s="7">
        <v>3</v>
      </c>
      <c r="M745" s="7">
        <f>Table23[[#This Row],[Qty]]*Table23[[#This Row],[Price]]</f>
        <v>630</v>
      </c>
      <c r="N745" s="6" t="s">
        <v>17</v>
      </c>
      <c r="O745" s="8">
        <f>SUMIFS(Table23[Amount], Table23[Order Date], "&gt;"&amp;Table23[[#This Row],[Order Date]]-30,Table23[Order Date], "&lt;="&amp;Table23[[#This Row],[Order Date]])</f>
        <v>2120770</v>
      </c>
      <c r="P745" s="9">
        <f>SUMIFS(Table23[Amount], Table23[Order Date], "&gt;"&amp;Table23[[#This Row],[Order Date]]-90,Table23[Order Date], "&lt;="&amp;Table23[[#This Row],[Order Date]])</f>
        <v>6394570</v>
      </c>
    </row>
    <row r="746" spans="2:16" x14ac:dyDescent="0.25">
      <c r="B746" s="5" t="s">
        <v>2250</v>
      </c>
      <c r="C746" s="15">
        <v>44758</v>
      </c>
      <c r="D746" s="21" t="str">
        <f>TEXT(Table23[[#This Row],[Order Date]],"d")</f>
        <v>16</v>
      </c>
      <c r="E746" s="15" t="str">
        <f>TEXT(Table23[[#This Row],[Order Date]],"dddd")</f>
        <v>Saturday</v>
      </c>
      <c r="F746" s="6" t="str">
        <f>TEXT(Table23[[#This Row],[Order Date]],"mmmm")</f>
        <v>July</v>
      </c>
      <c r="G746" s="6" t="s">
        <v>2186</v>
      </c>
      <c r="H746" s="6" t="s">
        <v>2187</v>
      </c>
      <c r="I746" s="6" t="s">
        <v>15</v>
      </c>
      <c r="J746" s="6" t="s">
        <v>45</v>
      </c>
      <c r="K746" s="7">
        <v>4000</v>
      </c>
      <c r="L746" s="7">
        <v>3</v>
      </c>
      <c r="M746" s="7">
        <f>Table23[[#This Row],[Qty]]*Table23[[#This Row],[Price]]</f>
        <v>12000</v>
      </c>
      <c r="N746" s="6" t="s">
        <v>23</v>
      </c>
      <c r="O746" s="8">
        <f>SUMIFS(Table23[Amount], Table23[Order Date], "&gt;"&amp;Table23[[#This Row],[Order Date]]-30,Table23[Order Date], "&lt;="&amp;Table23[[#This Row],[Order Date]])</f>
        <v>2120770</v>
      </c>
      <c r="P746" s="9">
        <f>SUMIFS(Table23[Amount], Table23[Order Date], "&gt;"&amp;Table23[[#This Row],[Order Date]]-90,Table23[Order Date], "&lt;="&amp;Table23[[#This Row],[Order Date]])</f>
        <v>6394570</v>
      </c>
    </row>
    <row r="747" spans="2:16" x14ac:dyDescent="0.25">
      <c r="B747" s="5" t="s">
        <v>2251</v>
      </c>
      <c r="C747" s="15">
        <v>44758</v>
      </c>
      <c r="D747" s="21" t="str">
        <f>TEXT(Table23[[#This Row],[Order Date]],"d")</f>
        <v>16</v>
      </c>
      <c r="E747" s="15" t="str">
        <f>TEXT(Table23[[#This Row],[Order Date]],"dddd")</f>
        <v>Saturday</v>
      </c>
      <c r="F747" s="6" t="str">
        <f>TEXT(Table23[[#This Row],[Order Date]],"mmmm")</f>
        <v>July</v>
      </c>
      <c r="G747" s="6" t="s">
        <v>2189</v>
      </c>
      <c r="H747" s="6" t="s">
        <v>2190</v>
      </c>
      <c r="I747" s="6" t="s">
        <v>21</v>
      </c>
      <c r="J747" s="6" t="s">
        <v>16</v>
      </c>
      <c r="K747" s="7">
        <v>3200</v>
      </c>
      <c r="L747" s="7">
        <v>4</v>
      </c>
      <c r="M747" s="7">
        <f>Table23[[#This Row],[Qty]]*Table23[[#This Row],[Price]]</f>
        <v>12800</v>
      </c>
      <c r="N747" s="6" t="s">
        <v>17</v>
      </c>
      <c r="O747" s="8">
        <f>SUMIFS(Table23[Amount], Table23[Order Date], "&gt;"&amp;Table23[[#This Row],[Order Date]]-30,Table23[Order Date], "&lt;="&amp;Table23[[#This Row],[Order Date]])</f>
        <v>2120770</v>
      </c>
      <c r="P747" s="9">
        <f>SUMIFS(Table23[Amount], Table23[Order Date], "&gt;"&amp;Table23[[#This Row],[Order Date]]-90,Table23[Order Date], "&lt;="&amp;Table23[[#This Row],[Order Date]])</f>
        <v>6394570</v>
      </c>
    </row>
    <row r="748" spans="2:16" x14ac:dyDescent="0.25">
      <c r="B748" s="5" t="s">
        <v>2252</v>
      </c>
      <c r="C748" s="15">
        <v>44758</v>
      </c>
      <c r="D748" s="21" t="str">
        <f>TEXT(Table23[[#This Row],[Order Date]],"d")</f>
        <v>16</v>
      </c>
      <c r="E748" s="15" t="str">
        <f>TEXT(Table23[[#This Row],[Order Date]],"dddd")</f>
        <v>Saturday</v>
      </c>
      <c r="F748" s="6" t="str">
        <f>TEXT(Table23[[#This Row],[Order Date]],"mmmm")</f>
        <v>July</v>
      </c>
      <c r="G748" s="6" t="s">
        <v>2192</v>
      </c>
      <c r="H748" s="6" t="s">
        <v>2193</v>
      </c>
      <c r="I748" s="6" t="s">
        <v>27</v>
      </c>
      <c r="J748" s="6" t="s">
        <v>22</v>
      </c>
      <c r="K748" s="7">
        <v>2900</v>
      </c>
      <c r="L748" s="7">
        <v>5</v>
      </c>
      <c r="M748" s="7">
        <f>Table23[[#This Row],[Qty]]*Table23[[#This Row],[Price]]</f>
        <v>14500</v>
      </c>
      <c r="N748" s="6" t="s">
        <v>23</v>
      </c>
      <c r="O748" s="8">
        <f>SUMIFS(Table23[Amount], Table23[Order Date], "&gt;"&amp;Table23[[#This Row],[Order Date]]-30,Table23[Order Date], "&lt;="&amp;Table23[[#This Row],[Order Date]])</f>
        <v>2120770</v>
      </c>
      <c r="P748" s="9">
        <f>SUMIFS(Table23[Amount], Table23[Order Date], "&gt;"&amp;Table23[[#This Row],[Order Date]]-90,Table23[Order Date], "&lt;="&amp;Table23[[#This Row],[Order Date]])</f>
        <v>6394570</v>
      </c>
    </row>
    <row r="749" spans="2:16" x14ac:dyDescent="0.25">
      <c r="B749" s="5" t="s">
        <v>2253</v>
      </c>
      <c r="C749" s="15">
        <v>44759</v>
      </c>
      <c r="D749" s="21" t="str">
        <f>TEXT(Table23[[#This Row],[Order Date]],"d")</f>
        <v>17</v>
      </c>
      <c r="E749" s="15" t="str">
        <f>TEXT(Table23[[#This Row],[Order Date]],"dddd")</f>
        <v>Sunday</v>
      </c>
      <c r="F749" s="6" t="str">
        <f>TEXT(Table23[[#This Row],[Order Date]],"mmmm")</f>
        <v>July</v>
      </c>
      <c r="G749" s="6" t="s">
        <v>2195</v>
      </c>
      <c r="H749" s="6" t="s">
        <v>2196</v>
      </c>
      <c r="I749" s="6" t="s">
        <v>32</v>
      </c>
      <c r="J749" s="6" t="s">
        <v>28</v>
      </c>
      <c r="K749" s="7">
        <v>190</v>
      </c>
      <c r="L749" s="7">
        <v>6</v>
      </c>
      <c r="M749" s="7">
        <f>Table23[[#This Row],[Qty]]*Table23[[#This Row],[Price]]</f>
        <v>1140</v>
      </c>
      <c r="N749" s="6" t="s">
        <v>17</v>
      </c>
      <c r="O749" s="8">
        <f>SUMIFS(Table23[Amount], Table23[Order Date], "&gt;"&amp;Table23[[#This Row],[Order Date]]-30,Table23[Order Date], "&lt;="&amp;Table23[[#This Row],[Order Date]])</f>
        <v>2125330</v>
      </c>
      <c r="P749" s="9">
        <f>SUMIFS(Table23[Amount], Table23[Order Date], "&gt;"&amp;Table23[[#This Row],[Order Date]]-90,Table23[Order Date], "&lt;="&amp;Table23[[#This Row],[Order Date]])</f>
        <v>6399130</v>
      </c>
    </row>
    <row r="750" spans="2:16" x14ac:dyDescent="0.25">
      <c r="B750" s="5" t="s">
        <v>2254</v>
      </c>
      <c r="C750" s="15">
        <v>44759</v>
      </c>
      <c r="D750" s="21" t="str">
        <f>TEXT(Table23[[#This Row],[Order Date]],"d")</f>
        <v>17</v>
      </c>
      <c r="E750" s="15" t="str">
        <f>TEXT(Table23[[#This Row],[Order Date]],"dddd")</f>
        <v>Sunday</v>
      </c>
      <c r="F750" s="6" t="str">
        <f>TEXT(Table23[[#This Row],[Order Date]],"mmmm")</f>
        <v>July</v>
      </c>
      <c r="G750" s="6" t="s">
        <v>2198</v>
      </c>
      <c r="H750" s="6" t="s">
        <v>2199</v>
      </c>
      <c r="I750" s="6" t="s">
        <v>15</v>
      </c>
      <c r="J750" s="6" t="s">
        <v>33</v>
      </c>
      <c r="K750" s="7">
        <v>4000</v>
      </c>
      <c r="L750" s="7">
        <v>5</v>
      </c>
      <c r="M750" s="7">
        <f>Table23[[#This Row],[Qty]]*Table23[[#This Row],[Price]]</f>
        <v>20000</v>
      </c>
      <c r="N750" s="6" t="s">
        <v>23</v>
      </c>
      <c r="O750" s="8">
        <f>SUMIFS(Table23[Amount], Table23[Order Date], "&gt;"&amp;Table23[[#This Row],[Order Date]]-30,Table23[Order Date], "&lt;="&amp;Table23[[#This Row],[Order Date]])</f>
        <v>2125330</v>
      </c>
      <c r="P750" s="9">
        <f>SUMIFS(Table23[Amount], Table23[Order Date], "&gt;"&amp;Table23[[#This Row],[Order Date]]-90,Table23[Order Date], "&lt;="&amp;Table23[[#This Row],[Order Date]])</f>
        <v>6399130</v>
      </c>
    </row>
    <row r="751" spans="2:16" x14ac:dyDescent="0.25">
      <c r="B751" s="5" t="s">
        <v>2255</v>
      </c>
      <c r="C751" s="15">
        <v>44759</v>
      </c>
      <c r="D751" s="21" t="str">
        <f>TEXT(Table23[[#This Row],[Order Date]],"d")</f>
        <v>17</v>
      </c>
      <c r="E751" s="15" t="str">
        <f>TEXT(Table23[[#This Row],[Order Date]],"dddd")</f>
        <v>Sunday</v>
      </c>
      <c r="F751" s="6" t="str">
        <f>TEXT(Table23[[#This Row],[Order Date]],"mmmm")</f>
        <v>July</v>
      </c>
      <c r="G751" s="6" t="s">
        <v>2201</v>
      </c>
      <c r="H751" s="6" t="s">
        <v>2202</v>
      </c>
      <c r="I751" s="6" t="s">
        <v>21</v>
      </c>
      <c r="J751" s="6" t="s">
        <v>37</v>
      </c>
      <c r="K751" s="7">
        <v>1500</v>
      </c>
      <c r="L751" s="7">
        <v>6</v>
      </c>
      <c r="M751" s="7">
        <f>Table23[[#This Row],[Qty]]*Table23[[#This Row],[Price]]</f>
        <v>9000</v>
      </c>
      <c r="N751" s="6" t="s">
        <v>17</v>
      </c>
      <c r="O751" s="8">
        <f>SUMIFS(Table23[Amount], Table23[Order Date], "&gt;"&amp;Table23[[#This Row],[Order Date]]-30,Table23[Order Date], "&lt;="&amp;Table23[[#This Row],[Order Date]])</f>
        <v>2125330</v>
      </c>
      <c r="P751" s="9">
        <f>SUMIFS(Table23[Amount], Table23[Order Date], "&gt;"&amp;Table23[[#This Row],[Order Date]]-90,Table23[Order Date], "&lt;="&amp;Table23[[#This Row],[Order Date]])</f>
        <v>6399130</v>
      </c>
    </row>
    <row r="752" spans="2:16" x14ac:dyDescent="0.25">
      <c r="B752" s="5" t="s">
        <v>2256</v>
      </c>
      <c r="C752" s="15">
        <v>44759</v>
      </c>
      <c r="D752" s="21" t="str">
        <f>TEXT(Table23[[#This Row],[Order Date]],"d")</f>
        <v>17</v>
      </c>
      <c r="E752" s="15" t="str">
        <f>TEXT(Table23[[#This Row],[Order Date]],"dddd")</f>
        <v>Sunday</v>
      </c>
      <c r="F752" s="6" t="str">
        <f>TEXT(Table23[[#This Row],[Order Date]],"mmmm")</f>
        <v>July</v>
      </c>
      <c r="G752" s="6" t="s">
        <v>2204</v>
      </c>
      <c r="H752" s="6" t="s">
        <v>2205</v>
      </c>
      <c r="I752" s="6" t="s">
        <v>27</v>
      </c>
      <c r="J752" s="6" t="s">
        <v>41</v>
      </c>
      <c r="K752" s="7">
        <v>210</v>
      </c>
      <c r="L752" s="7">
        <v>5</v>
      </c>
      <c r="M752" s="7">
        <f>Table23[[#This Row],[Qty]]*Table23[[#This Row],[Price]]</f>
        <v>1050</v>
      </c>
      <c r="N752" s="6" t="s">
        <v>23</v>
      </c>
      <c r="O752" s="8">
        <f>SUMIFS(Table23[Amount], Table23[Order Date], "&gt;"&amp;Table23[[#This Row],[Order Date]]-30,Table23[Order Date], "&lt;="&amp;Table23[[#This Row],[Order Date]])</f>
        <v>2125330</v>
      </c>
      <c r="P752" s="9">
        <f>SUMIFS(Table23[Amount], Table23[Order Date], "&gt;"&amp;Table23[[#This Row],[Order Date]]-90,Table23[Order Date], "&lt;="&amp;Table23[[#This Row],[Order Date]])</f>
        <v>6399130</v>
      </c>
    </row>
    <row r="753" spans="2:16" x14ac:dyDescent="0.25">
      <c r="B753" s="5" t="s">
        <v>2257</v>
      </c>
      <c r="C753" s="15">
        <v>44759</v>
      </c>
      <c r="D753" s="21" t="str">
        <f>TEXT(Table23[[#This Row],[Order Date]],"d")</f>
        <v>17</v>
      </c>
      <c r="E753" s="15" t="str">
        <f>TEXT(Table23[[#This Row],[Order Date]],"dddd")</f>
        <v>Sunday</v>
      </c>
      <c r="F753" s="6" t="str">
        <f>TEXT(Table23[[#This Row],[Order Date]],"mmmm")</f>
        <v>July</v>
      </c>
      <c r="G753" s="6" t="s">
        <v>2207</v>
      </c>
      <c r="H753" s="6" t="s">
        <v>2208</v>
      </c>
      <c r="I753" s="6" t="s">
        <v>32</v>
      </c>
      <c r="J753" s="6" t="s">
        <v>45</v>
      </c>
      <c r="K753" s="7">
        <v>4000</v>
      </c>
      <c r="L753" s="7">
        <v>6</v>
      </c>
      <c r="M753" s="7">
        <f>Table23[[#This Row],[Qty]]*Table23[[#This Row],[Price]]</f>
        <v>24000</v>
      </c>
      <c r="N753" s="6" t="s">
        <v>17</v>
      </c>
      <c r="O753" s="8">
        <f>SUMIFS(Table23[Amount], Table23[Order Date], "&gt;"&amp;Table23[[#This Row],[Order Date]]-30,Table23[Order Date], "&lt;="&amp;Table23[[#This Row],[Order Date]])</f>
        <v>2125330</v>
      </c>
      <c r="P753" s="9">
        <f>SUMIFS(Table23[Amount], Table23[Order Date], "&gt;"&amp;Table23[[#This Row],[Order Date]]-90,Table23[Order Date], "&lt;="&amp;Table23[[#This Row],[Order Date]])</f>
        <v>6399130</v>
      </c>
    </row>
    <row r="754" spans="2:16" x14ac:dyDescent="0.25">
      <c r="B754" s="5" t="s">
        <v>2258</v>
      </c>
      <c r="C754" s="15">
        <v>44760</v>
      </c>
      <c r="D754" s="21" t="str">
        <f>TEXT(Table23[[#This Row],[Order Date]],"d")</f>
        <v>18</v>
      </c>
      <c r="E754" s="15" t="str">
        <f>TEXT(Table23[[#This Row],[Order Date]],"dddd")</f>
        <v>Monday</v>
      </c>
      <c r="F754" s="6" t="str">
        <f>TEXT(Table23[[#This Row],[Order Date]],"mmmm")</f>
        <v>July</v>
      </c>
      <c r="G754" s="6" t="s">
        <v>2210</v>
      </c>
      <c r="H754" s="6" t="s">
        <v>2211</v>
      </c>
      <c r="I754" s="6" t="s">
        <v>15</v>
      </c>
      <c r="J754" s="6" t="s">
        <v>16</v>
      </c>
      <c r="K754" s="7">
        <v>3200</v>
      </c>
      <c r="L754" s="7">
        <v>2</v>
      </c>
      <c r="M754" s="7">
        <f>Table23[[#This Row],[Qty]]*Table23[[#This Row],[Price]]</f>
        <v>6400</v>
      </c>
      <c r="N754" s="6" t="s">
        <v>23</v>
      </c>
      <c r="O754" s="8">
        <f>SUMIFS(Table23[Amount], Table23[Order Date], "&gt;"&amp;Table23[[#This Row],[Order Date]]-30,Table23[Order Date], "&lt;="&amp;Table23[[#This Row],[Order Date]])</f>
        <v>2055080</v>
      </c>
      <c r="P754" s="9">
        <f>SUMIFS(Table23[Amount], Table23[Order Date], "&gt;"&amp;Table23[[#This Row],[Order Date]]-90,Table23[Order Date], "&lt;="&amp;Table23[[#This Row],[Order Date]])</f>
        <v>6328880</v>
      </c>
    </row>
    <row r="755" spans="2:16" x14ac:dyDescent="0.25">
      <c r="B755" s="5" t="s">
        <v>2259</v>
      </c>
      <c r="C755" s="15">
        <v>44760</v>
      </c>
      <c r="D755" s="21" t="str">
        <f>TEXT(Table23[[#This Row],[Order Date]],"d")</f>
        <v>18</v>
      </c>
      <c r="E755" s="15" t="str">
        <f>TEXT(Table23[[#This Row],[Order Date]],"dddd")</f>
        <v>Monday</v>
      </c>
      <c r="F755" s="6" t="str">
        <f>TEXT(Table23[[#This Row],[Order Date]],"mmmm")</f>
        <v>July</v>
      </c>
      <c r="G755" s="6" t="s">
        <v>2213</v>
      </c>
      <c r="H755" s="6" t="s">
        <v>2214</v>
      </c>
      <c r="I755" s="6" t="s">
        <v>21</v>
      </c>
      <c r="J755" s="6" t="s">
        <v>22</v>
      </c>
      <c r="K755" s="7">
        <v>2900</v>
      </c>
      <c r="L755" s="7">
        <v>3</v>
      </c>
      <c r="M755" s="7">
        <f>Table23[[#This Row],[Qty]]*Table23[[#This Row],[Price]]</f>
        <v>8700</v>
      </c>
      <c r="N755" s="6" t="s">
        <v>17</v>
      </c>
      <c r="O755" s="8">
        <f>SUMIFS(Table23[Amount], Table23[Order Date], "&gt;"&amp;Table23[[#This Row],[Order Date]]-30,Table23[Order Date], "&lt;="&amp;Table23[[#This Row],[Order Date]])</f>
        <v>2055080</v>
      </c>
      <c r="P755" s="9">
        <f>SUMIFS(Table23[Amount], Table23[Order Date], "&gt;"&amp;Table23[[#This Row],[Order Date]]-90,Table23[Order Date], "&lt;="&amp;Table23[[#This Row],[Order Date]])</f>
        <v>6328880</v>
      </c>
    </row>
    <row r="756" spans="2:16" x14ac:dyDescent="0.25">
      <c r="B756" s="5" t="s">
        <v>2260</v>
      </c>
      <c r="C756" s="15">
        <v>44760</v>
      </c>
      <c r="D756" s="21" t="str">
        <f>TEXT(Table23[[#This Row],[Order Date]],"d")</f>
        <v>18</v>
      </c>
      <c r="E756" s="15" t="str">
        <f>TEXT(Table23[[#This Row],[Order Date]],"dddd")</f>
        <v>Monday</v>
      </c>
      <c r="F756" s="6" t="str">
        <f>TEXT(Table23[[#This Row],[Order Date]],"mmmm")</f>
        <v>July</v>
      </c>
      <c r="G756" s="6" t="s">
        <v>2216</v>
      </c>
      <c r="H756" s="6" t="s">
        <v>2217</v>
      </c>
      <c r="I756" s="6" t="s">
        <v>27</v>
      </c>
      <c r="J756" s="6" t="s">
        <v>28</v>
      </c>
      <c r="K756" s="7">
        <v>190</v>
      </c>
      <c r="L756" s="7">
        <v>5</v>
      </c>
      <c r="M756" s="7">
        <f>Table23[[#This Row],[Qty]]*Table23[[#This Row],[Price]]</f>
        <v>950</v>
      </c>
      <c r="N756" s="6" t="s">
        <v>23</v>
      </c>
      <c r="O756" s="8">
        <f>SUMIFS(Table23[Amount], Table23[Order Date], "&gt;"&amp;Table23[[#This Row],[Order Date]]-30,Table23[Order Date], "&lt;="&amp;Table23[[#This Row],[Order Date]])</f>
        <v>2055080</v>
      </c>
      <c r="P756" s="9">
        <f>SUMIFS(Table23[Amount], Table23[Order Date], "&gt;"&amp;Table23[[#This Row],[Order Date]]-90,Table23[Order Date], "&lt;="&amp;Table23[[#This Row],[Order Date]])</f>
        <v>6328880</v>
      </c>
    </row>
    <row r="757" spans="2:16" x14ac:dyDescent="0.25">
      <c r="B757" s="5" t="s">
        <v>2261</v>
      </c>
      <c r="C757" s="15">
        <v>44760</v>
      </c>
      <c r="D757" s="21" t="str">
        <f>TEXT(Table23[[#This Row],[Order Date]],"d")</f>
        <v>18</v>
      </c>
      <c r="E757" s="15" t="str">
        <f>TEXT(Table23[[#This Row],[Order Date]],"dddd")</f>
        <v>Monday</v>
      </c>
      <c r="F757" s="6" t="str">
        <f>TEXT(Table23[[#This Row],[Order Date]],"mmmm")</f>
        <v>July</v>
      </c>
      <c r="G757" s="6" t="s">
        <v>2219</v>
      </c>
      <c r="H757" s="6" t="s">
        <v>2220</v>
      </c>
      <c r="I757" s="6" t="s">
        <v>32</v>
      </c>
      <c r="J757" s="6" t="s">
        <v>33</v>
      </c>
      <c r="K757" s="7">
        <v>4000</v>
      </c>
      <c r="L757" s="7">
        <v>3</v>
      </c>
      <c r="M757" s="7">
        <f>Table23[[#This Row],[Qty]]*Table23[[#This Row],[Price]]</f>
        <v>12000</v>
      </c>
      <c r="N757" s="6" t="s">
        <v>17</v>
      </c>
      <c r="O757" s="8">
        <f>SUMIFS(Table23[Amount], Table23[Order Date], "&gt;"&amp;Table23[[#This Row],[Order Date]]-30,Table23[Order Date], "&lt;="&amp;Table23[[#This Row],[Order Date]])</f>
        <v>2055080</v>
      </c>
      <c r="P757" s="9">
        <f>SUMIFS(Table23[Amount], Table23[Order Date], "&gt;"&amp;Table23[[#This Row],[Order Date]]-90,Table23[Order Date], "&lt;="&amp;Table23[[#This Row],[Order Date]])</f>
        <v>6328880</v>
      </c>
    </row>
    <row r="758" spans="2:16" x14ac:dyDescent="0.25">
      <c r="B758" s="5" t="s">
        <v>2262</v>
      </c>
      <c r="C758" s="15">
        <v>44760</v>
      </c>
      <c r="D758" s="21" t="str">
        <f>TEXT(Table23[[#This Row],[Order Date]],"d")</f>
        <v>18</v>
      </c>
      <c r="E758" s="15" t="str">
        <f>TEXT(Table23[[#This Row],[Order Date]],"dddd")</f>
        <v>Monday</v>
      </c>
      <c r="F758" s="6" t="str">
        <f>TEXT(Table23[[#This Row],[Order Date]],"mmmm")</f>
        <v>July</v>
      </c>
      <c r="G758" s="6" t="s">
        <v>2222</v>
      </c>
      <c r="H758" s="6" t="s">
        <v>2223</v>
      </c>
      <c r="I758" s="6" t="s">
        <v>15</v>
      </c>
      <c r="J758" s="6" t="s">
        <v>37</v>
      </c>
      <c r="K758" s="7">
        <v>1500</v>
      </c>
      <c r="L758" s="7">
        <v>1</v>
      </c>
      <c r="M758" s="7">
        <f>Table23[[#This Row],[Qty]]*Table23[[#This Row],[Price]]</f>
        <v>1500</v>
      </c>
      <c r="N758" s="6" t="s">
        <v>23</v>
      </c>
      <c r="O758" s="8">
        <f>SUMIFS(Table23[Amount], Table23[Order Date], "&gt;"&amp;Table23[[#This Row],[Order Date]]-30,Table23[Order Date], "&lt;="&amp;Table23[[#This Row],[Order Date]])</f>
        <v>2055080</v>
      </c>
      <c r="P758" s="9">
        <f>SUMIFS(Table23[Amount], Table23[Order Date], "&gt;"&amp;Table23[[#This Row],[Order Date]]-90,Table23[Order Date], "&lt;="&amp;Table23[[#This Row],[Order Date]])</f>
        <v>6328880</v>
      </c>
    </row>
    <row r="759" spans="2:16" x14ac:dyDescent="0.25">
      <c r="B759" s="5" t="s">
        <v>2263</v>
      </c>
      <c r="C759" s="15">
        <v>44761</v>
      </c>
      <c r="D759" s="21" t="str">
        <f>TEXT(Table23[[#This Row],[Order Date]],"d")</f>
        <v>19</v>
      </c>
      <c r="E759" s="15" t="str">
        <f>TEXT(Table23[[#This Row],[Order Date]],"dddd")</f>
        <v>Tuesday</v>
      </c>
      <c r="F759" s="6" t="str">
        <f>TEXT(Table23[[#This Row],[Order Date]],"mmmm")</f>
        <v>July</v>
      </c>
      <c r="G759" s="6" t="s">
        <v>2225</v>
      </c>
      <c r="H759" s="6" t="s">
        <v>2226</v>
      </c>
      <c r="I759" s="6" t="s">
        <v>21</v>
      </c>
      <c r="J759" s="6" t="s">
        <v>41</v>
      </c>
      <c r="K759" s="7">
        <v>210</v>
      </c>
      <c r="L759" s="7">
        <v>2</v>
      </c>
      <c r="M759" s="7">
        <f>Table23[[#This Row],[Qty]]*Table23[[#This Row],[Price]]</f>
        <v>420</v>
      </c>
      <c r="N759" s="6" t="s">
        <v>17</v>
      </c>
      <c r="O759" s="8">
        <f>SUMIFS(Table23[Amount], Table23[Order Date], "&gt;"&amp;Table23[[#This Row],[Order Date]]-30,Table23[Order Date], "&lt;="&amp;Table23[[#This Row],[Order Date]])</f>
        <v>2016390</v>
      </c>
      <c r="P759" s="9">
        <f>SUMIFS(Table23[Amount], Table23[Order Date], "&gt;"&amp;Table23[[#This Row],[Order Date]]-90,Table23[Order Date], "&lt;="&amp;Table23[[#This Row],[Order Date]])</f>
        <v>6290190</v>
      </c>
    </row>
    <row r="760" spans="2:16" x14ac:dyDescent="0.25">
      <c r="B760" s="5" t="s">
        <v>2264</v>
      </c>
      <c r="C760" s="15">
        <v>44761</v>
      </c>
      <c r="D760" s="21" t="str">
        <f>TEXT(Table23[[#This Row],[Order Date]],"d")</f>
        <v>19</v>
      </c>
      <c r="E760" s="15" t="str">
        <f>TEXT(Table23[[#This Row],[Order Date]],"dddd")</f>
        <v>Tuesday</v>
      </c>
      <c r="F760" s="6" t="str">
        <f>TEXT(Table23[[#This Row],[Order Date]],"mmmm")</f>
        <v>July</v>
      </c>
      <c r="G760" s="6" t="s">
        <v>2228</v>
      </c>
      <c r="H760" s="6" t="s">
        <v>2229</v>
      </c>
      <c r="I760" s="6" t="s">
        <v>27</v>
      </c>
      <c r="J760" s="6" t="s">
        <v>45</v>
      </c>
      <c r="K760" s="7">
        <v>4000</v>
      </c>
      <c r="L760" s="7">
        <v>5</v>
      </c>
      <c r="M760" s="7">
        <f>Table23[[#This Row],[Qty]]*Table23[[#This Row],[Price]]</f>
        <v>20000</v>
      </c>
      <c r="N760" s="6" t="s">
        <v>23</v>
      </c>
      <c r="O760" s="8">
        <f>SUMIFS(Table23[Amount], Table23[Order Date], "&gt;"&amp;Table23[[#This Row],[Order Date]]-30,Table23[Order Date], "&lt;="&amp;Table23[[#This Row],[Order Date]])</f>
        <v>2016390</v>
      </c>
      <c r="P760" s="9">
        <f>SUMIFS(Table23[Amount], Table23[Order Date], "&gt;"&amp;Table23[[#This Row],[Order Date]]-90,Table23[Order Date], "&lt;="&amp;Table23[[#This Row],[Order Date]])</f>
        <v>6290190</v>
      </c>
    </row>
    <row r="761" spans="2:16" x14ac:dyDescent="0.25">
      <c r="B761" s="5" t="s">
        <v>2265</v>
      </c>
      <c r="C761" s="15">
        <v>44761</v>
      </c>
      <c r="D761" s="21" t="str">
        <f>TEXT(Table23[[#This Row],[Order Date]],"d")</f>
        <v>19</v>
      </c>
      <c r="E761" s="15" t="str">
        <f>TEXT(Table23[[#This Row],[Order Date]],"dddd")</f>
        <v>Tuesday</v>
      </c>
      <c r="F761" s="6" t="str">
        <f>TEXT(Table23[[#This Row],[Order Date]],"mmmm")</f>
        <v>July</v>
      </c>
      <c r="G761" s="6" t="s">
        <v>2231</v>
      </c>
      <c r="H761" s="6" t="s">
        <v>2232</v>
      </c>
      <c r="I761" s="6" t="s">
        <v>27</v>
      </c>
      <c r="J761" s="6" t="s">
        <v>37</v>
      </c>
      <c r="K761" s="7">
        <v>3200</v>
      </c>
      <c r="L761" s="7">
        <v>6</v>
      </c>
      <c r="M761" s="7">
        <f>Table23[[#This Row],[Qty]]*Table23[[#This Row],[Price]]</f>
        <v>19200</v>
      </c>
      <c r="N761" s="6" t="s">
        <v>17</v>
      </c>
      <c r="O761" s="8">
        <f>SUMIFS(Table23[Amount], Table23[Order Date], "&gt;"&amp;Table23[[#This Row],[Order Date]]-30,Table23[Order Date], "&lt;="&amp;Table23[[#This Row],[Order Date]])</f>
        <v>2016390</v>
      </c>
      <c r="P761" s="9">
        <f>SUMIFS(Table23[Amount], Table23[Order Date], "&gt;"&amp;Table23[[#This Row],[Order Date]]-90,Table23[Order Date], "&lt;="&amp;Table23[[#This Row],[Order Date]])</f>
        <v>6290190</v>
      </c>
    </row>
    <row r="762" spans="2:16" x14ac:dyDescent="0.25">
      <c r="B762" s="5" t="s">
        <v>2266</v>
      </c>
      <c r="C762" s="15">
        <v>44761</v>
      </c>
      <c r="D762" s="21" t="str">
        <f>TEXT(Table23[[#This Row],[Order Date]],"d")</f>
        <v>19</v>
      </c>
      <c r="E762" s="15" t="str">
        <f>TEXT(Table23[[#This Row],[Order Date]],"dddd")</f>
        <v>Tuesday</v>
      </c>
      <c r="F762" s="6" t="str">
        <f>TEXT(Table23[[#This Row],[Order Date]],"mmmm")</f>
        <v>July</v>
      </c>
      <c r="G762" s="6" t="s">
        <v>2234</v>
      </c>
      <c r="H762" s="6" t="s">
        <v>2235</v>
      </c>
      <c r="I762" s="6" t="s">
        <v>32</v>
      </c>
      <c r="J762" s="6" t="s">
        <v>41</v>
      </c>
      <c r="K762" s="7">
        <v>2900</v>
      </c>
      <c r="L762" s="7">
        <v>2</v>
      </c>
      <c r="M762" s="7">
        <f>Table23[[#This Row],[Qty]]*Table23[[#This Row],[Price]]</f>
        <v>5800</v>
      </c>
      <c r="N762" s="6" t="s">
        <v>23</v>
      </c>
      <c r="O762" s="8">
        <f>SUMIFS(Table23[Amount], Table23[Order Date], "&gt;"&amp;Table23[[#This Row],[Order Date]]-30,Table23[Order Date], "&lt;="&amp;Table23[[#This Row],[Order Date]])</f>
        <v>2016390</v>
      </c>
      <c r="P762" s="9">
        <f>SUMIFS(Table23[Amount], Table23[Order Date], "&gt;"&amp;Table23[[#This Row],[Order Date]]-90,Table23[Order Date], "&lt;="&amp;Table23[[#This Row],[Order Date]])</f>
        <v>6290190</v>
      </c>
    </row>
    <row r="763" spans="2:16" x14ac:dyDescent="0.25">
      <c r="B763" s="5" t="s">
        <v>2267</v>
      </c>
      <c r="C763" s="15">
        <v>44761</v>
      </c>
      <c r="D763" s="21" t="str">
        <f>TEXT(Table23[[#This Row],[Order Date]],"d")</f>
        <v>19</v>
      </c>
      <c r="E763" s="15" t="str">
        <f>TEXT(Table23[[#This Row],[Order Date]],"dddd")</f>
        <v>Tuesday</v>
      </c>
      <c r="F763" s="6" t="str">
        <f>TEXT(Table23[[#This Row],[Order Date]],"mmmm")</f>
        <v>July</v>
      </c>
      <c r="G763" s="6" t="s">
        <v>2237</v>
      </c>
      <c r="H763" s="6" t="s">
        <v>2238</v>
      </c>
      <c r="I763" s="6" t="s">
        <v>15</v>
      </c>
      <c r="J763" s="6" t="s">
        <v>45</v>
      </c>
      <c r="K763" s="7">
        <v>190</v>
      </c>
      <c r="L763" s="7">
        <v>3</v>
      </c>
      <c r="M763" s="7">
        <f>Table23[[#This Row],[Qty]]*Table23[[#This Row],[Price]]</f>
        <v>570</v>
      </c>
      <c r="N763" s="6" t="s">
        <v>17</v>
      </c>
      <c r="O763" s="8">
        <f>SUMIFS(Table23[Amount], Table23[Order Date], "&gt;"&amp;Table23[[#This Row],[Order Date]]-30,Table23[Order Date], "&lt;="&amp;Table23[[#This Row],[Order Date]])</f>
        <v>2016390</v>
      </c>
      <c r="P763" s="9">
        <f>SUMIFS(Table23[Amount], Table23[Order Date], "&gt;"&amp;Table23[[#This Row],[Order Date]]-90,Table23[Order Date], "&lt;="&amp;Table23[[#This Row],[Order Date]])</f>
        <v>6290190</v>
      </c>
    </row>
    <row r="764" spans="2:16" x14ac:dyDescent="0.25">
      <c r="B764" s="5" t="s">
        <v>2268</v>
      </c>
      <c r="C764" s="15">
        <v>44762</v>
      </c>
      <c r="D764" s="21" t="str">
        <f>TEXT(Table23[[#This Row],[Order Date]],"d")</f>
        <v>20</v>
      </c>
      <c r="E764" s="15" t="str">
        <f>TEXT(Table23[[#This Row],[Order Date]],"dddd")</f>
        <v>Wednesday</v>
      </c>
      <c r="F764" s="6" t="str">
        <f>TEXT(Table23[[#This Row],[Order Date]],"mmmm")</f>
        <v>July</v>
      </c>
      <c r="G764" s="6" t="s">
        <v>2240</v>
      </c>
      <c r="H764" s="6" t="s">
        <v>2241</v>
      </c>
      <c r="I764" s="6" t="s">
        <v>27</v>
      </c>
      <c r="J764" s="6" t="s">
        <v>37</v>
      </c>
      <c r="K764" s="7">
        <v>4000</v>
      </c>
      <c r="L764" s="7">
        <v>5</v>
      </c>
      <c r="M764" s="7">
        <f>Table23[[#This Row],[Qty]]*Table23[[#This Row],[Price]]</f>
        <v>20000</v>
      </c>
      <c r="N764" s="6" t="s">
        <v>23</v>
      </c>
      <c r="O764" s="8">
        <f>SUMIFS(Table23[Amount], Table23[Order Date], "&gt;"&amp;Table23[[#This Row],[Order Date]]-30,Table23[Order Date], "&lt;="&amp;Table23[[#This Row],[Order Date]])</f>
        <v>2039290</v>
      </c>
      <c r="P764" s="9">
        <f>SUMIFS(Table23[Amount], Table23[Order Date], "&gt;"&amp;Table23[[#This Row],[Order Date]]-90,Table23[Order Date], "&lt;="&amp;Table23[[#This Row],[Order Date]])</f>
        <v>6313090</v>
      </c>
    </row>
    <row r="765" spans="2:16" x14ac:dyDescent="0.25">
      <c r="B765" s="5" t="s">
        <v>2269</v>
      </c>
      <c r="C765" s="15">
        <v>44762</v>
      </c>
      <c r="D765" s="21" t="str">
        <f>TEXT(Table23[[#This Row],[Order Date]],"d")</f>
        <v>20</v>
      </c>
      <c r="E765" s="15" t="str">
        <f>TEXT(Table23[[#This Row],[Order Date]],"dddd")</f>
        <v>Wednesday</v>
      </c>
      <c r="F765" s="6" t="str">
        <f>TEXT(Table23[[#This Row],[Order Date]],"mmmm")</f>
        <v>July</v>
      </c>
      <c r="G765" s="6" t="s">
        <v>2243</v>
      </c>
      <c r="H765" s="6" t="s">
        <v>2244</v>
      </c>
      <c r="I765" s="6" t="s">
        <v>32</v>
      </c>
      <c r="J765" s="6" t="s">
        <v>41</v>
      </c>
      <c r="K765" s="7">
        <v>1500</v>
      </c>
      <c r="L765" s="7">
        <v>3</v>
      </c>
      <c r="M765" s="7">
        <f>Table23[[#This Row],[Qty]]*Table23[[#This Row],[Price]]</f>
        <v>4500</v>
      </c>
      <c r="N765" s="6" t="s">
        <v>17</v>
      </c>
      <c r="O765" s="8">
        <f>SUMIFS(Table23[Amount], Table23[Order Date], "&gt;"&amp;Table23[[#This Row],[Order Date]]-30,Table23[Order Date], "&lt;="&amp;Table23[[#This Row],[Order Date]])</f>
        <v>2039290</v>
      </c>
      <c r="P765" s="9">
        <f>SUMIFS(Table23[Amount], Table23[Order Date], "&gt;"&amp;Table23[[#This Row],[Order Date]]-90,Table23[Order Date], "&lt;="&amp;Table23[[#This Row],[Order Date]])</f>
        <v>6313090</v>
      </c>
    </row>
    <row r="766" spans="2:16" x14ac:dyDescent="0.25">
      <c r="B766" s="5" t="s">
        <v>2270</v>
      </c>
      <c r="C766" s="15">
        <v>44762</v>
      </c>
      <c r="D766" s="21" t="str">
        <f>TEXT(Table23[[#This Row],[Order Date]],"d")</f>
        <v>20</v>
      </c>
      <c r="E766" s="15" t="str">
        <f>TEXT(Table23[[#This Row],[Order Date]],"dddd")</f>
        <v>Wednesday</v>
      </c>
      <c r="F766" s="6" t="str">
        <f>TEXT(Table23[[#This Row],[Order Date]],"mmmm")</f>
        <v>July</v>
      </c>
      <c r="G766" s="6" t="s">
        <v>2246</v>
      </c>
      <c r="H766" s="6" t="s">
        <v>2247</v>
      </c>
      <c r="I766" s="6" t="s">
        <v>15</v>
      </c>
      <c r="J766" s="6" t="s">
        <v>45</v>
      </c>
      <c r="K766" s="7">
        <v>210</v>
      </c>
      <c r="L766" s="7">
        <v>1</v>
      </c>
      <c r="M766" s="7">
        <f>Table23[[#This Row],[Qty]]*Table23[[#This Row],[Price]]</f>
        <v>210</v>
      </c>
      <c r="N766" s="6" t="s">
        <v>23</v>
      </c>
      <c r="O766" s="8">
        <f>SUMIFS(Table23[Amount], Table23[Order Date], "&gt;"&amp;Table23[[#This Row],[Order Date]]-30,Table23[Order Date], "&lt;="&amp;Table23[[#This Row],[Order Date]])</f>
        <v>2039290</v>
      </c>
      <c r="P766" s="9">
        <f>SUMIFS(Table23[Amount], Table23[Order Date], "&gt;"&amp;Table23[[#This Row],[Order Date]]-90,Table23[Order Date], "&lt;="&amp;Table23[[#This Row],[Order Date]])</f>
        <v>6313090</v>
      </c>
    </row>
    <row r="767" spans="2:16" x14ac:dyDescent="0.25">
      <c r="B767" s="5" t="s">
        <v>2271</v>
      </c>
      <c r="C767" s="15">
        <v>44762</v>
      </c>
      <c r="D767" s="21" t="str">
        <f>TEXT(Table23[[#This Row],[Order Date]],"d")</f>
        <v>20</v>
      </c>
      <c r="E767" s="15" t="str">
        <f>TEXT(Table23[[#This Row],[Order Date]],"dddd")</f>
        <v>Wednesday</v>
      </c>
      <c r="F767" s="6" t="str">
        <f>TEXT(Table23[[#This Row],[Order Date]],"mmmm")</f>
        <v>July</v>
      </c>
      <c r="G767" s="6" t="s">
        <v>2180</v>
      </c>
      <c r="H767" s="6" t="s">
        <v>2181</v>
      </c>
      <c r="I767" s="6" t="s">
        <v>27</v>
      </c>
      <c r="J767" s="6" t="s">
        <v>37</v>
      </c>
      <c r="K767" s="7">
        <v>4000</v>
      </c>
      <c r="L767" s="7">
        <v>4</v>
      </c>
      <c r="M767" s="7">
        <f>Table23[[#This Row],[Qty]]*Table23[[#This Row],[Price]]</f>
        <v>16000</v>
      </c>
      <c r="N767" s="6" t="s">
        <v>17</v>
      </c>
      <c r="O767" s="8">
        <f>SUMIFS(Table23[Amount], Table23[Order Date], "&gt;"&amp;Table23[[#This Row],[Order Date]]-30,Table23[Order Date], "&lt;="&amp;Table23[[#This Row],[Order Date]])</f>
        <v>2039290</v>
      </c>
      <c r="P767" s="9">
        <f>SUMIFS(Table23[Amount], Table23[Order Date], "&gt;"&amp;Table23[[#This Row],[Order Date]]-90,Table23[Order Date], "&lt;="&amp;Table23[[#This Row],[Order Date]])</f>
        <v>6313090</v>
      </c>
    </row>
    <row r="768" spans="2:16" x14ac:dyDescent="0.25">
      <c r="B768" s="5" t="s">
        <v>2272</v>
      </c>
      <c r="C768" s="15">
        <v>44762</v>
      </c>
      <c r="D768" s="21" t="str">
        <f>TEXT(Table23[[#This Row],[Order Date]],"d")</f>
        <v>20</v>
      </c>
      <c r="E768" s="15" t="str">
        <f>TEXT(Table23[[#This Row],[Order Date]],"dddd")</f>
        <v>Wednesday</v>
      </c>
      <c r="F768" s="6" t="str">
        <f>TEXT(Table23[[#This Row],[Order Date]],"mmmm")</f>
        <v>July</v>
      </c>
      <c r="G768" s="6" t="s">
        <v>2183</v>
      </c>
      <c r="H768" s="6" t="s">
        <v>2184</v>
      </c>
      <c r="I768" s="6" t="s">
        <v>32</v>
      </c>
      <c r="J768" s="6" t="s">
        <v>41</v>
      </c>
      <c r="K768" s="7">
        <v>3200</v>
      </c>
      <c r="L768" s="7">
        <v>10</v>
      </c>
      <c r="M768" s="7">
        <f>Table23[[#This Row],[Qty]]*Table23[[#This Row],[Price]]</f>
        <v>32000</v>
      </c>
      <c r="N768" s="6" t="s">
        <v>23</v>
      </c>
      <c r="O768" s="8">
        <f>SUMIFS(Table23[Amount], Table23[Order Date], "&gt;"&amp;Table23[[#This Row],[Order Date]]-30,Table23[Order Date], "&lt;="&amp;Table23[[#This Row],[Order Date]])</f>
        <v>2039290</v>
      </c>
      <c r="P768" s="9">
        <f>SUMIFS(Table23[Amount], Table23[Order Date], "&gt;"&amp;Table23[[#This Row],[Order Date]]-90,Table23[Order Date], "&lt;="&amp;Table23[[#This Row],[Order Date]])</f>
        <v>6313090</v>
      </c>
    </row>
    <row r="769" spans="2:16" x14ac:dyDescent="0.25">
      <c r="B769" s="5" t="s">
        <v>2273</v>
      </c>
      <c r="C769" s="15">
        <v>44763</v>
      </c>
      <c r="D769" s="21" t="str">
        <f>TEXT(Table23[[#This Row],[Order Date]],"d")</f>
        <v>21</v>
      </c>
      <c r="E769" s="15" t="str">
        <f>TEXT(Table23[[#This Row],[Order Date]],"dddd")</f>
        <v>Thursday</v>
      </c>
      <c r="F769" s="6" t="str">
        <f>TEXT(Table23[[#This Row],[Order Date]],"mmmm")</f>
        <v>July</v>
      </c>
      <c r="G769" s="6" t="s">
        <v>2186</v>
      </c>
      <c r="H769" s="6" t="s">
        <v>2187</v>
      </c>
      <c r="I769" s="6" t="s">
        <v>15</v>
      </c>
      <c r="J769" s="6" t="s">
        <v>45</v>
      </c>
      <c r="K769" s="7">
        <v>2900</v>
      </c>
      <c r="L769" s="7">
        <v>3</v>
      </c>
      <c r="M769" s="7">
        <f>Table23[[#This Row],[Qty]]*Table23[[#This Row],[Price]]</f>
        <v>8700</v>
      </c>
      <c r="N769" s="6" t="s">
        <v>17</v>
      </c>
      <c r="O769" s="8">
        <f>SUMIFS(Table23[Amount], Table23[Order Date], "&gt;"&amp;Table23[[#This Row],[Order Date]]-30,Table23[Order Date], "&lt;="&amp;Table23[[#This Row],[Order Date]])</f>
        <v>2028170</v>
      </c>
      <c r="P769" s="9">
        <f>SUMIFS(Table23[Amount], Table23[Order Date], "&gt;"&amp;Table23[[#This Row],[Order Date]]-90,Table23[Order Date], "&lt;="&amp;Table23[[#This Row],[Order Date]])</f>
        <v>6301970</v>
      </c>
    </row>
    <row r="770" spans="2:16" x14ac:dyDescent="0.25">
      <c r="B770" s="5" t="s">
        <v>2274</v>
      </c>
      <c r="C770" s="15">
        <v>44763</v>
      </c>
      <c r="D770" s="21" t="str">
        <f>TEXT(Table23[[#This Row],[Order Date]],"d")</f>
        <v>21</v>
      </c>
      <c r="E770" s="15" t="str">
        <f>TEXT(Table23[[#This Row],[Order Date]],"dddd")</f>
        <v>Thursday</v>
      </c>
      <c r="F770" s="6" t="str">
        <f>TEXT(Table23[[#This Row],[Order Date]],"mmmm")</f>
        <v>July</v>
      </c>
      <c r="G770" s="6" t="s">
        <v>2189</v>
      </c>
      <c r="H770" s="6" t="s">
        <v>2190</v>
      </c>
      <c r="I770" s="6" t="s">
        <v>21</v>
      </c>
      <c r="J770" s="6" t="s">
        <v>16</v>
      </c>
      <c r="K770" s="7">
        <v>190</v>
      </c>
      <c r="L770" s="7">
        <v>4</v>
      </c>
      <c r="M770" s="7">
        <f>Table23[[#This Row],[Qty]]*Table23[[#This Row],[Price]]</f>
        <v>760</v>
      </c>
      <c r="N770" s="6" t="s">
        <v>23</v>
      </c>
      <c r="O770" s="8">
        <f>SUMIFS(Table23[Amount], Table23[Order Date], "&gt;"&amp;Table23[[#This Row],[Order Date]]-30,Table23[Order Date], "&lt;="&amp;Table23[[#This Row],[Order Date]])</f>
        <v>2028170</v>
      </c>
      <c r="P770" s="9">
        <f>SUMIFS(Table23[Amount], Table23[Order Date], "&gt;"&amp;Table23[[#This Row],[Order Date]]-90,Table23[Order Date], "&lt;="&amp;Table23[[#This Row],[Order Date]])</f>
        <v>6301970</v>
      </c>
    </row>
    <row r="771" spans="2:16" x14ac:dyDescent="0.25">
      <c r="B771" s="5" t="s">
        <v>2275</v>
      </c>
      <c r="C771" s="15">
        <v>44763</v>
      </c>
      <c r="D771" s="21" t="str">
        <f>TEXT(Table23[[#This Row],[Order Date]],"d")</f>
        <v>21</v>
      </c>
      <c r="E771" s="15" t="str">
        <f>TEXT(Table23[[#This Row],[Order Date]],"dddd")</f>
        <v>Thursday</v>
      </c>
      <c r="F771" s="6" t="str">
        <f>TEXT(Table23[[#This Row],[Order Date]],"mmmm")</f>
        <v>July</v>
      </c>
      <c r="G771" s="6" t="s">
        <v>2192</v>
      </c>
      <c r="H771" s="6" t="s">
        <v>2193</v>
      </c>
      <c r="I771" s="6" t="s">
        <v>27</v>
      </c>
      <c r="J771" s="6" t="s">
        <v>22</v>
      </c>
      <c r="K771" s="7">
        <v>4000</v>
      </c>
      <c r="L771" s="7">
        <v>5</v>
      </c>
      <c r="M771" s="7">
        <f>Table23[[#This Row],[Qty]]*Table23[[#This Row],[Price]]</f>
        <v>20000</v>
      </c>
      <c r="N771" s="6" t="s">
        <v>17</v>
      </c>
      <c r="O771" s="8">
        <f>SUMIFS(Table23[Amount], Table23[Order Date], "&gt;"&amp;Table23[[#This Row],[Order Date]]-30,Table23[Order Date], "&lt;="&amp;Table23[[#This Row],[Order Date]])</f>
        <v>2028170</v>
      </c>
      <c r="P771" s="9">
        <f>SUMIFS(Table23[Amount], Table23[Order Date], "&gt;"&amp;Table23[[#This Row],[Order Date]]-90,Table23[Order Date], "&lt;="&amp;Table23[[#This Row],[Order Date]])</f>
        <v>6301970</v>
      </c>
    </row>
    <row r="772" spans="2:16" x14ac:dyDescent="0.25">
      <c r="B772" s="5" t="s">
        <v>2276</v>
      </c>
      <c r="C772" s="15">
        <v>44763</v>
      </c>
      <c r="D772" s="21" t="str">
        <f>TEXT(Table23[[#This Row],[Order Date]],"d")</f>
        <v>21</v>
      </c>
      <c r="E772" s="15" t="str">
        <f>TEXT(Table23[[#This Row],[Order Date]],"dddd")</f>
        <v>Thursday</v>
      </c>
      <c r="F772" s="6" t="str">
        <f>TEXT(Table23[[#This Row],[Order Date]],"mmmm")</f>
        <v>July</v>
      </c>
      <c r="G772" s="6" t="s">
        <v>2195</v>
      </c>
      <c r="H772" s="6" t="s">
        <v>2196</v>
      </c>
      <c r="I772" s="6" t="s">
        <v>32</v>
      </c>
      <c r="J772" s="6" t="s">
        <v>28</v>
      </c>
      <c r="K772" s="7">
        <v>1500</v>
      </c>
      <c r="L772" s="7">
        <v>6</v>
      </c>
      <c r="M772" s="7">
        <f>Table23[[#This Row],[Qty]]*Table23[[#This Row],[Price]]</f>
        <v>9000</v>
      </c>
      <c r="N772" s="6" t="s">
        <v>23</v>
      </c>
      <c r="O772" s="8">
        <f>SUMIFS(Table23[Amount], Table23[Order Date], "&gt;"&amp;Table23[[#This Row],[Order Date]]-30,Table23[Order Date], "&lt;="&amp;Table23[[#This Row],[Order Date]])</f>
        <v>2028170</v>
      </c>
      <c r="P772" s="9">
        <f>SUMIFS(Table23[Amount], Table23[Order Date], "&gt;"&amp;Table23[[#This Row],[Order Date]]-90,Table23[Order Date], "&lt;="&amp;Table23[[#This Row],[Order Date]])</f>
        <v>6301970</v>
      </c>
    </row>
    <row r="773" spans="2:16" x14ac:dyDescent="0.25">
      <c r="B773" s="5" t="s">
        <v>2277</v>
      </c>
      <c r="C773" s="15">
        <v>44763</v>
      </c>
      <c r="D773" s="21" t="str">
        <f>TEXT(Table23[[#This Row],[Order Date]],"d")</f>
        <v>21</v>
      </c>
      <c r="E773" s="15" t="str">
        <f>TEXT(Table23[[#This Row],[Order Date]],"dddd")</f>
        <v>Thursday</v>
      </c>
      <c r="F773" s="6" t="str">
        <f>TEXT(Table23[[#This Row],[Order Date]],"mmmm")</f>
        <v>July</v>
      </c>
      <c r="G773" s="6" t="s">
        <v>2198</v>
      </c>
      <c r="H773" s="6" t="s">
        <v>2199</v>
      </c>
      <c r="I773" s="6" t="s">
        <v>15</v>
      </c>
      <c r="J773" s="6" t="s">
        <v>33</v>
      </c>
      <c r="K773" s="7">
        <v>210</v>
      </c>
      <c r="L773" s="7">
        <v>5</v>
      </c>
      <c r="M773" s="7">
        <f>Table23[[#This Row],[Qty]]*Table23[[#This Row],[Price]]</f>
        <v>1050</v>
      </c>
      <c r="N773" s="6" t="s">
        <v>17</v>
      </c>
      <c r="O773" s="8">
        <f>SUMIFS(Table23[Amount], Table23[Order Date], "&gt;"&amp;Table23[[#This Row],[Order Date]]-30,Table23[Order Date], "&lt;="&amp;Table23[[#This Row],[Order Date]])</f>
        <v>2028170</v>
      </c>
      <c r="P773" s="9">
        <f>SUMIFS(Table23[Amount], Table23[Order Date], "&gt;"&amp;Table23[[#This Row],[Order Date]]-90,Table23[Order Date], "&lt;="&amp;Table23[[#This Row],[Order Date]])</f>
        <v>6301970</v>
      </c>
    </row>
    <row r="774" spans="2:16" x14ac:dyDescent="0.25">
      <c r="B774" s="5" t="s">
        <v>2278</v>
      </c>
      <c r="C774" s="15">
        <v>44764</v>
      </c>
      <c r="D774" s="21" t="str">
        <f>TEXT(Table23[[#This Row],[Order Date]],"d")</f>
        <v>22</v>
      </c>
      <c r="E774" s="15" t="str">
        <f>TEXT(Table23[[#This Row],[Order Date]],"dddd")</f>
        <v>Friday</v>
      </c>
      <c r="F774" s="6" t="str">
        <f>TEXT(Table23[[#This Row],[Order Date]],"mmmm")</f>
        <v>July</v>
      </c>
      <c r="G774" s="6" t="s">
        <v>2201</v>
      </c>
      <c r="H774" s="6" t="s">
        <v>2202</v>
      </c>
      <c r="I774" s="6" t="s">
        <v>21</v>
      </c>
      <c r="J774" s="6" t="s">
        <v>37</v>
      </c>
      <c r="K774" s="7">
        <v>4000</v>
      </c>
      <c r="L774" s="7">
        <v>6</v>
      </c>
      <c r="M774" s="7">
        <f>Table23[[#This Row],[Qty]]*Table23[[#This Row],[Price]]</f>
        <v>24000</v>
      </c>
      <c r="N774" s="6" t="s">
        <v>23</v>
      </c>
      <c r="O774" s="8">
        <f>SUMIFS(Table23[Amount], Table23[Order Date], "&gt;"&amp;Table23[[#This Row],[Order Date]]-30,Table23[Order Date], "&lt;="&amp;Table23[[#This Row],[Order Date]])</f>
        <v>1998150</v>
      </c>
      <c r="P774" s="9">
        <f>SUMIFS(Table23[Amount], Table23[Order Date], "&gt;"&amp;Table23[[#This Row],[Order Date]]-90,Table23[Order Date], "&lt;="&amp;Table23[[#This Row],[Order Date]])</f>
        <v>6271950</v>
      </c>
    </row>
    <row r="775" spans="2:16" x14ac:dyDescent="0.25">
      <c r="B775" s="5" t="s">
        <v>2279</v>
      </c>
      <c r="C775" s="15">
        <v>44764</v>
      </c>
      <c r="D775" s="21" t="str">
        <f>TEXT(Table23[[#This Row],[Order Date]],"d")</f>
        <v>22</v>
      </c>
      <c r="E775" s="15" t="str">
        <f>TEXT(Table23[[#This Row],[Order Date]],"dddd")</f>
        <v>Friday</v>
      </c>
      <c r="F775" s="6" t="str">
        <f>TEXT(Table23[[#This Row],[Order Date]],"mmmm")</f>
        <v>July</v>
      </c>
      <c r="G775" s="6" t="s">
        <v>2204</v>
      </c>
      <c r="H775" s="6" t="s">
        <v>2205</v>
      </c>
      <c r="I775" s="6" t="s">
        <v>27</v>
      </c>
      <c r="J775" s="6" t="s">
        <v>41</v>
      </c>
      <c r="K775" s="7">
        <v>3200</v>
      </c>
      <c r="L775" s="7">
        <v>5</v>
      </c>
      <c r="M775" s="7">
        <f>Table23[[#This Row],[Qty]]*Table23[[#This Row],[Price]]</f>
        <v>16000</v>
      </c>
      <c r="N775" s="6" t="s">
        <v>17</v>
      </c>
      <c r="O775" s="8">
        <f>SUMIFS(Table23[Amount], Table23[Order Date], "&gt;"&amp;Table23[[#This Row],[Order Date]]-30,Table23[Order Date], "&lt;="&amp;Table23[[#This Row],[Order Date]])</f>
        <v>1998150</v>
      </c>
      <c r="P775" s="9">
        <f>SUMIFS(Table23[Amount], Table23[Order Date], "&gt;"&amp;Table23[[#This Row],[Order Date]]-90,Table23[Order Date], "&lt;="&amp;Table23[[#This Row],[Order Date]])</f>
        <v>6271950</v>
      </c>
    </row>
    <row r="776" spans="2:16" x14ac:dyDescent="0.25">
      <c r="B776" s="5" t="s">
        <v>2280</v>
      </c>
      <c r="C776" s="15">
        <v>44764</v>
      </c>
      <c r="D776" s="21" t="str">
        <f>TEXT(Table23[[#This Row],[Order Date]],"d")</f>
        <v>22</v>
      </c>
      <c r="E776" s="15" t="str">
        <f>TEXT(Table23[[#This Row],[Order Date]],"dddd")</f>
        <v>Friday</v>
      </c>
      <c r="F776" s="6" t="str">
        <f>TEXT(Table23[[#This Row],[Order Date]],"mmmm")</f>
        <v>July</v>
      </c>
      <c r="G776" s="6" t="s">
        <v>2207</v>
      </c>
      <c r="H776" s="6" t="s">
        <v>2208</v>
      </c>
      <c r="I776" s="6" t="s">
        <v>32</v>
      </c>
      <c r="J776" s="6" t="s">
        <v>45</v>
      </c>
      <c r="K776" s="7">
        <v>2900</v>
      </c>
      <c r="L776" s="7">
        <v>6</v>
      </c>
      <c r="M776" s="7">
        <f>Table23[[#This Row],[Qty]]*Table23[[#This Row],[Price]]</f>
        <v>17400</v>
      </c>
      <c r="N776" s="6" t="s">
        <v>23</v>
      </c>
      <c r="O776" s="8">
        <f>SUMIFS(Table23[Amount], Table23[Order Date], "&gt;"&amp;Table23[[#This Row],[Order Date]]-30,Table23[Order Date], "&lt;="&amp;Table23[[#This Row],[Order Date]])</f>
        <v>1998150</v>
      </c>
      <c r="P776" s="9">
        <f>SUMIFS(Table23[Amount], Table23[Order Date], "&gt;"&amp;Table23[[#This Row],[Order Date]]-90,Table23[Order Date], "&lt;="&amp;Table23[[#This Row],[Order Date]])</f>
        <v>6271950</v>
      </c>
    </row>
    <row r="777" spans="2:16" x14ac:dyDescent="0.25">
      <c r="B777" s="5" t="s">
        <v>2281</v>
      </c>
      <c r="C777" s="15">
        <v>44764</v>
      </c>
      <c r="D777" s="21" t="str">
        <f>TEXT(Table23[[#This Row],[Order Date]],"d")</f>
        <v>22</v>
      </c>
      <c r="E777" s="15" t="str">
        <f>TEXT(Table23[[#This Row],[Order Date]],"dddd")</f>
        <v>Friday</v>
      </c>
      <c r="F777" s="6" t="str">
        <f>TEXT(Table23[[#This Row],[Order Date]],"mmmm")</f>
        <v>July</v>
      </c>
      <c r="G777" s="6" t="s">
        <v>2210</v>
      </c>
      <c r="H777" s="6" t="s">
        <v>2211</v>
      </c>
      <c r="I777" s="6" t="s">
        <v>15</v>
      </c>
      <c r="J777" s="6" t="s">
        <v>16</v>
      </c>
      <c r="K777" s="7">
        <v>190</v>
      </c>
      <c r="L777" s="7">
        <v>2</v>
      </c>
      <c r="M777" s="7">
        <f>Table23[[#This Row],[Qty]]*Table23[[#This Row],[Price]]</f>
        <v>380</v>
      </c>
      <c r="N777" s="6" t="s">
        <v>17</v>
      </c>
      <c r="O777" s="8">
        <f>SUMIFS(Table23[Amount], Table23[Order Date], "&gt;"&amp;Table23[[#This Row],[Order Date]]-30,Table23[Order Date], "&lt;="&amp;Table23[[#This Row],[Order Date]])</f>
        <v>1998150</v>
      </c>
      <c r="P777" s="9">
        <f>SUMIFS(Table23[Amount], Table23[Order Date], "&gt;"&amp;Table23[[#This Row],[Order Date]]-90,Table23[Order Date], "&lt;="&amp;Table23[[#This Row],[Order Date]])</f>
        <v>6271950</v>
      </c>
    </row>
    <row r="778" spans="2:16" x14ac:dyDescent="0.25">
      <c r="B778" s="5" t="s">
        <v>2282</v>
      </c>
      <c r="C778" s="15">
        <v>44764</v>
      </c>
      <c r="D778" s="21" t="str">
        <f>TEXT(Table23[[#This Row],[Order Date]],"d")</f>
        <v>22</v>
      </c>
      <c r="E778" s="15" t="str">
        <f>TEXT(Table23[[#This Row],[Order Date]],"dddd")</f>
        <v>Friday</v>
      </c>
      <c r="F778" s="6" t="str">
        <f>TEXT(Table23[[#This Row],[Order Date]],"mmmm")</f>
        <v>July</v>
      </c>
      <c r="G778" s="6" t="s">
        <v>2213</v>
      </c>
      <c r="H778" s="6" t="s">
        <v>2214</v>
      </c>
      <c r="I778" s="6" t="s">
        <v>21</v>
      </c>
      <c r="J778" s="6" t="s">
        <v>22</v>
      </c>
      <c r="K778" s="7">
        <v>4000</v>
      </c>
      <c r="L778" s="7">
        <v>3</v>
      </c>
      <c r="M778" s="7">
        <f>Table23[[#This Row],[Qty]]*Table23[[#This Row],[Price]]</f>
        <v>12000</v>
      </c>
      <c r="N778" s="6" t="s">
        <v>23</v>
      </c>
      <c r="O778" s="8">
        <f>SUMIFS(Table23[Amount], Table23[Order Date], "&gt;"&amp;Table23[[#This Row],[Order Date]]-30,Table23[Order Date], "&lt;="&amp;Table23[[#This Row],[Order Date]])</f>
        <v>1998150</v>
      </c>
      <c r="P778" s="9">
        <f>SUMIFS(Table23[Amount], Table23[Order Date], "&gt;"&amp;Table23[[#This Row],[Order Date]]-90,Table23[Order Date], "&lt;="&amp;Table23[[#This Row],[Order Date]])</f>
        <v>6271950</v>
      </c>
    </row>
    <row r="779" spans="2:16" x14ac:dyDescent="0.25">
      <c r="B779" s="5" t="s">
        <v>2283</v>
      </c>
      <c r="C779" s="15">
        <v>44765</v>
      </c>
      <c r="D779" s="21" t="str">
        <f>TEXT(Table23[[#This Row],[Order Date]],"d")</f>
        <v>23</v>
      </c>
      <c r="E779" s="15" t="str">
        <f>TEXT(Table23[[#This Row],[Order Date]],"dddd")</f>
        <v>Saturday</v>
      </c>
      <c r="F779" s="6" t="str">
        <f>TEXT(Table23[[#This Row],[Order Date]],"mmmm")</f>
        <v>July</v>
      </c>
      <c r="G779" s="6" t="s">
        <v>2216</v>
      </c>
      <c r="H779" s="6" t="s">
        <v>2217</v>
      </c>
      <c r="I779" s="6" t="s">
        <v>27</v>
      </c>
      <c r="J779" s="6" t="s">
        <v>28</v>
      </c>
      <c r="K779" s="7">
        <v>1500</v>
      </c>
      <c r="L779" s="7">
        <v>5</v>
      </c>
      <c r="M779" s="7">
        <f>Table23[[#This Row],[Qty]]*Table23[[#This Row],[Price]]</f>
        <v>7500</v>
      </c>
      <c r="N779" s="6" t="s">
        <v>17</v>
      </c>
      <c r="O779" s="8">
        <f>SUMIFS(Table23[Amount], Table23[Order Date], "&gt;"&amp;Table23[[#This Row],[Order Date]]-30,Table23[Order Date], "&lt;="&amp;Table23[[#This Row],[Order Date]])</f>
        <v>1940700</v>
      </c>
      <c r="P779" s="9">
        <f>SUMIFS(Table23[Amount], Table23[Order Date], "&gt;"&amp;Table23[[#This Row],[Order Date]]-90,Table23[Order Date], "&lt;="&amp;Table23[[#This Row],[Order Date]])</f>
        <v>6214500</v>
      </c>
    </row>
    <row r="780" spans="2:16" x14ac:dyDescent="0.25">
      <c r="B780" s="5" t="s">
        <v>2284</v>
      </c>
      <c r="C780" s="15">
        <v>44765</v>
      </c>
      <c r="D780" s="21" t="str">
        <f>TEXT(Table23[[#This Row],[Order Date]],"d")</f>
        <v>23</v>
      </c>
      <c r="E780" s="15" t="str">
        <f>TEXT(Table23[[#This Row],[Order Date]],"dddd")</f>
        <v>Saturday</v>
      </c>
      <c r="F780" s="6" t="str">
        <f>TEXT(Table23[[#This Row],[Order Date]],"mmmm")</f>
        <v>July</v>
      </c>
      <c r="G780" s="6" t="s">
        <v>2219</v>
      </c>
      <c r="H780" s="6" t="s">
        <v>2220</v>
      </c>
      <c r="I780" s="6" t="s">
        <v>32</v>
      </c>
      <c r="J780" s="6" t="s">
        <v>33</v>
      </c>
      <c r="K780" s="7">
        <v>210</v>
      </c>
      <c r="L780" s="7">
        <v>3</v>
      </c>
      <c r="M780" s="7">
        <f>Table23[[#This Row],[Qty]]*Table23[[#This Row],[Price]]</f>
        <v>630</v>
      </c>
      <c r="N780" s="6" t="s">
        <v>23</v>
      </c>
      <c r="O780" s="8">
        <f>SUMIFS(Table23[Amount], Table23[Order Date], "&gt;"&amp;Table23[[#This Row],[Order Date]]-30,Table23[Order Date], "&lt;="&amp;Table23[[#This Row],[Order Date]])</f>
        <v>1940700</v>
      </c>
      <c r="P780" s="9">
        <f>SUMIFS(Table23[Amount], Table23[Order Date], "&gt;"&amp;Table23[[#This Row],[Order Date]]-90,Table23[Order Date], "&lt;="&amp;Table23[[#This Row],[Order Date]])</f>
        <v>6214500</v>
      </c>
    </row>
    <row r="781" spans="2:16" x14ac:dyDescent="0.25">
      <c r="B781" s="5" t="s">
        <v>2285</v>
      </c>
      <c r="C781" s="15">
        <v>44765</v>
      </c>
      <c r="D781" s="21" t="str">
        <f>TEXT(Table23[[#This Row],[Order Date]],"d")</f>
        <v>23</v>
      </c>
      <c r="E781" s="15" t="str">
        <f>TEXT(Table23[[#This Row],[Order Date]],"dddd")</f>
        <v>Saturday</v>
      </c>
      <c r="F781" s="6" t="str">
        <f>TEXT(Table23[[#This Row],[Order Date]],"mmmm")</f>
        <v>July</v>
      </c>
      <c r="G781" s="6" t="s">
        <v>2222</v>
      </c>
      <c r="H781" s="6" t="s">
        <v>2223</v>
      </c>
      <c r="I781" s="6" t="s">
        <v>15</v>
      </c>
      <c r="J781" s="6" t="s">
        <v>37</v>
      </c>
      <c r="K781" s="7">
        <v>4000</v>
      </c>
      <c r="L781" s="7">
        <v>1</v>
      </c>
      <c r="M781" s="7">
        <f>Table23[[#This Row],[Qty]]*Table23[[#This Row],[Price]]</f>
        <v>4000</v>
      </c>
      <c r="N781" s="6" t="s">
        <v>17</v>
      </c>
      <c r="O781" s="8">
        <f>SUMIFS(Table23[Amount], Table23[Order Date], "&gt;"&amp;Table23[[#This Row],[Order Date]]-30,Table23[Order Date], "&lt;="&amp;Table23[[#This Row],[Order Date]])</f>
        <v>1940700</v>
      </c>
      <c r="P781" s="9">
        <f>SUMIFS(Table23[Amount], Table23[Order Date], "&gt;"&amp;Table23[[#This Row],[Order Date]]-90,Table23[Order Date], "&lt;="&amp;Table23[[#This Row],[Order Date]])</f>
        <v>6214500</v>
      </c>
    </row>
    <row r="782" spans="2:16" x14ac:dyDescent="0.25">
      <c r="B782" s="5" t="s">
        <v>2286</v>
      </c>
      <c r="C782" s="15">
        <v>44765</v>
      </c>
      <c r="D782" s="21" t="str">
        <f>TEXT(Table23[[#This Row],[Order Date]],"d")</f>
        <v>23</v>
      </c>
      <c r="E782" s="15" t="str">
        <f>TEXT(Table23[[#This Row],[Order Date]],"dddd")</f>
        <v>Saturday</v>
      </c>
      <c r="F782" s="6" t="str">
        <f>TEXT(Table23[[#This Row],[Order Date]],"mmmm")</f>
        <v>July</v>
      </c>
      <c r="G782" s="6" t="s">
        <v>2225</v>
      </c>
      <c r="H782" s="6" t="s">
        <v>2226</v>
      </c>
      <c r="I782" s="6" t="s">
        <v>21</v>
      </c>
      <c r="J782" s="6" t="s">
        <v>41</v>
      </c>
      <c r="K782" s="7">
        <v>3200</v>
      </c>
      <c r="L782" s="7">
        <v>2</v>
      </c>
      <c r="M782" s="7">
        <f>Table23[[#This Row],[Qty]]*Table23[[#This Row],[Price]]</f>
        <v>6400</v>
      </c>
      <c r="N782" s="6" t="s">
        <v>23</v>
      </c>
      <c r="O782" s="8">
        <f>SUMIFS(Table23[Amount], Table23[Order Date], "&gt;"&amp;Table23[[#This Row],[Order Date]]-30,Table23[Order Date], "&lt;="&amp;Table23[[#This Row],[Order Date]])</f>
        <v>1940700</v>
      </c>
      <c r="P782" s="9">
        <f>SUMIFS(Table23[Amount], Table23[Order Date], "&gt;"&amp;Table23[[#This Row],[Order Date]]-90,Table23[Order Date], "&lt;="&amp;Table23[[#This Row],[Order Date]])</f>
        <v>6214500</v>
      </c>
    </row>
    <row r="783" spans="2:16" x14ac:dyDescent="0.25">
      <c r="B783" s="5" t="s">
        <v>2287</v>
      </c>
      <c r="C783" s="15">
        <v>44765</v>
      </c>
      <c r="D783" s="21" t="str">
        <f>TEXT(Table23[[#This Row],[Order Date]],"d")</f>
        <v>23</v>
      </c>
      <c r="E783" s="15" t="str">
        <f>TEXT(Table23[[#This Row],[Order Date]],"dddd")</f>
        <v>Saturday</v>
      </c>
      <c r="F783" s="6" t="str">
        <f>TEXT(Table23[[#This Row],[Order Date]],"mmmm")</f>
        <v>July</v>
      </c>
      <c r="G783" s="6" t="s">
        <v>2228</v>
      </c>
      <c r="H783" s="6" t="s">
        <v>2229</v>
      </c>
      <c r="I783" s="6" t="s">
        <v>27</v>
      </c>
      <c r="J783" s="6" t="s">
        <v>45</v>
      </c>
      <c r="K783" s="7">
        <v>2900</v>
      </c>
      <c r="L783" s="7">
        <v>3</v>
      </c>
      <c r="M783" s="7">
        <f>Table23[[#This Row],[Qty]]*Table23[[#This Row],[Price]]</f>
        <v>8700</v>
      </c>
      <c r="N783" s="6" t="s">
        <v>17</v>
      </c>
      <c r="O783" s="8">
        <f>SUMIFS(Table23[Amount], Table23[Order Date], "&gt;"&amp;Table23[[#This Row],[Order Date]]-30,Table23[Order Date], "&lt;="&amp;Table23[[#This Row],[Order Date]])</f>
        <v>1940700</v>
      </c>
      <c r="P783" s="9">
        <f>SUMIFS(Table23[Amount], Table23[Order Date], "&gt;"&amp;Table23[[#This Row],[Order Date]]-90,Table23[Order Date], "&lt;="&amp;Table23[[#This Row],[Order Date]])</f>
        <v>6214500</v>
      </c>
    </row>
    <row r="784" spans="2:16" x14ac:dyDescent="0.25">
      <c r="B784" s="5" t="s">
        <v>2288</v>
      </c>
      <c r="C784" s="15">
        <v>44766</v>
      </c>
      <c r="D784" s="21" t="str">
        <f>TEXT(Table23[[#This Row],[Order Date]],"d")</f>
        <v>24</v>
      </c>
      <c r="E784" s="15" t="str">
        <f>TEXT(Table23[[#This Row],[Order Date]],"dddd")</f>
        <v>Sunday</v>
      </c>
      <c r="F784" s="6" t="str">
        <f>TEXT(Table23[[#This Row],[Order Date]],"mmmm")</f>
        <v>July</v>
      </c>
      <c r="G784" s="6" t="s">
        <v>2231</v>
      </c>
      <c r="H784" s="6" t="s">
        <v>2232</v>
      </c>
      <c r="I784" s="6" t="s">
        <v>27</v>
      </c>
      <c r="J784" s="6" t="s">
        <v>37</v>
      </c>
      <c r="K784" s="7">
        <v>190</v>
      </c>
      <c r="L784" s="7">
        <v>5</v>
      </c>
      <c r="M784" s="7">
        <f>Table23[[#This Row],[Qty]]*Table23[[#This Row],[Price]]</f>
        <v>950</v>
      </c>
      <c r="N784" s="6" t="s">
        <v>23</v>
      </c>
      <c r="O784" s="8">
        <f>SUMIFS(Table23[Amount], Table23[Order Date], "&gt;"&amp;Table23[[#This Row],[Order Date]]-30,Table23[Order Date], "&lt;="&amp;Table23[[#This Row],[Order Date]])</f>
        <v>1939470</v>
      </c>
      <c r="P784" s="9">
        <f>SUMIFS(Table23[Amount], Table23[Order Date], "&gt;"&amp;Table23[[#This Row],[Order Date]]-90,Table23[Order Date], "&lt;="&amp;Table23[[#This Row],[Order Date]])</f>
        <v>6213270</v>
      </c>
    </row>
    <row r="785" spans="2:16" x14ac:dyDescent="0.25">
      <c r="B785" s="5" t="s">
        <v>2289</v>
      </c>
      <c r="C785" s="15">
        <v>44766</v>
      </c>
      <c r="D785" s="21" t="str">
        <f>TEXT(Table23[[#This Row],[Order Date]],"d")</f>
        <v>24</v>
      </c>
      <c r="E785" s="15" t="str">
        <f>TEXT(Table23[[#This Row],[Order Date]],"dddd")</f>
        <v>Sunday</v>
      </c>
      <c r="F785" s="6" t="str">
        <f>TEXT(Table23[[#This Row],[Order Date]],"mmmm")</f>
        <v>July</v>
      </c>
      <c r="G785" s="6" t="s">
        <v>2234</v>
      </c>
      <c r="H785" s="6" t="s">
        <v>2235</v>
      </c>
      <c r="I785" s="6" t="s">
        <v>32</v>
      </c>
      <c r="J785" s="6" t="s">
        <v>41</v>
      </c>
      <c r="K785" s="7">
        <v>4000</v>
      </c>
      <c r="L785" s="7">
        <v>6</v>
      </c>
      <c r="M785" s="7">
        <f>Table23[[#This Row],[Qty]]*Table23[[#This Row],[Price]]</f>
        <v>24000</v>
      </c>
      <c r="N785" s="6" t="s">
        <v>17</v>
      </c>
      <c r="O785" s="8">
        <f>SUMIFS(Table23[Amount], Table23[Order Date], "&gt;"&amp;Table23[[#This Row],[Order Date]]-30,Table23[Order Date], "&lt;="&amp;Table23[[#This Row],[Order Date]])</f>
        <v>1939470</v>
      </c>
      <c r="P785" s="9">
        <f>SUMIFS(Table23[Amount], Table23[Order Date], "&gt;"&amp;Table23[[#This Row],[Order Date]]-90,Table23[Order Date], "&lt;="&amp;Table23[[#This Row],[Order Date]])</f>
        <v>6213270</v>
      </c>
    </row>
    <row r="786" spans="2:16" x14ac:dyDescent="0.25">
      <c r="B786" s="5" t="s">
        <v>2290</v>
      </c>
      <c r="C786" s="15">
        <v>44766</v>
      </c>
      <c r="D786" s="21" t="str">
        <f>TEXT(Table23[[#This Row],[Order Date]],"d")</f>
        <v>24</v>
      </c>
      <c r="E786" s="15" t="str">
        <f>TEXT(Table23[[#This Row],[Order Date]],"dddd")</f>
        <v>Sunday</v>
      </c>
      <c r="F786" s="6" t="str">
        <f>TEXT(Table23[[#This Row],[Order Date]],"mmmm")</f>
        <v>July</v>
      </c>
      <c r="G786" s="6" t="s">
        <v>2237</v>
      </c>
      <c r="H786" s="6" t="s">
        <v>2238</v>
      </c>
      <c r="I786" s="6" t="s">
        <v>15</v>
      </c>
      <c r="J786" s="6" t="s">
        <v>45</v>
      </c>
      <c r="K786" s="7">
        <v>1500</v>
      </c>
      <c r="L786" s="7">
        <v>2</v>
      </c>
      <c r="M786" s="7">
        <f>Table23[[#This Row],[Qty]]*Table23[[#This Row],[Price]]</f>
        <v>3000</v>
      </c>
      <c r="N786" s="6" t="s">
        <v>23</v>
      </c>
      <c r="O786" s="8">
        <f>SUMIFS(Table23[Amount], Table23[Order Date], "&gt;"&amp;Table23[[#This Row],[Order Date]]-30,Table23[Order Date], "&lt;="&amp;Table23[[#This Row],[Order Date]])</f>
        <v>1939470</v>
      </c>
      <c r="P786" s="9">
        <f>SUMIFS(Table23[Amount], Table23[Order Date], "&gt;"&amp;Table23[[#This Row],[Order Date]]-90,Table23[Order Date], "&lt;="&amp;Table23[[#This Row],[Order Date]])</f>
        <v>6213270</v>
      </c>
    </row>
    <row r="787" spans="2:16" x14ac:dyDescent="0.25">
      <c r="B787" s="5" t="s">
        <v>2291</v>
      </c>
      <c r="C787" s="15">
        <v>44766</v>
      </c>
      <c r="D787" s="21" t="str">
        <f>TEXT(Table23[[#This Row],[Order Date]],"d")</f>
        <v>24</v>
      </c>
      <c r="E787" s="15" t="str">
        <f>TEXT(Table23[[#This Row],[Order Date]],"dddd")</f>
        <v>Sunday</v>
      </c>
      <c r="F787" s="6" t="str">
        <f>TEXT(Table23[[#This Row],[Order Date]],"mmmm")</f>
        <v>July</v>
      </c>
      <c r="G787" s="6" t="s">
        <v>2240</v>
      </c>
      <c r="H787" s="6" t="s">
        <v>2241</v>
      </c>
      <c r="I787" s="6" t="s">
        <v>27</v>
      </c>
      <c r="J787" s="6" t="s">
        <v>37</v>
      </c>
      <c r="K787" s="7">
        <v>210</v>
      </c>
      <c r="L787" s="7">
        <v>3</v>
      </c>
      <c r="M787" s="7">
        <f>Table23[[#This Row],[Qty]]*Table23[[#This Row],[Price]]</f>
        <v>630</v>
      </c>
      <c r="N787" s="6" t="s">
        <v>17</v>
      </c>
      <c r="O787" s="8">
        <f>SUMIFS(Table23[Amount], Table23[Order Date], "&gt;"&amp;Table23[[#This Row],[Order Date]]-30,Table23[Order Date], "&lt;="&amp;Table23[[#This Row],[Order Date]])</f>
        <v>1939470</v>
      </c>
      <c r="P787" s="9">
        <f>SUMIFS(Table23[Amount], Table23[Order Date], "&gt;"&amp;Table23[[#This Row],[Order Date]]-90,Table23[Order Date], "&lt;="&amp;Table23[[#This Row],[Order Date]])</f>
        <v>6213270</v>
      </c>
    </row>
    <row r="788" spans="2:16" x14ac:dyDescent="0.25">
      <c r="B788" s="5" t="s">
        <v>2292</v>
      </c>
      <c r="C788" s="15">
        <v>44766</v>
      </c>
      <c r="D788" s="21" t="str">
        <f>TEXT(Table23[[#This Row],[Order Date]],"d")</f>
        <v>24</v>
      </c>
      <c r="E788" s="15" t="str">
        <f>TEXT(Table23[[#This Row],[Order Date]],"dddd")</f>
        <v>Sunday</v>
      </c>
      <c r="F788" s="6" t="str">
        <f>TEXT(Table23[[#This Row],[Order Date]],"mmmm")</f>
        <v>July</v>
      </c>
      <c r="G788" s="6" t="s">
        <v>2243</v>
      </c>
      <c r="H788" s="6" t="s">
        <v>2244</v>
      </c>
      <c r="I788" s="6" t="s">
        <v>32</v>
      </c>
      <c r="J788" s="6" t="s">
        <v>41</v>
      </c>
      <c r="K788" s="7">
        <v>4000</v>
      </c>
      <c r="L788" s="7">
        <v>5</v>
      </c>
      <c r="M788" s="7">
        <f>Table23[[#This Row],[Qty]]*Table23[[#This Row],[Price]]</f>
        <v>20000</v>
      </c>
      <c r="N788" s="6" t="s">
        <v>23</v>
      </c>
      <c r="O788" s="8">
        <f>SUMIFS(Table23[Amount], Table23[Order Date], "&gt;"&amp;Table23[[#This Row],[Order Date]]-30,Table23[Order Date], "&lt;="&amp;Table23[[#This Row],[Order Date]])</f>
        <v>1939470</v>
      </c>
      <c r="P788" s="9">
        <f>SUMIFS(Table23[Amount], Table23[Order Date], "&gt;"&amp;Table23[[#This Row],[Order Date]]-90,Table23[Order Date], "&lt;="&amp;Table23[[#This Row],[Order Date]])</f>
        <v>6213270</v>
      </c>
    </row>
    <row r="789" spans="2:16" x14ac:dyDescent="0.25">
      <c r="B789" s="5" t="s">
        <v>2293</v>
      </c>
      <c r="C789" s="15">
        <v>44767</v>
      </c>
      <c r="D789" s="21" t="str">
        <f>TEXT(Table23[[#This Row],[Order Date]],"d")</f>
        <v>25</v>
      </c>
      <c r="E789" s="15" t="str">
        <f>TEXT(Table23[[#This Row],[Order Date]],"dddd")</f>
        <v>Monday</v>
      </c>
      <c r="F789" s="6" t="str">
        <f>TEXT(Table23[[#This Row],[Order Date]],"mmmm")</f>
        <v>July</v>
      </c>
      <c r="G789" s="6" t="s">
        <v>2246</v>
      </c>
      <c r="H789" s="6" t="s">
        <v>2247</v>
      </c>
      <c r="I789" s="6" t="s">
        <v>15</v>
      </c>
      <c r="J789" s="6" t="s">
        <v>45</v>
      </c>
      <c r="K789" s="7">
        <v>3200</v>
      </c>
      <c r="L789" s="7">
        <v>3</v>
      </c>
      <c r="M789" s="7">
        <f>Table23[[#This Row],[Qty]]*Table23[[#This Row],[Price]]</f>
        <v>9600</v>
      </c>
      <c r="N789" s="6" t="s">
        <v>17</v>
      </c>
      <c r="O789" s="8">
        <f>SUMIFS(Table23[Amount], Table23[Order Date], "&gt;"&amp;Table23[[#This Row],[Order Date]]-30,Table23[Order Date], "&lt;="&amp;Table23[[#This Row],[Order Date]])</f>
        <v>1921240</v>
      </c>
      <c r="P789" s="9">
        <f>SUMIFS(Table23[Amount], Table23[Order Date], "&gt;"&amp;Table23[[#This Row],[Order Date]]-90,Table23[Order Date], "&lt;="&amp;Table23[[#This Row],[Order Date]])</f>
        <v>6195040</v>
      </c>
    </row>
    <row r="790" spans="2:16" x14ac:dyDescent="0.25">
      <c r="B790" s="5" t="s">
        <v>2294</v>
      </c>
      <c r="C790" s="15">
        <v>44767</v>
      </c>
      <c r="D790" s="21" t="str">
        <f>TEXT(Table23[[#This Row],[Order Date]],"d")</f>
        <v>25</v>
      </c>
      <c r="E790" s="15" t="str">
        <f>TEXT(Table23[[#This Row],[Order Date]],"dddd")</f>
        <v>Monday</v>
      </c>
      <c r="F790" s="6" t="str">
        <f>TEXT(Table23[[#This Row],[Order Date]],"mmmm")</f>
        <v>July</v>
      </c>
      <c r="G790" s="6" t="s">
        <v>2180</v>
      </c>
      <c r="H790" s="6" t="s">
        <v>2181</v>
      </c>
      <c r="I790" s="6" t="s">
        <v>27</v>
      </c>
      <c r="J790" s="6" t="s">
        <v>37</v>
      </c>
      <c r="K790" s="7">
        <v>2900</v>
      </c>
      <c r="L790" s="7">
        <v>1</v>
      </c>
      <c r="M790" s="7">
        <f>Table23[[#This Row],[Qty]]*Table23[[#This Row],[Price]]</f>
        <v>2900</v>
      </c>
      <c r="N790" s="6" t="s">
        <v>23</v>
      </c>
      <c r="O790" s="8">
        <f>SUMIFS(Table23[Amount], Table23[Order Date], "&gt;"&amp;Table23[[#This Row],[Order Date]]-30,Table23[Order Date], "&lt;="&amp;Table23[[#This Row],[Order Date]])</f>
        <v>1921240</v>
      </c>
      <c r="P790" s="9">
        <f>SUMIFS(Table23[Amount], Table23[Order Date], "&gt;"&amp;Table23[[#This Row],[Order Date]]-90,Table23[Order Date], "&lt;="&amp;Table23[[#This Row],[Order Date]])</f>
        <v>6195040</v>
      </c>
    </row>
    <row r="791" spans="2:16" x14ac:dyDescent="0.25">
      <c r="B791" s="5" t="s">
        <v>2295</v>
      </c>
      <c r="C791" s="15">
        <v>44767</v>
      </c>
      <c r="D791" s="21" t="str">
        <f>TEXT(Table23[[#This Row],[Order Date]],"d")</f>
        <v>25</v>
      </c>
      <c r="E791" s="15" t="str">
        <f>TEXT(Table23[[#This Row],[Order Date]],"dddd")</f>
        <v>Monday</v>
      </c>
      <c r="F791" s="6" t="str">
        <f>TEXT(Table23[[#This Row],[Order Date]],"mmmm")</f>
        <v>July</v>
      </c>
      <c r="G791" s="6" t="s">
        <v>2183</v>
      </c>
      <c r="H791" s="6" t="s">
        <v>2184</v>
      </c>
      <c r="I791" s="6" t="s">
        <v>32</v>
      </c>
      <c r="J791" s="6" t="s">
        <v>41</v>
      </c>
      <c r="K791" s="7">
        <v>190</v>
      </c>
      <c r="L791" s="7">
        <v>10</v>
      </c>
      <c r="M791" s="7">
        <f>Table23[[#This Row],[Qty]]*Table23[[#This Row],[Price]]</f>
        <v>1900</v>
      </c>
      <c r="N791" s="6" t="s">
        <v>17</v>
      </c>
      <c r="O791" s="8">
        <f>SUMIFS(Table23[Amount], Table23[Order Date], "&gt;"&amp;Table23[[#This Row],[Order Date]]-30,Table23[Order Date], "&lt;="&amp;Table23[[#This Row],[Order Date]])</f>
        <v>1921240</v>
      </c>
      <c r="P791" s="9">
        <f>SUMIFS(Table23[Amount], Table23[Order Date], "&gt;"&amp;Table23[[#This Row],[Order Date]]-90,Table23[Order Date], "&lt;="&amp;Table23[[#This Row],[Order Date]])</f>
        <v>6195040</v>
      </c>
    </row>
    <row r="792" spans="2:16" x14ac:dyDescent="0.25">
      <c r="B792" s="5" t="s">
        <v>2296</v>
      </c>
      <c r="C792" s="15">
        <v>44767</v>
      </c>
      <c r="D792" s="21" t="str">
        <f>TEXT(Table23[[#This Row],[Order Date]],"d")</f>
        <v>25</v>
      </c>
      <c r="E792" s="15" t="str">
        <f>TEXT(Table23[[#This Row],[Order Date]],"dddd")</f>
        <v>Monday</v>
      </c>
      <c r="F792" s="6" t="str">
        <f>TEXT(Table23[[#This Row],[Order Date]],"mmmm")</f>
        <v>July</v>
      </c>
      <c r="G792" s="6" t="s">
        <v>2186</v>
      </c>
      <c r="H792" s="6" t="s">
        <v>2187</v>
      </c>
      <c r="I792" s="6" t="s">
        <v>15</v>
      </c>
      <c r="J792" s="6" t="s">
        <v>45</v>
      </c>
      <c r="K792" s="7">
        <v>4000</v>
      </c>
      <c r="L792" s="7">
        <v>3</v>
      </c>
      <c r="M792" s="7">
        <f>Table23[[#This Row],[Qty]]*Table23[[#This Row],[Price]]</f>
        <v>12000</v>
      </c>
      <c r="N792" s="6" t="s">
        <v>23</v>
      </c>
      <c r="O792" s="8">
        <f>SUMIFS(Table23[Amount], Table23[Order Date], "&gt;"&amp;Table23[[#This Row],[Order Date]]-30,Table23[Order Date], "&lt;="&amp;Table23[[#This Row],[Order Date]])</f>
        <v>1921240</v>
      </c>
      <c r="P792" s="9">
        <f>SUMIFS(Table23[Amount], Table23[Order Date], "&gt;"&amp;Table23[[#This Row],[Order Date]]-90,Table23[Order Date], "&lt;="&amp;Table23[[#This Row],[Order Date]])</f>
        <v>6195040</v>
      </c>
    </row>
    <row r="793" spans="2:16" x14ac:dyDescent="0.25">
      <c r="B793" s="5" t="s">
        <v>2297</v>
      </c>
      <c r="C793" s="15">
        <v>44767</v>
      </c>
      <c r="D793" s="21" t="str">
        <f>TEXT(Table23[[#This Row],[Order Date]],"d")</f>
        <v>25</v>
      </c>
      <c r="E793" s="15" t="str">
        <f>TEXT(Table23[[#This Row],[Order Date]],"dddd")</f>
        <v>Monday</v>
      </c>
      <c r="F793" s="6" t="str">
        <f>TEXT(Table23[[#This Row],[Order Date]],"mmmm")</f>
        <v>July</v>
      </c>
      <c r="G793" s="6" t="s">
        <v>2189</v>
      </c>
      <c r="H793" s="6" t="s">
        <v>2190</v>
      </c>
      <c r="I793" s="6" t="s">
        <v>21</v>
      </c>
      <c r="J793" s="6" t="s">
        <v>16</v>
      </c>
      <c r="K793" s="7">
        <v>1500</v>
      </c>
      <c r="L793" s="7">
        <v>4</v>
      </c>
      <c r="M793" s="7">
        <f>Table23[[#This Row],[Qty]]*Table23[[#This Row],[Price]]</f>
        <v>6000</v>
      </c>
      <c r="N793" s="6" t="s">
        <v>17</v>
      </c>
      <c r="O793" s="8">
        <f>SUMIFS(Table23[Amount], Table23[Order Date], "&gt;"&amp;Table23[[#This Row],[Order Date]]-30,Table23[Order Date], "&lt;="&amp;Table23[[#This Row],[Order Date]])</f>
        <v>1921240</v>
      </c>
      <c r="P793" s="9">
        <f>SUMIFS(Table23[Amount], Table23[Order Date], "&gt;"&amp;Table23[[#This Row],[Order Date]]-90,Table23[Order Date], "&lt;="&amp;Table23[[#This Row],[Order Date]])</f>
        <v>6195040</v>
      </c>
    </row>
    <row r="794" spans="2:16" x14ac:dyDescent="0.25">
      <c r="B794" s="5" t="s">
        <v>2298</v>
      </c>
      <c r="C794" s="15">
        <v>44768</v>
      </c>
      <c r="D794" s="21" t="str">
        <f>TEXT(Table23[[#This Row],[Order Date]],"d")</f>
        <v>26</v>
      </c>
      <c r="E794" s="15" t="str">
        <f>TEXT(Table23[[#This Row],[Order Date]],"dddd")</f>
        <v>Tuesday</v>
      </c>
      <c r="F794" s="6" t="str">
        <f>TEXT(Table23[[#This Row],[Order Date]],"mmmm")</f>
        <v>July</v>
      </c>
      <c r="G794" s="6" t="s">
        <v>2192</v>
      </c>
      <c r="H794" s="6" t="s">
        <v>2193</v>
      </c>
      <c r="I794" s="6" t="s">
        <v>27</v>
      </c>
      <c r="J794" s="6" t="s">
        <v>22</v>
      </c>
      <c r="K794" s="7">
        <v>210</v>
      </c>
      <c r="L794" s="7">
        <v>5</v>
      </c>
      <c r="M794" s="7">
        <f>Table23[[#This Row],[Qty]]*Table23[[#This Row],[Price]]</f>
        <v>1050</v>
      </c>
      <c r="N794" s="6" t="s">
        <v>23</v>
      </c>
      <c r="O794" s="8">
        <f>SUMIFS(Table23[Amount], Table23[Order Date], "&gt;"&amp;Table23[[#This Row],[Order Date]]-30,Table23[Order Date], "&lt;="&amp;Table23[[#This Row],[Order Date]])</f>
        <v>1880840</v>
      </c>
      <c r="P794" s="9">
        <f>SUMIFS(Table23[Amount], Table23[Order Date], "&gt;"&amp;Table23[[#This Row],[Order Date]]-90,Table23[Order Date], "&lt;="&amp;Table23[[#This Row],[Order Date]])</f>
        <v>6154640</v>
      </c>
    </row>
    <row r="795" spans="2:16" x14ac:dyDescent="0.25">
      <c r="B795" s="5" t="s">
        <v>2299</v>
      </c>
      <c r="C795" s="15">
        <v>44768</v>
      </c>
      <c r="D795" s="21" t="str">
        <f>TEXT(Table23[[#This Row],[Order Date]],"d")</f>
        <v>26</v>
      </c>
      <c r="E795" s="15" t="str">
        <f>TEXT(Table23[[#This Row],[Order Date]],"dddd")</f>
        <v>Tuesday</v>
      </c>
      <c r="F795" s="6" t="str">
        <f>TEXT(Table23[[#This Row],[Order Date]],"mmmm")</f>
        <v>July</v>
      </c>
      <c r="G795" s="6" t="s">
        <v>2195</v>
      </c>
      <c r="H795" s="6" t="s">
        <v>2196</v>
      </c>
      <c r="I795" s="6" t="s">
        <v>32</v>
      </c>
      <c r="J795" s="6" t="s">
        <v>28</v>
      </c>
      <c r="K795" s="7">
        <v>4000</v>
      </c>
      <c r="L795" s="7">
        <v>6</v>
      </c>
      <c r="M795" s="7">
        <f>Table23[[#This Row],[Qty]]*Table23[[#This Row],[Price]]</f>
        <v>24000</v>
      </c>
      <c r="N795" s="6" t="s">
        <v>17</v>
      </c>
      <c r="O795" s="8">
        <f>SUMIFS(Table23[Amount], Table23[Order Date], "&gt;"&amp;Table23[[#This Row],[Order Date]]-30,Table23[Order Date], "&lt;="&amp;Table23[[#This Row],[Order Date]])</f>
        <v>1880840</v>
      </c>
      <c r="P795" s="9">
        <f>SUMIFS(Table23[Amount], Table23[Order Date], "&gt;"&amp;Table23[[#This Row],[Order Date]]-90,Table23[Order Date], "&lt;="&amp;Table23[[#This Row],[Order Date]])</f>
        <v>6154640</v>
      </c>
    </row>
    <row r="796" spans="2:16" x14ac:dyDescent="0.25">
      <c r="B796" s="5" t="s">
        <v>2300</v>
      </c>
      <c r="C796" s="15">
        <v>44768</v>
      </c>
      <c r="D796" s="21" t="str">
        <f>TEXT(Table23[[#This Row],[Order Date]],"d")</f>
        <v>26</v>
      </c>
      <c r="E796" s="15" t="str">
        <f>TEXT(Table23[[#This Row],[Order Date]],"dddd")</f>
        <v>Tuesday</v>
      </c>
      <c r="F796" s="6" t="str">
        <f>TEXT(Table23[[#This Row],[Order Date]],"mmmm")</f>
        <v>July</v>
      </c>
      <c r="G796" s="6" t="s">
        <v>2198</v>
      </c>
      <c r="H796" s="6" t="s">
        <v>2199</v>
      </c>
      <c r="I796" s="6" t="s">
        <v>15</v>
      </c>
      <c r="J796" s="6" t="s">
        <v>33</v>
      </c>
      <c r="K796" s="7">
        <v>3200</v>
      </c>
      <c r="L796" s="7">
        <v>5</v>
      </c>
      <c r="M796" s="7">
        <f>Table23[[#This Row],[Qty]]*Table23[[#This Row],[Price]]</f>
        <v>16000</v>
      </c>
      <c r="N796" s="6" t="s">
        <v>23</v>
      </c>
      <c r="O796" s="8">
        <f>SUMIFS(Table23[Amount], Table23[Order Date], "&gt;"&amp;Table23[[#This Row],[Order Date]]-30,Table23[Order Date], "&lt;="&amp;Table23[[#This Row],[Order Date]])</f>
        <v>1880840</v>
      </c>
      <c r="P796" s="9">
        <f>SUMIFS(Table23[Amount], Table23[Order Date], "&gt;"&amp;Table23[[#This Row],[Order Date]]-90,Table23[Order Date], "&lt;="&amp;Table23[[#This Row],[Order Date]])</f>
        <v>6154640</v>
      </c>
    </row>
    <row r="797" spans="2:16" x14ac:dyDescent="0.25">
      <c r="B797" s="5" t="s">
        <v>2301</v>
      </c>
      <c r="C797" s="15">
        <v>44768</v>
      </c>
      <c r="D797" s="21" t="str">
        <f>TEXT(Table23[[#This Row],[Order Date]],"d")</f>
        <v>26</v>
      </c>
      <c r="E797" s="15" t="str">
        <f>TEXT(Table23[[#This Row],[Order Date]],"dddd")</f>
        <v>Tuesday</v>
      </c>
      <c r="F797" s="6" t="str">
        <f>TEXT(Table23[[#This Row],[Order Date]],"mmmm")</f>
        <v>July</v>
      </c>
      <c r="G797" s="6" t="s">
        <v>2201</v>
      </c>
      <c r="H797" s="6" t="s">
        <v>2202</v>
      </c>
      <c r="I797" s="6" t="s">
        <v>21</v>
      </c>
      <c r="J797" s="6" t="s">
        <v>37</v>
      </c>
      <c r="K797" s="7">
        <v>2900</v>
      </c>
      <c r="L797" s="7">
        <v>6</v>
      </c>
      <c r="M797" s="7">
        <f>Table23[[#This Row],[Qty]]*Table23[[#This Row],[Price]]</f>
        <v>17400</v>
      </c>
      <c r="N797" s="6" t="s">
        <v>17</v>
      </c>
      <c r="O797" s="8">
        <f>SUMIFS(Table23[Amount], Table23[Order Date], "&gt;"&amp;Table23[[#This Row],[Order Date]]-30,Table23[Order Date], "&lt;="&amp;Table23[[#This Row],[Order Date]])</f>
        <v>1880840</v>
      </c>
      <c r="P797" s="9">
        <f>SUMIFS(Table23[Amount], Table23[Order Date], "&gt;"&amp;Table23[[#This Row],[Order Date]]-90,Table23[Order Date], "&lt;="&amp;Table23[[#This Row],[Order Date]])</f>
        <v>6154640</v>
      </c>
    </row>
    <row r="798" spans="2:16" x14ac:dyDescent="0.25">
      <c r="B798" s="5" t="s">
        <v>2302</v>
      </c>
      <c r="C798" s="15">
        <v>44768</v>
      </c>
      <c r="D798" s="21" t="str">
        <f>TEXT(Table23[[#This Row],[Order Date]],"d")</f>
        <v>26</v>
      </c>
      <c r="E798" s="15" t="str">
        <f>TEXT(Table23[[#This Row],[Order Date]],"dddd")</f>
        <v>Tuesday</v>
      </c>
      <c r="F798" s="6" t="str">
        <f>TEXT(Table23[[#This Row],[Order Date]],"mmmm")</f>
        <v>July</v>
      </c>
      <c r="G798" s="6" t="s">
        <v>2204</v>
      </c>
      <c r="H798" s="6" t="s">
        <v>2205</v>
      </c>
      <c r="I798" s="6" t="s">
        <v>27</v>
      </c>
      <c r="J798" s="6" t="s">
        <v>41</v>
      </c>
      <c r="K798" s="7">
        <v>190</v>
      </c>
      <c r="L798" s="7">
        <v>5</v>
      </c>
      <c r="M798" s="7">
        <f>Table23[[#This Row],[Qty]]*Table23[[#This Row],[Price]]</f>
        <v>950</v>
      </c>
      <c r="N798" s="6" t="s">
        <v>23</v>
      </c>
      <c r="O798" s="8">
        <f>SUMIFS(Table23[Amount], Table23[Order Date], "&gt;"&amp;Table23[[#This Row],[Order Date]]-30,Table23[Order Date], "&lt;="&amp;Table23[[#This Row],[Order Date]])</f>
        <v>1880840</v>
      </c>
      <c r="P798" s="9">
        <f>SUMIFS(Table23[Amount], Table23[Order Date], "&gt;"&amp;Table23[[#This Row],[Order Date]]-90,Table23[Order Date], "&lt;="&amp;Table23[[#This Row],[Order Date]])</f>
        <v>6154640</v>
      </c>
    </row>
    <row r="799" spans="2:16" x14ac:dyDescent="0.25">
      <c r="B799" s="5" t="s">
        <v>2303</v>
      </c>
      <c r="C799" s="15">
        <v>44769</v>
      </c>
      <c r="D799" s="21" t="str">
        <f>TEXT(Table23[[#This Row],[Order Date]],"d")</f>
        <v>27</v>
      </c>
      <c r="E799" s="15" t="str">
        <f>TEXT(Table23[[#This Row],[Order Date]],"dddd")</f>
        <v>Wednesday</v>
      </c>
      <c r="F799" s="6" t="str">
        <f>TEXT(Table23[[#This Row],[Order Date]],"mmmm")</f>
        <v>July</v>
      </c>
      <c r="G799" s="6" t="s">
        <v>2207</v>
      </c>
      <c r="H799" s="6" t="s">
        <v>2208</v>
      </c>
      <c r="I799" s="6" t="s">
        <v>32</v>
      </c>
      <c r="J799" s="6" t="s">
        <v>45</v>
      </c>
      <c r="K799" s="7">
        <v>4000</v>
      </c>
      <c r="L799" s="7">
        <v>6</v>
      </c>
      <c r="M799" s="7">
        <f>Table23[[#This Row],[Qty]]*Table23[[#This Row],[Price]]</f>
        <v>24000</v>
      </c>
      <c r="N799" s="6" t="s">
        <v>17</v>
      </c>
      <c r="O799" s="8">
        <f>SUMIFS(Table23[Amount], Table23[Order Date], "&gt;"&amp;Table23[[#This Row],[Order Date]]-30,Table23[Order Date], "&lt;="&amp;Table23[[#This Row],[Order Date]])</f>
        <v>1853390</v>
      </c>
      <c r="P799" s="9">
        <f>SUMIFS(Table23[Amount], Table23[Order Date], "&gt;"&amp;Table23[[#This Row],[Order Date]]-90,Table23[Order Date], "&lt;="&amp;Table23[[#This Row],[Order Date]])</f>
        <v>6127190</v>
      </c>
    </row>
    <row r="800" spans="2:16" x14ac:dyDescent="0.25">
      <c r="B800" s="5" t="s">
        <v>2304</v>
      </c>
      <c r="C800" s="15">
        <v>44769</v>
      </c>
      <c r="D800" s="21" t="str">
        <f>TEXT(Table23[[#This Row],[Order Date]],"d")</f>
        <v>27</v>
      </c>
      <c r="E800" s="15" t="str">
        <f>TEXT(Table23[[#This Row],[Order Date]],"dddd")</f>
        <v>Wednesday</v>
      </c>
      <c r="F800" s="6" t="str">
        <f>TEXT(Table23[[#This Row],[Order Date]],"mmmm")</f>
        <v>July</v>
      </c>
      <c r="G800" s="6" t="s">
        <v>2210</v>
      </c>
      <c r="H800" s="6" t="s">
        <v>2211</v>
      </c>
      <c r="I800" s="6" t="s">
        <v>15</v>
      </c>
      <c r="J800" s="6" t="s">
        <v>16</v>
      </c>
      <c r="K800" s="7">
        <v>1500</v>
      </c>
      <c r="L800" s="7">
        <v>2</v>
      </c>
      <c r="M800" s="7">
        <f>Table23[[#This Row],[Qty]]*Table23[[#This Row],[Price]]</f>
        <v>3000</v>
      </c>
      <c r="N800" s="6" t="s">
        <v>23</v>
      </c>
      <c r="O800" s="8">
        <f>SUMIFS(Table23[Amount], Table23[Order Date], "&gt;"&amp;Table23[[#This Row],[Order Date]]-30,Table23[Order Date], "&lt;="&amp;Table23[[#This Row],[Order Date]])</f>
        <v>1853390</v>
      </c>
      <c r="P800" s="9">
        <f>SUMIFS(Table23[Amount], Table23[Order Date], "&gt;"&amp;Table23[[#This Row],[Order Date]]-90,Table23[Order Date], "&lt;="&amp;Table23[[#This Row],[Order Date]])</f>
        <v>6127190</v>
      </c>
    </row>
    <row r="801" spans="2:16" x14ac:dyDescent="0.25">
      <c r="B801" s="5" t="s">
        <v>2305</v>
      </c>
      <c r="C801" s="15">
        <v>44769</v>
      </c>
      <c r="D801" s="21" t="str">
        <f>TEXT(Table23[[#This Row],[Order Date]],"d")</f>
        <v>27</v>
      </c>
      <c r="E801" s="15" t="str">
        <f>TEXT(Table23[[#This Row],[Order Date]],"dddd")</f>
        <v>Wednesday</v>
      </c>
      <c r="F801" s="6" t="str">
        <f>TEXT(Table23[[#This Row],[Order Date]],"mmmm")</f>
        <v>July</v>
      </c>
      <c r="G801" s="6" t="s">
        <v>2213</v>
      </c>
      <c r="H801" s="6" t="s">
        <v>2214</v>
      </c>
      <c r="I801" s="6" t="s">
        <v>21</v>
      </c>
      <c r="J801" s="6" t="s">
        <v>22</v>
      </c>
      <c r="K801" s="7">
        <v>210</v>
      </c>
      <c r="L801" s="7">
        <v>3</v>
      </c>
      <c r="M801" s="7">
        <f>Table23[[#This Row],[Qty]]*Table23[[#This Row],[Price]]</f>
        <v>630</v>
      </c>
      <c r="N801" s="6" t="s">
        <v>17</v>
      </c>
      <c r="O801" s="8">
        <f>SUMIFS(Table23[Amount], Table23[Order Date], "&gt;"&amp;Table23[[#This Row],[Order Date]]-30,Table23[Order Date], "&lt;="&amp;Table23[[#This Row],[Order Date]])</f>
        <v>1853390</v>
      </c>
      <c r="P801" s="9">
        <f>SUMIFS(Table23[Amount], Table23[Order Date], "&gt;"&amp;Table23[[#This Row],[Order Date]]-90,Table23[Order Date], "&lt;="&amp;Table23[[#This Row],[Order Date]])</f>
        <v>6127190</v>
      </c>
    </row>
    <row r="802" spans="2:16" x14ac:dyDescent="0.25">
      <c r="B802" s="5" t="s">
        <v>2306</v>
      </c>
      <c r="C802" s="15">
        <v>44769</v>
      </c>
      <c r="D802" s="21" t="str">
        <f>TEXT(Table23[[#This Row],[Order Date]],"d")</f>
        <v>27</v>
      </c>
      <c r="E802" s="15" t="str">
        <f>TEXT(Table23[[#This Row],[Order Date]],"dddd")</f>
        <v>Wednesday</v>
      </c>
      <c r="F802" s="6" t="str">
        <f>TEXT(Table23[[#This Row],[Order Date]],"mmmm")</f>
        <v>July</v>
      </c>
      <c r="G802" s="6" t="s">
        <v>2216</v>
      </c>
      <c r="H802" s="6" t="s">
        <v>2217</v>
      </c>
      <c r="I802" s="6" t="s">
        <v>27</v>
      </c>
      <c r="J802" s="6" t="s">
        <v>28</v>
      </c>
      <c r="K802" s="7">
        <v>4000</v>
      </c>
      <c r="L802" s="7">
        <v>5</v>
      </c>
      <c r="M802" s="7">
        <f>Table23[[#This Row],[Qty]]*Table23[[#This Row],[Price]]</f>
        <v>20000</v>
      </c>
      <c r="N802" s="6" t="s">
        <v>23</v>
      </c>
      <c r="O802" s="8">
        <f>SUMIFS(Table23[Amount], Table23[Order Date], "&gt;"&amp;Table23[[#This Row],[Order Date]]-30,Table23[Order Date], "&lt;="&amp;Table23[[#This Row],[Order Date]])</f>
        <v>1853390</v>
      </c>
      <c r="P802" s="9">
        <f>SUMIFS(Table23[Amount], Table23[Order Date], "&gt;"&amp;Table23[[#This Row],[Order Date]]-90,Table23[Order Date], "&lt;="&amp;Table23[[#This Row],[Order Date]])</f>
        <v>6127190</v>
      </c>
    </row>
    <row r="803" spans="2:16" x14ac:dyDescent="0.25">
      <c r="B803" s="5" t="s">
        <v>2307</v>
      </c>
      <c r="C803" s="15">
        <v>44769</v>
      </c>
      <c r="D803" s="21" t="str">
        <f>TEXT(Table23[[#This Row],[Order Date]],"d")</f>
        <v>27</v>
      </c>
      <c r="E803" s="15" t="str">
        <f>TEXT(Table23[[#This Row],[Order Date]],"dddd")</f>
        <v>Wednesday</v>
      </c>
      <c r="F803" s="6" t="str">
        <f>TEXT(Table23[[#This Row],[Order Date]],"mmmm")</f>
        <v>July</v>
      </c>
      <c r="G803" s="6" t="s">
        <v>2219</v>
      </c>
      <c r="H803" s="6" t="s">
        <v>2220</v>
      </c>
      <c r="I803" s="6" t="s">
        <v>32</v>
      </c>
      <c r="J803" s="6" t="s">
        <v>33</v>
      </c>
      <c r="K803" s="7">
        <v>3200</v>
      </c>
      <c r="L803" s="7">
        <v>3</v>
      </c>
      <c r="M803" s="7">
        <f>Table23[[#This Row],[Qty]]*Table23[[#This Row],[Price]]</f>
        <v>9600</v>
      </c>
      <c r="N803" s="6" t="s">
        <v>17</v>
      </c>
      <c r="O803" s="8">
        <f>SUMIFS(Table23[Amount], Table23[Order Date], "&gt;"&amp;Table23[[#This Row],[Order Date]]-30,Table23[Order Date], "&lt;="&amp;Table23[[#This Row],[Order Date]])</f>
        <v>1853390</v>
      </c>
      <c r="P803" s="9">
        <f>SUMIFS(Table23[Amount], Table23[Order Date], "&gt;"&amp;Table23[[#This Row],[Order Date]]-90,Table23[Order Date], "&lt;="&amp;Table23[[#This Row],[Order Date]])</f>
        <v>6127190</v>
      </c>
    </row>
    <row r="804" spans="2:16" x14ac:dyDescent="0.25">
      <c r="B804" s="5" t="s">
        <v>2308</v>
      </c>
      <c r="C804" s="15">
        <v>44770</v>
      </c>
      <c r="D804" s="21" t="str">
        <f>TEXT(Table23[[#This Row],[Order Date]],"d")</f>
        <v>28</v>
      </c>
      <c r="E804" s="15" t="str">
        <f>TEXT(Table23[[#This Row],[Order Date]],"dddd")</f>
        <v>Thursday</v>
      </c>
      <c r="F804" s="6" t="str">
        <f>TEXT(Table23[[#This Row],[Order Date]],"mmmm")</f>
        <v>July</v>
      </c>
      <c r="G804" s="6" t="s">
        <v>2222</v>
      </c>
      <c r="H804" s="6" t="s">
        <v>2223</v>
      </c>
      <c r="I804" s="6" t="s">
        <v>15</v>
      </c>
      <c r="J804" s="6" t="s">
        <v>37</v>
      </c>
      <c r="K804" s="7">
        <v>2900</v>
      </c>
      <c r="L804" s="7">
        <v>1</v>
      </c>
      <c r="M804" s="7">
        <f>Table23[[#This Row],[Qty]]*Table23[[#This Row],[Price]]</f>
        <v>2900</v>
      </c>
      <c r="N804" s="6" t="s">
        <v>23</v>
      </c>
      <c r="O804" s="8">
        <f>SUMIFS(Table23[Amount], Table23[Order Date], "&gt;"&amp;Table23[[#This Row],[Order Date]]-30,Table23[Order Date], "&lt;="&amp;Table23[[#This Row],[Order Date]])</f>
        <v>1827620</v>
      </c>
      <c r="P804" s="9">
        <f>SUMIFS(Table23[Amount], Table23[Order Date], "&gt;"&amp;Table23[[#This Row],[Order Date]]-90,Table23[Order Date], "&lt;="&amp;Table23[[#This Row],[Order Date]])</f>
        <v>6101420</v>
      </c>
    </row>
    <row r="805" spans="2:16" x14ac:dyDescent="0.25">
      <c r="B805" s="5" t="s">
        <v>2309</v>
      </c>
      <c r="C805" s="15">
        <v>44770</v>
      </c>
      <c r="D805" s="21" t="str">
        <f>TEXT(Table23[[#This Row],[Order Date]],"d")</f>
        <v>28</v>
      </c>
      <c r="E805" s="15" t="str">
        <f>TEXT(Table23[[#This Row],[Order Date]],"dddd")</f>
        <v>Thursday</v>
      </c>
      <c r="F805" s="6" t="str">
        <f>TEXT(Table23[[#This Row],[Order Date]],"mmmm")</f>
        <v>July</v>
      </c>
      <c r="G805" s="6" t="s">
        <v>2225</v>
      </c>
      <c r="H805" s="6" t="s">
        <v>2226</v>
      </c>
      <c r="I805" s="6" t="s">
        <v>21</v>
      </c>
      <c r="J805" s="6" t="s">
        <v>41</v>
      </c>
      <c r="K805" s="7">
        <v>190</v>
      </c>
      <c r="L805" s="7">
        <v>2</v>
      </c>
      <c r="M805" s="7">
        <f>Table23[[#This Row],[Qty]]*Table23[[#This Row],[Price]]</f>
        <v>380</v>
      </c>
      <c r="N805" s="6" t="s">
        <v>17</v>
      </c>
      <c r="O805" s="8">
        <f>SUMIFS(Table23[Amount], Table23[Order Date], "&gt;"&amp;Table23[[#This Row],[Order Date]]-30,Table23[Order Date], "&lt;="&amp;Table23[[#This Row],[Order Date]])</f>
        <v>1827620</v>
      </c>
      <c r="P805" s="9">
        <f>SUMIFS(Table23[Amount], Table23[Order Date], "&gt;"&amp;Table23[[#This Row],[Order Date]]-90,Table23[Order Date], "&lt;="&amp;Table23[[#This Row],[Order Date]])</f>
        <v>6101420</v>
      </c>
    </row>
    <row r="806" spans="2:16" x14ac:dyDescent="0.25">
      <c r="B806" s="5" t="s">
        <v>2310</v>
      </c>
      <c r="C806" s="15">
        <v>44770</v>
      </c>
      <c r="D806" s="21" t="str">
        <f>TEXT(Table23[[#This Row],[Order Date]],"d")</f>
        <v>28</v>
      </c>
      <c r="E806" s="15" t="str">
        <f>TEXT(Table23[[#This Row],[Order Date]],"dddd")</f>
        <v>Thursday</v>
      </c>
      <c r="F806" s="6" t="str">
        <f>TEXT(Table23[[#This Row],[Order Date]],"mmmm")</f>
        <v>July</v>
      </c>
      <c r="G806" s="6" t="s">
        <v>2228</v>
      </c>
      <c r="H806" s="6" t="s">
        <v>2229</v>
      </c>
      <c r="I806" s="6" t="s">
        <v>27</v>
      </c>
      <c r="J806" s="6" t="s">
        <v>45</v>
      </c>
      <c r="K806" s="7">
        <v>4000</v>
      </c>
      <c r="L806" s="7">
        <v>3</v>
      </c>
      <c r="M806" s="7">
        <f>Table23[[#This Row],[Qty]]*Table23[[#This Row],[Price]]</f>
        <v>12000</v>
      </c>
      <c r="N806" s="6" t="s">
        <v>23</v>
      </c>
      <c r="O806" s="8">
        <f>SUMIFS(Table23[Amount], Table23[Order Date], "&gt;"&amp;Table23[[#This Row],[Order Date]]-30,Table23[Order Date], "&lt;="&amp;Table23[[#This Row],[Order Date]])</f>
        <v>1827620</v>
      </c>
      <c r="P806" s="9">
        <f>SUMIFS(Table23[Amount], Table23[Order Date], "&gt;"&amp;Table23[[#This Row],[Order Date]]-90,Table23[Order Date], "&lt;="&amp;Table23[[#This Row],[Order Date]])</f>
        <v>6101420</v>
      </c>
    </row>
    <row r="807" spans="2:16" x14ac:dyDescent="0.25">
      <c r="B807" s="5" t="s">
        <v>2311</v>
      </c>
      <c r="C807" s="15">
        <v>44770</v>
      </c>
      <c r="D807" s="21" t="str">
        <f>TEXT(Table23[[#This Row],[Order Date]],"d")</f>
        <v>28</v>
      </c>
      <c r="E807" s="15" t="str">
        <f>TEXT(Table23[[#This Row],[Order Date]],"dddd")</f>
        <v>Thursday</v>
      </c>
      <c r="F807" s="6" t="str">
        <f>TEXT(Table23[[#This Row],[Order Date]],"mmmm")</f>
        <v>July</v>
      </c>
      <c r="G807" s="6" t="s">
        <v>2231</v>
      </c>
      <c r="H807" s="6" t="s">
        <v>2232</v>
      </c>
      <c r="I807" s="6" t="s">
        <v>27</v>
      </c>
      <c r="J807" s="6" t="s">
        <v>37</v>
      </c>
      <c r="K807" s="7">
        <v>1500</v>
      </c>
      <c r="L807" s="7">
        <v>5</v>
      </c>
      <c r="M807" s="7">
        <f>Table23[[#This Row],[Qty]]*Table23[[#This Row],[Price]]</f>
        <v>7500</v>
      </c>
      <c r="N807" s="6" t="s">
        <v>17</v>
      </c>
      <c r="O807" s="8">
        <f>SUMIFS(Table23[Amount], Table23[Order Date], "&gt;"&amp;Table23[[#This Row],[Order Date]]-30,Table23[Order Date], "&lt;="&amp;Table23[[#This Row],[Order Date]])</f>
        <v>1827620</v>
      </c>
      <c r="P807" s="9">
        <f>SUMIFS(Table23[Amount], Table23[Order Date], "&gt;"&amp;Table23[[#This Row],[Order Date]]-90,Table23[Order Date], "&lt;="&amp;Table23[[#This Row],[Order Date]])</f>
        <v>6101420</v>
      </c>
    </row>
    <row r="808" spans="2:16" x14ac:dyDescent="0.25">
      <c r="B808" s="5" t="s">
        <v>2312</v>
      </c>
      <c r="C808" s="15">
        <v>44770</v>
      </c>
      <c r="D808" s="21" t="str">
        <f>TEXT(Table23[[#This Row],[Order Date]],"d")</f>
        <v>28</v>
      </c>
      <c r="E808" s="15" t="str">
        <f>TEXT(Table23[[#This Row],[Order Date]],"dddd")</f>
        <v>Thursday</v>
      </c>
      <c r="F808" s="6" t="str">
        <f>TEXT(Table23[[#This Row],[Order Date]],"mmmm")</f>
        <v>July</v>
      </c>
      <c r="G808" s="6" t="s">
        <v>2234</v>
      </c>
      <c r="H808" s="6" t="s">
        <v>2235</v>
      </c>
      <c r="I808" s="6" t="s">
        <v>32</v>
      </c>
      <c r="J808" s="6" t="s">
        <v>41</v>
      </c>
      <c r="K808" s="7">
        <v>210</v>
      </c>
      <c r="L808" s="7">
        <v>6</v>
      </c>
      <c r="M808" s="7">
        <f>Table23[[#This Row],[Qty]]*Table23[[#This Row],[Price]]</f>
        <v>1260</v>
      </c>
      <c r="N808" s="6" t="s">
        <v>23</v>
      </c>
      <c r="O808" s="8">
        <f>SUMIFS(Table23[Amount], Table23[Order Date], "&gt;"&amp;Table23[[#This Row],[Order Date]]-30,Table23[Order Date], "&lt;="&amp;Table23[[#This Row],[Order Date]])</f>
        <v>1827620</v>
      </c>
      <c r="P808" s="9">
        <f>SUMIFS(Table23[Amount], Table23[Order Date], "&gt;"&amp;Table23[[#This Row],[Order Date]]-90,Table23[Order Date], "&lt;="&amp;Table23[[#This Row],[Order Date]])</f>
        <v>6101420</v>
      </c>
    </row>
    <row r="809" spans="2:16" x14ac:dyDescent="0.25">
      <c r="B809" s="5" t="s">
        <v>2313</v>
      </c>
      <c r="C809" s="15">
        <v>44771</v>
      </c>
      <c r="D809" s="21" t="str">
        <f>TEXT(Table23[[#This Row],[Order Date]],"d")</f>
        <v>29</v>
      </c>
      <c r="E809" s="15" t="str">
        <f>TEXT(Table23[[#This Row],[Order Date]],"dddd")</f>
        <v>Friday</v>
      </c>
      <c r="F809" s="6" t="str">
        <f>TEXT(Table23[[#This Row],[Order Date]],"mmmm")</f>
        <v>July</v>
      </c>
      <c r="G809" s="6" t="s">
        <v>2237</v>
      </c>
      <c r="H809" s="6" t="s">
        <v>2238</v>
      </c>
      <c r="I809" s="6" t="s">
        <v>15</v>
      </c>
      <c r="J809" s="6" t="s">
        <v>45</v>
      </c>
      <c r="K809" s="7">
        <v>4000</v>
      </c>
      <c r="L809" s="7">
        <v>2</v>
      </c>
      <c r="M809" s="7">
        <f>Table23[[#This Row],[Qty]]*Table23[[#This Row],[Price]]</f>
        <v>8000</v>
      </c>
      <c r="N809" s="6" t="s">
        <v>17</v>
      </c>
      <c r="O809" s="8">
        <f>SUMIFS(Table23[Amount], Table23[Order Date], "&gt;"&amp;Table23[[#This Row],[Order Date]]-30,Table23[Order Date], "&lt;="&amp;Table23[[#This Row],[Order Date]])</f>
        <v>1813660</v>
      </c>
      <c r="P809" s="9">
        <f>SUMIFS(Table23[Amount], Table23[Order Date], "&gt;"&amp;Table23[[#This Row],[Order Date]]-90,Table23[Order Date], "&lt;="&amp;Table23[[#This Row],[Order Date]])</f>
        <v>6087460</v>
      </c>
    </row>
    <row r="810" spans="2:16" x14ac:dyDescent="0.25">
      <c r="B810" s="5" t="s">
        <v>2314</v>
      </c>
      <c r="C810" s="15">
        <v>44771</v>
      </c>
      <c r="D810" s="21" t="str">
        <f>TEXT(Table23[[#This Row],[Order Date]],"d")</f>
        <v>29</v>
      </c>
      <c r="E810" s="15" t="str">
        <f>TEXT(Table23[[#This Row],[Order Date]],"dddd")</f>
        <v>Friday</v>
      </c>
      <c r="F810" s="6" t="str">
        <f>TEXT(Table23[[#This Row],[Order Date]],"mmmm")</f>
        <v>July</v>
      </c>
      <c r="G810" s="6" t="s">
        <v>2240</v>
      </c>
      <c r="H810" s="6" t="s">
        <v>2241</v>
      </c>
      <c r="I810" s="6" t="s">
        <v>27</v>
      </c>
      <c r="J810" s="6" t="s">
        <v>37</v>
      </c>
      <c r="K810" s="7">
        <v>3200</v>
      </c>
      <c r="L810" s="7">
        <v>3</v>
      </c>
      <c r="M810" s="7">
        <f>Table23[[#This Row],[Qty]]*Table23[[#This Row],[Price]]</f>
        <v>9600</v>
      </c>
      <c r="N810" s="6" t="s">
        <v>23</v>
      </c>
      <c r="O810" s="8">
        <f>SUMIFS(Table23[Amount], Table23[Order Date], "&gt;"&amp;Table23[[#This Row],[Order Date]]-30,Table23[Order Date], "&lt;="&amp;Table23[[#This Row],[Order Date]])</f>
        <v>1813660</v>
      </c>
      <c r="P810" s="9">
        <f>SUMIFS(Table23[Amount], Table23[Order Date], "&gt;"&amp;Table23[[#This Row],[Order Date]]-90,Table23[Order Date], "&lt;="&amp;Table23[[#This Row],[Order Date]])</f>
        <v>6087460</v>
      </c>
    </row>
    <row r="811" spans="2:16" x14ac:dyDescent="0.25">
      <c r="B811" s="5" t="s">
        <v>2315</v>
      </c>
      <c r="C811" s="15">
        <v>44771</v>
      </c>
      <c r="D811" s="21" t="str">
        <f>TEXT(Table23[[#This Row],[Order Date]],"d")</f>
        <v>29</v>
      </c>
      <c r="E811" s="15" t="str">
        <f>TEXT(Table23[[#This Row],[Order Date]],"dddd")</f>
        <v>Friday</v>
      </c>
      <c r="F811" s="6" t="str">
        <f>TEXT(Table23[[#This Row],[Order Date]],"mmmm")</f>
        <v>July</v>
      </c>
      <c r="G811" s="6" t="s">
        <v>2243</v>
      </c>
      <c r="H811" s="6" t="s">
        <v>2244</v>
      </c>
      <c r="I811" s="6" t="s">
        <v>32</v>
      </c>
      <c r="J811" s="6" t="s">
        <v>41</v>
      </c>
      <c r="K811" s="7">
        <v>2900</v>
      </c>
      <c r="L811" s="7">
        <v>5</v>
      </c>
      <c r="M811" s="7">
        <f>Table23[[#This Row],[Qty]]*Table23[[#This Row],[Price]]</f>
        <v>14500</v>
      </c>
      <c r="N811" s="6" t="s">
        <v>17</v>
      </c>
      <c r="O811" s="8">
        <f>SUMIFS(Table23[Amount], Table23[Order Date], "&gt;"&amp;Table23[[#This Row],[Order Date]]-30,Table23[Order Date], "&lt;="&amp;Table23[[#This Row],[Order Date]])</f>
        <v>1813660</v>
      </c>
      <c r="P811" s="9">
        <f>SUMIFS(Table23[Amount], Table23[Order Date], "&gt;"&amp;Table23[[#This Row],[Order Date]]-90,Table23[Order Date], "&lt;="&amp;Table23[[#This Row],[Order Date]])</f>
        <v>6087460</v>
      </c>
    </row>
    <row r="812" spans="2:16" x14ac:dyDescent="0.25">
      <c r="B812" s="5" t="s">
        <v>2316</v>
      </c>
      <c r="C812" s="15">
        <v>44771</v>
      </c>
      <c r="D812" s="21" t="str">
        <f>TEXT(Table23[[#This Row],[Order Date]],"d")</f>
        <v>29</v>
      </c>
      <c r="E812" s="15" t="str">
        <f>TEXT(Table23[[#This Row],[Order Date]],"dddd")</f>
        <v>Friday</v>
      </c>
      <c r="F812" s="6" t="str">
        <f>TEXT(Table23[[#This Row],[Order Date]],"mmmm")</f>
        <v>July</v>
      </c>
      <c r="G812" s="6" t="s">
        <v>2246</v>
      </c>
      <c r="H812" s="6" t="s">
        <v>2247</v>
      </c>
      <c r="I812" s="6" t="s">
        <v>15</v>
      </c>
      <c r="J812" s="6" t="s">
        <v>45</v>
      </c>
      <c r="K812" s="7">
        <v>190</v>
      </c>
      <c r="L812" s="7">
        <v>3</v>
      </c>
      <c r="M812" s="7">
        <f>Table23[[#This Row],[Qty]]*Table23[[#This Row],[Price]]</f>
        <v>570</v>
      </c>
      <c r="N812" s="6" t="s">
        <v>23</v>
      </c>
      <c r="O812" s="8">
        <f>SUMIFS(Table23[Amount], Table23[Order Date], "&gt;"&amp;Table23[[#This Row],[Order Date]]-30,Table23[Order Date], "&lt;="&amp;Table23[[#This Row],[Order Date]])</f>
        <v>1813660</v>
      </c>
      <c r="P812" s="9">
        <f>SUMIFS(Table23[Amount], Table23[Order Date], "&gt;"&amp;Table23[[#This Row],[Order Date]]-90,Table23[Order Date], "&lt;="&amp;Table23[[#This Row],[Order Date]])</f>
        <v>6087460</v>
      </c>
    </row>
    <row r="813" spans="2:16" x14ac:dyDescent="0.25">
      <c r="B813" s="5" t="s">
        <v>2317</v>
      </c>
      <c r="C813" s="15">
        <v>44771</v>
      </c>
      <c r="D813" s="21" t="str">
        <f>TEXT(Table23[[#This Row],[Order Date]],"d")</f>
        <v>29</v>
      </c>
      <c r="E813" s="15" t="str">
        <f>TEXT(Table23[[#This Row],[Order Date]],"dddd")</f>
        <v>Friday</v>
      </c>
      <c r="F813" s="6" t="str">
        <f>TEXT(Table23[[#This Row],[Order Date]],"mmmm")</f>
        <v>July</v>
      </c>
      <c r="G813" s="6" t="s">
        <v>2180</v>
      </c>
      <c r="H813" s="6" t="s">
        <v>2181</v>
      </c>
      <c r="I813" s="6" t="s">
        <v>27</v>
      </c>
      <c r="J813" s="6" t="s">
        <v>37</v>
      </c>
      <c r="K813" s="7">
        <v>4000</v>
      </c>
      <c r="L813" s="7">
        <v>1</v>
      </c>
      <c r="M813" s="7">
        <f>Table23[[#This Row],[Qty]]*Table23[[#This Row],[Price]]</f>
        <v>4000</v>
      </c>
      <c r="N813" s="6" t="s">
        <v>17</v>
      </c>
      <c r="O813" s="8">
        <f>SUMIFS(Table23[Amount], Table23[Order Date], "&gt;"&amp;Table23[[#This Row],[Order Date]]-30,Table23[Order Date], "&lt;="&amp;Table23[[#This Row],[Order Date]])</f>
        <v>1813660</v>
      </c>
      <c r="P813" s="9">
        <f>SUMIFS(Table23[Amount], Table23[Order Date], "&gt;"&amp;Table23[[#This Row],[Order Date]]-90,Table23[Order Date], "&lt;="&amp;Table23[[#This Row],[Order Date]])</f>
        <v>6087460</v>
      </c>
    </row>
    <row r="814" spans="2:16" x14ac:dyDescent="0.25">
      <c r="B814" s="5" t="s">
        <v>2318</v>
      </c>
      <c r="C814" s="15">
        <v>44772</v>
      </c>
      <c r="D814" s="21" t="str">
        <f>TEXT(Table23[[#This Row],[Order Date]],"d")</f>
        <v>30</v>
      </c>
      <c r="E814" s="15" t="str">
        <f>TEXT(Table23[[#This Row],[Order Date]],"dddd")</f>
        <v>Saturday</v>
      </c>
      <c r="F814" s="6" t="str">
        <f>TEXT(Table23[[#This Row],[Order Date]],"mmmm")</f>
        <v>July</v>
      </c>
      <c r="G814" s="6" t="s">
        <v>2183</v>
      </c>
      <c r="H814" s="6" t="s">
        <v>2184</v>
      </c>
      <c r="I814" s="6" t="s">
        <v>32</v>
      </c>
      <c r="J814" s="6" t="s">
        <v>41</v>
      </c>
      <c r="K814" s="7">
        <v>1500</v>
      </c>
      <c r="L814" s="7">
        <v>10</v>
      </c>
      <c r="M814" s="7">
        <f>Table23[[#This Row],[Qty]]*Table23[[#This Row],[Price]]</f>
        <v>15000</v>
      </c>
      <c r="N814" s="6" t="s">
        <v>23</v>
      </c>
      <c r="O814" s="8">
        <f>SUMIFS(Table23[Amount], Table23[Order Date], "&gt;"&amp;Table23[[#This Row],[Order Date]]-30,Table23[Order Date], "&lt;="&amp;Table23[[#This Row],[Order Date]])</f>
        <v>1778890</v>
      </c>
      <c r="P814" s="9">
        <f>SUMIFS(Table23[Amount], Table23[Order Date], "&gt;"&amp;Table23[[#This Row],[Order Date]]-90,Table23[Order Date], "&lt;="&amp;Table23[[#This Row],[Order Date]])</f>
        <v>6052690</v>
      </c>
    </row>
    <row r="815" spans="2:16" x14ac:dyDescent="0.25">
      <c r="B815" s="5" t="s">
        <v>2319</v>
      </c>
      <c r="C815" s="15">
        <v>44772</v>
      </c>
      <c r="D815" s="21" t="str">
        <f>TEXT(Table23[[#This Row],[Order Date]],"d")</f>
        <v>30</v>
      </c>
      <c r="E815" s="15" t="str">
        <f>TEXT(Table23[[#This Row],[Order Date]],"dddd")</f>
        <v>Saturday</v>
      </c>
      <c r="F815" s="6" t="str">
        <f>TEXT(Table23[[#This Row],[Order Date]],"mmmm")</f>
        <v>July</v>
      </c>
      <c r="G815" s="6" t="s">
        <v>2186</v>
      </c>
      <c r="H815" s="6" t="s">
        <v>2187</v>
      </c>
      <c r="I815" s="6" t="s">
        <v>15</v>
      </c>
      <c r="J815" s="6" t="s">
        <v>45</v>
      </c>
      <c r="K815" s="7">
        <v>210</v>
      </c>
      <c r="L815" s="7">
        <v>3</v>
      </c>
      <c r="M815" s="7">
        <f>Table23[[#This Row],[Qty]]*Table23[[#This Row],[Price]]</f>
        <v>630</v>
      </c>
      <c r="N815" s="6" t="s">
        <v>17</v>
      </c>
      <c r="O815" s="8">
        <f>SUMIFS(Table23[Amount], Table23[Order Date], "&gt;"&amp;Table23[[#This Row],[Order Date]]-30,Table23[Order Date], "&lt;="&amp;Table23[[#This Row],[Order Date]])</f>
        <v>1778890</v>
      </c>
      <c r="P815" s="9">
        <f>SUMIFS(Table23[Amount], Table23[Order Date], "&gt;"&amp;Table23[[#This Row],[Order Date]]-90,Table23[Order Date], "&lt;="&amp;Table23[[#This Row],[Order Date]])</f>
        <v>6052690</v>
      </c>
    </row>
    <row r="816" spans="2:16" x14ac:dyDescent="0.25">
      <c r="B816" s="5" t="s">
        <v>2320</v>
      </c>
      <c r="C816" s="15">
        <v>44772</v>
      </c>
      <c r="D816" s="21" t="str">
        <f>TEXT(Table23[[#This Row],[Order Date]],"d")</f>
        <v>30</v>
      </c>
      <c r="E816" s="15" t="str">
        <f>TEXT(Table23[[#This Row],[Order Date]],"dddd")</f>
        <v>Saturday</v>
      </c>
      <c r="F816" s="6" t="str">
        <f>TEXT(Table23[[#This Row],[Order Date]],"mmmm")</f>
        <v>July</v>
      </c>
      <c r="G816" s="6" t="s">
        <v>2189</v>
      </c>
      <c r="H816" s="6" t="s">
        <v>2190</v>
      </c>
      <c r="I816" s="6" t="s">
        <v>21</v>
      </c>
      <c r="J816" s="6" t="s">
        <v>16</v>
      </c>
      <c r="K816" s="7">
        <v>4000</v>
      </c>
      <c r="L816" s="7">
        <v>4</v>
      </c>
      <c r="M816" s="7">
        <f>Table23[[#This Row],[Qty]]*Table23[[#This Row],[Price]]</f>
        <v>16000</v>
      </c>
      <c r="N816" s="6" t="s">
        <v>23</v>
      </c>
      <c r="O816" s="8">
        <f>SUMIFS(Table23[Amount], Table23[Order Date], "&gt;"&amp;Table23[[#This Row],[Order Date]]-30,Table23[Order Date], "&lt;="&amp;Table23[[#This Row],[Order Date]])</f>
        <v>1778890</v>
      </c>
      <c r="P816" s="9">
        <f>SUMIFS(Table23[Amount], Table23[Order Date], "&gt;"&amp;Table23[[#This Row],[Order Date]]-90,Table23[Order Date], "&lt;="&amp;Table23[[#This Row],[Order Date]])</f>
        <v>6052690</v>
      </c>
    </row>
    <row r="817" spans="2:16" x14ac:dyDescent="0.25">
      <c r="B817" s="5" t="s">
        <v>2321</v>
      </c>
      <c r="C817" s="15">
        <v>44772</v>
      </c>
      <c r="D817" s="21" t="str">
        <f>TEXT(Table23[[#This Row],[Order Date]],"d")</f>
        <v>30</v>
      </c>
      <c r="E817" s="15" t="str">
        <f>TEXT(Table23[[#This Row],[Order Date]],"dddd")</f>
        <v>Saturday</v>
      </c>
      <c r="F817" s="6" t="str">
        <f>TEXT(Table23[[#This Row],[Order Date]],"mmmm")</f>
        <v>July</v>
      </c>
      <c r="G817" s="6" t="s">
        <v>2192</v>
      </c>
      <c r="H817" s="6" t="s">
        <v>2193</v>
      </c>
      <c r="I817" s="6" t="s">
        <v>27</v>
      </c>
      <c r="J817" s="6" t="s">
        <v>22</v>
      </c>
      <c r="K817" s="7">
        <v>3200</v>
      </c>
      <c r="L817" s="7">
        <v>5</v>
      </c>
      <c r="M817" s="7">
        <f>Table23[[#This Row],[Qty]]*Table23[[#This Row],[Price]]</f>
        <v>16000</v>
      </c>
      <c r="N817" s="6" t="s">
        <v>17</v>
      </c>
      <c r="O817" s="8">
        <f>SUMIFS(Table23[Amount], Table23[Order Date], "&gt;"&amp;Table23[[#This Row],[Order Date]]-30,Table23[Order Date], "&lt;="&amp;Table23[[#This Row],[Order Date]])</f>
        <v>1778890</v>
      </c>
      <c r="P817" s="9">
        <f>SUMIFS(Table23[Amount], Table23[Order Date], "&gt;"&amp;Table23[[#This Row],[Order Date]]-90,Table23[Order Date], "&lt;="&amp;Table23[[#This Row],[Order Date]])</f>
        <v>6052690</v>
      </c>
    </row>
    <row r="818" spans="2:16" x14ac:dyDescent="0.25">
      <c r="B818" s="5" t="s">
        <v>2322</v>
      </c>
      <c r="C818" s="15">
        <v>44772</v>
      </c>
      <c r="D818" s="21" t="str">
        <f>TEXT(Table23[[#This Row],[Order Date]],"d")</f>
        <v>30</v>
      </c>
      <c r="E818" s="15" t="str">
        <f>TEXT(Table23[[#This Row],[Order Date]],"dddd")</f>
        <v>Saturday</v>
      </c>
      <c r="F818" s="6" t="str">
        <f>TEXT(Table23[[#This Row],[Order Date]],"mmmm")</f>
        <v>July</v>
      </c>
      <c r="G818" s="6" t="s">
        <v>2195</v>
      </c>
      <c r="H818" s="6" t="s">
        <v>2196</v>
      </c>
      <c r="I818" s="6" t="s">
        <v>32</v>
      </c>
      <c r="J818" s="6" t="s">
        <v>28</v>
      </c>
      <c r="K818" s="7">
        <v>2900</v>
      </c>
      <c r="L818" s="7">
        <v>6</v>
      </c>
      <c r="M818" s="7">
        <f>Table23[[#This Row],[Qty]]*Table23[[#This Row],[Price]]</f>
        <v>17400</v>
      </c>
      <c r="N818" s="6" t="s">
        <v>23</v>
      </c>
      <c r="O818" s="8">
        <f>SUMIFS(Table23[Amount], Table23[Order Date], "&gt;"&amp;Table23[[#This Row],[Order Date]]-30,Table23[Order Date], "&lt;="&amp;Table23[[#This Row],[Order Date]])</f>
        <v>1778890</v>
      </c>
      <c r="P818" s="9">
        <f>SUMIFS(Table23[Amount], Table23[Order Date], "&gt;"&amp;Table23[[#This Row],[Order Date]]-90,Table23[Order Date], "&lt;="&amp;Table23[[#This Row],[Order Date]])</f>
        <v>6052690</v>
      </c>
    </row>
    <row r="819" spans="2:16" x14ac:dyDescent="0.25">
      <c r="B819" s="5" t="s">
        <v>2323</v>
      </c>
      <c r="C819" s="15">
        <v>44773</v>
      </c>
      <c r="D819" s="21" t="str">
        <f>TEXT(Table23[[#This Row],[Order Date]],"d")</f>
        <v>31</v>
      </c>
      <c r="E819" s="15" t="str">
        <f>TEXT(Table23[[#This Row],[Order Date]],"dddd")</f>
        <v>Sunday</v>
      </c>
      <c r="F819" s="6" t="str">
        <f>TEXT(Table23[[#This Row],[Order Date]],"mmmm")</f>
        <v>July</v>
      </c>
      <c r="G819" s="6" t="s">
        <v>2198</v>
      </c>
      <c r="H819" s="6" t="s">
        <v>2199</v>
      </c>
      <c r="I819" s="6" t="s">
        <v>15</v>
      </c>
      <c r="J819" s="6" t="s">
        <v>33</v>
      </c>
      <c r="K819" s="7">
        <v>190</v>
      </c>
      <c r="L819" s="7">
        <v>5</v>
      </c>
      <c r="M819" s="7">
        <f>Table23[[#This Row],[Qty]]*Table23[[#This Row],[Price]]</f>
        <v>950</v>
      </c>
      <c r="N819" s="6" t="s">
        <v>17</v>
      </c>
      <c r="O819" s="8">
        <f>SUMIFS(Table23[Amount], Table23[Order Date], "&gt;"&amp;Table23[[#This Row],[Order Date]]-30,Table23[Order Date], "&lt;="&amp;Table23[[#This Row],[Order Date]])</f>
        <v>1735920</v>
      </c>
      <c r="P819" s="9">
        <f>SUMIFS(Table23[Amount], Table23[Order Date], "&gt;"&amp;Table23[[#This Row],[Order Date]]-90,Table23[Order Date], "&lt;="&amp;Table23[[#This Row],[Order Date]])</f>
        <v>6009720</v>
      </c>
    </row>
    <row r="820" spans="2:16" x14ac:dyDescent="0.25">
      <c r="B820" s="5" t="s">
        <v>2324</v>
      </c>
      <c r="C820" s="15">
        <v>44773</v>
      </c>
      <c r="D820" s="21" t="str">
        <f>TEXT(Table23[[#This Row],[Order Date]],"d")</f>
        <v>31</v>
      </c>
      <c r="E820" s="15" t="str">
        <f>TEXT(Table23[[#This Row],[Order Date]],"dddd")</f>
        <v>Sunday</v>
      </c>
      <c r="F820" s="6" t="str">
        <f>TEXT(Table23[[#This Row],[Order Date]],"mmmm")</f>
        <v>July</v>
      </c>
      <c r="G820" s="6" t="s">
        <v>2201</v>
      </c>
      <c r="H820" s="6" t="s">
        <v>2202</v>
      </c>
      <c r="I820" s="6" t="s">
        <v>21</v>
      </c>
      <c r="J820" s="6" t="s">
        <v>37</v>
      </c>
      <c r="K820" s="7">
        <v>4000</v>
      </c>
      <c r="L820" s="7">
        <v>6</v>
      </c>
      <c r="M820" s="7">
        <f>Table23[[#This Row],[Qty]]*Table23[[#This Row],[Price]]</f>
        <v>24000</v>
      </c>
      <c r="N820" s="6" t="s">
        <v>23</v>
      </c>
      <c r="O820" s="8">
        <f>SUMIFS(Table23[Amount], Table23[Order Date], "&gt;"&amp;Table23[[#This Row],[Order Date]]-30,Table23[Order Date], "&lt;="&amp;Table23[[#This Row],[Order Date]])</f>
        <v>1735920</v>
      </c>
      <c r="P820" s="9">
        <f>SUMIFS(Table23[Amount], Table23[Order Date], "&gt;"&amp;Table23[[#This Row],[Order Date]]-90,Table23[Order Date], "&lt;="&amp;Table23[[#This Row],[Order Date]])</f>
        <v>6009720</v>
      </c>
    </row>
    <row r="821" spans="2:16" x14ac:dyDescent="0.25">
      <c r="B821" s="5" t="s">
        <v>2325</v>
      </c>
      <c r="C821" s="15">
        <v>44773</v>
      </c>
      <c r="D821" s="21" t="str">
        <f>TEXT(Table23[[#This Row],[Order Date]],"d")</f>
        <v>31</v>
      </c>
      <c r="E821" s="15" t="str">
        <f>TEXT(Table23[[#This Row],[Order Date]],"dddd")</f>
        <v>Sunday</v>
      </c>
      <c r="F821" s="6" t="str">
        <f>TEXT(Table23[[#This Row],[Order Date]],"mmmm")</f>
        <v>July</v>
      </c>
      <c r="G821" s="6" t="s">
        <v>2204</v>
      </c>
      <c r="H821" s="6" t="s">
        <v>2205</v>
      </c>
      <c r="I821" s="6" t="s">
        <v>27</v>
      </c>
      <c r="J821" s="6" t="s">
        <v>41</v>
      </c>
      <c r="K821" s="7">
        <v>1500</v>
      </c>
      <c r="L821" s="7">
        <v>5</v>
      </c>
      <c r="M821" s="7">
        <f>Table23[[#This Row],[Qty]]*Table23[[#This Row],[Price]]</f>
        <v>7500</v>
      </c>
      <c r="N821" s="6" t="s">
        <v>17</v>
      </c>
      <c r="O821" s="8">
        <f>SUMIFS(Table23[Amount], Table23[Order Date], "&gt;"&amp;Table23[[#This Row],[Order Date]]-30,Table23[Order Date], "&lt;="&amp;Table23[[#This Row],[Order Date]])</f>
        <v>1735920</v>
      </c>
      <c r="P821" s="9">
        <f>SUMIFS(Table23[Amount], Table23[Order Date], "&gt;"&amp;Table23[[#This Row],[Order Date]]-90,Table23[Order Date], "&lt;="&amp;Table23[[#This Row],[Order Date]])</f>
        <v>6009720</v>
      </c>
    </row>
    <row r="822" spans="2:16" x14ac:dyDescent="0.25">
      <c r="B822" s="5" t="s">
        <v>2326</v>
      </c>
      <c r="C822" s="15">
        <v>44773</v>
      </c>
      <c r="D822" s="21" t="str">
        <f>TEXT(Table23[[#This Row],[Order Date]],"d")</f>
        <v>31</v>
      </c>
      <c r="E822" s="15" t="str">
        <f>TEXT(Table23[[#This Row],[Order Date]],"dddd")</f>
        <v>Sunday</v>
      </c>
      <c r="F822" s="6" t="str">
        <f>TEXT(Table23[[#This Row],[Order Date]],"mmmm")</f>
        <v>July</v>
      </c>
      <c r="G822" s="6" t="s">
        <v>2207</v>
      </c>
      <c r="H822" s="6" t="s">
        <v>2208</v>
      </c>
      <c r="I822" s="6" t="s">
        <v>32</v>
      </c>
      <c r="J822" s="6" t="s">
        <v>45</v>
      </c>
      <c r="K822" s="7">
        <v>210</v>
      </c>
      <c r="L822" s="7">
        <v>6</v>
      </c>
      <c r="M822" s="7">
        <f>Table23[[#This Row],[Qty]]*Table23[[#This Row],[Price]]</f>
        <v>1260</v>
      </c>
      <c r="N822" s="6" t="s">
        <v>23</v>
      </c>
      <c r="O822" s="8">
        <f>SUMIFS(Table23[Amount], Table23[Order Date], "&gt;"&amp;Table23[[#This Row],[Order Date]]-30,Table23[Order Date], "&lt;="&amp;Table23[[#This Row],[Order Date]])</f>
        <v>1735920</v>
      </c>
      <c r="P822" s="9">
        <f>SUMIFS(Table23[Amount], Table23[Order Date], "&gt;"&amp;Table23[[#This Row],[Order Date]]-90,Table23[Order Date], "&lt;="&amp;Table23[[#This Row],[Order Date]])</f>
        <v>6009720</v>
      </c>
    </row>
    <row r="823" spans="2:16" x14ac:dyDescent="0.25">
      <c r="B823" s="5" t="s">
        <v>2327</v>
      </c>
      <c r="C823" s="15">
        <v>44773</v>
      </c>
      <c r="D823" s="21" t="str">
        <f>TEXT(Table23[[#This Row],[Order Date]],"d")</f>
        <v>31</v>
      </c>
      <c r="E823" s="15" t="str">
        <f>TEXT(Table23[[#This Row],[Order Date]],"dddd")</f>
        <v>Sunday</v>
      </c>
      <c r="F823" s="6" t="str">
        <f>TEXT(Table23[[#This Row],[Order Date]],"mmmm")</f>
        <v>July</v>
      </c>
      <c r="G823" s="6" t="s">
        <v>2210</v>
      </c>
      <c r="H823" s="6" t="s">
        <v>2211</v>
      </c>
      <c r="I823" s="6" t="s">
        <v>15</v>
      </c>
      <c r="J823" s="6" t="s">
        <v>16</v>
      </c>
      <c r="K823" s="7">
        <v>4000</v>
      </c>
      <c r="L823" s="7">
        <v>2</v>
      </c>
      <c r="M823" s="7">
        <f>Table23[[#This Row],[Qty]]*Table23[[#This Row],[Price]]</f>
        <v>8000</v>
      </c>
      <c r="N823" s="6" t="s">
        <v>17</v>
      </c>
      <c r="O823" s="8">
        <f>SUMIFS(Table23[Amount], Table23[Order Date], "&gt;"&amp;Table23[[#This Row],[Order Date]]-30,Table23[Order Date], "&lt;="&amp;Table23[[#This Row],[Order Date]])</f>
        <v>1735920</v>
      </c>
      <c r="P823" s="9">
        <f>SUMIFS(Table23[Amount], Table23[Order Date], "&gt;"&amp;Table23[[#This Row],[Order Date]]-90,Table23[Order Date], "&lt;="&amp;Table23[[#This Row],[Order Date]])</f>
        <v>6009720</v>
      </c>
    </row>
    <row r="824" spans="2:16" x14ac:dyDescent="0.25">
      <c r="B824" s="5" t="s">
        <v>2328</v>
      </c>
      <c r="C824" s="15">
        <v>44774</v>
      </c>
      <c r="D824" s="21" t="str">
        <f>TEXT(Table23[[#This Row],[Order Date]],"d")</f>
        <v>1</v>
      </c>
      <c r="E824" s="15" t="str">
        <f>TEXT(Table23[[#This Row],[Order Date]],"dddd")</f>
        <v>Monday</v>
      </c>
      <c r="F824" s="6" t="str">
        <f>TEXT(Table23[[#This Row],[Order Date]],"mmmm")</f>
        <v>August</v>
      </c>
      <c r="G824" s="6" t="s">
        <v>2213</v>
      </c>
      <c r="H824" s="6" t="s">
        <v>2214</v>
      </c>
      <c r="I824" s="6" t="s">
        <v>21</v>
      </c>
      <c r="J824" s="6" t="s">
        <v>22</v>
      </c>
      <c r="K824" s="7">
        <v>3200</v>
      </c>
      <c r="L824" s="7">
        <v>3</v>
      </c>
      <c r="M824" s="7">
        <f>Table23[[#This Row],[Qty]]*Table23[[#This Row],[Price]]</f>
        <v>9600</v>
      </c>
      <c r="N824" s="6" t="s">
        <v>23</v>
      </c>
      <c r="O824" s="8">
        <f>SUMIFS(Table23[Amount], Table23[Order Date], "&gt;"&amp;Table23[[#This Row],[Order Date]]-30,Table23[Order Date], "&lt;="&amp;Table23[[#This Row],[Order Date]])</f>
        <v>1717780</v>
      </c>
      <c r="P824" s="9">
        <f>SUMIFS(Table23[Amount], Table23[Order Date], "&gt;"&amp;Table23[[#This Row],[Order Date]]-90,Table23[Order Date], "&lt;="&amp;Table23[[#This Row],[Order Date]])</f>
        <v>5991580</v>
      </c>
    </row>
    <row r="825" spans="2:16" x14ac:dyDescent="0.25">
      <c r="B825" s="5" t="s">
        <v>2329</v>
      </c>
      <c r="C825" s="15">
        <v>44774</v>
      </c>
      <c r="D825" s="21" t="str">
        <f>TEXT(Table23[[#This Row],[Order Date]],"d")</f>
        <v>1</v>
      </c>
      <c r="E825" s="15" t="str">
        <f>TEXT(Table23[[#This Row],[Order Date]],"dddd")</f>
        <v>Monday</v>
      </c>
      <c r="F825" s="6" t="str">
        <f>TEXT(Table23[[#This Row],[Order Date]],"mmmm")</f>
        <v>August</v>
      </c>
      <c r="G825" s="6" t="s">
        <v>2216</v>
      </c>
      <c r="H825" s="6" t="s">
        <v>2217</v>
      </c>
      <c r="I825" s="6" t="s">
        <v>27</v>
      </c>
      <c r="J825" s="6" t="s">
        <v>28</v>
      </c>
      <c r="K825" s="7">
        <v>2900</v>
      </c>
      <c r="L825" s="7">
        <v>5</v>
      </c>
      <c r="M825" s="7">
        <f>Table23[[#This Row],[Qty]]*Table23[[#This Row],[Price]]</f>
        <v>14500</v>
      </c>
      <c r="N825" s="6" t="s">
        <v>17</v>
      </c>
      <c r="O825" s="8">
        <f>SUMIFS(Table23[Amount], Table23[Order Date], "&gt;"&amp;Table23[[#This Row],[Order Date]]-30,Table23[Order Date], "&lt;="&amp;Table23[[#This Row],[Order Date]])</f>
        <v>1717780</v>
      </c>
      <c r="P825" s="9">
        <f>SUMIFS(Table23[Amount], Table23[Order Date], "&gt;"&amp;Table23[[#This Row],[Order Date]]-90,Table23[Order Date], "&lt;="&amp;Table23[[#This Row],[Order Date]])</f>
        <v>5991580</v>
      </c>
    </row>
    <row r="826" spans="2:16" x14ac:dyDescent="0.25">
      <c r="B826" s="5" t="s">
        <v>2330</v>
      </c>
      <c r="C826" s="15">
        <v>44774</v>
      </c>
      <c r="D826" s="21" t="str">
        <f>TEXT(Table23[[#This Row],[Order Date]],"d")</f>
        <v>1</v>
      </c>
      <c r="E826" s="15" t="str">
        <f>TEXT(Table23[[#This Row],[Order Date]],"dddd")</f>
        <v>Monday</v>
      </c>
      <c r="F826" s="6" t="str">
        <f>TEXT(Table23[[#This Row],[Order Date]],"mmmm")</f>
        <v>August</v>
      </c>
      <c r="G826" s="6" t="s">
        <v>2219</v>
      </c>
      <c r="H826" s="6" t="s">
        <v>2220</v>
      </c>
      <c r="I826" s="6" t="s">
        <v>32</v>
      </c>
      <c r="J826" s="6" t="s">
        <v>33</v>
      </c>
      <c r="K826" s="7">
        <v>190</v>
      </c>
      <c r="L826" s="7">
        <v>3</v>
      </c>
      <c r="M826" s="7">
        <f>Table23[[#This Row],[Qty]]*Table23[[#This Row],[Price]]</f>
        <v>570</v>
      </c>
      <c r="N826" s="6" t="s">
        <v>23</v>
      </c>
      <c r="O826" s="8">
        <f>SUMIFS(Table23[Amount], Table23[Order Date], "&gt;"&amp;Table23[[#This Row],[Order Date]]-30,Table23[Order Date], "&lt;="&amp;Table23[[#This Row],[Order Date]])</f>
        <v>1717780</v>
      </c>
      <c r="P826" s="9">
        <f>SUMIFS(Table23[Amount], Table23[Order Date], "&gt;"&amp;Table23[[#This Row],[Order Date]]-90,Table23[Order Date], "&lt;="&amp;Table23[[#This Row],[Order Date]])</f>
        <v>5991580</v>
      </c>
    </row>
    <row r="827" spans="2:16" x14ac:dyDescent="0.25">
      <c r="B827" s="5" t="s">
        <v>2331</v>
      </c>
      <c r="C827" s="15">
        <v>44774</v>
      </c>
      <c r="D827" s="21" t="str">
        <f>TEXT(Table23[[#This Row],[Order Date]],"d")</f>
        <v>1</v>
      </c>
      <c r="E827" s="15" t="str">
        <f>TEXT(Table23[[#This Row],[Order Date]],"dddd")</f>
        <v>Monday</v>
      </c>
      <c r="F827" s="6" t="str">
        <f>TEXT(Table23[[#This Row],[Order Date]],"mmmm")</f>
        <v>August</v>
      </c>
      <c r="G827" s="6" t="s">
        <v>2222</v>
      </c>
      <c r="H827" s="6" t="s">
        <v>2223</v>
      </c>
      <c r="I827" s="6" t="s">
        <v>15</v>
      </c>
      <c r="J827" s="6" t="s">
        <v>37</v>
      </c>
      <c r="K827" s="7">
        <v>4000</v>
      </c>
      <c r="L827" s="7">
        <v>1</v>
      </c>
      <c r="M827" s="7">
        <f>Table23[[#This Row],[Qty]]*Table23[[#This Row],[Price]]</f>
        <v>4000</v>
      </c>
      <c r="N827" s="6" t="s">
        <v>17</v>
      </c>
      <c r="O827" s="8">
        <f>SUMIFS(Table23[Amount], Table23[Order Date], "&gt;"&amp;Table23[[#This Row],[Order Date]]-30,Table23[Order Date], "&lt;="&amp;Table23[[#This Row],[Order Date]])</f>
        <v>1717780</v>
      </c>
      <c r="P827" s="9">
        <f>SUMIFS(Table23[Amount], Table23[Order Date], "&gt;"&amp;Table23[[#This Row],[Order Date]]-90,Table23[Order Date], "&lt;="&amp;Table23[[#This Row],[Order Date]])</f>
        <v>5991580</v>
      </c>
    </row>
    <row r="828" spans="2:16" x14ac:dyDescent="0.25">
      <c r="B828" s="5" t="s">
        <v>2332</v>
      </c>
      <c r="C828" s="15">
        <v>44774</v>
      </c>
      <c r="D828" s="21" t="str">
        <f>TEXT(Table23[[#This Row],[Order Date]],"d")</f>
        <v>1</v>
      </c>
      <c r="E828" s="15" t="str">
        <f>TEXT(Table23[[#This Row],[Order Date]],"dddd")</f>
        <v>Monday</v>
      </c>
      <c r="F828" s="6" t="str">
        <f>TEXT(Table23[[#This Row],[Order Date]],"mmmm")</f>
        <v>August</v>
      </c>
      <c r="G828" s="6" t="s">
        <v>2225</v>
      </c>
      <c r="H828" s="6" t="s">
        <v>2226</v>
      </c>
      <c r="I828" s="6" t="s">
        <v>21</v>
      </c>
      <c r="J828" s="6" t="s">
        <v>41</v>
      </c>
      <c r="K828" s="7">
        <v>1500</v>
      </c>
      <c r="L828" s="7">
        <v>2</v>
      </c>
      <c r="M828" s="7">
        <f>Table23[[#This Row],[Qty]]*Table23[[#This Row],[Price]]</f>
        <v>3000</v>
      </c>
      <c r="N828" s="6" t="s">
        <v>23</v>
      </c>
      <c r="O828" s="8">
        <f>SUMIFS(Table23[Amount], Table23[Order Date], "&gt;"&amp;Table23[[#This Row],[Order Date]]-30,Table23[Order Date], "&lt;="&amp;Table23[[#This Row],[Order Date]])</f>
        <v>1717780</v>
      </c>
      <c r="P828" s="9">
        <f>SUMIFS(Table23[Amount], Table23[Order Date], "&gt;"&amp;Table23[[#This Row],[Order Date]]-90,Table23[Order Date], "&lt;="&amp;Table23[[#This Row],[Order Date]])</f>
        <v>5991580</v>
      </c>
    </row>
    <row r="829" spans="2:16" x14ac:dyDescent="0.25">
      <c r="B829" s="5" t="s">
        <v>2333</v>
      </c>
      <c r="C829" s="15">
        <v>44775</v>
      </c>
      <c r="D829" s="21" t="str">
        <f>TEXT(Table23[[#This Row],[Order Date]],"d")</f>
        <v>2</v>
      </c>
      <c r="E829" s="15" t="str">
        <f>TEXT(Table23[[#This Row],[Order Date]],"dddd")</f>
        <v>Tuesday</v>
      </c>
      <c r="F829" s="6" t="str">
        <f>TEXT(Table23[[#This Row],[Order Date]],"mmmm")</f>
        <v>August</v>
      </c>
      <c r="G829" s="6" t="s">
        <v>2228</v>
      </c>
      <c r="H829" s="6" t="s">
        <v>2229</v>
      </c>
      <c r="I829" s="6" t="s">
        <v>27</v>
      </c>
      <c r="J829" s="6" t="s">
        <v>45</v>
      </c>
      <c r="K829" s="7">
        <v>210</v>
      </c>
      <c r="L829" s="7">
        <v>3</v>
      </c>
      <c r="M829" s="7">
        <f>Table23[[#This Row],[Qty]]*Table23[[#This Row],[Price]]</f>
        <v>630</v>
      </c>
      <c r="N829" s="6" t="s">
        <v>17</v>
      </c>
      <c r="O829" s="8">
        <f>SUMIFS(Table23[Amount], Table23[Order Date], "&gt;"&amp;Table23[[#This Row],[Order Date]]-30,Table23[Order Date], "&lt;="&amp;Table23[[#This Row],[Order Date]])</f>
        <v>1713350</v>
      </c>
      <c r="P829" s="9">
        <f>SUMIFS(Table23[Amount], Table23[Order Date], "&gt;"&amp;Table23[[#This Row],[Order Date]]-90,Table23[Order Date], "&lt;="&amp;Table23[[#This Row],[Order Date]])</f>
        <v>5987150</v>
      </c>
    </row>
    <row r="830" spans="2:16" x14ac:dyDescent="0.25">
      <c r="B830" s="5" t="s">
        <v>2334</v>
      </c>
      <c r="C830" s="15">
        <v>44775</v>
      </c>
      <c r="D830" s="21" t="str">
        <f>TEXT(Table23[[#This Row],[Order Date]],"d")</f>
        <v>2</v>
      </c>
      <c r="E830" s="15" t="str">
        <f>TEXT(Table23[[#This Row],[Order Date]],"dddd")</f>
        <v>Tuesday</v>
      </c>
      <c r="F830" s="6" t="str">
        <f>TEXT(Table23[[#This Row],[Order Date]],"mmmm")</f>
        <v>August</v>
      </c>
      <c r="G830" s="6" t="s">
        <v>2231</v>
      </c>
      <c r="H830" s="6" t="s">
        <v>2232</v>
      </c>
      <c r="I830" s="6" t="s">
        <v>27</v>
      </c>
      <c r="J830" s="6" t="s">
        <v>37</v>
      </c>
      <c r="K830" s="7">
        <v>4000</v>
      </c>
      <c r="L830" s="7">
        <v>5</v>
      </c>
      <c r="M830" s="7">
        <f>Table23[[#This Row],[Qty]]*Table23[[#This Row],[Price]]</f>
        <v>20000</v>
      </c>
      <c r="N830" s="6" t="s">
        <v>23</v>
      </c>
      <c r="O830" s="8">
        <f>SUMIFS(Table23[Amount], Table23[Order Date], "&gt;"&amp;Table23[[#This Row],[Order Date]]-30,Table23[Order Date], "&lt;="&amp;Table23[[#This Row],[Order Date]])</f>
        <v>1713350</v>
      </c>
      <c r="P830" s="9">
        <f>SUMIFS(Table23[Amount], Table23[Order Date], "&gt;"&amp;Table23[[#This Row],[Order Date]]-90,Table23[Order Date], "&lt;="&amp;Table23[[#This Row],[Order Date]])</f>
        <v>5987150</v>
      </c>
    </row>
    <row r="831" spans="2:16" x14ac:dyDescent="0.25">
      <c r="B831" s="5" t="s">
        <v>2335</v>
      </c>
      <c r="C831" s="15">
        <v>44775</v>
      </c>
      <c r="D831" s="21" t="str">
        <f>TEXT(Table23[[#This Row],[Order Date]],"d")</f>
        <v>2</v>
      </c>
      <c r="E831" s="15" t="str">
        <f>TEXT(Table23[[#This Row],[Order Date]],"dddd")</f>
        <v>Tuesday</v>
      </c>
      <c r="F831" s="6" t="str">
        <f>TEXT(Table23[[#This Row],[Order Date]],"mmmm")</f>
        <v>August</v>
      </c>
      <c r="G831" s="6" t="s">
        <v>2234</v>
      </c>
      <c r="H831" s="6" t="s">
        <v>2235</v>
      </c>
      <c r="I831" s="6" t="s">
        <v>32</v>
      </c>
      <c r="J831" s="6" t="s">
        <v>41</v>
      </c>
      <c r="K831" s="7">
        <v>3200</v>
      </c>
      <c r="L831" s="7">
        <v>6</v>
      </c>
      <c r="M831" s="7">
        <f>Table23[[#This Row],[Qty]]*Table23[[#This Row],[Price]]</f>
        <v>19200</v>
      </c>
      <c r="N831" s="6" t="s">
        <v>17</v>
      </c>
      <c r="O831" s="8">
        <f>SUMIFS(Table23[Amount], Table23[Order Date], "&gt;"&amp;Table23[[#This Row],[Order Date]]-30,Table23[Order Date], "&lt;="&amp;Table23[[#This Row],[Order Date]])</f>
        <v>1713350</v>
      </c>
      <c r="P831" s="9">
        <f>SUMIFS(Table23[Amount], Table23[Order Date], "&gt;"&amp;Table23[[#This Row],[Order Date]]-90,Table23[Order Date], "&lt;="&amp;Table23[[#This Row],[Order Date]])</f>
        <v>5987150</v>
      </c>
    </row>
    <row r="832" spans="2:16" x14ac:dyDescent="0.25">
      <c r="B832" s="5" t="s">
        <v>2336</v>
      </c>
      <c r="C832" s="15">
        <v>44775</v>
      </c>
      <c r="D832" s="21" t="str">
        <f>TEXT(Table23[[#This Row],[Order Date]],"d")</f>
        <v>2</v>
      </c>
      <c r="E832" s="15" t="str">
        <f>TEXT(Table23[[#This Row],[Order Date]],"dddd")</f>
        <v>Tuesday</v>
      </c>
      <c r="F832" s="6" t="str">
        <f>TEXT(Table23[[#This Row],[Order Date]],"mmmm")</f>
        <v>August</v>
      </c>
      <c r="G832" s="6" t="s">
        <v>2237</v>
      </c>
      <c r="H832" s="6" t="s">
        <v>2238</v>
      </c>
      <c r="I832" s="6" t="s">
        <v>15</v>
      </c>
      <c r="J832" s="6" t="s">
        <v>45</v>
      </c>
      <c r="K832" s="7">
        <v>2900</v>
      </c>
      <c r="L832" s="7">
        <v>2</v>
      </c>
      <c r="M832" s="7">
        <f>Table23[[#This Row],[Qty]]*Table23[[#This Row],[Price]]</f>
        <v>5800</v>
      </c>
      <c r="N832" s="6" t="s">
        <v>23</v>
      </c>
      <c r="O832" s="8">
        <f>SUMIFS(Table23[Amount], Table23[Order Date], "&gt;"&amp;Table23[[#This Row],[Order Date]]-30,Table23[Order Date], "&lt;="&amp;Table23[[#This Row],[Order Date]])</f>
        <v>1713350</v>
      </c>
      <c r="P832" s="9">
        <f>SUMIFS(Table23[Amount], Table23[Order Date], "&gt;"&amp;Table23[[#This Row],[Order Date]]-90,Table23[Order Date], "&lt;="&amp;Table23[[#This Row],[Order Date]])</f>
        <v>5987150</v>
      </c>
    </row>
    <row r="833" spans="2:16" x14ac:dyDescent="0.25">
      <c r="B833" s="5" t="s">
        <v>2337</v>
      </c>
      <c r="C833" s="15">
        <v>44775</v>
      </c>
      <c r="D833" s="21" t="str">
        <f>TEXT(Table23[[#This Row],[Order Date]],"d")</f>
        <v>2</v>
      </c>
      <c r="E833" s="15" t="str">
        <f>TEXT(Table23[[#This Row],[Order Date]],"dddd")</f>
        <v>Tuesday</v>
      </c>
      <c r="F833" s="6" t="str">
        <f>TEXT(Table23[[#This Row],[Order Date]],"mmmm")</f>
        <v>August</v>
      </c>
      <c r="G833" s="6" t="s">
        <v>2240</v>
      </c>
      <c r="H833" s="6" t="s">
        <v>2241</v>
      </c>
      <c r="I833" s="6" t="s">
        <v>27</v>
      </c>
      <c r="J833" s="6" t="s">
        <v>37</v>
      </c>
      <c r="K833" s="7">
        <v>190</v>
      </c>
      <c r="L833" s="7">
        <v>3</v>
      </c>
      <c r="M833" s="7">
        <f>Table23[[#This Row],[Qty]]*Table23[[#This Row],[Price]]</f>
        <v>570</v>
      </c>
      <c r="N833" s="6" t="s">
        <v>17</v>
      </c>
      <c r="O833" s="8">
        <f>SUMIFS(Table23[Amount], Table23[Order Date], "&gt;"&amp;Table23[[#This Row],[Order Date]]-30,Table23[Order Date], "&lt;="&amp;Table23[[#This Row],[Order Date]])</f>
        <v>1713350</v>
      </c>
      <c r="P833" s="9">
        <f>SUMIFS(Table23[Amount], Table23[Order Date], "&gt;"&amp;Table23[[#This Row],[Order Date]]-90,Table23[Order Date], "&lt;="&amp;Table23[[#This Row],[Order Date]])</f>
        <v>5987150</v>
      </c>
    </row>
    <row r="834" spans="2:16" x14ac:dyDescent="0.25">
      <c r="B834" s="5" t="s">
        <v>2338</v>
      </c>
      <c r="C834" s="15">
        <v>44776</v>
      </c>
      <c r="D834" s="21" t="str">
        <f>TEXT(Table23[[#This Row],[Order Date]],"d")</f>
        <v>3</v>
      </c>
      <c r="E834" s="15" t="str">
        <f>TEXT(Table23[[#This Row],[Order Date]],"dddd")</f>
        <v>Wednesday</v>
      </c>
      <c r="F834" s="6" t="str">
        <f>TEXT(Table23[[#This Row],[Order Date]],"mmmm")</f>
        <v>August</v>
      </c>
      <c r="G834" s="6" t="s">
        <v>2243</v>
      </c>
      <c r="H834" s="6" t="s">
        <v>2244</v>
      </c>
      <c r="I834" s="6" t="s">
        <v>32</v>
      </c>
      <c r="J834" s="6" t="s">
        <v>41</v>
      </c>
      <c r="K834" s="7">
        <v>4000</v>
      </c>
      <c r="L834" s="7">
        <v>5</v>
      </c>
      <c r="M834" s="7">
        <f>Table23[[#This Row],[Qty]]*Table23[[#This Row],[Price]]</f>
        <v>20000</v>
      </c>
      <c r="N834" s="6" t="s">
        <v>23</v>
      </c>
      <c r="O834" s="8">
        <f>SUMIFS(Table23[Amount], Table23[Order Date], "&gt;"&amp;Table23[[#This Row],[Order Date]]-30,Table23[Order Date], "&lt;="&amp;Table23[[#This Row],[Order Date]])</f>
        <v>1687860</v>
      </c>
      <c r="P834" s="9">
        <f>SUMIFS(Table23[Amount], Table23[Order Date], "&gt;"&amp;Table23[[#This Row],[Order Date]]-90,Table23[Order Date], "&lt;="&amp;Table23[[#This Row],[Order Date]])</f>
        <v>5961660</v>
      </c>
    </row>
    <row r="835" spans="2:16" x14ac:dyDescent="0.25">
      <c r="B835" s="5" t="s">
        <v>2339</v>
      </c>
      <c r="C835" s="15">
        <v>44776</v>
      </c>
      <c r="D835" s="21" t="str">
        <f>TEXT(Table23[[#This Row],[Order Date]],"d")</f>
        <v>3</v>
      </c>
      <c r="E835" s="15" t="str">
        <f>TEXT(Table23[[#This Row],[Order Date]],"dddd")</f>
        <v>Wednesday</v>
      </c>
      <c r="F835" s="6" t="str">
        <f>TEXT(Table23[[#This Row],[Order Date]],"mmmm")</f>
        <v>August</v>
      </c>
      <c r="G835" s="6" t="s">
        <v>2246</v>
      </c>
      <c r="H835" s="6" t="s">
        <v>2247</v>
      </c>
      <c r="I835" s="6" t="s">
        <v>15</v>
      </c>
      <c r="J835" s="6" t="s">
        <v>45</v>
      </c>
      <c r="K835" s="7">
        <v>1500</v>
      </c>
      <c r="L835" s="7">
        <v>3</v>
      </c>
      <c r="M835" s="7">
        <f>Table23[[#This Row],[Qty]]*Table23[[#This Row],[Price]]</f>
        <v>4500</v>
      </c>
      <c r="N835" s="6" t="s">
        <v>17</v>
      </c>
      <c r="O835" s="8">
        <f>SUMIFS(Table23[Amount], Table23[Order Date], "&gt;"&amp;Table23[[#This Row],[Order Date]]-30,Table23[Order Date], "&lt;="&amp;Table23[[#This Row],[Order Date]])</f>
        <v>1687860</v>
      </c>
      <c r="P835" s="9">
        <f>SUMIFS(Table23[Amount], Table23[Order Date], "&gt;"&amp;Table23[[#This Row],[Order Date]]-90,Table23[Order Date], "&lt;="&amp;Table23[[#This Row],[Order Date]])</f>
        <v>5961660</v>
      </c>
    </row>
    <row r="836" spans="2:16" x14ac:dyDescent="0.25">
      <c r="B836" s="5" t="s">
        <v>2340</v>
      </c>
      <c r="C836" s="15">
        <v>44776</v>
      </c>
      <c r="D836" s="21" t="str">
        <f>TEXT(Table23[[#This Row],[Order Date]],"d")</f>
        <v>3</v>
      </c>
      <c r="E836" s="15" t="str">
        <f>TEXT(Table23[[#This Row],[Order Date]],"dddd")</f>
        <v>Wednesday</v>
      </c>
      <c r="F836" s="6" t="str">
        <f>TEXT(Table23[[#This Row],[Order Date]],"mmmm")</f>
        <v>August</v>
      </c>
      <c r="G836" s="6" t="s">
        <v>2180</v>
      </c>
      <c r="H836" s="6" t="s">
        <v>2181</v>
      </c>
      <c r="I836" s="6" t="s">
        <v>27</v>
      </c>
      <c r="J836" s="6" t="s">
        <v>37</v>
      </c>
      <c r="K836" s="7">
        <v>210</v>
      </c>
      <c r="L836" s="7">
        <v>1</v>
      </c>
      <c r="M836" s="7">
        <f>Table23[[#This Row],[Qty]]*Table23[[#This Row],[Price]]</f>
        <v>210</v>
      </c>
      <c r="N836" s="6" t="s">
        <v>23</v>
      </c>
      <c r="O836" s="8">
        <f>SUMIFS(Table23[Amount], Table23[Order Date], "&gt;"&amp;Table23[[#This Row],[Order Date]]-30,Table23[Order Date], "&lt;="&amp;Table23[[#This Row],[Order Date]])</f>
        <v>1687860</v>
      </c>
      <c r="P836" s="9">
        <f>SUMIFS(Table23[Amount], Table23[Order Date], "&gt;"&amp;Table23[[#This Row],[Order Date]]-90,Table23[Order Date], "&lt;="&amp;Table23[[#This Row],[Order Date]])</f>
        <v>5961660</v>
      </c>
    </row>
    <row r="837" spans="2:16" x14ac:dyDescent="0.25">
      <c r="B837" s="5" t="s">
        <v>2341</v>
      </c>
      <c r="C837" s="15">
        <v>44776</v>
      </c>
      <c r="D837" s="21" t="str">
        <f>TEXT(Table23[[#This Row],[Order Date]],"d")</f>
        <v>3</v>
      </c>
      <c r="E837" s="15" t="str">
        <f>TEXT(Table23[[#This Row],[Order Date]],"dddd")</f>
        <v>Wednesday</v>
      </c>
      <c r="F837" s="6" t="str">
        <f>TEXT(Table23[[#This Row],[Order Date]],"mmmm")</f>
        <v>August</v>
      </c>
      <c r="G837" s="6" t="s">
        <v>2183</v>
      </c>
      <c r="H837" s="6" t="s">
        <v>2184</v>
      </c>
      <c r="I837" s="6" t="s">
        <v>32</v>
      </c>
      <c r="J837" s="6" t="s">
        <v>41</v>
      </c>
      <c r="K837" s="7">
        <v>4000</v>
      </c>
      <c r="L837" s="7">
        <v>10</v>
      </c>
      <c r="M837" s="7">
        <f>Table23[[#This Row],[Qty]]*Table23[[#This Row],[Price]]</f>
        <v>40000</v>
      </c>
      <c r="N837" s="6" t="s">
        <v>17</v>
      </c>
      <c r="O837" s="8">
        <f>SUMIFS(Table23[Amount], Table23[Order Date], "&gt;"&amp;Table23[[#This Row],[Order Date]]-30,Table23[Order Date], "&lt;="&amp;Table23[[#This Row],[Order Date]])</f>
        <v>1687860</v>
      </c>
      <c r="P837" s="9">
        <f>SUMIFS(Table23[Amount], Table23[Order Date], "&gt;"&amp;Table23[[#This Row],[Order Date]]-90,Table23[Order Date], "&lt;="&amp;Table23[[#This Row],[Order Date]])</f>
        <v>5961660</v>
      </c>
    </row>
    <row r="838" spans="2:16" x14ac:dyDescent="0.25">
      <c r="B838" s="5" t="s">
        <v>2342</v>
      </c>
      <c r="C838" s="15">
        <v>44776</v>
      </c>
      <c r="D838" s="21" t="str">
        <f>TEXT(Table23[[#This Row],[Order Date]],"d")</f>
        <v>3</v>
      </c>
      <c r="E838" s="15" t="str">
        <f>TEXT(Table23[[#This Row],[Order Date]],"dddd")</f>
        <v>Wednesday</v>
      </c>
      <c r="F838" s="6" t="str">
        <f>TEXT(Table23[[#This Row],[Order Date]],"mmmm")</f>
        <v>August</v>
      </c>
      <c r="G838" s="6" t="s">
        <v>2186</v>
      </c>
      <c r="H838" s="6" t="s">
        <v>2187</v>
      </c>
      <c r="I838" s="6" t="s">
        <v>15</v>
      </c>
      <c r="J838" s="6" t="s">
        <v>45</v>
      </c>
      <c r="K838" s="7">
        <v>3200</v>
      </c>
      <c r="L838" s="7">
        <v>3</v>
      </c>
      <c r="M838" s="7">
        <f>Table23[[#This Row],[Qty]]*Table23[[#This Row],[Price]]</f>
        <v>9600</v>
      </c>
      <c r="N838" s="6" t="s">
        <v>23</v>
      </c>
      <c r="O838" s="8">
        <f>SUMIFS(Table23[Amount], Table23[Order Date], "&gt;"&amp;Table23[[#This Row],[Order Date]]-30,Table23[Order Date], "&lt;="&amp;Table23[[#This Row],[Order Date]])</f>
        <v>1687860</v>
      </c>
      <c r="P838" s="9">
        <f>SUMIFS(Table23[Amount], Table23[Order Date], "&gt;"&amp;Table23[[#This Row],[Order Date]]-90,Table23[Order Date], "&lt;="&amp;Table23[[#This Row],[Order Date]])</f>
        <v>5961660</v>
      </c>
    </row>
    <row r="839" spans="2:16" x14ac:dyDescent="0.25">
      <c r="B839" s="5" t="s">
        <v>2343</v>
      </c>
      <c r="C839" s="15">
        <v>44777</v>
      </c>
      <c r="D839" s="21" t="str">
        <f>TEXT(Table23[[#This Row],[Order Date]],"d")</f>
        <v>4</v>
      </c>
      <c r="E839" s="15" t="str">
        <f>TEXT(Table23[[#This Row],[Order Date]],"dddd")</f>
        <v>Thursday</v>
      </c>
      <c r="F839" s="6" t="str">
        <f>TEXT(Table23[[#This Row],[Order Date]],"mmmm")</f>
        <v>August</v>
      </c>
      <c r="G839" s="6" t="s">
        <v>2189</v>
      </c>
      <c r="H839" s="6" t="s">
        <v>2190</v>
      </c>
      <c r="I839" s="6" t="s">
        <v>21</v>
      </c>
      <c r="J839" s="6" t="s">
        <v>16</v>
      </c>
      <c r="K839" s="7">
        <v>2900</v>
      </c>
      <c r="L839" s="7">
        <v>4</v>
      </c>
      <c r="M839" s="7">
        <f>Table23[[#This Row],[Qty]]*Table23[[#This Row],[Price]]</f>
        <v>11600</v>
      </c>
      <c r="N839" s="6" t="s">
        <v>17</v>
      </c>
      <c r="O839" s="8">
        <f>SUMIFS(Table23[Amount], Table23[Order Date], "&gt;"&amp;Table23[[#This Row],[Order Date]]-30,Table23[Order Date], "&lt;="&amp;Table23[[#This Row],[Order Date]])</f>
        <v>1648490</v>
      </c>
      <c r="P839" s="9">
        <f>SUMIFS(Table23[Amount], Table23[Order Date], "&gt;"&amp;Table23[[#This Row],[Order Date]]-90,Table23[Order Date], "&lt;="&amp;Table23[[#This Row],[Order Date]])</f>
        <v>5922290</v>
      </c>
    </row>
    <row r="840" spans="2:16" x14ac:dyDescent="0.25">
      <c r="B840" s="5" t="s">
        <v>2344</v>
      </c>
      <c r="C840" s="15">
        <v>44777</v>
      </c>
      <c r="D840" s="21" t="str">
        <f>TEXT(Table23[[#This Row],[Order Date]],"d")</f>
        <v>4</v>
      </c>
      <c r="E840" s="15" t="str">
        <f>TEXT(Table23[[#This Row],[Order Date]],"dddd")</f>
        <v>Thursday</v>
      </c>
      <c r="F840" s="6" t="str">
        <f>TEXT(Table23[[#This Row],[Order Date]],"mmmm")</f>
        <v>August</v>
      </c>
      <c r="G840" s="6" t="s">
        <v>2192</v>
      </c>
      <c r="H840" s="6" t="s">
        <v>2193</v>
      </c>
      <c r="I840" s="6" t="s">
        <v>27</v>
      </c>
      <c r="J840" s="6" t="s">
        <v>22</v>
      </c>
      <c r="K840" s="7">
        <v>190</v>
      </c>
      <c r="L840" s="7">
        <v>5</v>
      </c>
      <c r="M840" s="7">
        <f>Table23[[#This Row],[Qty]]*Table23[[#This Row],[Price]]</f>
        <v>950</v>
      </c>
      <c r="N840" s="6" t="s">
        <v>23</v>
      </c>
      <c r="O840" s="8">
        <f>SUMIFS(Table23[Amount], Table23[Order Date], "&gt;"&amp;Table23[[#This Row],[Order Date]]-30,Table23[Order Date], "&lt;="&amp;Table23[[#This Row],[Order Date]])</f>
        <v>1648490</v>
      </c>
      <c r="P840" s="9">
        <f>SUMIFS(Table23[Amount], Table23[Order Date], "&gt;"&amp;Table23[[#This Row],[Order Date]]-90,Table23[Order Date], "&lt;="&amp;Table23[[#This Row],[Order Date]])</f>
        <v>5922290</v>
      </c>
    </row>
    <row r="841" spans="2:16" x14ac:dyDescent="0.25">
      <c r="B841" s="5" t="s">
        <v>2345</v>
      </c>
      <c r="C841" s="15">
        <v>44777</v>
      </c>
      <c r="D841" s="21" t="str">
        <f>TEXT(Table23[[#This Row],[Order Date]],"d")</f>
        <v>4</v>
      </c>
      <c r="E841" s="15" t="str">
        <f>TEXT(Table23[[#This Row],[Order Date]],"dddd")</f>
        <v>Thursday</v>
      </c>
      <c r="F841" s="6" t="str">
        <f>TEXT(Table23[[#This Row],[Order Date]],"mmmm")</f>
        <v>August</v>
      </c>
      <c r="G841" s="6" t="s">
        <v>2195</v>
      </c>
      <c r="H841" s="6" t="s">
        <v>2196</v>
      </c>
      <c r="I841" s="6" t="s">
        <v>32</v>
      </c>
      <c r="J841" s="6" t="s">
        <v>28</v>
      </c>
      <c r="K841" s="7">
        <v>4000</v>
      </c>
      <c r="L841" s="7">
        <v>6</v>
      </c>
      <c r="M841" s="7">
        <f>Table23[[#This Row],[Qty]]*Table23[[#This Row],[Price]]</f>
        <v>24000</v>
      </c>
      <c r="N841" s="6" t="s">
        <v>17</v>
      </c>
      <c r="O841" s="8">
        <f>SUMIFS(Table23[Amount], Table23[Order Date], "&gt;"&amp;Table23[[#This Row],[Order Date]]-30,Table23[Order Date], "&lt;="&amp;Table23[[#This Row],[Order Date]])</f>
        <v>1648490</v>
      </c>
      <c r="P841" s="9">
        <f>SUMIFS(Table23[Amount], Table23[Order Date], "&gt;"&amp;Table23[[#This Row],[Order Date]]-90,Table23[Order Date], "&lt;="&amp;Table23[[#This Row],[Order Date]])</f>
        <v>5922290</v>
      </c>
    </row>
    <row r="842" spans="2:16" x14ac:dyDescent="0.25">
      <c r="B842" s="5" t="s">
        <v>2346</v>
      </c>
      <c r="C842" s="15">
        <v>44777</v>
      </c>
      <c r="D842" s="21" t="str">
        <f>TEXT(Table23[[#This Row],[Order Date]],"d")</f>
        <v>4</v>
      </c>
      <c r="E842" s="15" t="str">
        <f>TEXT(Table23[[#This Row],[Order Date]],"dddd")</f>
        <v>Thursday</v>
      </c>
      <c r="F842" s="6" t="str">
        <f>TEXT(Table23[[#This Row],[Order Date]],"mmmm")</f>
        <v>August</v>
      </c>
      <c r="G842" s="6" t="s">
        <v>2198</v>
      </c>
      <c r="H842" s="6" t="s">
        <v>2199</v>
      </c>
      <c r="I842" s="6" t="s">
        <v>15</v>
      </c>
      <c r="J842" s="6" t="s">
        <v>33</v>
      </c>
      <c r="K842" s="7">
        <v>1500</v>
      </c>
      <c r="L842" s="7">
        <v>5</v>
      </c>
      <c r="M842" s="7">
        <f>Table23[[#This Row],[Qty]]*Table23[[#This Row],[Price]]</f>
        <v>7500</v>
      </c>
      <c r="N842" s="6" t="s">
        <v>23</v>
      </c>
      <c r="O842" s="8">
        <f>SUMIFS(Table23[Amount], Table23[Order Date], "&gt;"&amp;Table23[[#This Row],[Order Date]]-30,Table23[Order Date], "&lt;="&amp;Table23[[#This Row],[Order Date]])</f>
        <v>1648490</v>
      </c>
      <c r="P842" s="9">
        <f>SUMIFS(Table23[Amount], Table23[Order Date], "&gt;"&amp;Table23[[#This Row],[Order Date]]-90,Table23[Order Date], "&lt;="&amp;Table23[[#This Row],[Order Date]])</f>
        <v>5922290</v>
      </c>
    </row>
    <row r="843" spans="2:16" x14ac:dyDescent="0.25">
      <c r="B843" s="5" t="s">
        <v>2347</v>
      </c>
      <c r="C843" s="15">
        <v>44777</v>
      </c>
      <c r="D843" s="21" t="str">
        <f>TEXT(Table23[[#This Row],[Order Date]],"d")</f>
        <v>4</v>
      </c>
      <c r="E843" s="15" t="str">
        <f>TEXT(Table23[[#This Row],[Order Date]],"dddd")</f>
        <v>Thursday</v>
      </c>
      <c r="F843" s="6" t="str">
        <f>TEXT(Table23[[#This Row],[Order Date]],"mmmm")</f>
        <v>August</v>
      </c>
      <c r="G843" s="6" t="s">
        <v>2201</v>
      </c>
      <c r="H843" s="6" t="s">
        <v>2202</v>
      </c>
      <c r="I843" s="6" t="s">
        <v>21</v>
      </c>
      <c r="J843" s="6" t="s">
        <v>37</v>
      </c>
      <c r="K843" s="7">
        <v>210</v>
      </c>
      <c r="L843" s="7">
        <v>6</v>
      </c>
      <c r="M843" s="7">
        <f>Table23[[#This Row],[Qty]]*Table23[[#This Row],[Price]]</f>
        <v>1260</v>
      </c>
      <c r="N843" s="6" t="s">
        <v>17</v>
      </c>
      <c r="O843" s="8">
        <f>SUMIFS(Table23[Amount], Table23[Order Date], "&gt;"&amp;Table23[[#This Row],[Order Date]]-30,Table23[Order Date], "&lt;="&amp;Table23[[#This Row],[Order Date]])</f>
        <v>1648490</v>
      </c>
      <c r="P843" s="9">
        <f>SUMIFS(Table23[Amount], Table23[Order Date], "&gt;"&amp;Table23[[#This Row],[Order Date]]-90,Table23[Order Date], "&lt;="&amp;Table23[[#This Row],[Order Date]])</f>
        <v>5922290</v>
      </c>
    </row>
    <row r="844" spans="2:16" x14ac:dyDescent="0.25">
      <c r="B844" s="5" t="s">
        <v>2348</v>
      </c>
      <c r="C844" s="15">
        <v>44778</v>
      </c>
      <c r="D844" s="21" t="str">
        <f>TEXT(Table23[[#This Row],[Order Date]],"d")</f>
        <v>5</v>
      </c>
      <c r="E844" s="15" t="str">
        <f>TEXT(Table23[[#This Row],[Order Date]],"dddd")</f>
        <v>Friday</v>
      </c>
      <c r="F844" s="6" t="str">
        <f>TEXT(Table23[[#This Row],[Order Date]],"mmmm")</f>
        <v>August</v>
      </c>
      <c r="G844" s="6" t="s">
        <v>2204</v>
      </c>
      <c r="H844" s="6" t="s">
        <v>2205</v>
      </c>
      <c r="I844" s="6" t="s">
        <v>27</v>
      </c>
      <c r="J844" s="6" t="s">
        <v>41</v>
      </c>
      <c r="K844" s="7">
        <v>4000</v>
      </c>
      <c r="L844" s="7">
        <v>5</v>
      </c>
      <c r="M844" s="7">
        <f>Table23[[#This Row],[Qty]]*Table23[[#This Row],[Price]]</f>
        <v>20000</v>
      </c>
      <c r="N844" s="6" t="s">
        <v>23</v>
      </c>
      <c r="O844" s="8">
        <f>SUMIFS(Table23[Amount], Table23[Order Date], "&gt;"&amp;Table23[[#This Row],[Order Date]]-30,Table23[Order Date], "&lt;="&amp;Table23[[#This Row],[Order Date]])</f>
        <v>1664250</v>
      </c>
      <c r="P844" s="9">
        <f>SUMIFS(Table23[Amount], Table23[Order Date], "&gt;"&amp;Table23[[#This Row],[Order Date]]-90,Table23[Order Date], "&lt;="&amp;Table23[[#This Row],[Order Date]])</f>
        <v>5938050</v>
      </c>
    </row>
    <row r="845" spans="2:16" x14ac:dyDescent="0.25">
      <c r="B845" s="5" t="s">
        <v>2349</v>
      </c>
      <c r="C845" s="15">
        <v>44778</v>
      </c>
      <c r="D845" s="21" t="str">
        <f>TEXT(Table23[[#This Row],[Order Date]],"d")</f>
        <v>5</v>
      </c>
      <c r="E845" s="15" t="str">
        <f>TEXT(Table23[[#This Row],[Order Date]],"dddd")</f>
        <v>Friday</v>
      </c>
      <c r="F845" s="6" t="str">
        <f>TEXT(Table23[[#This Row],[Order Date]],"mmmm")</f>
        <v>August</v>
      </c>
      <c r="G845" s="6" t="s">
        <v>2207</v>
      </c>
      <c r="H845" s="6" t="s">
        <v>2208</v>
      </c>
      <c r="I845" s="6" t="s">
        <v>32</v>
      </c>
      <c r="J845" s="6" t="s">
        <v>45</v>
      </c>
      <c r="K845" s="7">
        <v>3200</v>
      </c>
      <c r="L845" s="7">
        <v>6</v>
      </c>
      <c r="M845" s="7">
        <f>Table23[[#This Row],[Qty]]*Table23[[#This Row],[Price]]</f>
        <v>19200</v>
      </c>
      <c r="N845" s="6" t="s">
        <v>17</v>
      </c>
      <c r="O845" s="8">
        <f>SUMIFS(Table23[Amount], Table23[Order Date], "&gt;"&amp;Table23[[#This Row],[Order Date]]-30,Table23[Order Date], "&lt;="&amp;Table23[[#This Row],[Order Date]])</f>
        <v>1664250</v>
      </c>
      <c r="P845" s="9">
        <f>SUMIFS(Table23[Amount], Table23[Order Date], "&gt;"&amp;Table23[[#This Row],[Order Date]]-90,Table23[Order Date], "&lt;="&amp;Table23[[#This Row],[Order Date]])</f>
        <v>5938050</v>
      </c>
    </row>
    <row r="846" spans="2:16" x14ac:dyDescent="0.25">
      <c r="B846" s="5" t="s">
        <v>2350</v>
      </c>
      <c r="C846" s="15">
        <v>44778</v>
      </c>
      <c r="D846" s="21" t="str">
        <f>TEXT(Table23[[#This Row],[Order Date]],"d")</f>
        <v>5</v>
      </c>
      <c r="E846" s="15" t="str">
        <f>TEXT(Table23[[#This Row],[Order Date]],"dddd")</f>
        <v>Friday</v>
      </c>
      <c r="F846" s="6" t="str">
        <f>TEXT(Table23[[#This Row],[Order Date]],"mmmm")</f>
        <v>August</v>
      </c>
      <c r="G846" s="6" t="s">
        <v>2210</v>
      </c>
      <c r="H846" s="6" t="s">
        <v>2211</v>
      </c>
      <c r="I846" s="6" t="s">
        <v>15</v>
      </c>
      <c r="J846" s="6" t="s">
        <v>16</v>
      </c>
      <c r="K846" s="7">
        <v>2900</v>
      </c>
      <c r="L846" s="7">
        <v>2</v>
      </c>
      <c r="M846" s="7">
        <f>Table23[[#This Row],[Qty]]*Table23[[#This Row],[Price]]</f>
        <v>5800</v>
      </c>
      <c r="N846" s="6" t="s">
        <v>23</v>
      </c>
      <c r="O846" s="8">
        <f>SUMIFS(Table23[Amount], Table23[Order Date], "&gt;"&amp;Table23[[#This Row],[Order Date]]-30,Table23[Order Date], "&lt;="&amp;Table23[[#This Row],[Order Date]])</f>
        <v>1664250</v>
      </c>
      <c r="P846" s="9">
        <f>SUMIFS(Table23[Amount], Table23[Order Date], "&gt;"&amp;Table23[[#This Row],[Order Date]]-90,Table23[Order Date], "&lt;="&amp;Table23[[#This Row],[Order Date]])</f>
        <v>5938050</v>
      </c>
    </row>
    <row r="847" spans="2:16" x14ac:dyDescent="0.25">
      <c r="B847" s="5" t="s">
        <v>2351</v>
      </c>
      <c r="C847" s="15">
        <v>44778</v>
      </c>
      <c r="D847" s="21" t="str">
        <f>TEXT(Table23[[#This Row],[Order Date]],"d")</f>
        <v>5</v>
      </c>
      <c r="E847" s="15" t="str">
        <f>TEXT(Table23[[#This Row],[Order Date]],"dddd")</f>
        <v>Friday</v>
      </c>
      <c r="F847" s="6" t="str">
        <f>TEXT(Table23[[#This Row],[Order Date]],"mmmm")</f>
        <v>August</v>
      </c>
      <c r="G847" s="6" t="s">
        <v>2213</v>
      </c>
      <c r="H847" s="6" t="s">
        <v>2214</v>
      </c>
      <c r="I847" s="6" t="s">
        <v>21</v>
      </c>
      <c r="J847" s="6" t="s">
        <v>22</v>
      </c>
      <c r="K847" s="7">
        <v>190</v>
      </c>
      <c r="L847" s="7">
        <v>3</v>
      </c>
      <c r="M847" s="7">
        <f>Table23[[#This Row],[Qty]]*Table23[[#This Row],[Price]]</f>
        <v>570</v>
      </c>
      <c r="N847" s="6" t="s">
        <v>17</v>
      </c>
      <c r="O847" s="8">
        <f>SUMIFS(Table23[Amount], Table23[Order Date], "&gt;"&amp;Table23[[#This Row],[Order Date]]-30,Table23[Order Date], "&lt;="&amp;Table23[[#This Row],[Order Date]])</f>
        <v>1664250</v>
      </c>
      <c r="P847" s="9">
        <f>SUMIFS(Table23[Amount], Table23[Order Date], "&gt;"&amp;Table23[[#This Row],[Order Date]]-90,Table23[Order Date], "&lt;="&amp;Table23[[#This Row],[Order Date]])</f>
        <v>5938050</v>
      </c>
    </row>
    <row r="848" spans="2:16" x14ac:dyDescent="0.25">
      <c r="B848" s="5" t="s">
        <v>2352</v>
      </c>
      <c r="C848" s="15">
        <v>44778</v>
      </c>
      <c r="D848" s="21" t="str">
        <f>TEXT(Table23[[#This Row],[Order Date]],"d")</f>
        <v>5</v>
      </c>
      <c r="E848" s="15" t="str">
        <f>TEXT(Table23[[#This Row],[Order Date]],"dddd")</f>
        <v>Friday</v>
      </c>
      <c r="F848" s="6" t="str">
        <f>TEXT(Table23[[#This Row],[Order Date]],"mmmm")</f>
        <v>August</v>
      </c>
      <c r="G848" s="6" t="s">
        <v>2216</v>
      </c>
      <c r="H848" s="6" t="s">
        <v>2217</v>
      </c>
      <c r="I848" s="6" t="s">
        <v>27</v>
      </c>
      <c r="J848" s="6" t="s">
        <v>28</v>
      </c>
      <c r="K848" s="7">
        <v>4000</v>
      </c>
      <c r="L848" s="7">
        <v>5</v>
      </c>
      <c r="M848" s="7">
        <f>Table23[[#This Row],[Qty]]*Table23[[#This Row],[Price]]</f>
        <v>20000</v>
      </c>
      <c r="N848" s="6" t="s">
        <v>23</v>
      </c>
      <c r="O848" s="8">
        <f>SUMIFS(Table23[Amount], Table23[Order Date], "&gt;"&amp;Table23[[#This Row],[Order Date]]-30,Table23[Order Date], "&lt;="&amp;Table23[[#This Row],[Order Date]])</f>
        <v>1664250</v>
      </c>
      <c r="P848" s="9">
        <f>SUMIFS(Table23[Amount], Table23[Order Date], "&gt;"&amp;Table23[[#This Row],[Order Date]]-90,Table23[Order Date], "&lt;="&amp;Table23[[#This Row],[Order Date]])</f>
        <v>5938050</v>
      </c>
    </row>
    <row r="849" spans="2:16" x14ac:dyDescent="0.25">
      <c r="B849" s="5" t="s">
        <v>2353</v>
      </c>
      <c r="C849" s="15">
        <v>44779</v>
      </c>
      <c r="D849" s="21" t="str">
        <f>TEXT(Table23[[#This Row],[Order Date]],"d")</f>
        <v>6</v>
      </c>
      <c r="E849" s="15" t="str">
        <f>TEXT(Table23[[#This Row],[Order Date]],"dddd")</f>
        <v>Saturday</v>
      </c>
      <c r="F849" s="6" t="str">
        <f>TEXT(Table23[[#This Row],[Order Date]],"mmmm")</f>
        <v>August</v>
      </c>
      <c r="G849" s="6" t="s">
        <v>2219</v>
      </c>
      <c r="H849" s="6" t="s">
        <v>2220</v>
      </c>
      <c r="I849" s="6" t="s">
        <v>32</v>
      </c>
      <c r="J849" s="6" t="s">
        <v>33</v>
      </c>
      <c r="K849" s="7">
        <v>1500</v>
      </c>
      <c r="L849" s="7">
        <v>3</v>
      </c>
      <c r="M849" s="7">
        <f>Table23[[#This Row],[Qty]]*Table23[[#This Row],[Price]]</f>
        <v>4500</v>
      </c>
      <c r="N849" s="6" t="s">
        <v>17</v>
      </c>
      <c r="O849" s="8">
        <f>SUMIFS(Table23[Amount], Table23[Order Date], "&gt;"&amp;Table23[[#This Row],[Order Date]]-30,Table23[Order Date], "&lt;="&amp;Table23[[#This Row],[Order Date]])</f>
        <v>1650430</v>
      </c>
      <c r="P849" s="9">
        <f>SUMIFS(Table23[Amount], Table23[Order Date], "&gt;"&amp;Table23[[#This Row],[Order Date]]-90,Table23[Order Date], "&lt;="&amp;Table23[[#This Row],[Order Date]])</f>
        <v>5924230</v>
      </c>
    </row>
    <row r="850" spans="2:16" x14ac:dyDescent="0.25">
      <c r="B850" s="5" t="s">
        <v>2354</v>
      </c>
      <c r="C850" s="15">
        <v>44779</v>
      </c>
      <c r="D850" s="21" t="str">
        <f>TEXT(Table23[[#This Row],[Order Date]],"d")</f>
        <v>6</v>
      </c>
      <c r="E850" s="15" t="str">
        <f>TEXT(Table23[[#This Row],[Order Date]],"dddd")</f>
        <v>Saturday</v>
      </c>
      <c r="F850" s="6" t="str">
        <f>TEXT(Table23[[#This Row],[Order Date]],"mmmm")</f>
        <v>August</v>
      </c>
      <c r="G850" s="6" t="s">
        <v>2222</v>
      </c>
      <c r="H850" s="6" t="s">
        <v>2223</v>
      </c>
      <c r="I850" s="6" t="s">
        <v>15</v>
      </c>
      <c r="J850" s="6" t="s">
        <v>37</v>
      </c>
      <c r="K850" s="7">
        <v>210</v>
      </c>
      <c r="L850" s="7">
        <v>1</v>
      </c>
      <c r="M850" s="7">
        <f>Table23[[#This Row],[Qty]]*Table23[[#This Row],[Price]]</f>
        <v>210</v>
      </c>
      <c r="N850" s="6" t="s">
        <v>23</v>
      </c>
      <c r="O850" s="8">
        <f>SUMIFS(Table23[Amount], Table23[Order Date], "&gt;"&amp;Table23[[#This Row],[Order Date]]-30,Table23[Order Date], "&lt;="&amp;Table23[[#This Row],[Order Date]])</f>
        <v>1650430</v>
      </c>
      <c r="P850" s="9">
        <f>SUMIFS(Table23[Amount], Table23[Order Date], "&gt;"&amp;Table23[[#This Row],[Order Date]]-90,Table23[Order Date], "&lt;="&amp;Table23[[#This Row],[Order Date]])</f>
        <v>5924230</v>
      </c>
    </row>
    <row r="851" spans="2:16" x14ac:dyDescent="0.25">
      <c r="B851" s="5" t="s">
        <v>2355</v>
      </c>
      <c r="C851" s="15">
        <v>44779</v>
      </c>
      <c r="D851" s="21" t="str">
        <f>TEXT(Table23[[#This Row],[Order Date]],"d")</f>
        <v>6</v>
      </c>
      <c r="E851" s="15" t="str">
        <f>TEXT(Table23[[#This Row],[Order Date]],"dddd")</f>
        <v>Saturday</v>
      </c>
      <c r="F851" s="6" t="str">
        <f>TEXT(Table23[[#This Row],[Order Date]],"mmmm")</f>
        <v>August</v>
      </c>
      <c r="G851" s="6" t="s">
        <v>2225</v>
      </c>
      <c r="H851" s="6" t="s">
        <v>2226</v>
      </c>
      <c r="I851" s="6" t="s">
        <v>21</v>
      </c>
      <c r="J851" s="6" t="s">
        <v>41</v>
      </c>
      <c r="K851" s="7">
        <v>4000</v>
      </c>
      <c r="L851" s="7">
        <v>2</v>
      </c>
      <c r="M851" s="7">
        <f>Table23[[#This Row],[Qty]]*Table23[[#This Row],[Price]]</f>
        <v>8000</v>
      </c>
      <c r="N851" s="6" t="s">
        <v>17</v>
      </c>
      <c r="O851" s="8">
        <f>SUMIFS(Table23[Amount], Table23[Order Date], "&gt;"&amp;Table23[[#This Row],[Order Date]]-30,Table23[Order Date], "&lt;="&amp;Table23[[#This Row],[Order Date]])</f>
        <v>1650430</v>
      </c>
      <c r="P851" s="9">
        <f>SUMIFS(Table23[Amount], Table23[Order Date], "&gt;"&amp;Table23[[#This Row],[Order Date]]-90,Table23[Order Date], "&lt;="&amp;Table23[[#This Row],[Order Date]])</f>
        <v>5924230</v>
      </c>
    </row>
    <row r="852" spans="2:16" x14ac:dyDescent="0.25">
      <c r="B852" s="5" t="s">
        <v>2356</v>
      </c>
      <c r="C852" s="15">
        <v>44779</v>
      </c>
      <c r="D852" s="21" t="str">
        <f>TEXT(Table23[[#This Row],[Order Date]],"d")</f>
        <v>6</v>
      </c>
      <c r="E852" s="15" t="str">
        <f>TEXT(Table23[[#This Row],[Order Date]],"dddd")</f>
        <v>Saturday</v>
      </c>
      <c r="F852" s="6" t="str">
        <f>TEXT(Table23[[#This Row],[Order Date]],"mmmm")</f>
        <v>August</v>
      </c>
      <c r="G852" s="6" t="s">
        <v>2228</v>
      </c>
      <c r="H852" s="6" t="s">
        <v>2229</v>
      </c>
      <c r="I852" s="6" t="s">
        <v>27</v>
      </c>
      <c r="J852" s="6" t="s">
        <v>45</v>
      </c>
      <c r="K852" s="7">
        <v>3200</v>
      </c>
      <c r="L852" s="7">
        <v>3</v>
      </c>
      <c r="M852" s="7">
        <f>Table23[[#This Row],[Qty]]*Table23[[#This Row],[Price]]</f>
        <v>9600</v>
      </c>
      <c r="N852" s="6" t="s">
        <v>23</v>
      </c>
      <c r="O852" s="8">
        <f>SUMIFS(Table23[Amount], Table23[Order Date], "&gt;"&amp;Table23[[#This Row],[Order Date]]-30,Table23[Order Date], "&lt;="&amp;Table23[[#This Row],[Order Date]])</f>
        <v>1650430</v>
      </c>
      <c r="P852" s="9">
        <f>SUMIFS(Table23[Amount], Table23[Order Date], "&gt;"&amp;Table23[[#This Row],[Order Date]]-90,Table23[Order Date], "&lt;="&amp;Table23[[#This Row],[Order Date]])</f>
        <v>5924230</v>
      </c>
    </row>
    <row r="853" spans="2:16" x14ac:dyDescent="0.25">
      <c r="B853" s="5" t="s">
        <v>2357</v>
      </c>
      <c r="C853" s="15">
        <v>44779</v>
      </c>
      <c r="D853" s="21" t="str">
        <f>TEXT(Table23[[#This Row],[Order Date]],"d")</f>
        <v>6</v>
      </c>
      <c r="E853" s="15" t="str">
        <f>TEXT(Table23[[#This Row],[Order Date]],"dddd")</f>
        <v>Saturday</v>
      </c>
      <c r="F853" s="6" t="str">
        <f>TEXT(Table23[[#This Row],[Order Date]],"mmmm")</f>
        <v>August</v>
      </c>
      <c r="G853" s="6" t="s">
        <v>2231</v>
      </c>
      <c r="H853" s="6" t="s">
        <v>2232</v>
      </c>
      <c r="I853" s="6" t="s">
        <v>27</v>
      </c>
      <c r="J853" s="6" t="s">
        <v>37</v>
      </c>
      <c r="K853" s="7">
        <v>2900</v>
      </c>
      <c r="L853" s="7">
        <v>5</v>
      </c>
      <c r="M853" s="7">
        <f>Table23[[#This Row],[Qty]]*Table23[[#This Row],[Price]]</f>
        <v>14500</v>
      </c>
      <c r="N853" s="6" t="s">
        <v>17</v>
      </c>
      <c r="O853" s="8">
        <f>SUMIFS(Table23[Amount], Table23[Order Date], "&gt;"&amp;Table23[[#This Row],[Order Date]]-30,Table23[Order Date], "&lt;="&amp;Table23[[#This Row],[Order Date]])</f>
        <v>1650430</v>
      </c>
      <c r="P853" s="9">
        <f>SUMIFS(Table23[Amount], Table23[Order Date], "&gt;"&amp;Table23[[#This Row],[Order Date]]-90,Table23[Order Date], "&lt;="&amp;Table23[[#This Row],[Order Date]])</f>
        <v>5924230</v>
      </c>
    </row>
    <row r="854" spans="2:16" x14ac:dyDescent="0.25">
      <c r="B854" s="5" t="s">
        <v>2358</v>
      </c>
      <c r="C854" s="15">
        <v>44780</v>
      </c>
      <c r="D854" s="21" t="str">
        <f>TEXT(Table23[[#This Row],[Order Date]],"d")</f>
        <v>7</v>
      </c>
      <c r="E854" s="15" t="str">
        <f>TEXT(Table23[[#This Row],[Order Date]],"dddd")</f>
        <v>Sunday</v>
      </c>
      <c r="F854" s="6" t="str">
        <f>TEXT(Table23[[#This Row],[Order Date]],"mmmm")</f>
        <v>August</v>
      </c>
      <c r="G854" s="6" t="s">
        <v>2234</v>
      </c>
      <c r="H854" s="6" t="s">
        <v>2235</v>
      </c>
      <c r="I854" s="6" t="s">
        <v>32</v>
      </c>
      <c r="J854" s="6" t="s">
        <v>41</v>
      </c>
      <c r="K854" s="7">
        <v>190</v>
      </c>
      <c r="L854" s="7">
        <v>6</v>
      </c>
      <c r="M854" s="7">
        <f>Table23[[#This Row],[Qty]]*Table23[[#This Row],[Price]]</f>
        <v>1140</v>
      </c>
      <c r="N854" s="6" t="s">
        <v>23</v>
      </c>
      <c r="O854" s="8">
        <f>SUMIFS(Table23[Amount], Table23[Order Date], "&gt;"&amp;Table23[[#This Row],[Order Date]]-30,Table23[Order Date], "&lt;="&amp;Table23[[#This Row],[Order Date]])</f>
        <v>1577320</v>
      </c>
      <c r="P854" s="9">
        <f>SUMIFS(Table23[Amount], Table23[Order Date], "&gt;"&amp;Table23[[#This Row],[Order Date]]-90,Table23[Order Date], "&lt;="&amp;Table23[[#This Row],[Order Date]])</f>
        <v>5851120</v>
      </c>
    </row>
    <row r="855" spans="2:16" x14ac:dyDescent="0.25">
      <c r="B855" s="5" t="s">
        <v>2359</v>
      </c>
      <c r="C855" s="15">
        <v>44780</v>
      </c>
      <c r="D855" s="21" t="str">
        <f>TEXT(Table23[[#This Row],[Order Date]],"d")</f>
        <v>7</v>
      </c>
      <c r="E855" s="15" t="str">
        <f>TEXT(Table23[[#This Row],[Order Date]],"dddd")</f>
        <v>Sunday</v>
      </c>
      <c r="F855" s="6" t="str">
        <f>TEXT(Table23[[#This Row],[Order Date]],"mmmm")</f>
        <v>August</v>
      </c>
      <c r="G855" s="6" t="s">
        <v>2237</v>
      </c>
      <c r="H855" s="6" t="s">
        <v>2238</v>
      </c>
      <c r="I855" s="6" t="s">
        <v>15</v>
      </c>
      <c r="J855" s="6" t="s">
        <v>45</v>
      </c>
      <c r="K855" s="7">
        <v>4000</v>
      </c>
      <c r="L855" s="7">
        <v>2</v>
      </c>
      <c r="M855" s="7">
        <f>Table23[[#This Row],[Qty]]*Table23[[#This Row],[Price]]</f>
        <v>8000</v>
      </c>
      <c r="N855" s="6" t="s">
        <v>17</v>
      </c>
      <c r="O855" s="8">
        <f>SUMIFS(Table23[Amount], Table23[Order Date], "&gt;"&amp;Table23[[#This Row],[Order Date]]-30,Table23[Order Date], "&lt;="&amp;Table23[[#This Row],[Order Date]])</f>
        <v>1577320</v>
      </c>
      <c r="P855" s="9">
        <f>SUMIFS(Table23[Amount], Table23[Order Date], "&gt;"&amp;Table23[[#This Row],[Order Date]]-90,Table23[Order Date], "&lt;="&amp;Table23[[#This Row],[Order Date]])</f>
        <v>5851120</v>
      </c>
    </row>
    <row r="856" spans="2:16" x14ac:dyDescent="0.25">
      <c r="B856" s="5" t="s">
        <v>2360</v>
      </c>
      <c r="C856" s="15">
        <v>44780</v>
      </c>
      <c r="D856" s="21" t="str">
        <f>TEXT(Table23[[#This Row],[Order Date]],"d")</f>
        <v>7</v>
      </c>
      <c r="E856" s="15" t="str">
        <f>TEXT(Table23[[#This Row],[Order Date]],"dddd")</f>
        <v>Sunday</v>
      </c>
      <c r="F856" s="6" t="str">
        <f>TEXT(Table23[[#This Row],[Order Date]],"mmmm")</f>
        <v>August</v>
      </c>
      <c r="G856" s="6" t="s">
        <v>2240</v>
      </c>
      <c r="H856" s="6" t="s">
        <v>2241</v>
      </c>
      <c r="I856" s="6" t="s">
        <v>27</v>
      </c>
      <c r="J856" s="6" t="s">
        <v>37</v>
      </c>
      <c r="K856" s="7">
        <v>1500</v>
      </c>
      <c r="L856" s="7">
        <v>3</v>
      </c>
      <c r="M856" s="7">
        <f>Table23[[#This Row],[Qty]]*Table23[[#This Row],[Price]]</f>
        <v>4500</v>
      </c>
      <c r="N856" s="6" t="s">
        <v>23</v>
      </c>
      <c r="O856" s="8">
        <f>SUMIFS(Table23[Amount], Table23[Order Date], "&gt;"&amp;Table23[[#This Row],[Order Date]]-30,Table23[Order Date], "&lt;="&amp;Table23[[#This Row],[Order Date]])</f>
        <v>1577320</v>
      </c>
      <c r="P856" s="9">
        <f>SUMIFS(Table23[Amount], Table23[Order Date], "&gt;"&amp;Table23[[#This Row],[Order Date]]-90,Table23[Order Date], "&lt;="&amp;Table23[[#This Row],[Order Date]])</f>
        <v>5851120</v>
      </c>
    </row>
    <row r="857" spans="2:16" x14ac:dyDescent="0.25">
      <c r="B857" s="5" t="s">
        <v>2361</v>
      </c>
      <c r="C857" s="15">
        <v>44780</v>
      </c>
      <c r="D857" s="21" t="str">
        <f>TEXT(Table23[[#This Row],[Order Date]],"d")</f>
        <v>7</v>
      </c>
      <c r="E857" s="15" t="str">
        <f>TEXT(Table23[[#This Row],[Order Date]],"dddd")</f>
        <v>Sunday</v>
      </c>
      <c r="F857" s="6" t="str">
        <f>TEXT(Table23[[#This Row],[Order Date]],"mmmm")</f>
        <v>August</v>
      </c>
      <c r="G857" s="6" t="s">
        <v>2243</v>
      </c>
      <c r="H857" s="6" t="s">
        <v>2244</v>
      </c>
      <c r="I857" s="6" t="s">
        <v>32</v>
      </c>
      <c r="J857" s="6" t="s">
        <v>41</v>
      </c>
      <c r="K857" s="7">
        <v>210</v>
      </c>
      <c r="L857" s="7">
        <v>5</v>
      </c>
      <c r="M857" s="7">
        <f>Table23[[#This Row],[Qty]]*Table23[[#This Row],[Price]]</f>
        <v>1050</v>
      </c>
      <c r="N857" s="6" t="s">
        <v>17</v>
      </c>
      <c r="O857" s="8">
        <f>SUMIFS(Table23[Amount], Table23[Order Date], "&gt;"&amp;Table23[[#This Row],[Order Date]]-30,Table23[Order Date], "&lt;="&amp;Table23[[#This Row],[Order Date]])</f>
        <v>1577320</v>
      </c>
      <c r="P857" s="9">
        <f>SUMIFS(Table23[Amount], Table23[Order Date], "&gt;"&amp;Table23[[#This Row],[Order Date]]-90,Table23[Order Date], "&lt;="&amp;Table23[[#This Row],[Order Date]])</f>
        <v>5851120</v>
      </c>
    </row>
    <row r="858" spans="2:16" x14ac:dyDescent="0.25">
      <c r="B858" s="5" t="s">
        <v>2362</v>
      </c>
      <c r="C858" s="15">
        <v>44780</v>
      </c>
      <c r="D858" s="21" t="str">
        <f>TEXT(Table23[[#This Row],[Order Date]],"d")</f>
        <v>7</v>
      </c>
      <c r="E858" s="15" t="str">
        <f>TEXT(Table23[[#This Row],[Order Date]],"dddd")</f>
        <v>Sunday</v>
      </c>
      <c r="F858" s="6" t="str">
        <f>TEXT(Table23[[#This Row],[Order Date]],"mmmm")</f>
        <v>August</v>
      </c>
      <c r="G858" s="6" t="s">
        <v>2246</v>
      </c>
      <c r="H858" s="6" t="s">
        <v>2247</v>
      </c>
      <c r="I858" s="6" t="s">
        <v>15</v>
      </c>
      <c r="J858" s="6" t="s">
        <v>45</v>
      </c>
      <c r="K858" s="7">
        <v>4000</v>
      </c>
      <c r="L858" s="7">
        <v>3</v>
      </c>
      <c r="M858" s="7">
        <f>Table23[[#This Row],[Qty]]*Table23[[#This Row],[Price]]</f>
        <v>12000</v>
      </c>
      <c r="N858" s="6" t="s">
        <v>23</v>
      </c>
      <c r="O858" s="8">
        <f>SUMIFS(Table23[Amount], Table23[Order Date], "&gt;"&amp;Table23[[#This Row],[Order Date]]-30,Table23[Order Date], "&lt;="&amp;Table23[[#This Row],[Order Date]])</f>
        <v>1577320</v>
      </c>
      <c r="P858" s="9">
        <f>SUMIFS(Table23[Amount], Table23[Order Date], "&gt;"&amp;Table23[[#This Row],[Order Date]]-90,Table23[Order Date], "&lt;="&amp;Table23[[#This Row],[Order Date]])</f>
        <v>5851120</v>
      </c>
    </row>
    <row r="859" spans="2:16" x14ac:dyDescent="0.25">
      <c r="B859" s="5" t="s">
        <v>2363</v>
      </c>
      <c r="C859" s="15">
        <v>44781</v>
      </c>
      <c r="D859" s="21" t="str">
        <f>TEXT(Table23[[#This Row],[Order Date]],"d")</f>
        <v>8</v>
      </c>
      <c r="E859" s="15" t="str">
        <f>TEXT(Table23[[#This Row],[Order Date]],"dddd")</f>
        <v>Monday</v>
      </c>
      <c r="F859" s="6" t="str">
        <f>TEXT(Table23[[#This Row],[Order Date]],"mmmm")</f>
        <v>August</v>
      </c>
      <c r="G859" s="6" t="s">
        <v>2180</v>
      </c>
      <c r="H859" s="6" t="s">
        <v>2181</v>
      </c>
      <c r="I859" s="6" t="s">
        <v>27</v>
      </c>
      <c r="J859" s="6" t="s">
        <v>37</v>
      </c>
      <c r="K859" s="7">
        <v>3200</v>
      </c>
      <c r="L859" s="7">
        <v>1</v>
      </c>
      <c r="M859" s="7">
        <f>Table23[[#This Row],[Qty]]*Table23[[#This Row],[Price]]</f>
        <v>3200</v>
      </c>
      <c r="N859" s="6" t="s">
        <v>17</v>
      </c>
      <c r="O859" s="8">
        <f>SUMIFS(Table23[Amount], Table23[Order Date], "&gt;"&amp;Table23[[#This Row],[Order Date]]-30,Table23[Order Date], "&lt;="&amp;Table23[[#This Row],[Order Date]])</f>
        <v>1548910</v>
      </c>
      <c r="P859" s="9">
        <f>SUMIFS(Table23[Amount], Table23[Order Date], "&gt;"&amp;Table23[[#This Row],[Order Date]]-90,Table23[Order Date], "&lt;="&amp;Table23[[#This Row],[Order Date]])</f>
        <v>5822710</v>
      </c>
    </row>
    <row r="860" spans="2:16" x14ac:dyDescent="0.25">
      <c r="B860" s="5" t="s">
        <v>2364</v>
      </c>
      <c r="C860" s="15">
        <v>44781</v>
      </c>
      <c r="D860" s="21" t="str">
        <f>TEXT(Table23[[#This Row],[Order Date]],"d")</f>
        <v>8</v>
      </c>
      <c r="E860" s="15" t="str">
        <f>TEXT(Table23[[#This Row],[Order Date]],"dddd")</f>
        <v>Monday</v>
      </c>
      <c r="F860" s="6" t="str">
        <f>TEXT(Table23[[#This Row],[Order Date]],"mmmm")</f>
        <v>August</v>
      </c>
      <c r="G860" s="6" t="s">
        <v>2183</v>
      </c>
      <c r="H860" s="6" t="s">
        <v>2184</v>
      </c>
      <c r="I860" s="6" t="s">
        <v>32</v>
      </c>
      <c r="J860" s="6" t="s">
        <v>41</v>
      </c>
      <c r="K860" s="7">
        <v>2900</v>
      </c>
      <c r="L860" s="7">
        <v>10</v>
      </c>
      <c r="M860" s="7">
        <f>Table23[[#This Row],[Qty]]*Table23[[#This Row],[Price]]</f>
        <v>29000</v>
      </c>
      <c r="N860" s="6" t="s">
        <v>23</v>
      </c>
      <c r="O860" s="8">
        <f>SUMIFS(Table23[Amount], Table23[Order Date], "&gt;"&amp;Table23[[#This Row],[Order Date]]-30,Table23[Order Date], "&lt;="&amp;Table23[[#This Row],[Order Date]])</f>
        <v>1548910</v>
      </c>
      <c r="P860" s="9">
        <f>SUMIFS(Table23[Amount], Table23[Order Date], "&gt;"&amp;Table23[[#This Row],[Order Date]]-90,Table23[Order Date], "&lt;="&amp;Table23[[#This Row],[Order Date]])</f>
        <v>5822710</v>
      </c>
    </row>
    <row r="861" spans="2:16" x14ac:dyDescent="0.25">
      <c r="B861" s="5" t="s">
        <v>2365</v>
      </c>
      <c r="C861" s="15">
        <v>44781</v>
      </c>
      <c r="D861" s="21" t="str">
        <f>TEXT(Table23[[#This Row],[Order Date]],"d")</f>
        <v>8</v>
      </c>
      <c r="E861" s="15" t="str">
        <f>TEXT(Table23[[#This Row],[Order Date]],"dddd")</f>
        <v>Monday</v>
      </c>
      <c r="F861" s="6" t="str">
        <f>TEXT(Table23[[#This Row],[Order Date]],"mmmm")</f>
        <v>August</v>
      </c>
      <c r="G861" s="6" t="s">
        <v>2186</v>
      </c>
      <c r="H861" s="6" t="s">
        <v>2187</v>
      </c>
      <c r="I861" s="6" t="s">
        <v>15</v>
      </c>
      <c r="J861" s="6" t="s">
        <v>45</v>
      </c>
      <c r="K861" s="7">
        <v>190</v>
      </c>
      <c r="L861" s="7">
        <v>3</v>
      </c>
      <c r="M861" s="7">
        <f>Table23[[#This Row],[Qty]]*Table23[[#This Row],[Price]]</f>
        <v>570</v>
      </c>
      <c r="N861" s="6" t="s">
        <v>17</v>
      </c>
      <c r="O861" s="8">
        <f>SUMIFS(Table23[Amount], Table23[Order Date], "&gt;"&amp;Table23[[#This Row],[Order Date]]-30,Table23[Order Date], "&lt;="&amp;Table23[[#This Row],[Order Date]])</f>
        <v>1548910</v>
      </c>
      <c r="P861" s="9">
        <f>SUMIFS(Table23[Amount], Table23[Order Date], "&gt;"&amp;Table23[[#This Row],[Order Date]]-90,Table23[Order Date], "&lt;="&amp;Table23[[#This Row],[Order Date]])</f>
        <v>5822710</v>
      </c>
    </row>
    <row r="862" spans="2:16" x14ac:dyDescent="0.25">
      <c r="B862" s="5" t="s">
        <v>2366</v>
      </c>
      <c r="C862" s="15">
        <v>44781</v>
      </c>
      <c r="D862" s="21" t="str">
        <f>TEXT(Table23[[#This Row],[Order Date]],"d")</f>
        <v>8</v>
      </c>
      <c r="E862" s="15" t="str">
        <f>TEXT(Table23[[#This Row],[Order Date]],"dddd")</f>
        <v>Monday</v>
      </c>
      <c r="F862" s="6" t="str">
        <f>TEXT(Table23[[#This Row],[Order Date]],"mmmm")</f>
        <v>August</v>
      </c>
      <c r="G862" s="6" t="s">
        <v>2189</v>
      </c>
      <c r="H862" s="6" t="s">
        <v>2190</v>
      </c>
      <c r="I862" s="6" t="s">
        <v>21</v>
      </c>
      <c r="J862" s="6" t="s">
        <v>16</v>
      </c>
      <c r="K862" s="7">
        <v>4000</v>
      </c>
      <c r="L862" s="7">
        <v>4</v>
      </c>
      <c r="M862" s="7">
        <f>Table23[[#This Row],[Qty]]*Table23[[#This Row],[Price]]</f>
        <v>16000</v>
      </c>
      <c r="N862" s="6" t="s">
        <v>23</v>
      </c>
      <c r="O862" s="8">
        <f>SUMIFS(Table23[Amount], Table23[Order Date], "&gt;"&amp;Table23[[#This Row],[Order Date]]-30,Table23[Order Date], "&lt;="&amp;Table23[[#This Row],[Order Date]])</f>
        <v>1548910</v>
      </c>
      <c r="P862" s="9">
        <f>SUMIFS(Table23[Amount], Table23[Order Date], "&gt;"&amp;Table23[[#This Row],[Order Date]]-90,Table23[Order Date], "&lt;="&amp;Table23[[#This Row],[Order Date]])</f>
        <v>5822710</v>
      </c>
    </row>
    <row r="863" spans="2:16" x14ac:dyDescent="0.25">
      <c r="B863" s="5" t="s">
        <v>2367</v>
      </c>
      <c r="C863" s="15">
        <v>44781</v>
      </c>
      <c r="D863" s="21" t="str">
        <f>TEXT(Table23[[#This Row],[Order Date]],"d")</f>
        <v>8</v>
      </c>
      <c r="E863" s="15" t="str">
        <f>TEXT(Table23[[#This Row],[Order Date]],"dddd")</f>
        <v>Monday</v>
      </c>
      <c r="F863" s="6" t="str">
        <f>TEXT(Table23[[#This Row],[Order Date]],"mmmm")</f>
        <v>August</v>
      </c>
      <c r="G863" s="6" t="s">
        <v>2192</v>
      </c>
      <c r="H863" s="6" t="s">
        <v>2193</v>
      </c>
      <c r="I863" s="6" t="s">
        <v>27</v>
      </c>
      <c r="J863" s="6" t="s">
        <v>22</v>
      </c>
      <c r="K863" s="7">
        <v>1500</v>
      </c>
      <c r="L863" s="7">
        <v>5</v>
      </c>
      <c r="M863" s="7">
        <f>Table23[[#This Row],[Qty]]*Table23[[#This Row],[Price]]</f>
        <v>7500</v>
      </c>
      <c r="N863" s="6" t="s">
        <v>17</v>
      </c>
      <c r="O863" s="8">
        <f>SUMIFS(Table23[Amount], Table23[Order Date], "&gt;"&amp;Table23[[#This Row],[Order Date]]-30,Table23[Order Date], "&lt;="&amp;Table23[[#This Row],[Order Date]])</f>
        <v>1548910</v>
      </c>
      <c r="P863" s="9">
        <f>SUMIFS(Table23[Amount], Table23[Order Date], "&gt;"&amp;Table23[[#This Row],[Order Date]]-90,Table23[Order Date], "&lt;="&amp;Table23[[#This Row],[Order Date]])</f>
        <v>5822710</v>
      </c>
    </row>
    <row r="864" spans="2:16" x14ac:dyDescent="0.25">
      <c r="B864" s="5" t="s">
        <v>2368</v>
      </c>
      <c r="C864" s="15">
        <v>44782</v>
      </c>
      <c r="D864" s="21" t="str">
        <f>TEXT(Table23[[#This Row],[Order Date]],"d")</f>
        <v>9</v>
      </c>
      <c r="E864" s="15" t="str">
        <f>TEXT(Table23[[#This Row],[Order Date]],"dddd")</f>
        <v>Tuesday</v>
      </c>
      <c r="F864" s="6" t="str">
        <f>TEXT(Table23[[#This Row],[Order Date]],"mmmm")</f>
        <v>August</v>
      </c>
      <c r="G864" s="6" t="s">
        <v>2195</v>
      </c>
      <c r="H864" s="6" t="s">
        <v>2196</v>
      </c>
      <c r="I864" s="6" t="s">
        <v>32</v>
      </c>
      <c r="J864" s="6" t="s">
        <v>28</v>
      </c>
      <c r="K864" s="7">
        <v>210</v>
      </c>
      <c r="L864" s="7">
        <v>6</v>
      </c>
      <c r="M864" s="7">
        <f>Table23[[#This Row],[Qty]]*Table23[[#This Row],[Price]]</f>
        <v>1260</v>
      </c>
      <c r="N864" s="6" t="s">
        <v>23</v>
      </c>
      <c r="O864" s="8">
        <f>SUMIFS(Table23[Amount], Table23[Order Date], "&gt;"&amp;Table23[[#This Row],[Order Date]]-30,Table23[Order Date], "&lt;="&amp;Table23[[#This Row],[Order Date]])</f>
        <v>1555200</v>
      </c>
      <c r="P864" s="9">
        <f>SUMIFS(Table23[Amount], Table23[Order Date], "&gt;"&amp;Table23[[#This Row],[Order Date]]-90,Table23[Order Date], "&lt;="&amp;Table23[[#This Row],[Order Date]])</f>
        <v>5829000</v>
      </c>
    </row>
    <row r="865" spans="2:16" x14ac:dyDescent="0.25">
      <c r="B865" s="5" t="s">
        <v>2369</v>
      </c>
      <c r="C865" s="15">
        <v>44782</v>
      </c>
      <c r="D865" s="21" t="str">
        <f>TEXT(Table23[[#This Row],[Order Date]],"d")</f>
        <v>9</v>
      </c>
      <c r="E865" s="15" t="str">
        <f>TEXT(Table23[[#This Row],[Order Date]],"dddd")</f>
        <v>Tuesday</v>
      </c>
      <c r="F865" s="6" t="str">
        <f>TEXT(Table23[[#This Row],[Order Date]],"mmmm")</f>
        <v>August</v>
      </c>
      <c r="G865" s="6" t="s">
        <v>2198</v>
      </c>
      <c r="H865" s="6" t="s">
        <v>2199</v>
      </c>
      <c r="I865" s="6" t="s">
        <v>15</v>
      </c>
      <c r="J865" s="6" t="s">
        <v>33</v>
      </c>
      <c r="K865" s="7">
        <v>4000</v>
      </c>
      <c r="L865" s="7">
        <v>5</v>
      </c>
      <c r="M865" s="7">
        <f>Table23[[#This Row],[Qty]]*Table23[[#This Row],[Price]]</f>
        <v>20000</v>
      </c>
      <c r="N865" s="6" t="s">
        <v>17</v>
      </c>
      <c r="O865" s="8">
        <f>SUMIFS(Table23[Amount], Table23[Order Date], "&gt;"&amp;Table23[[#This Row],[Order Date]]-30,Table23[Order Date], "&lt;="&amp;Table23[[#This Row],[Order Date]])</f>
        <v>1555200</v>
      </c>
      <c r="P865" s="9">
        <f>SUMIFS(Table23[Amount], Table23[Order Date], "&gt;"&amp;Table23[[#This Row],[Order Date]]-90,Table23[Order Date], "&lt;="&amp;Table23[[#This Row],[Order Date]])</f>
        <v>5829000</v>
      </c>
    </row>
    <row r="866" spans="2:16" x14ac:dyDescent="0.25">
      <c r="B866" s="5" t="s">
        <v>2370</v>
      </c>
      <c r="C866" s="15">
        <v>44782</v>
      </c>
      <c r="D866" s="21" t="str">
        <f>TEXT(Table23[[#This Row],[Order Date]],"d")</f>
        <v>9</v>
      </c>
      <c r="E866" s="15" t="str">
        <f>TEXT(Table23[[#This Row],[Order Date]],"dddd")</f>
        <v>Tuesday</v>
      </c>
      <c r="F866" s="6" t="str">
        <f>TEXT(Table23[[#This Row],[Order Date]],"mmmm")</f>
        <v>August</v>
      </c>
      <c r="G866" s="6" t="s">
        <v>2201</v>
      </c>
      <c r="H866" s="6" t="s">
        <v>2202</v>
      </c>
      <c r="I866" s="6" t="s">
        <v>21</v>
      </c>
      <c r="J866" s="6" t="s">
        <v>37</v>
      </c>
      <c r="K866" s="7">
        <v>3200</v>
      </c>
      <c r="L866" s="7">
        <v>6</v>
      </c>
      <c r="M866" s="7">
        <f>Table23[[#This Row],[Qty]]*Table23[[#This Row],[Price]]</f>
        <v>19200</v>
      </c>
      <c r="N866" s="6" t="s">
        <v>23</v>
      </c>
      <c r="O866" s="8">
        <f>SUMIFS(Table23[Amount], Table23[Order Date], "&gt;"&amp;Table23[[#This Row],[Order Date]]-30,Table23[Order Date], "&lt;="&amp;Table23[[#This Row],[Order Date]])</f>
        <v>1555200</v>
      </c>
      <c r="P866" s="9">
        <f>SUMIFS(Table23[Amount], Table23[Order Date], "&gt;"&amp;Table23[[#This Row],[Order Date]]-90,Table23[Order Date], "&lt;="&amp;Table23[[#This Row],[Order Date]])</f>
        <v>5829000</v>
      </c>
    </row>
    <row r="867" spans="2:16" x14ac:dyDescent="0.25">
      <c r="B867" s="5" t="s">
        <v>2371</v>
      </c>
      <c r="C867" s="15">
        <v>44782</v>
      </c>
      <c r="D867" s="21" t="str">
        <f>TEXT(Table23[[#This Row],[Order Date]],"d")</f>
        <v>9</v>
      </c>
      <c r="E867" s="15" t="str">
        <f>TEXT(Table23[[#This Row],[Order Date]],"dddd")</f>
        <v>Tuesday</v>
      </c>
      <c r="F867" s="6" t="str">
        <f>TEXT(Table23[[#This Row],[Order Date]],"mmmm")</f>
        <v>August</v>
      </c>
      <c r="G867" s="6" t="s">
        <v>2204</v>
      </c>
      <c r="H867" s="6" t="s">
        <v>2205</v>
      </c>
      <c r="I867" s="6" t="s">
        <v>27</v>
      </c>
      <c r="J867" s="6" t="s">
        <v>41</v>
      </c>
      <c r="K867" s="7">
        <v>2900</v>
      </c>
      <c r="L867" s="7">
        <v>5</v>
      </c>
      <c r="M867" s="7">
        <f>Table23[[#This Row],[Qty]]*Table23[[#This Row],[Price]]</f>
        <v>14500</v>
      </c>
      <c r="N867" s="6" t="s">
        <v>17</v>
      </c>
      <c r="O867" s="8">
        <f>SUMIFS(Table23[Amount], Table23[Order Date], "&gt;"&amp;Table23[[#This Row],[Order Date]]-30,Table23[Order Date], "&lt;="&amp;Table23[[#This Row],[Order Date]])</f>
        <v>1555200</v>
      </c>
      <c r="P867" s="9">
        <f>SUMIFS(Table23[Amount], Table23[Order Date], "&gt;"&amp;Table23[[#This Row],[Order Date]]-90,Table23[Order Date], "&lt;="&amp;Table23[[#This Row],[Order Date]])</f>
        <v>5829000</v>
      </c>
    </row>
    <row r="868" spans="2:16" x14ac:dyDescent="0.25">
      <c r="B868" s="5" t="s">
        <v>2372</v>
      </c>
      <c r="C868" s="15">
        <v>44782</v>
      </c>
      <c r="D868" s="21" t="str">
        <f>TEXT(Table23[[#This Row],[Order Date]],"d")</f>
        <v>9</v>
      </c>
      <c r="E868" s="15" t="str">
        <f>TEXT(Table23[[#This Row],[Order Date]],"dddd")</f>
        <v>Tuesday</v>
      </c>
      <c r="F868" s="6" t="str">
        <f>TEXT(Table23[[#This Row],[Order Date]],"mmmm")</f>
        <v>August</v>
      </c>
      <c r="G868" s="6" t="s">
        <v>2207</v>
      </c>
      <c r="H868" s="6" t="s">
        <v>2208</v>
      </c>
      <c r="I868" s="6" t="s">
        <v>32</v>
      </c>
      <c r="J868" s="6" t="s">
        <v>45</v>
      </c>
      <c r="K868" s="7">
        <v>190</v>
      </c>
      <c r="L868" s="7">
        <v>6</v>
      </c>
      <c r="M868" s="7">
        <f>Table23[[#This Row],[Qty]]*Table23[[#This Row],[Price]]</f>
        <v>1140</v>
      </c>
      <c r="N868" s="6" t="s">
        <v>23</v>
      </c>
      <c r="O868" s="8">
        <f>SUMIFS(Table23[Amount], Table23[Order Date], "&gt;"&amp;Table23[[#This Row],[Order Date]]-30,Table23[Order Date], "&lt;="&amp;Table23[[#This Row],[Order Date]])</f>
        <v>1555200</v>
      </c>
      <c r="P868" s="9">
        <f>SUMIFS(Table23[Amount], Table23[Order Date], "&gt;"&amp;Table23[[#This Row],[Order Date]]-90,Table23[Order Date], "&lt;="&amp;Table23[[#This Row],[Order Date]])</f>
        <v>5829000</v>
      </c>
    </row>
    <row r="869" spans="2:16" x14ac:dyDescent="0.25">
      <c r="B869" s="5" t="s">
        <v>2373</v>
      </c>
      <c r="C869" s="15">
        <v>44783</v>
      </c>
      <c r="D869" s="21" t="str">
        <f>TEXT(Table23[[#This Row],[Order Date]],"d")</f>
        <v>10</v>
      </c>
      <c r="E869" s="15" t="str">
        <f>TEXT(Table23[[#This Row],[Order Date]],"dddd")</f>
        <v>Wednesday</v>
      </c>
      <c r="F869" s="6" t="str">
        <f>TEXT(Table23[[#This Row],[Order Date]],"mmmm")</f>
        <v>August</v>
      </c>
      <c r="G869" s="6" t="s">
        <v>2210</v>
      </c>
      <c r="H869" s="6" t="s">
        <v>2211</v>
      </c>
      <c r="I869" s="6" t="s">
        <v>15</v>
      </c>
      <c r="J869" s="6" t="s">
        <v>16</v>
      </c>
      <c r="K869" s="7">
        <v>4000</v>
      </c>
      <c r="L869" s="7">
        <v>2</v>
      </c>
      <c r="M869" s="7">
        <f>Table23[[#This Row],[Qty]]*Table23[[#This Row],[Price]]</f>
        <v>8000</v>
      </c>
      <c r="N869" s="6" t="s">
        <v>17</v>
      </c>
      <c r="O869" s="8">
        <f>SUMIFS(Table23[Amount], Table23[Order Date], "&gt;"&amp;Table23[[#This Row],[Order Date]]-30,Table23[Order Date], "&lt;="&amp;Table23[[#This Row],[Order Date]])</f>
        <v>1533320</v>
      </c>
      <c r="P869" s="9">
        <f>SUMIFS(Table23[Amount], Table23[Order Date], "&gt;"&amp;Table23[[#This Row],[Order Date]]-90,Table23[Order Date], "&lt;="&amp;Table23[[#This Row],[Order Date]])</f>
        <v>5807120</v>
      </c>
    </row>
    <row r="870" spans="2:16" x14ac:dyDescent="0.25">
      <c r="B870" s="5" t="s">
        <v>2374</v>
      </c>
      <c r="C870" s="15">
        <v>44783</v>
      </c>
      <c r="D870" s="21" t="str">
        <f>TEXT(Table23[[#This Row],[Order Date]],"d")</f>
        <v>10</v>
      </c>
      <c r="E870" s="15" t="str">
        <f>TEXT(Table23[[#This Row],[Order Date]],"dddd")</f>
        <v>Wednesday</v>
      </c>
      <c r="F870" s="6" t="str">
        <f>TEXT(Table23[[#This Row],[Order Date]],"mmmm")</f>
        <v>August</v>
      </c>
      <c r="G870" s="6" t="s">
        <v>2213</v>
      </c>
      <c r="H870" s="6" t="s">
        <v>2214</v>
      </c>
      <c r="I870" s="6" t="s">
        <v>21</v>
      </c>
      <c r="J870" s="6" t="s">
        <v>22</v>
      </c>
      <c r="K870" s="7">
        <v>1500</v>
      </c>
      <c r="L870" s="7">
        <v>3</v>
      </c>
      <c r="M870" s="7">
        <f>Table23[[#This Row],[Qty]]*Table23[[#This Row],[Price]]</f>
        <v>4500</v>
      </c>
      <c r="N870" s="6" t="s">
        <v>23</v>
      </c>
      <c r="O870" s="8">
        <f>SUMIFS(Table23[Amount], Table23[Order Date], "&gt;"&amp;Table23[[#This Row],[Order Date]]-30,Table23[Order Date], "&lt;="&amp;Table23[[#This Row],[Order Date]])</f>
        <v>1533320</v>
      </c>
      <c r="P870" s="9">
        <f>SUMIFS(Table23[Amount], Table23[Order Date], "&gt;"&amp;Table23[[#This Row],[Order Date]]-90,Table23[Order Date], "&lt;="&amp;Table23[[#This Row],[Order Date]])</f>
        <v>5807120</v>
      </c>
    </row>
    <row r="871" spans="2:16" x14ac:dyDescent="0.25">
      <c r="B871" s="5" t="s">
        <v>2375</v>
      </c>
      <c r="C871" s="15">
        <v>44783</v>
      </c>
      <c r="D871" s="21" t="str">
        <f>TEXT(Table23[[#This Row],[Order Date]],"d")</f>
        <v>10</v>
      </c>
      <c r="E871" s="15" t="str">
        <f>TEXT(Table23[[#This Row],[Order Date]],"dddd")</f>
        <v>Wednesday</v>
      </c>
      <c r="F871" s="6" t="str">
        <f>TEXT(Table23[[#This Row],[Order Date]],"mmmm")</f>
        <v>August</v>
      </c>
      <c r="G871" s="6" t="s">
        <v>2216</v>
      </c>
      <c r="H871" s="6" t="s">
        <v>2217</v>
      </c>
      <c r="I871" s="6" t="s">
        <v>27</v>
      </c>
      <c r="J871" s="6" t="s">
        <v>28</v>
      </c>
      <c r="K871" s="7">
        <v>210</v>
      </c>
      <c r="L871" s="7">
        <v>5</v>
      </c>
      <c r="M871" s="7">
        <f>Table23[[#This Row],[Qty]]*Table23[[#This Row],[Price]]</f>
        <v>1050</v>
      </c>
      <c r="N871" s="6" t="s">
        <v>17</v>
      </c>
      <c r="O871" s="8">
        <f>SUMIFS(Table23[Amount], Table23[Order Date], "&gt;"&amp;Table23[[#This Row],[Order Date]]-30,Table23[Order Date], "&lt;="&amp;Table23[[#This Row],[Order Date]])</f>
        <v>1533320</v>
      </c>
      <c r="P871" s="9">
        <f>SUMIFS(Table23[Amount], Table23[Order Date], "&gt;"&amp;Table23[[#This Row],[Order Date]]-90,Table23[Order Date], "&lt;="&amp;Table23[[#This Row],[Order Date]])</f>
        <v>5807120</v>
      </c>
    </row>
    <row r="872" spans="2:16" x14ac:dyDescent="0.25">
      <c r="B872" s="5" t="s">
        <v>2376</v>
      </c>
      <c r="C872" s="15">
        <v>44783</v>
      </c>
      <c r="D872" s="21" t="str">
        <f>TEXT(Table23[[#This Row],[Order Date]],"d")</f>
        <v>10</v>
      </c>
      <c r="E872" s="15" t="str">
        <f>TEXT(Table23[[#This Row],[Order Date]],"dddd")</f>
        <v>Wednesday</v>
      </c>
      <c r="F872" s="6" t="str">
        <f>TEXT(Table23[[#This Row],[Order Date]],"mmmm")</f>
        <v>August</v>
      </c>
      <c r="G872" s="6" t="s">
        <v>2219</v>
      </c>
      <c r="H872" s="6" t="s">
        <v>2220</v>
      </c>
      <c r="I872" s="6" t="s">
        <v>32</v>
      </c>
      <c r="J872" s="6" t="s">
        <v>33</v>
      </c>
      <c r="K872" s="7">
        <v>4000</v>
      </c>
      <c r="L872" s="7">
        <v>3</v>
      </c>
      <c r="M872" s="7">
        <f>Table23[[#This Row],[Qty]]*Table23[[#This Row],[Price]]</f>
        <v>12000</v>
      </c>
      <c r="N872" s="6" t="s">
        <v>23</v>
      </c>
      <c r="O872" s="8">
        <f>SUMIFS(Table23[Amount], Table23[Order Date], "&gt;"&amp;Table23[[#This Row],[Order Date]]-30,Table23[Order Date], "&lt;="&amp;Table23[[#This Row],[Order Date]])</f>
        <v>1533320</v>
      </c>
      <c r="P872" s="9">
        <f>SUMIFS(Table23[Amount], Table23[Order Date], "&gt;"&amp;Table23[[#This Row],[Order Date]]-90,Table23[Order Date], "&lt;="&amp;Table23[[#This Row],[Order Date]])</f>
        <v>5807120</v>
      </c>
    </row>
    <row r="873" spans="2:16" x14ac:dyDescent="0.25">
      <c r="B873" s="5" t="s">
        <v>2377</v>
      </c>
      <c r="C873" s="15">
        <v>44783</v>
      </c>
      <c r="D873" s="21" t="str">
        <f>TEXT(Table23[[#This Row],[Order Date]],"d")</f>
        <v>10</v>
      </c>
      <c r="E873" s="15" t="str">
        <f>TEXT(Table23[[#This Row],[Order Date]],"dddd")</f>
        <v>Wednesday</v>
      </c>
      <c r="F873" s="6" t="str">
        <f>TEXT(Table23[[#This Row],[Order Date]],"mmmm")</f>
        <v>August</v>
      </c>
      <c r="G873" s="6" t="s">
        <v>2222</v>
      </c>
      <c r="H873" s="6" t="s">
        <v>2223</v>
      </c>
      <c r="I873" s="6" t="s">
        <v>15</v>
      </c>
      <c r="J873" s="6" t="s">
        <v>37</v>
      </c>
      <c r="K873" s="7">
        <v>3200</v>
      </c>
      <c r="L873" s="7">
        <v>1</v>
      </c>
      <c r="M873" s="7">
        <f>Table23[[#This Row],[Qty]]*Table23[[#This Row],[Price]]</f>
        <v>3200</v>
      </c>
      <c r="N873" s="6" t="s">
        <v>17</v>
      </c>
      <c r="O873" s="8">
        <f>SUMIFS(Table23[Amount], Table23[Order Date], "&gt;"&amp;Table23[[#This Row],[Order Date]]-30,Table23[Order Date], "&lt;="&amp;Table23[[#This Row],[Order Date]])</f>
        <v>1533320</v>
      </c>
      <c r="P873" s="9">
        <f>SUMIFS(Table23[Amount], Table23[Order Date], "&gt;"&amp;Table23[[#This Row],[Order Date]]-90,Table23[Order Date], "&lt;="&amp;Table23[[#This Row],[Order Date]])</f>
        <v>5807120</v>
      </c>
    </row>
    <row r="874" spans="2:16" x14ac:dyDescent="0.25">
      <c r="B874" s="5" t="s">
        <v>2378</v>
      </c>
      <c r="C874" s="15">
        <v>44784</v>
      </c>
      <c r="D874" s="21" t="str">
        <f>TEXT(Table23[[#This Row],[Order Date]],"d")</f>
        <v>11</v>
      </c>
      <c r="E874" s="15" t="str">
        <f>TEXT(Table23[[#This Row],[Order Date]],"dddd")</f>
        <v>Thursday</v>
      </c>
      <c r="F874" s="6" t="str">
        <f>TEXT(Table23[[#This Row],[Order Date]],"mmmm")</f>
        <v>August</v>
      </c>
      <c r="G874" s="6" t="s">
        <v>2225</v>
      </c>
      <c r="H874" s="6" t="s">
        <v>2226</v>
      </c>
      <c r="I874" s="6" t="s">
        <v>21</v>
      </c>
      <c r="J874" s="6" t="s">
        <v>41</v>
      </c>
      <c r="K874" s="7">
        <v>2900</v>
      </c>
      <c r="L874" s="7">
        <v>2</v>
      </c>
      <c r="M874" s="7">
        <f>Table23[[#This Row],[Qty]]*Table23[[#This Row],[Price]]</f>
        <v>5800</v>
      </c>
      <c r="N874" s="6" t="s">
        <v>23</v>
      </c>
      <c r="O874" s="8">
        <f>SUMIFS(Table23[Amount], Table23[Order Date], "&gt;"&amp;Table23[[#This Row],[Order Date]]-30,Table23[Order Date], "&lt;="&amp;Table23[[#This Row],[Order Date]])</f>
        <v>1469310</v>
      </c>
      <c r="P874" s="9">
        <f>SUMIFS(Table23[Amount], Table23[Order Date], "&gt;"&amp;Table23[[#This Row],[Order Date]]-90,Table23[Order Date], "&lt;="&amp;Table23[[#This Row],[Order Date]])</f>
        <v>5743110</v>
      </c>
    </row>
    <row r="875" spans="2:16" x14ac:dyDescent="0.25">
      <c r="B875" s="5" t="s">
        <v>2379</v>
      </c>
      <c r="C875" s="15">
        <v>44784</v>
      </c>
      <c r="D875" s="21" t="str">
        <f>TEXT(Table23[[#This Row],[Order Date]],"d")</f>
        <v>11</v>
      </c>
      <c r="E875" s="15" t="str">
        <f>TEXT(Table23[[#This Row],[Order Date]],"dddd")</f>
        <v>Thursday</v>
      </c>
      <c r="F875" s="6" t="str">
        <f>TEXT(Table23[[#This Row],[Order Date]],"mmmm")</f>
        <v>August</v>
      </c>
      <c r="G875" s="6" t="s">
        <v>2228</v>
      </c>
      <c r="H875" s="6" t="s">
        <v>2229</v>
      </c>
      <c r="I875" s="6" t="s">
        <v>27</v>
      </c>
      <c r="J875" s="6" t="s">
        <v>45</v>
      </c>
      <c r="K875" s="7">
        <v>190</v>
      </c>
      <c r="L875" s="7">
        <v>3</v>
      </c>
      <c r="M875" s="7">
        <f>Table23[[#This Row],[Qty]]*Table23[[#This Row],[Price]]</f>
        <v>570</v>
      </c>
      <c r="N875" s="6" t="s">
        <v>17</v>
      </c>
      <c r="O875" s="8">
        <f>SUMIFS(Table23[Amount], Table23[Order Date], "&gt;"&amp;Table23[[#This Row],[Order Date]]-30,Table23[Order Date], "&lt;="&amp;Table23[[#This Row],[Order Date]])</f>
        <v>1469310</v>
      </c>
      <c r="P875" s="9">
        <f>SUMIFS(Table23[Amount], Table23[Order Date], "&gt;"&amp;Table23[[#This Row],[Order Date]]-90,Table23[Order Date], "&lt;="&amp;Table23[[#This Row],[Order Date]])</f>
        <v>5743110</v>
      </c>
    </row>
    <row r="876" spans="2:16" x14ac:dyDescent="0.25">
      <c r="B876" s="5" t="s">
        <v>2380</v>
      </c>
      <c r="C876" s="15">
        <v>44784</v>
      </c>
      <c r="D876" s="21" t="str">
        <f>TEXT(Table23[[#This Row],[Order Date]],"d")</f>
        <v>11</v>
      </c>
      <c r="E876" s="15" t="str">
        <f>TEXT(Table23[[#This Row],[Order Date]],"dddd")</f>
        <v>Thursday</v>
      </c>
      <c r="F876" s="6" t="str">
        <f>TEXT(Table23[[#This Row],[Order Date]],"mmmm")</f>
        <v>August</v>
      </c>
      <c r="G876" s="6" t="s">
        <v>2231</v>
      </c>
      <c r="H876" s="6" t="s">
        <v>2232</v>
      </c>
      <c r="I876" s="6" t="s">
        <v>27</v>
      </c>
      <c r="J876" s="6" t="s">
        <v>37</v>
      </c>
      <c r="K876" s="7">
        <v>4000</v>
      </c>
      <c r="L876" s="7">
        <v>5</v>
      </c>
      <c r="M876" s="7">
        <f>Table23[[#This Row],[Qty]]*Table23[[#This Row],[Price]]</f>
        <v>20000</v>
      </c>
      <c r="N876" s="6" t="s">
        <v>23</v>
      </c>
      <c r="O876" s="8">
        <f>SUMIFS(Table23[Amount], Table23[Order Date], "&gt;"&amp;Table23[[#This Row],[Order Date]]-30,Table23[Order Date], "&lt;="&amp;Table23[[#This Row],[Order Date]])</f>
        <v>1469310</v>
      </c>
      <c r="P876" s="9">
        <f>SUMIFS(Table23[Amount], Table23[Order Date], "&gt;"&amp;Table23[[#This Row],[Order Date]]-90,Table23[Order Date], "&lt;="&amp;Table23[[#This Row],[Order Date]])</f>
        <v>5743110</v>
      </c>
    </row>
    <row r="877" spans="2:16" x14ac:dyDescent="0.25">
      <c r="B877" s="5" t="s">
        <v>2381</v>
      </c>
      <c r="C877" s="15">
        <v>44784</v>
      </c>
      <c r="D877" s="21" t="str">
        <f>TEXT(Table23[[#This Row],[Order Date]],"d")</f>
        <v>11</v>
      </c>
      <c r="E877" s="15" t="str">
        <f>TEXT(Table23[[#This Row],[Order Date]],"dddd")</f>
        <v>Thursday</v>
      </c>
      <c r="F877" s="6" t="str">
        <f>TEXT(Table23[[#This Row],[Order Date]],"mmmm")</f>
        <v>August</v>
      </c>
      <c r="G877" s="6" t="s">
        <v>2234</v>
      </c>
      <c r="H877" s="6" t="s">
        <v>2235</v>
      </c>
      <c r="I877" s="6" t="s">
        <v>32</v>
      </c>
      <c r="J877" s="6" t="s">
        <v>41</v>
      </c>
      <c r="K877" s="7">
        <v>1500</v>
      </c>
      <c r="L877" s="7">
        <v>6</v>
      </c>
      <c r="M877" s="7">
        <f>Table23[[#This Row],[Qty]]*Table23[[#This Row],[Price]]</f>
        <v>9000</v>
      </c>
      <c r="N877" s="6" t="s">
        <v>17</v>
      </c>
      <c r="O877" s="8">
        <f>SUMIFS(Table23[Amount], Table23[Order Date], "&gt;"&amp;Table23[[#This Row],[Order Date]]-30,Table23[Order Date], "&lt;="&amp;Table23[[#This Row],[Order Date]])</f>
        <v>1469310</v>
      </c>
      <c r="P877" s="9">
        <f>SUMIFS(Table23[Amount], Table23[Order Date], "&gt;"&amp;Table23[[#This Row],[Order Date]]-90,Table23[Order Date], "&lt;="&amp;Table23[[#This Row],[Order Date]])</f>
        <v>5743110</v>
      </c>
    </row>
    <row r="878" spans="2:16" x14ac:dyDescent="0.25">
      <c r="B878" s="5" t="s">
        <v>2382</v>
      </c>
      <c r="C878" s="15">
        <v>44784</v>
      </c>
      <c r="D878" s="21" t="str">
        <f>TEXT(Table23[[#This Row],[Order Date]],"d")</f>
        <v>11</v>
      </c>
      <c r="E878" s="15" t="str">
        <f>TEXT(Table23[[#This Row],[Order Date]],"dddd")</f>
        <v>Thursday</v>
      </c>
      <c r="F878" s="6" t="str">
        <f>TEXT(Table23[[#This Row],[Order Date]],"mmmm")</f>
        <v>August</v>
      </c>
      <c r="G878" s="6" t="s">
        <v>2237</v>
      </c>
      <c r="H878" s="6" t="s">
        <v>2238</v>
      </c>
      <c r="I878" s="6" t="s">
        <v>15</v>
      </c>
      <c r="J878" s="6" t="s">
        <v>45</v>
      </c>
      <c r="K878" s="7">
        <v>210</v>
      </c>
      <c r="L878" s="7">
        <v>2</v>
      </c>
      <c r="M878" s="7">
        <f>Table23[[#This Row],[Qty]]*Table23[[#This Row],[Price]]</f>
        <v>420</v>
      </c>
      <c r="N878" s="6" t="s">
        <v>23</v>
      </c>
      <c r="O878" s="8">
        <f>SUMIFS(Table23[Amount], Table23[Order Date], "&gt;"&amp;Table23[[#This Row],[Order Date]]-30,Table23[Order Date], "&lt;="&amp;Table23[[#This Row],[Order Date]])</f>
        <v>1469310</v>
      </c>
      <c r="P878" s="9">
        <f>SUMIFS(Table23[Amount], Table23[Order Date], "&gt;"&amp;Table23[[#This Row],[Order Date]]-90,Table23[Order Date], "&lt;="&amp;Table23[[#This Row],[Order Date]])</f>
        <v>5743110</v>
      </c>
    </row>
    <row r="879" spans="2:16" x14ac:dyDescent="0.25">
      <c r="B879" s="5" t="s">
        <v>2383</v>
      </c>
      <c r="C879" s="15">
        <v>44785</v>
      </c>
      <c r="D879" s="21" t="str">
        <f>TEXT(Table23[[#This Row],[Order Date]],"d")</f>
        <v>12</v>
      </c>
      <c r="E879" s="15" t="str">
        <f>TEXT(Table23[[#This Row],[Order Date]],"dddd")</f>
        <v>Friday</v>
      </c>
      <c r="F879" s="6" t="str">
        <f>TEXT(Table23[[#This Row],[Order Date]],"mmmm")</f>
        <v>August</v>
      </c>
      <c r="G879" s="6" t="s">
        <v>2240</v>
      </c>
      <c r="H879" s="6" t="s">
        <v>2241</v>
      </c>
      <c r="I879" s="6" t="s">
        <v>27</v>
      </c>
      <c r="J879" s="6" t="s">
        <v>37</v>
      </c>
      <c r="K879" s="7">
        <v>4000</v>
      </c>
      <c r="L879" s="7">
        <v>3</v>
      </c>
      <c r="M879" s="7">
        <f>Table23[[#This Row],[Qty]]*Table23[[#This Row],[Price]]</f>
        <v>12000</v>
      </c>
      <c r="N879" s="6" t="s">
        <v>17</v>
      </c>
      <c r="O879" s="8">
        <f>SUMIFS(Table23[Amount], Table23[Order Date], "&gt;"&amp;Table23[[#This Row],[Order Date]]-30,Table23[Order Date], "&lt;="&amp;Table23[[#This Row],[Order Date]])</f>
        <v>1461520</v>
      </c>
      <c r="P879" s="9">
        <f>SUMIFS(Table23[Amount], Table23[Order Date], "&gt;"&amp;Table23[[#This Row],[Order Date]]-90,Table23[Order Date], "&lt;="&amp;Table23[[#This Row],[Order Date]])</f>
        <v>5735320</v>
      </c>
    </row>
    <row r="880" spans="2:16" x14ac:dyDescent="0.25">
      <c r="B880" s="5" t="s">
        <v>2384</v>
      </c>
      <c r="C880" s="15">
        <v>44785</v>
      </c>
      <c r="D880" s="21" t="str">
        <f>TEXT(Table23[[#This Row],[Order Date]],"d")</f>
        <v>12</v>
      </c>
      <c r="E880" s="15" t="str">
        <f>TEXT(Table23[[#This Row],[Order Date]],"dddd")</f>
        <v>Friday</v>
      </c>
      <c r="F880" s="6" t="str">
        <f>TEXT(Table23[[#This Row],[Order Date]],"mmmm")</f>
        <v>August</v>
      </c>
      <c r="G880" s="6" t="s">
        <v>2243</v>
      </c>
      <c r="H880" s="6" t="s">
        <v>2244</v>
      </c>
      <c r="I880" s="6" t="s">
        <v>32</v>
      </c>
      <c r="J880" s="6" t="s">
        <v>41</v>
      </c>
      <c r="K880" s="7">
        <v>3200</v>
      </c>
      <c r="L880" s="7">
        <v>5</v>
      </c>
      <c r="M880" s="7">
        <f>Table23[[#This Row],[Qty]]*Table23[[#This Row],[Price]]</f>
        <v>16000</v>
      </c>
      <c r="N880" s="6" t="s">
        <v>23</v>
      </c>
      <c r="O880" s="8">
        <f>SUMIFS(Table23[Amount], Table23[Order Date], "&gt;"&amp;Table23[[#This Row],[Order Date]]-30,Table23[Order Date], "&lt;="&amp;Table23[[#This Row],[Order Date]])</f>
        <v>1461520</v>
      </c>
      <c r="P880" s="9">
        <f>SUMIFS(Table23[Amount], Table23[Order Date], "&gt;"&amp;Table23[[#This Row],[Order Date]]-90,Table23[Order Date], "&lt;="&amp;Table23[[#This Row],[Order Date]])</f>
        <v>5735320</v>
      </c>
    </row>
    <row r="881" spans="2:16" x14ac:dyDescent="0.25">
      <c r="B881" s="5" t="s">
        <v>2385</v>
      </c>
      <c r="C881" s="15">
        <v>44785</v>
      </c>
      <c r="D881" s="21" t="str">
        <f>TEXT(Table23[[#This Row],[Order Date]],"d")</f>
        <v>12</v>
      </c>
      <c r="E881" s="15" t="str">
        <f>TEXT(Table23[[#This Row],[Order Date]],"dddd")</f>
        <v>Friday</v>
      </c>
      <c r="F881" s="6" t="str">
        <f>TEXT(Table23[[#This Row],[Order Date]],"mmmm")</f>
        <v>August</v>
      </c>
      <c r="G881" s="6" t="s">
        <v>2246</v>
      </c>
      <c r="H881" s="6" t="s">
        <v>2247</v>
      </c>
      <c r="I881" s="6" t="s">
        <v>15</v>
      </c>
      <c r="J881" s="6" t="s">
        <v>45</v>
      </c>
      <c r="K881" s="7">
        <v>2900</v>
      </c>
      <c r="L881" s="7">
        <v>3</v>
      </c>
      <c r="M881" s="7">
        <f>Table23[[#This Row],[Qty]]*Table23[[#This Row],[Price]]</f>
        <v>8700</v>
      </c>
      <c r="N881" s="6" t="s">
        <v>17</v>
      </c>
      <c r="O881" s="8">
        <f>SUMIFS(Table23[Amount], Table23[Order Date], "&gt;"&amp;Table23[[#This Row],[Order Date]]-30,Table23[Order Date], "&lt;="&amp;Table23[[#This Row],[Order Date]])</f>
        <v>1461520</v>
      </c>
      <c r="P881" s="9">
        <f>SUMIFS(Table23[Amount], Table23[Order Date], "&gt;"&amp;Table23[[#This Row],[Order Date]]-90,Table23[Order Date], "&lt;="&amp;Table23[[#This Row],[Order Date]])</f>
        <v>5735320</v>
      </c>
    </row>
    <row r="882" spans="2:16" x14ac:dyDescent="0.25">
      <c r="B882" s="5" t="s">
        <v>2386</v>
      </c>
      <c r="C882" s="15">
        <v>44785</v>
      </c>
      <c r="D882" s="21" t="str">
        <f>TEXT(Table23[[#This Row],[Order Date]],"d")</f>
        <v>12</v>
      </c>
      <c r="E882" s="15" t="str">
        <f>TEXT(Table23[[#This Row],[Order Date]],"dddd")</f>
        <v>Friday</v>
      </c>
      <c r="F882" s="6" t="str">
        <f>TEXT(Table23[[#This Row],[Order Date]],"mmmm")</f>
        <v>August</v>
      </c>
      <c r="G882" s="6" t="s">
        <v>2180</v>
      </c>
      <c r="H882" s="6" t="s">
        <v>2181</v>
      </c>
      <c r="I882" s="6" t="s">
        <v>27</v>
      </c>
      <c r="J882" s="6" t="s">
        <v>37</v>
      </c>
      <c r="K882" s="7">
        <v>190</v>
      </c>
      <c r="L882" s="7">
        <v>1</v>
      </c>
      <c r="M882" s="7">
        <f>Table23[[#This Row],[Qty]]*Table23[[#This Row],[Price]]</f>
        <v>190</v>
      </c>
      <c r="N882" s="6" t="s">
        <v>23</v>
      </c>
      <c r="O882" s="8">
        <f>SUMIFS(Table23[Amount], Table23[Order Date], "&gt;"&amp;Table23[[#This Row],[Order Date]]-30,Table23[Order Date], "&lt;="&amp;Table23[[#This Row],[Order Date]])</f>
        <v>1461520</v>
      </c>
      <c r="P882" s="9">
        <f>SUMIFS(Table23[Amount], Table23[Order Date], "&gt;"&amp;Table23[[#This Row],[Order Date]]-90,Table23[Order Date], "&lt;="&amp;Table23[[#This Row],[Order Date]])</f>
        <v>5735320</v>
      </c>
    </row>
    <row r="883" spans="2:16" x14ac:dyDescent="0.25">
      <c r="B883" s="5" t="s">
        <v>2387</v>
      </c>
      <c r="C883" s="15">
        <v>44785</v>
      </c>
      <c r="D883" s="21" t="str">
        <f>TEXT(Table23[[#This Row],[Order Date]],"d")</f>
        <v>12</v>
      </c>
      <c r="E883" s="15" t="str">
        <f>TEXT(Table23[[#This Row],[Order Date]],"dddd")</f>
        <v>Friday</v>
      </c>
      <c r="F883" s="6" t="str">
        <f>TEXT(Table23[[#This Row],[Order Date]],"mmmm")</f>
        <v>August</v>
      </c>
      <c r="G883" s="6" t="s">
        <v>2183</v>
      </c>
      <c r="H883" s="6" t="s">
        <v>2184</v>
      </c>
      <c r="I883" s="6" t="s">
        <v>32</v>
      </c>
      <c r="J883" s="6" t="s">
        <v>41</v>
      </c>
      <c r="K883" s="7">
        <v>4000</v>
      </c>
      <c r="L883" s="7">
        <v>10</v>
      </c>
      <c r="M883" s="7">
        <f>Table23[[#This Row],[Qty]]*Table23[[#This Row],[Price]]</f>
        <v>40000</v>
      </c>
      <c r="N883" s="6" t="s">
        <v>17</v>
      </c>
      <c r="O883" s="8">
        <f>SUMIFS(Table23[Amount], Table23[Order Date], "&gt;"&amp;Table23[[#This Row],[Order Date]]-30,Table23[Order Date], "&lt;="&amp;Table23[[#This Row],[Order Date]])</f>
        <v>1461520</v>
      </c>
      <c r="P883" s="9">
        <f>SUMIFS(Table23[Amount], Table23[Order Date], "&gt;"&amp;Table23[[#This Row],[Order Date]]-90,Table23[Order Date], "&lt;="&amp;Table23[[#This Row],[Order Date]])</f>
        <v>5735320</v>
      </c>
    </row>
    <row r="884" spans="2:16" x14ac:dyDescent="0.25">
      <c r="B884" s="5" t="s">
        <v>2388</v>
      </c>
      <c r="C884" s="15">
        <v>44786</v>
      </c>
      <c r="D884" s="21" t="str">
        <f>TEXT(Table23[[#This Row],[Order Date]],"d")</f>
        <v>13</v>
      </c>
      <c r="E884" s="15" t="str">
        <f>TEXT(Table23[[#This Row],[Order Date]],"dddd")</f>
        <v>Saturday</v>
      </c>
      <c r="F884" s="6" t="str">
        <f>TEXT(Table23[[#This Row],[Order Date]],"mmmm")</f>
        <v>August</v>
      </c>
      <c r="G884" s="6" t="s">
        <v>2186</v>
      </c>
      <c r="H884" s="6" t="s">
        <v>2187</v>
      </c>
      <c r="I884" s="6" t="s">
        <v>15</v>
      </c>
      <c r="J884" s="6" t="s">
        <v>45</v>
      </c>
      <c r="K884" s="7">
        <v>1500</v>
      </c>
      <c r="L884" s="7">
        <v>3</v>
      </c>
      <c r="M884" s="7">
        <f>Table23[[#This Row],[Qty]]*Table23[[#This Row],[Price]]</f>
        <v>4500</v>
      </c>
      <c r="N884" s="6" t="s">
        <v>23</v>
      </c>
      <c r="O884" s="8">
        <f>SUMIFS(Table23[Amount], Table23[Order Date], "&gt;"&amp;Table23[[#This Row],[Order Date]]-30,Table23[Order Date], "&lt;="&amp;Table23[[#This Row],[Order Date]])</f>
        <v>1470750</v>
      </c>
      <c r="P884" s="9">
        <f>SUMIFS(Table23[Amount], Table23[Order Date], "&gt;"&amp;Table23[[#This Row],[Order Date]]-90,Table23[Order Date], "&lt;="&amp;Table23[[#This Row],[Order Date]])</f>
        <v>5744550</v>
      </c>
    </row>
    <row r="885" spans="2:16" x14ac:dyDescent="0.25">
      <c r="B885" s="5" t="s">
        <v>2389</v>
      </c>
      <c r="C885" s="15">
        <v>44786</v>
      </c>
      <c r="D885" s="21" t="str">
        <f>TEXT(Table23[[#This Row],[Order Date]],"d")</f>
        <v>13</v>
      </c>
      <c r="E885" s="15" t="str">
        <f>TEXT(Table23[[#This Row],[Order Date]],"dddd")</f>
        <v>Saturday</v>
      </c>
      <c r="F885" s="6" t="str">
        <f>TEXT(Table23[[#This Row],[Order Date]],"mmmm")</f>
        <v>August</v>
      </c>
      <c r="G885" s="6" t="s">
        <v>2189</v>
      </c>
      <c r="H885" s="6" t="s">
        <v>2190</v>
      </c>
      <c r="I885" s="6" t="s">
        <v>21</v>
      </c>
      <c r="J885" s="6" t="s">
        <v>16</v>
      </c>
      <c r="K885" s="7">
        <v>210</v>
      </c>
      <c r="L885" s="7">
        <v>4</v>
      </c>
      <c r="M885" s="7">
        <f>Table23[[#This Row],[Qty]]*Table23[[#This Row],[Price]]</f>
        <v>840</v>
      </c>
      <c r="N885" s="6" t="s">
        <v>17</v>
      </c>
      <c r="O885" s="8">
        <f>SUMIFS(Table23[Amount], Table23[Order Date], "&gt;"&amp;Table23[[#This Row],[Order Date]]-30,Table23[Order Date], "&lt;="&amp;Table23[[#This Row],[Order Date]])</f>
        <v>1470750</v>
      </c>
      <c r="P885" s="9">
        <f>SUMIFS(Table23[Amount], Table23[Order Date], "&gt;"&amp;Table23[[#This Row],[Order Date]]-90,Table23[Order Date], "&lt;="&amp;Table23[[#This Row],[Order Date]])</f>
        <v>5744550</v>
      </c>
    </row>
    <row r="886" spans="2:16" x14ac:dyDescent="0.25">
      <c r="B886" s="5" t="s">
        <v>2390</v>
      </c>
      <c r="C886" s="15">
        <v>44786</v>
      </c>
      <c r="D886" s="21" t="str">
        <f>TEXT(Table23[[#This Row],[Order Date]],"d")</f>
        <v>13</v>
      </c>
      <c r="E886" s="15" t="str">
        <f>TEXT(Table23[[#This Row],[Order Date]],"dddd")</f>
        <v>Saturday</v>
      </c>
      <c r="F886" s="6" t="str">
        <f>TEXT(Table23[[#This Row],[Order Date]],"mmmm")</f>
        <v>August</v>
      </c>
      <c r="G886" s="6" t="s">
        <v>2192</v>
      </c>
      <c r="H886" s="6" t="s">
        <v>2193</v>
      </c>
      <c r="I886" s="6" t="s">
        <v>27</v>
      </c>
      <c r="J886" s="6" t="s">
        <v>22</v>
      </c>
      <c r="K886" s="7">
        <v>4000</v>
      </c>
      <c r="L886" s="7">
        <v>5</v>
      </c>
      <c r="M886" s="7">
        <f>Table23[[#This Row],[Qty]]*Table23[[#This Row],[Price]]</f>
        <v>20000</v>
      </c>
      <c r="N886" s="6" t="s">
        <v>23</v>
      </c>
      <c r="O886" s="8">
        <f>SUMIFS(Table23[Amount], Table23[Order Date], "&gt;"&amp;Table23[[#This Row],[Order Date]]-30,Table23[Order Date], "&lt;="&amp;Table23[[#This Row],[Order Date]])</f>
        <v>1470750</v>
      </c>
      <c r="P886" s="9">
        <f>SUMIFS(Table23[Amount], Table23[Order Date], "&gt;"&amp;Table23[[#This Row],[Order Date]]-90,Table23[Order Date], "&lt;="&amp;Table23[[#This Row],[Order Date]])</f>
        <v>5744550</v>
      </c>
    </row>
    <row r="887" spans="2:16" x14ac:dyDescent="0.25">
      <c r="B887" s="5" t="s">
        <v>2391</v>
      </c>
      <c r="C887" s="15">
        <v>44786</v>
      </c>
      <c r="D887" s="21" t="str">
        <f>TEXT(Table23[[#This Row],[Order Date]],"d")</f>
        <v>13</v>
      </c>
      <c r="E887" s="15" t="str">
        <f>TEXT(Table23[[#This Row],[Order Date]],"dddd")</f>
        <v>Saturday</v>
      </c>
      <c r="F887" s="6" t="str">
        <f>TEXT(Table23[[#This Row],[Order Date]],"mmmm")</f>
        <v>August</v>
      </c>
      <c r="G887" s="6" t="s">
        <v>2195</v>
      </c>
      <c r="H887" s="6" t="s">
        <v>2196</v>
      </c>
      <c r="I887" s="6" t="s">
        <v>32</v>
      </c>
      <c r="J887" s="6" t="s">
        <v>28</v>
      </c>
      <c r="K887" s="7">
        <v>3200</v>
      </c>
      <c r="L887" s="7">
        <v>6</v>
      </c>
      <c r="M887" s="7">
        <f>Table23[[#This Row],[Qty]]*Table23[[#This Row],[Price]]</f>
        <v>19200</v>
      </c>
      <c r="N887" s="6" t="s">
        <v>17</v>
      </c>
      <c r="O887" s="8">
        <f>SUMIFS(Table23[Amount], Table23[Order Date], "&gt;"&amp;Table23[[#This Row],[Order Date]]-30,Table23[Order Date], "&lt;="&amp;Table23[[#This Row],[Order Date]])</f>
        <v>1470750</v>
      </c>
      <c r="P887" s="9">
        <f>SUMIFS(Table23[Amount], Table23[Order Date], "&gt;"&amp;Table23[[#This Row],[Order Date]]-90,Table23[Order Date], "&lt;="&amp;Table23[[#This Row],[Order Date]])</f>
        <v>5744550</v>
      </c>
    </row>
    <row r="888" spans="2:16" x14ac:dyDescent="0.25">
      <c r="B888" s="5" t="s">
        <v>2392</v>
      </c>
      <c r="C888" s="15">
        <v>44786</v>
      </c>
      <c r="D888" s="21" t="str">
        <f>TEXT(Table23[[#This Row],[Order Date]],"d")</f>
        <v>13</v>
      </c>
      <c r="E888" s="15" t="str">
        <f>TEXT(Table23[[#This Row],[Order Date]],"dddd")</f>
        <v>Saturday</v>
      </c>
      <c r="F888" s="6" t="str">
        <f>TEXT(Table23[[#This Row],[Order Date]],"mmmm")</f>
        <v>August</v>
      </c>
      <c r="G888" s="6" t="s">
        <v>2198</v>
      </c>
      <c r="H888" s="6" t="s">
        <v>2199</v>
      </c>
      <c r="I888" s="6" t="s">
        <v>15</v>
      </c>
      <c r="J888" s="6" t="s">
        <v>33</v>
      </c>
      <c r="K888" s="7">
        <v>2900</v>
      </c>
      <c r="L888" s="7">
        <v>5</v>
      </c>
      <c r="M888" s="7">
        <f>Table23[[#This Row],[Qty]]*Table23[[#This Row],[Price]]</f>
        <v>14500</v>
      </c>
      <c r="N888" s="6" t="s">
        <v>23</v>
      </c>
      <c r="O888" s="8">
        <f>SUMIFS(Table23[Amount], Table23[Order Date], "&gt;"&amp;Table23[[#This Row],[Order Date]]-30,Table23[Order Date], "&lt;="&amp;Table23[[#This Row],[Order Date]])</f>
        <v>1470750</v>
      </c>
      <c r="P888" s="9">
        <f>SUMIFS(Table23[Amount], Table23[Order Date], "&gt;"&amp;Table23[[#This Row],[Order Date]]-90,Table23[Order Date], "&lt;="&amp;Table23[[#This Row],[Order Date]])</f>
        <v>5744550</v>
      </c>
    </row>
    <row r="889" spans="2:16" x14ac:dyDescent="0.25">
      <c r="B889" s="5" t="s">
        <v>2393</v>
      </c>
      <c r="C889" s="15">
        <v>44787</v>
      </c>
      <c r="D889" s="21" t="str">
        <f>TEXT(Table23[[#This Row],[Order Date]],"d")</f>
        <v>14</v>
      </c>
      <c r="E889" s="15" t="str">
        <f>TEXT(Table23[[#This Row],[Order Date]],"dddd")</f>
        <v>Sunday</v>
      </c>
      <c r="F889" s="6" t="str">
        <f>TEXT(Table23[[#This Row],[Order Date]],"mmmm")</f>
        <v>August</v>
      </c>
      <c r="G889" s="6" t="s">
        <v>2201</v>
      </c>
      <c r="H889" s="6" t="s">
        <v>2202</v>
      </c>
      <c r="I889" s="6" t="s">
        <v>21</v>
      </c>
      <c r="J889" s="6" t="s">
        <v>37</v>
      </c>
      <c r="K889" s="7">
        <v>190</v>
      </c>
      <c r="L889" s="7">
        <v>6</v>
      </c>
      <c r="M889" s="7">
        <f>Table23[[#This Row],[Qty]]*Table23[[#This Row],[Price]]</f>
        <v>1140</v>
      </c>
      <c r="N889" s="6" t="s">
        <v>17</v>
      </c>
      <c r="O889" s="8">
        <f>SUMIFS(Table23[Amount], Table23[Order Date], "&gt;"&amp;Table23[[#This Row],[Order Date]]-30,Table23[Order Date], "&lt;="&amp;Table23[[#This Row],[Order Date]])</f>
        <v>1429910</v>
      </c>
      <c r="P889" s="9">
        <f>SUMIFS(Table23[Amount], Table23[Order Date], "&gt;"&amp;Table23[[#This Row],[Order Date]]-90,Table23[Order Date], "&lt;="&amp;Table23[[#This Row],[Order Date]])</f>
        <v>5736480</v>
      </c>
    </row>
    <row r="890" spans="2:16" x14ac:dyDescent="0.25">
      <c r="B890" s="5" t="s">
        <v>2394</v>
      </c>
      <c r="C890" s="15">
        <v>44787</v>
      </c>
      <c r="D890" s="21" t="str">
        <f>TEXT(Table23[[#This Row],[Order Date]],"d")</f>
        <v>14</v>
      </c>
      <c r="E890" s="15" t="str">
        <f>TEXT(Table23[[#This Row],[Order Date]],"dddd")</f>
        <v>Sunday</v>
      </c>
      <c r="F890" s="6" t="str">
        <f>TEXT(Table23[[#This Row],[Order Date]],"mmmm")</f>
        <v>August</v>
      </c>
      <c r="G890" s="6" t="s">
        <v>2204</v>
      </c>
      <c r="H890" s="6" t="s">
        <v>2205</v>
      </c>
      <c r="I890" s="6" t="s">
        <v>27</v>
      </c>
      <c r="J890" s="6" t="s">
        <v>41</v>
      </c>
      <c r="K890" s="7">
        <v>4000</v>
      </c>
      <c r="L890" s="7">
        <v>5</v>
      </c>
      <c r="M890" s="7">
        <f>Table23[[#This Row],[Qty]]*Table23[[#This Row],[Price]]</f>
        <v>20000</v>
      </c>
      <c r="N890" s="6" t="s">
        <v>23</v>
      </c>
      <c r="O890" s="8">
        <f>SUMIFS(Table23[Amount], Table23[Order Date], "&gt;"&amp;Table23[[#This Row],[Order Date]]-30,Table23[Order Date], "&lt;="&amp;Table23[[#This Row],[Order Date]])</f>
        <v>1429910</v>
      </c>
      <c r="P890" s="9">
        <f>SUMIFS(Table23[Amount], Table23[Order Date], "&gt;"&amp;Table23[[#This Row],[Order Date]]-90,Table23[Order Date], "&lt;="&amp;Table23[[#This Row],[Order Date]])</f>
        <v>5736480</v>
      </c>
    </row>
    <row r="891" spans="2:16" x14ac:dyDescent="0.25">
      <c r="B891" s="5" t="s">
        <v>2395</v>
      </c>
      <c r="C891" s="15">
        <v>44787</v>
      </c>
      <c r="D891" s="21" t="str">
        <f>TEXT(Table23[[#This Row],[Order Date]],"d")</f>
        <v>14</v>
      </c>
      <c r="E891" s="15" t="str">
        <f>TEXT(Table23[[#This Row],[Order Date]],"dddd")</f>
        <v>Sunday</v>
      </c>
      <c r="F891" s="6" t="str">
        <f>TEXT(Table23[[#This Row],[Order Date]],"mmmm")</f>
        <v>August</v>
      </c>
      <c r="G891" s="6" t="s">
        <v>2207</v>
      </c>
      <c r="H891" s="6" t="s">
        <v>2208</v>
      </c>
      <c r="I891" s="6" t="s">
        <v>32</v>
      </c>
      <c r="J891" s="6" t="s">
        <v>45</v>
      </c>
      <c r="K891" s="7">
        <v>1500</v>
      </c>
      <c r="L891" s="7">
        <v>6</v>
      </c>
      <c r="M891" s="7">
        <f>Table23[[#This Row],[Qty]]*Table23[[#This Row],[Price]]</f>
        <v>9000</v>
      </c>
      <c r="N891" s="6" t="s">
        <v>17</v>
      </c>
      <c r="O891" s="8">
        <f>SUMIFS(Table23[Amount], Table23[Order Date], "&gt;"&amp;Table23[[#This Row],[Order Date]]-30,Table23[Order Date], "&lt;="&amp;Table23[[#This Row],[Order Date]])</f>
        <v>1429910</v>
      </c>
      <c r="P891" s="9">
        <f>SUMIFS(Table23[Amount], Table23[Order Date], "&gt;"&amp;Table23[[#This Row],[Order Date]]-90,Table23[Order Date], "&lt;="&amp;Table23[[#This Row],[Order Date]])</f>
        <v>5736480</v>
      </c>
    </row>
    <row r="892" spans="2:16" x14ac:dyDescent="0.25">
      <c r="B892" s="5" t="s">
        <v>2396</v>
      </c>
      <c r="C892" s="15">
        <v>44787</v>
      </c>
      <c r="D892" s="21" t="str">
        <f>TEXT(Table23[[#This Row],[Order Date]],"d")</f>
        <v>14</v>
      </c>
      <c r="E892" s="15" t="str">
        <f>TEXT(Table23[[#This Row],[Order Date]],"dddd")</f>
        <v>Sunday</v>
      </c>
      <c r="F892" s="6" t="str">
        <f>TEXT(Table23[[#This Row],[Order Date]],"mmmm")</f>
        <v>August</v>
      </c>
      <c r="G892" s="6" t="s">
        <v>2210</v>
      </c>
      <c r="H892" s="6" t="s">
        <v>2211</v>
      </c>
      <c r="I892" s="6" t="s">
        <v>15</v>
      </c>
      <c r="J892" s="6" t="s">
        <v>16</v>
      </c>
      <c r="K892" s="7">
        <v>210</v>
      </c>
      <c r="L892" s="7">
        <v>2</v>
      </c>
      <c r="M892" s="7">
        <f>Table23[[#This Row],[Qty]]*Table23[[#This Row],[Price]]</f>
        <v>420</v>
      </c>
      <c r="N892" s="6" t="s">
        <v>23</v>
      </c>
      <c r="O892" s="8">
        <f>SUMIFS(Table23[Amount], Table23[Order Date], "&gt;"&amp;Table23[[#This Row],[Order Date]]-30,Table23[Order Date], "&lt;="&amp;Table23[[#This Row],[Order Date]])</f>
        <v>1429910</v>
      </c>
      <c r="P892" s="9">
        <f>SUMIFS(Table23[Amount], Table23[Order Date], "&gt;"&amp;Table23[[#This Row],[Order Date]]-90,Table23[Order Date], "&lt;="&amp;Table23[[#This Row],[Order Date]])</f>
        <v>5736480</v>
      </c>
    </row>
    <row r="893" spans="2:16" x14ac:dyDescent="0.25">
      <c r="B893" s="5" t="s">
        <v>2397</v>
      </c>
      <c r="C893" s="15">
        <v>44787</v>
      </c>
      <c r="D893" s="21" t="str">
        <f>TEXT(Table23[[#This Row],[Order Date]],"d")</f>
        <v>14</v>
      </c>
      <c r="E893" s="15" t="str">
        <f>TEXT(Table23[[#This Row],[Order Date]],"dddd")</f>
        <v>Sunday</v>
      </c>
      <c r="F893" s="6" t="str">
        <f>TEXT(Table23[[#This Row],[Order Date]],"mmmm")</f>
        <v>August</v>
      </c>
      <c r="G893" s="6" t="s">
        <v>2213</v>
      </c>
      <c r="H893" s="6" t="s">
        <v>2214</v>
      </c>
      <c r="I893" s="6" t="s">
        <v>21</v>
      </c>
      <c r="J893" s="6" t="s">
        <v>22</v>
      </c>
      <c r="K893" s="7">
        <v>4000</v>
      </c>
      <c r="L893" s="7">
        <v>3</v>
      </c>
      <c r="M893" s="7">
        <f>Table23[[#This Row],[Qty]]*Table23[[#This Row],[Price]]</f>
        <v>12000</v>
      </c>
      <c r="N893" s="6" t="s">
        <v>17</v>
      </c>
      <c r="O893" s="8">
        <f>SUMIFS(Table23[Amount], Table23[Order Date], "&gt;"&amp;Table23[[#This Row],[Order Date]]-30,Table23[Order Date], "&lt;="&amp;Table23[[#This Row],[Order Date]])</f>
        <v>1429910</v>
      </c>
      <c r="P893" s="9">
        <f>SUMIFS(Table23[Amount], Table23[Order Date], "&gt;"&amp;Table23[[#This Row],[Order Date]]-90,Table23[Order Date], "&lt;="&amp;Table23[[#This Row],[Order Date]])</f>
        <v>5736480</v>
      </c>
    </row>
    <row r="894" spans="2:16" x14ac:dyDescent="0.25">
      <c r="B894" s="5" t="s">
        <v>2398</v>
      </c>
      <c r="C894" s="15">
        <v>44788</v>
      </c>
      <c r="D894" s="21" t="str">
        <f>TEXT(Table23[[#This Row],[Order Date]],"d")</f>
        <v>15</v>
      </c>
      <c r="E894" s="15" t="str">
        <f>TEXT(Table23[[#This Row],[Order Date]],"dddd")</f>
        <v>Monday</v>
      </c>
      <c r="F894" s="6" t="str">
        <f>TEXT(Table23[[#This Row],[Order Date]],"mmmm")</f>
        <v>August</v>
      </c>
      <c r="G894" s="6" t="s">
        <v>2216</v>
      </c>
      <c r="H894" s="6" t="s">
        <v>2217</v>
      </c>
      <c r="I894" s="6" t="s">
        <v>27</v>
      </c>
      <c r="J894" s="6" t="s">
        <v>28</v>
      </c>
      <c r="K894" s="7">
        <v>3200</v>
      </c>
      <c r="L894" s="7">
        <v>6</v>
      </c>
      <c r="M894" s="7">
        <f>Table23[[#This Row],[Qty]]*Table23[[#This Row],[Price]]</f>
        <v>19200</v>
      </c>
      <c r="N894" s="6" t="s">
        <v>23</v>
      </c>
      <c r="O894" s="8">
        <f>SUMIFS(Table23[Amount], Table23[Order Date], "&gt;"&amp;Table23[[#This Row],[Order Date]]-30,Table23[Order Date], "&lt;="&amp;Table23[[#This Row],[Order Date]])</f>
        <v>1457720</v>
      </c>
      <c r="P894" s="9">
        <f>SUMIFS(Table23[Amount], Table23[Order Date], "&gt;"&amp;Table23[[#This Row],[Order Date]]-90,Table23[Order Date], "&lt;="&amp;Table23[[#This Row],[Order Date]])</f>
        <v>5707420</v>
      </c>
    </row>
    <row r="895" spans="2:16" x14ac:dyDescent="0.25">
      <c r="B895" s="5" t="s">
        <v>2399</v>
      </c>
      <c r="C895" s="15">
        <v>44788</v>
      </c>
      <c r="D895" s="21" t="str">
        <f>TEXT(Table23[[#This Row],[Order Date]],"d")</f>
        <v>15</v>
      </c>
      <c r="E895" s="15" t="str">
        <f>TEXT(Table23[[#This Row],[Order Date]],"dddd")</f>
        <v>Monday</v>
      </c>
      <c r="F895" s="6" t="str">
        <f>TEXT(Table23[[#This Row],[Order Date]],"mmmm")</f>
        <v>August</v>
      </c>
      <c r="G895" s="6" t="s">
        <v>2219</v>
      </c>
      <c r="H895" s="6" t="s">
        <v>2220</v>
      </c>
      <c r="I895" s="6" t="s">
        <v>32</v>
      </c>
      <c r="J895" s="6" t="s">
        <v>33</v>
      </c>
      <c r="K895" s="7">
        <v>2900</v>
      </c>
      <c r="L895" s="7">
        <v>6</v>
      </c>
      <c r="M895" s="7">
        <f>Table23[[#This Row],[Qty]]*Table23[[#This Row],[Price]]</f>
        <v>17400</v>
      </c>
      <c r="N895" s="6" t="s">
        <v>17</v>
      </c>
      <c r="O895" s="8">
        <f>SUMIFS(Table23[Amount], Table23[Order Date], "&gt;"&amp;Table23[[#This Row],[Order Date]]-30,Table23[Order Date], "&lt;="&amp;Table23[[#This Row],[Order Date]])</f>
        <v>1457720</v>
      </c>
      <c r="P895" s="9">
        <f>SUMIFS(Table23[Amount], Table23[Order Date], "&gt;"&amp;Table23[[#This Row],[Order Date]]-90,Table23[Order Date], "&lt;="&amp;Table23[[#This Row],[Order Date]])</f>
        <v>5707420</v>
      </c>
    </row>
    <row r="896" spans="2:16" x14ac:dyDescent="0.25">
      <c r="B896" s="5" t="s">
        <v>2400</v>
      </c>
      <c r="C896" s="15">
        <v>44788</v>
      </c>
      <c r="D896" s="21" t="str">
        <f>TEXT(Table23[[#This Row],[Order Date]],"d")</f>
        <v>15</v>
      </c>
      <c r="E896" s="15" t="str">
        <f>TEXT(Table23[[#This Row],[Order Date]],"dddd")</f>
        <v>Monday</v>
      </c>
      <c r="F896" s="6" t="str">
        <f>TEXT(Table23[[#This Row],[Order Date]],"mmmm")</f>
        <v>August</v>
      </c>
      <c r="G896" s="6" t="s">
        <v>2222</v>
      </c>
      <c r="H896" s="6" t="s">
        <v>2223</v>
      </c>
      <c r="I896" s="6" t="s">
        <v>15</v>
      </c>
      <c r="J896" s="6" t="s">
        <v>37</v>
      </c>
      <c r="K896" s="7">
        <v>190</v>
      </c>
      <c r="L896" s="7">
        <v>6</v>
      </c>
      <c r="M896" s="7">
        <f>Table23[[#This Row],[Qty]]*Table23[[#This Row],[Price]]</f>
        <v>1140</v>
      </c>
      <c r="N896" s="6" t="s">
        <v>23</v>
      </c>
      <c r="O896" s="8">
        <f>SUMIFS(Table23[Amount], Table23[Order Date], "&gt;"&amp;Table23[[#This Row],[Order Date]]-30,Table23[Order Date], "&lt;="&amp;Table23[[#This Row],[Order Date]])</f>
        <v>1457720</v>
      </c>
      <c r="P896" s="9">
        <f>SUMIFS(Table23[Amount], Table23[Order Date], "&gt;"&amp;Table23[[#This Row],[Order Date]]-90,Table23[Order Date], "&lt;="&amp;Table23[[#This Row],[Order Date]])</f>
        <v>5707420</v>
      </c>
    </row>
    <row r="897" spans="2:16" x14ac:dyDescent="0.25">
      <c r="B897" s="5" t="s">
        <v>2401</v>
      </c>
      <c r="C897" s="15">
        <v>44788</v>
      </c>
      <c r="D897" s="21" t="str">
        <f>TEXT(Table23[[#This Row],[Order Date]],"d")</f>
        <v>15</v>
      </c>
      <c r="E897" s="15" t="str">
        <f>TEXT(Table23[[#This Row],[Order Date]],"dddd")</f>
        <v>Monday</v>
      </c>
      <c r="F897" s="6" t="str">
        <f>TEXT(Table23[[#This Row],[Order Date]],"mmmm")</f>
        <v>August</v>
      </c>
      <c r="G897" s="6" t="s">
        <v>2225</v>
      </c>
      <c r="H897" s="6" t="s">
        <v>2226</v>
      </c>
      <c r="I897" s="6" t="s">
        <v>21</v>
      </c>
      <c r="J897" s="6" t="s">
        <v>41</v>
      </c>
      <c r="K897" s="7">
        <v>4000</v>
      </c>
      <c r="L897" s="7">
        <v>6</v>
      </c>
      <c r="M897" s="7">
        <f>Table23[[#This Row],[Qty]]*Table23[[#This Row],[Price]]</f>
        <v>24000</v>
      </c>
      <c r="N897" s="6" t="s">
        <v>17</v>
      </c>
      <c r="O897" s="8">
        <f>SUMIFS(Table23[Amount], Table23[Order Date], "&gt;"&amp;Table23[[#This Row],[Order Date]]-30,Table23[Order Date], "&lt;="&amp;Table23[[#This Row],[Order Date]])</f>
        <v>1457720</v>
      </c>
      <c r="P897" s="9">
        <f>SUMIFS(Table23[Amount], Table23[Order Date], "&gt;"&amp;Table23[[#This Row],[Order Date]]-90,Table23[Order Date], "&lt;="&amp;Table23[[#This Row],[Order Date]])</f>
        <v>5707420</v>
      </c>
    </row>
    <row r="898" spans="2:16" x14ac:dyDescent="0.25">
      <c r="B898" s="5" t="s">
        <v>2402</v>
      </c>
      <c r="C898" s="15">
        <v>44788</v>
      </c>
      <c r="D898" s="21" t="str">
        <f>TEXT(Table23[[#This Row],[Order Date]],"d")</f>
        <v>15</v>
      </c>
      <c r="E898" s="15" t="str">
        <f>TEXT(Table23[[#This Row],[Order Date]],"dddd")</f>
        <v>Monday</v>
      </c>
      <c r="F898" s="6" t="str">
        <f>TEXT(Table23[[#This Row],[Order Date]],"mmmm")</f>
        <v>August</v>
      </c>
      <c r="G898" s="6" t="s">
        <v>2228</v>
      </c>
      <c r="H898" s="6" t="s">
        <v>2229</v>
      </c>
      <c r="I898" s="6" t="s">
        <v>27</v>
      </c>
      <c r="J898" s="6" t="s">
        <v>45</v>
      </c>
      <c r="K898" s="7">
        <v>1500</v>
      </c>
      <c r="L898" s="7">
        <v>6</v>
      </c>
      <c r="M898" s="7">
        <f>Table23[[#This Row],[Qty]]*Table23[[#This Row],[Price]]</f>
        <v>9000</v>
      </c>
      <c r="N898" s="6" t="s">
        <v>23</v>
      </c>
      <c r="O898" s="8">
        <f>SUMIFS(Table23[Amount], Table23[Order Date], "&gt;"&amp;Table23[[#This Row],[Order Date]]-30,Table23[Order Date], "&lt;="&amp;Table23[[#This Row],[Order Date]])</f>
        <v>1457720</v>
      </c>
      <c r="P898" s="9">
        <f>SUMIFS(Table23[Amount], Table23[Order Date], "&gt;"&amp;Table23[[#This Row],[Order Date]]-90,Table23[Order Date], "&lt;="&amp;Table23[[#This Row],[Order Date]])</f>
        <v>5707420</v>
      </c>
    </row>
    <row r="899" spans="2:16" x14ac:dyDescent="0.25">
      <c r="B899" s="5" t="s">
        <v>2403</v>
      </c>
      <c r="C899" s="15">
        <v>44789</v>
      </c>
      <c r="D899" s="21" t="str">
        <f>TEXT(Table23[[#This Row],[Order Date]],"d")</f>
        <v>16</v>
      </c>
      <c r="E899" s="15" t="str">
        <f>TEXT(Table23[[#This Row],[Order Date]],"dddd")</f>
        <v>Tuesday</v>
      </c>
      <c r="F899" s="6" t="str">
        <f>TEXT(Table23[[#This Row],[Order Date]],"mmmm")</f>
        <v>August</v>
      </c>
      <c r="G899" s="6" t="s">
        <v>2231</v>
      </c>
      <c r="H899" s="6" t="s">
        <v>2232</v>
      </c>
      <c r="I899" s="6" t="s">
        <v>27</v>
      </c>
      <c r="J899" s="6" t="s">
        <v>37</v>
      </c>
      <c r="K899" s="7">
        <v>210</v>
      </c>
      <c r="L899" s="7">
        <v>7</v>
      </c>
      <c r="M899" s="7">
        <f>Table23[[#This Row],[Qty]]*Table23[[#This Row],[Price]]</f>
        <v>1470</v>
      </c>
      <c r="N899" s="6" t="s">
        <v>17</v>
      </c>
      <c r="O899" s="8">
        <f>SUMIFS(Table23[Amount], Table23[Order Date], "&gt;"&amp;Table23[[#This Row],[Order Date]]-30,Table23[Order Date], "&lt;="&amp;Table23[[#This Row],[Order Date]])</f>
        <v>1470040</v>
      </c>
      <c r="P899" s="9">
        <f>SUMIFS(Table23[Amount], Table23[Order Date], "&gt;"&amp;Table23[[#This Row],[Order Date]]-90,Table23[Order Date], "&lt;="&amp;Table23[[#This Row],[Order Date]])</f>
        <v>5690250</v>
      </c>
    </row>
    <row r="900" spans="2:16" x14ac:dyDescent="0.25">
      <c r="B900" s="5" t="s">
        <v>2404</v>
      </c>
      <c r="C900" s="15">
        <v>44789</v>
      </c>
      <c r="D900" s="21" t="str">
        <f>TEXT(Table23[[#This Row],[Order Date]],"d")</f>
        <v>16</v>
      </c>
      <c r="E900" s="15" t="str">
        <f>TEXT(Table23[[#This Row],[Order Date]],"dddd")</f>
        <v>Tuesday</v>
      </c>
      <c r="F900" s="6" t="str">
        <f>TEXT(Table23[[#This Row],[Order Date]],"mmmm")</f>
        <v>August</v>
      </c>
      <c r="G900" s="6" t="s">
        <v>2234</v>
      </c>
      <c r="H900" s="6" t="s">
        <v>2235</v>
      </c>
      <c r="I900" s="6" t="s">
        <v>32</v>
      </c>
      <c r="J900" s="6" t="s">
        <v>41</v>
      </c>
      <c r="K900" s="7">
        <v>4000</v>
      </c>
      <c r="L900" s="7">
        <v>7</v>
      </c>
      <c r="M900" s="7">
        <f>Table23[[#This Row],[Qty]]*Table23[[#This Row],[Price]]</f>
        <v>28000</v>
      </c>
      <c r="N900" s="6" t="s">
        <v>23</v>
      </c>
      <c r="O900" s="8">
        <f>SUMIFS(Table23[Amount], Table23[Order Date], "&gt;"&amp;Table23[[#This Row],[Order Date]]-30,Table23[Order Date], "&lt;="&amp;Table23[[#This Row],[Order Date]])</f>
        <v>1470040</v>
      </c>
      <c r="P900" s="9">
        <f>SUMIFS(Table23[Amount], Table23[Order Date], "&gt;"&amp;Table23[[#This Row],[Order Date]]-90,Table23[Order Date], "&lt;="&amp;Table23[[#This Row],[Order Date]])</f>
        <v>5690250</v>
      </c>
    </row>
    <row r="901" spans="2:16" x14ac:dyDescent="0.25">
      <c r="B901" s="5" t="s">
        <v>2405</v>
      </c>
      <c r="C901" s="15">
        <v>44789</v>
      </c>
      <c r="D901" s="21" t="str">
        <f>TEXT(Table23[[#This Row],[Order Date]],"d")</f>
        <v>16</v>
      </c>
      <c r="E901" s="15" t="str">
        <f>TEXT(Table23[[#This Row],[Order Date]],"dddd")</f>
        <v>Tuesday</v>
      </c>
      <c r="F901" s="6" t="str">
        <f>TEXT(Table23[[#This Row],[Order Date]],"mmmm")</f>
        <v>August</v>
      </c>
      <c r="G901" s="6" t="s">
        <v>2237</v>
      </c>
      <c r="H901" s="6" t="s">
        <v>2238</v>
      </c>
      <c r="I901" s="6" t="s">
        <v>15</v>
      </c>
      <c r="J901" s="6" t="s">
        <v>45</v>
      </c>
      <c r="K901" s="7">
        <v>3200</v>
      </c>
      <c r="L901" s="7">
        <v>7</v>
      </c>
      <c r="M901" s="7">
        <f>Table23[[#This Row],[Qty]]*Table23[[#This Row],[Price]]</f>
        <v>22400</v>
      </c>
      <c r="N901" s="6" t="s">
        <v>17</v>
      </c>
      <c r="O901" s="8">
        <f>SUMIFS(Table23[Amount], Table23[Order Date], "&gt;"&amp;Table23[[#This Row],[Order Date]]-30,Table23[Order Date], "&lt;="&amp;Table23[[#This Row],[Order Date]])</f>
        <v>1470040</v>
      </c>
      <c r="P901" s="9">
        <f>SUMIFS(Table23[Amount], Table23[Order Date], "&gt;"&amp;Table23[[#This Row],[Order Date]]-90,Table23[Order Date], "&lt;="&amp;Table23[[#This Row],[Order Date]])</f>
        <v>5690250</v>
      </c>
    </row>
    <row r="902" spans="2:16" x14ac:dyDescent="0.25">
      <c r="B902" s="5" t="s">
        <v>2406</v>
      </c>
      <c r="C902" s="15">
        <v>44789</v>
      </c>
      <c r="D902" s="21" t="str">
        <f>TEXT(Table23[[#This Row],[Order Date]],"d")</f>
        <v>16</v>
      </c>
      <c r="E902" s="15" t="str">
        <f>TEXT(Table23[[#This Row],[Order Date]],"dddd")</f>
        <v>Tuesday</v>
      </c>
      <c r="F902" s="6" t="str">
        <f>TEXT(Table23[[#This Row],[Order Date]],"mmmm")</f>
        <v>August</v>
      </c>
      <c r="G902" s="6" t="s">
        <v>2240</v>
      </c>
      <c r="H902" s="6" t="s">
        <v>2241</v>
      </c>
      <c r="I902" s="6" t="s">
        <v>27</v>
      </c>
      <c r="J902" s="6" t="s">
        <v>37</v>
      </c>
      <c r="K902" s="7">
        <v>2900</v>
      </c>
      <c r="L902" s="7">
        <v>5</v>
      </c>
      <c r="M902" s="7">
        <f>Table23[[#This Row],[Qty]]*Table23[[#This Row],[Price]]</f>
        <v>14500</v>
      </c>
      <c r="N902" s="6" t="s">
        <v>23</v>
      </c>
      <c r="O902" s="8">
        <f>SUMIFS(Table23[Amount], Table23[Order Date], "&gt;"&amp;Table23[[#This Row],[Order Date]]-30,Table23[Order Date], "&lt;="&amp;Table23[[#This Row],[Order Date]])</f>
        <v>1470040</v>
      </c>
      <c r="P902" s="9">
        <f>SUMIFS(Table23[Amount], Table23[Order Date], "&gt;"&amp;Table23[[#This Row],[Order Date]]-90,Table23[Order Date], "&lt;="&amp;Table23[[#This Row],[Order Date]])</f>
        <v>5690250</v>
      </c>
    </row>
    <row r="903" spans="2:16" x14ac:dyDescent="0.25">
      <c r="B903" s="5" t="s">
        <v>2407</v>
      </c>
      <c r="C903" s="15">
        <v>44789</v>
      </c>
      <c r="D903" s="21" t="str">
        <f>TEXT(Table23[[#This Row],[Order Date]],"d")</f>
        <v>16</v>
      </c>
      <c r="E903" s="15" t="str">
        <f>TEXT(Table23[[#This Row],[Order Date]],"dddd")</f>
        <v>Tuesday</v>
      </c>
      <c r="F903" s="6" t="str">
        <f>TEXT(Table23[[#This Row],[Order Date]],"mmmm")</f>
        <v>August</v>
      </c>
      <c r="G903" s="6" t="s">
        <v>2243</v>
      </c>
      <c r="H903" s="6" t="s">
        <v>2244</v>
      </c>
      <c r="I903" s="6" t="s">
        <v>32</v>
      </c>
      <c r="J903" s="6" t="s">
        <v>41</v>
      </c>
      <c r="K903" s="7">
        <v>190</v>
      </c>
      <c r="L903" s="7">
        <v>6</v>
      </c>
      <c r="M903" s="7">
        <f>Table23[[#This Row],[Qty]]*Table23[[#This Row],[Price]]</f>
        <v>1140</v>
      </c>
      <c r="N903" s="6" t="s">
        <v>17</v>
      </c>
      <c r="O903" s="8">
        <f>SUMIFS(Table23[Amount], Table23[Order Date], "&gt;"&amp;Table23[[#This Row],[Order Date]]-30,Table23[Order Date], "&lt;="&amp;Table23[[#This Row],[Order Date]])</f>
        <v>1470040</v>
      </c>
      <c r="P903" s="9">
        <f>SUMIFS(Table23[Amount], Table23[Order Date], "&gt;"&amp;Table23[[#This Row],[Order Date]]-90,Table23[Order Date], "&lt;="&amp;Table23[[#This Row],[Order Date]])</f>
        <v>5690250</v>
      </c>
    </row>
    <row r="904" spans="2:16" x14ac:dyDescent="0.25">
      <c r="B904" s="5" t="s">
        <v>2408</v>
      </c>
      <c r="C904" s="15">
        <v>44790</v>
      </c>
      <c r="D904" s="21" t="str">
        <f>TEXT(Table23[[#This Row],[Order Date]],"d")</f>
        <v>17</v>
      </c>
      <c r="E904" s="15" t="str">
        <f>TEXT(Table23[[#This Row],[Order Date]],"dddd")</f>
        <v>Wednesday</v>
      </c>
      <c r="F904" s="6" t="str">
        <f>TEXT(Table23[[#This Row],[Order Date]],"mmmm")</f>
        <v>August</v>
      </c>
      <c r="G904" s="6" t="s">
        <v>2246</v>
      </c>
      <c r="H904" s="6" t="s">
        <v>2247</v>
      </c>
      <c r="I904" s="6" t="s">
        <v>15</v>
      </c>
      <c r="J904" s="6" t="s">
        <v>45</v>
      </c>
      <c r="K904" s="7">
        <v>4000</v>
      </c>
      <c r="L904" s="7">
        <v>2</v>
      </c>
      <c r="M904" s="7">
        <f>Table23[[#This Row],[Qty]]*Table23[[#This Row],[Price]]</f>
        <v>8000</v>
      </c>
      <c r="N904" s="6" t="s">
        <v>23</v>
      </c>
      <c r="O904" s="8">
        <f>SUMIFS(Table23[Amount], Table23[Order Date], "&gt;"&amp;Table23[[#This Row],[Order Date]]-30,Table23[Order Date], "&lt;="&amp;Table23[[#This Row],[Order Date]])</f>
        <v>1469240</v>
      </c>
      <c r="P904" s="9">
        <f>SUMIFS(Table23[Amount], Table23[Order Date], "&gt;"&amp;Table23[[#This Row],[Order Date]]-90,Table23[Order Date], "&lt;="&amp;Table23[[#This Row],[Order Date]])</f>
        <v>5669190</v>
      </c>
    </row>
    <row r="905" spans="2:16" x14ac:dyDescent="0.25">
      <c r="B905" s="5" t="s">
        <v>2409</v>
      </c>
      <c r="C905" s="15">
        <v>44790</v>
      </c>
      <c r="D905" s="21" t="str">
        <f>TEXT(Table23[[#This Row],[Order Date]],"d")</f>
        <v>17</v>
      </c>
      <c r="E905" s="15" t="str">
        <f>TEXT(Table23[[#This Row],[Order Date]],"dddd")</f>
        <v>Wednesday</v>
      </c>
      <c r="F905" s="6" t="str">
        <f>TEXT(Table23[[#This Row],[Order Date]],"mmmm")</f>
        <v>August</v>
      </c>
      <c r="G905" s="6" t="s">
        <v>2180</v>
      </c>
      <c r="H905" s="6" t="s">
        <v>2181</v>
      </c>
      <c r="I905" s="6" t="s">
        <v>27</v>
      </c>
      <c r="J905" s="6" t="s">
        <v>37</v>
      </c>
      <c r="K905" s="7">
        <v>1500</v>
      </c>
      <c r="L905" s="7">
        <v>3</v>
      </c>
      <c r="M905" s="7">
        <f>Table23[[#This Row],[Qty]]*Table23[[#This Row],[Price]]</f>
        <v>4500</v>
      </c>
      <c r="N905" s="6" t="s">
        <v>17</v>
      </c>
      <c r="O905" s="8">
        <f>SUMIFS(Table23[Amount], Table23[Order Date], "&gt;"&amp;Table23[[#This Row],[Order Date]]-30,Table23[Order Date], "&lt;="&amp;Table23[[#This Row],[Order Date]])</f>
        <v>1469240</v>
      </c>
      <c r="P905" s="9">
        <f>SUMIFS(Table23[Amount], Table23[Order Date], "&gt;"&amp;Table23[[#This Row],[Order Date]]-90,Table23[Order Date], "&lt;="&amp;Table23[[#This Row],[Order Date]])</f>
        <v>5669190</v>
      </c>
    </row>
    <row r="906" spans="2:16" x14ac:dyDescent="0.25">
      <c r="B906" s="5" t="s">
        <v>2410</v>
      </c>
      <c r="C906" s="15">
        <v>44790</v>
      </c>
      <c r="D906" s="21" t="str">
        <f>TEXT(Table23[[#This Row],[Order Date]],"d")</f>
        <v>17</v>
      </c>
      <c r="E906" s="15" t="str">
        <f>TEXT(Table23[[#This Row],[Order Date]],"dddd")</f>
        <v>Wednesday</v>
      </c>
      <c r="F906" s="6" t="str">
        <f>TEXT(Table23[[#This Row],[Order Date]],"mmmm")</f>
        <v>August</v>
      </c>
      <c r="G906" s="6" t="s">
        <v>2183</v>
      </c>
      <c r="H906" s="6" t="s">
        <v>2184</v>
      </c>
      <c r="I906" s="6" t="s">
        <v>32</v>
      </c>
      <c r="J906" s="6" t="s">
        <v>41</v>
      </c>
      <c r="K906" s="7">
        <v>210</v>
      </c>
      <c r="L906" s="7">
        <v>5</v>
      </c>
      <c r="M906" s="7">
        <f>Table23[[#This Row],[Qty]]*Table23[[#This Row],[Price]]</f>
        <v>1050</v>
      </c>
      <c r="N906" s="6" t="s">
        <v>23</v>
      </c>
      <c r="O906" s="8">
        <f>SUMIFS(Table23[Amount], Table23[Order Date], "&gt;"&amp;Table23[[#This Row],[Order Date]]-30,Table23[Order Date], "&lt;="&amp;Table23[[#This Row],[Order Date]])</f>
        <v>1469240</v>
      </c>
      <c r="P906" s="9">
        <f>SUMIFS(Table23[Amount], Table23[Order Date], "&gt;"&amp;Table23[[#This Row],[Order Date]]-90,Table23[Order Date], "&lt;="&amp;Table23[[#This Row],[Order Date]])</f>
        <v>5669190</v>
      </c>
    </row>
    <row r="907" spans="2:16" x14ac:dyDescent="0.25">
      <c r="B907" s="5" t="s">
        <v>2411</v>
      </c>
      <c r="C907" s="15">
        <v>44790</v>
      </c>
      <c r="D907" s="21" t="str">
        <f>TEXT(Table23[[#This Row],[Order Date]],"d")</f>
        <v>17</v>
      </c>
      <c r="E907" s="15" t="str">
        <f>TEXT(Table23[[#This Row],[Order Date]],"dddd")</f>
        <v>Wednesday</v>
      </c>
      <c r="F907" s="6" t="str">
        <f>TEXT(Table23[[#This Row],[Order Date]],"mmmm")</f>
        <v>August</v>
      </c>
      <c r="G907" s="6" t="s">
        <v>2186</v>
      </c>
      <c r="H907" s="6" t="s">
        <v>2187</v>
      </c>
      <c r="I907" s="6" t="s">
        <v>15</v>
      </c>
      <c r="J907" s="6" t="s">
        <v>45</v>
      </c>
      <c r="K907" s="7">
        <v>4000</v>
      </c>
      <c r="L907" s="7">
        <v>3</v>
      </c>
      <c r="M907" s="7">
        <f>Table23[[#This Row],[Qty]]*Table23[[#This Row],[Price]]</f>
        <v>12000</v>
      </c>
      <c r="N907" s="6" t="s">
        <v>17</v>
      </c>
      <c r="O907" s="8">
        <f>SUMIFS(Table23[Amount], Table23[Order Date], "&gt;"&amp;Table23[[#This Row],[Order Date]]-30,Table23[Order Date], "&lt;="&amp;Table23[[#This Row],[Order Date]])</f>
        <v>1469240</v>
      </c>
      <c r="P907" s="9">
        <f>SUMIFS(Table23[Amount], Table23[Order Date], "&gt;"&amp;Table23[[#This Row],[Order Date]]-90,Table23[Order Date], "&lt;="&amp;Table23[[#This Row],[Order Date]])</f>
        <v>5669190</v>
      </c>
    </row>
    <row r="908" spans="2:16" x14ac:dyDescent="0.25">
      <c r="B908" s="5" t="s">
        <v>2412</v>
      </c>
      <c r="C908" s="15">
        <v>44790</v>
      </c>
      <c r="D908" s="21" t="str">
        <f>TEXT(Table23[[#This Row],[Order Date]],"d")</f>
        <v>17</v>
      </c>
      <c r="E908" s="15" t="str">
        <f>TEXT(Table23[[#This Row],[Order Date]],"dddd")</f>
        <v>Wednesday</v>
      </c>
      <c r="F908" s="6" t="str">
        <f>TEXT(Table23[[#This Row],[Order Date]],"mmmm")</f>
        <v>August</v>
      </c>
      <c r="G908" s="6" t="s">
        <v>2189</v>
      </c>
      <c r="H908" s="6" t="s">
        <v>2190</v>
      </c>
      <c r="I908" s="6" t="s">
        <v>21</v>
      </c>
      <c r="J908" s="6" t="s">
        <v>16</v>
      </c>
      <c r="K908" s="7">
        <v>3200</v>
      </c>
      <c r="L908" s="7">
        <v>1</v>
      </c>
      <c r="M908" s="7">
        <f>Table23[[#This Row],[Qty]]*Table23[[#This Row],[Price]]</f>
        <v>3200</v>
      </c>
      <c r="N908" s="6" t="s">
        <v>23</v>
      </c>
      <c r="O908" s="8">
        <f>SUMIFS(Table23[Amount], Table23[Order Date], "&gt;"&amp;Table23[[#This Row],[Order Date]]-30,Table23[Order Date], "&lt;="&amp;Table23[[#This Row],[Order Date]])</f>
        <v>1469240</v>
      </c>
      <c r="P908" s="9">
        <f>SUMIFS(Table23[Amount], Table23[Order Date], "&gt;"&amp;Table23[[#This Row],[Order Date]]-90,Table23[Order Date], "&lt;="&amp;Table23[[#This Row],[Order Date]])</f>
        <v>5669190</v>
      </c>
    </row>
    <row r="909" spans="2:16" x14ac:dyDescent="0.25">
      <c r="B909" s="5" t="s">
        <v>2413</v>
      </c>
      <c r="C909" s="15">
        <v>44791</v>
      </c>
      <c r="D909" s="21" t="str">
        <f>TEXT(Table23[[#This Row],[Order Date]],"d")</f>
        <v>18</v>
      </c>
      <c r="E909" s="15" t="str">
        <f>TEXT(Table23[[#This Row],[Order Date]],"dddd")</f>
        <v>Thursday</v>
      </c>
      <c r="F909" s="6" t="str">
        <f>TEXT(Table23[[#This Row],[Order Date]],"mmmm")</f>
        <v>August</v>
      </c>
      <c r="G909" s="6" t="s">
        <v>2192</v>
      </c>
      <c r="H909" s="6" t="s">
        <v>2193</v>
      </c>
      <c r="I909" s="6" t="s">
        <v>27</v>
      </c>
      <c r="J909" s="6" t="s">
        <v>22</v>
      </c>
      <c r="K909" s="7">
        <v>2900</v>
      </c>
      <c r="L909" s="7">
        <v>9</v>
      </c>
      <c r="M909" s="7">
        <f>Table23[[#This Row],[Qty]]*Table23[[#This Row],[Price]]</f>
        <v>26100</v>
      </c>
      <c r="N909" s="6" t="s">
        <v>17</v>
      </c>
      <c r="O909" s="8">
        <f>SUMIFS(Table23[Amount], Table23[Order Date], "&gt;"&amp;Table23[[#This Row],[Order Date]]-30,Table23[Order Date], "&lt;="&amp;Table23[[#This Row],[Order Date]])</f>
        <v>1486450</v>
      </c>
      <c r="P909" s="9">
        <f>SUMIFS(Table23[Amount], Table23[Order Date], "&gt;"&amp;Table23[[#This Row],[Order Date]]-90,Table23[Order Date], "&lt;="&amp;Table23[[#This Row],[Order Date]])</f>
        <v>5681760</v>
      </c>
    </row>
    <row r="910" spans="2:16" x14ac:dyDescent="0.25">
      <c r="B910" s="5" t="s">
        <v>2414</v>
      </c>
      <c r="C910" s="15">
        <v>44791</v>
      </c>
      <c r="D910" s="21" t="str">
        <f>TEXT(Table23[[#This Row],[Order Date]],"d")</f>
        <v>18</v>
      </c>
      <c r="E910" s="15" t="str">
        <f>TEXT(Table23[[#This Row],[Order Date]],"dddd")</f>
        <v>Thursday</v>
      </c>
      <c r="F910" s="6" t="str">
        <f>TEXT(Table23[[#This Row],[Order Date]],"mmmm")</f>
        <v>August</v>
      </c>
      <c r="G910" s="6" t="s">
        <v>2195</v>
      </c>
      <c r="H910" s="6" t="s">
        <v>2196</v>
      </c>
      <c r="I910" s="6" t="s">
        <v>32</v>
      </c>
      <c r="J910" s="6" t="s">
        <v>28</v>
      </c>
      <c r="K910" s="7">
        <v>190</v>
      </c>
      <c r="L910" s="7">
        <v>9</v>
      </c>
      <c r="M910" s="7">
        <f>Table23[[#This Row],[Qty]]*Table23[[#This Row],[Price]]</f>
        <v>1710</v>
      </c>
      <c r="N910" s="6" t="s">
        <v>23</v>
      </c>
      <c r="O910" s="8">
        <f>SUMIFS(Table23[Amount], Table23[Order Date], "&gt;"&amp;Table23[[#This Row],[Order Date]]-30,Table23[Order Date], "&lt;="&amp;Table23[[#This Row],[Order Date]])</f>
        <v>1486450</v>
      </c>
      <c r="P910" s="9">
        <f>SUMIFS(Table23[Amount], Table23[Order Date], "&gt;"&amp;Table23[[#This Row],[Order Date]]-90,Table23[Order Date], "&lt;="&amp;Table23[[#This Row],[Order Date]])</f>
        <v>5681760</v>
      </c>
    </row>
    <row r="911" spans="2:16" x14ac:dyDescent="0.25">
      <c r="B911" s="5" t="s">
        <v>2415</v>
      </c>
      <c r="C911" s="15">
        <v>44791</v>
      </c>
      <c r="D911" s="21" t="str">
        <f>TEXT(Table23[[#This Row],[Order Date]],"d")</f>
        <v>18</v>
      </c>
      <c r="E911" s="15" t="str">
        <f>TEXT(Table23[[#This Row],[Order Date]],"dddd")</f>
        <v>Thursday</v>
      </c>
      <c r="F911" s="6" t="str">
        <f>TEXT(Table23[[#This Row],[Order Date]],"mmmm")</f>
        <v>August</v>
      </c>
      <c r="G911" s="6" t="s">
        <v>2198</v>
      </c>
      <c r="H911" s="6" t="s">
        <v>2199</v>
      </c>
      <c r="I911" s="6" t="s">
        <v>15</v>
      </c>
      <c r="J911" s="6" t="s">
        <v>33</v>
      </c>
      <c r="K911" s="7">
        <v>4000</v>
      </c>
      <c r="L911" s="7">
        <v>5</v>
      </c>
      <c r="M911" s="7">
        <f>Table23[[#This Row],[Qty]]*Table23[[#This Row],[Price]]</f>
        <v>20000</v>
      </c>
      <c r="N911" s="6" t="s">
        <v>17</v>
      </c>
      <c r="O911" s="8">
        <f>SUMIFS(Table23[Amount], Table23[Order Date], "&gt;"&amp;Table23[[#This Row],[Order Date]]-30,Table23[Order Date], "&lt;="&amp;Table23[[#This Row],[Order Date]])</f>
        <v>1486450</v>
      </c>
      <c r="P911" s="9">
        <f>SUMIFS(Table23[Amount], Table23[Order Date], "&gt;"&amp;Table23[[#This Row],[Order Date]]-90,Table23[Order Date], "&lt;="&amp;Table23[[#This Row],[Order Date]])</f>
        <v>5681760</v>
      </c>
    </row>
    <row r="912" spans="2:16" x14ac:dyDescent="0.25">
      <c r="B912" s="5" t="s">
        <v>2416</v>
      </c>
      <c r="C912" s="15">
        <v>44791</v>
      </c>
      <c r="D912" s="21" t="str">
        <f>TEXT(Table23[[#This Row],[Order Date]],"d")</f>
        <v>18</v>
      </c>
      <c r="E912" s="15" t="str">
        <f>TEXT(Table23[[#This Row],[Order Date]],"dddd")</f>
        <v>Thursday</v>
      </c>
      <c r="F912" s="6" t="str">
        <f>TEXT(Table23[[#This Row],[Order Date]],"mmmm")</f>
        <v>August</v>
      </c>
      <c r="G912" s="6" t="s">
        <v>2201</v>
      </c>
      <c r="H912" s="6" t="s">
        <v>2202</v>
      </c>
      <c r="I912" s="6" t="s">
        <v>21</v>
      </c>
      <c r="J912" s="6" t="s">
        <v>37</v>
      </c>
      <c r="K912" s="7">
        <v>1500</v>
      </c>
      <c r="L912" s="7">
        <v>9</v>
      </c>
      <c r="M912" s="7">
        <f>Table23[[#This Row],[Qty]]*Table23[[#This Row],[Price]]</f>
        <v>13500</v>
      </c>
      <c r="N912" s="6" t="s">
        <v>23</v>
      </c>
      <c r="O912" s="8">
        <f>SUMIFS(Table23[Amount], Table23[Order Date], "&gt;"&amp;Table23[[#This Row],[Order Date]]-30,Table23[Order Date], "&lt;="&amp;Table23[[#This Row],[Order Date]])</f>
        <v>1486450</v>
      </c>
      <c r="P912" s="9">
        <f>SUMIFS(Table23[Amount], Table23[Order Date], "&gt;"&amp;Table23[[#This Row],[Order Date]]-90,Table23[Order Date], "&lt;="&amp;Table23[[#This Row],[Order Date]])</f>
        <v>5681760</v>
      </c>
    </row>
    <row r="913" spans="2:16" x14ac:dyDescent="0.25">
      <c r="B913" s="5" t="s">
        <v>2417</v>
      </c>
      <c r="C913" s="15">
        <v>44791</v>
      </c>
      <c r="D913" s="21" t="str">
        <f>TEXT(Table23[[#This Row],[Order Date]],"d")</f>
        <v>18</v>
      </c>
      <c r="E913" s="15" t="str">
        <f>TEXT(Table23[[#This Row],[Order Date]],"dddd")</f>
        <v>Thursday</v>
      </c>
      <c r="F913" s="6" t="str">
        <f>TEXT(Table23[[#This Row],[Order Date]],"mmmm")</f>
        <v>August</v>
      </c>
      <c r="G913" s="6" t="s">
        <v>2204</v>
      </c>
      <c r="H913" s="6" t="s">
        <v>2205</v>
      </c>
      <c r="I913" s="6" t="s">
        <v>27</v>
      </c>
      <c r="J913" s="6" t="s">
        <v>41</v>
      </c>
      <c r="K913" s="7">
        <v>210</v>
      </c>
      <c r="L913" s="7">
        <v>9</v>
      </c>
      <c r="M913" s="7">
        <f>Table23[[#This Row],[Qty]]*Table23[[#This Row],[Price]]</f>
        <v>1890</v>
      </c>
      <c r="N913" s="6" t="s">
        <v>17</v>
      </c>
      <c r="O913" s="8">
        <f>SUMIFS(Table23[Amount], Table23[Order Date], "&gt;"&amp;Table23[[#This Row],[Order Date]]-30,Table23[Order Date], "&lt;="&amp;Table23[[#This Row],[Order Date]])</f>
        <v>1486450</v>
      </c>
      <c r="P913" s="9">
        <f>SUMIFS(Table23[Amount], Table23[Order Date], "&gt;"&amp;Table23[[#This Row],[Order Date]]-90,Table23[Order Date], "&lt;="&amp;Table23[[#This Row],[Order Date]])</f>
        <v>5681760</v>
      </c>
    </row>
    <row r="914" spans="2:16" x14ac:dyDescent="0.25">
      <c r="B914" s="5" t="s">
        <v>2418</v>
      </c>
      <c r="C914" s="15">
        <v>44792</v>
      </c>
      <c r="D914" s="21" t="str">
        <f>TEXT(Table23[[#This Row],[Order Date]],"d")</f>
        <v>19</v>
      </c>
      <c r="E914" s="15" t="str">
        <f>TEXT(Table23[[#This Row],[Order Date]],"dddd")</f>
        <v>Friday</v>
      </c>
      <c r="F914" s="6" t="str">
        <f>TEXT(Table23[[#This Row],[Order Date]],"mmmm")</f>
        <v>August</v>
      </c>
      <c r="G914" s="6" t="s">
        <v>2207</v>
      </c>
      <c r="H914" s="6" t="s">
        <v>2208</v>
      </c>
      <c r="I914" s="6" t="s">
        <v>32</v>
      </c>
      <c r="J914" s="6" t="s">
        <v>45</v>
      </c>
      <c r="K914" s="7">
        <v>4000</v>
      </c>
      <c r="L914" s="7">
        <v>9</v>
      </c>
      <c r="M914" s="7">
        <f>Table23[[#This Row],[Qty]]*Table23[[#This Row],[Price]]</f>
        <v>36000</v>
      </c>
      <c r="N914" s="6" t="s">
        <v>23</v>
      </c>
      <c r="O914" s="8">
        <f>SUMIFS(Table23[Amount], Table23[Order Date], "&gt;"&amp;Table23[[#This Row],[Order Date]]-30,Table23[Order Date], "&lt;="&amp;Table23[[#This Row],[Order Date]])</f>
        <v>1609220</v>
      </c>
      <c r="P914" s="9">
        <f>SUMIFS(Table23[Amount], Table23[Order Date], "&gt;"&amp;Table23[[#This Row],[Order Date]]-90,Table23[Order Date], "&lt;="&amp;Table23[[#This Row],[Order Date]])</f>
        <v>5777440</v>
      </c>
    </row>
    <row r="915" spans="2:16" x14ac:dyDescent="0.25">
      <c r="B915" s="5" t="s">
        <v>2419</v>
      </c>
      <c r="C915" s="15">
        <v>44792</v>
      </c>
      <c r="D915" s="21" t="str">
        <f>TEXT(Table23[[#This Row],[Order Date]],"d")</f>
        <v>19</v>
      </c>
      <c r="E915" s="15" t="str">
        <f>TEXT(Table23[[#This Row],[Order Date]],"dddd")</f>
        <v>Friday</v>
      </c>
      <c r="F915" s="6" t="str">
        <f>TEXT(Table23[[#This Row],[Order Date]],"mmmm")</f>
        <v>August</v>
      </c>
      <c r="G915" s="6" t="s">
        <v>2210</v>
      </c>
      <c r="H915" s="6" t="s">
        <v>2211</v>
      </c>
      <c r="I915" s="6" t="s">
        <v>15</v>
      </c>
      <c r="J915" s="6" t="s">
        <v>16</v>
      </c>
      <c r="K915" s="7">
        <v>3200</v>
      </c>
      <c r="L915" s="7">
        <v>12</v>
      </c>
      <c r="M915" s="7">
        <f>Table23[[#This Row],[Qty]]*Table23[[#This Row],[Price]]</f>
        <v>38400</v>
      </c>
      <c r="N915" s="6" t="s">
        <v>17</v>
      </c>
      <c r="O915" s="8">
        <f>SUMIFS(Table23[Amount], Table23[Order Date], "&gt;"&amp;Table23[[#This Row],[Order Date]]-30,Table23[Order Date], "&lt;="&amp;Table23[[#This Row],[Order Date]])</f>
        <v>1609220</v>
      </c>
      <c r="P915" s="9">
        <f>SUMIFS(Table23[Amount], Table23[Order Date], "&gt;"&amp;Table23[[#This Row],[Order Date]]-90,Table23[Order Date], "&lt;="&amp;Table23[[#This Row],[Order Date]])</f>
        <v>5777440</v>
      </c>
    </row>
    <row r="916" spans="2:16" x14ac:dyDescent="0.25">
      <c r="B916" s="5" t="s">
        <v>2420</v>
      </c>
      <c r="C916" s="15">
        <v>44792</v>
      </c>
      <c r="D916" s="21" t="str">
        <f>TEXT(Table23[[#This Row],[Order Date]],"d")</f>
        <v>19</v>
      </c>
      <c r="E916" s="15" t="str">
        <f>TEXT(Table23[[#This Row],[Order Date]],"dddd")</f>
        <v>Friday</v>
      </c>
      <c r="F916" s="6" t="str">
        <f>TEXT(Table23[[#This Row],[Order Date]],"mmmm")</f>
        <v>August</v>
      </c>
      <c r="G916" s="6" t="s">
        <v>2213</v>
      </c>
      <c r="H916" s="6" t="s">
        <v>2214</v>
      </c>
      <c r="I916" s="6" t="s">
        <v>21</v>
      </c>
      <c r="J916" s="6" t="s">
        <v>22</v>
      </c>
      <c r="K916" s="7">
        <v>2900</v>
      </c>
      <c r="L916" s="7">
        <v>12</v>
      </c>
      <c r="M916" s="7">
        <f>Table23[[#This Row],[Qty]]*Table23[[#This Row],[Price]]</f>
        <v>34800</v>
      </c>
      <c r="N916" s="6" t="s">
        <v>23</v>
      </c>
      <c r="O916" s="8">
        <f>SUMIFS(Table23[Amount], Table23[Order Date], "&gt;"&amp;Table23[[#This Row],[Order Date]]-30,Table23[Order Date], "&lt;="&amp;Table23[[#This Row],[Order Date]])</f>
        <v>1609220</v>
      </c>
      <c r="P916" s="9">
        <f>SUMIFS(Table23[Amount], Table23[Order Date], "&gt;"&amp;Table23[[#This Row],[Order Date]]-90,Table23[Order Date], "&lt;="&amp;Table23[[#This Row],[Order Date]])</f>
        <v>5777440</v>
      </c>
    </row>
    <row r="917" spans="2:16" x14ac:dyDescent="0.25">
      <c r="B917" s="5" t="s">
        <v>2421</v>
      </c>
      <c r="C917" s="15">
        <v>44792</v>
      </c>
      <c r="D917" s="21" t="str">
        <f>TEXT(Table23[[#This Row],[Order Date]],"d")</f>
        <v>19</v>
      </c>
      <c r="E917" s="15" t="str">
        <f>TEXT(Table23[[#This Row],[Order Date]],"dddd")</f>
        <v>Friday</v>
      </c>
      <c r="F917" s="6" t="str">
        <f>TEXT(Table23[[#This Row],[Order Date]],"mmmm")</f>
        <v>August</v>
      </c>
      <c r="G917" s="6" t="s">
        <v>2216</v>
      </c>
      <c r="H917" s="6" t="s">
        <v>2217</v>
      </c>
      <c r="I917" s="6" t="s">
        <v>27</v>
      </c>
      <c r="J917" s="6" t="s">
        <v>28</v>
      </c>
      <c r="K917" s="7">
        <v>190</v>
      </c>
      <c r="L917" s="7">
        <v>12</v>
      </c>
      <c r="M917" s="7">
        <f>Table23[[#This Row],[Qty]]*Table23[[#This Row],[Price]]</f>
        <v>2280</v>
      </c>
      <c r="N917" s="6" t="s">
        <v>17</v>
      </c>
      <c r="O917" s="8">
        <f>SUMIFS(Table23[Amount], Table23[Order Date], "&gt;"&amp;Table23[[#This Row],[Order Date]]-30,Table23[Order Date], "&lt;="&amp;Table23[[#This Row],[Order Date]])</f>
        <v>1609220</v>
      </c>
      <c r="P917" s="9">
        <f>SUMIFS(Table23[Amount], Table23[Order Date], "&gt;"&amp;Table23[[#This Row],[Order Date]]-90,Table23[Order Date], "&lt;="&amp;Table23[[#This Row],[Order Date]])</f>
        <v>5777440</v>
      </c>
    </row>
    <row r="918" spans="2:16" x14ac:dyDescent="0.25">
      <c r="B918" s="5" t="s">
        <v>2422</v>
      </c>
      <c r="C918" s="15">
        <v>44792</v>
      </c>
      <c r="D918" s="21" t="str">
        <f>TEXT(Table23[[#This Row],[Order Date]],"d")</f>
        <v>19</v>
      </c>
      <c r="E918" s="15" t="str">
        <f>TEXT(Table23[[#This Row],[Order Date]],"dddd")</f>
        <v>Friday</v>
      </c>
      <c r="F918" s="6" t="str">
        <f>TEXT(Table23[[#This Row],[Order Date]],"mmmm")</f>
        <v>August</v>
      </c>
      <c r="G918" s="6" t="s">
        <v>2219</v>
      </c>
      <c r="H918" s="6" t="s">
        <v>2220</v>
      </c>
      <c r="I918" s="6" t="s">
        <v>32</v>
      </c>
      <c r="J918" s="6" t="s">
        <v>33</v>
      </c>
      <c r="K918" s="7">
        <v>4000</v>
      </c>
      <c r="L918" s="7">
        <v>21</v>
      </c>
      <c r="M918" s="7">
        <f>Table23[[#This Row],[Qty]]*Table23[[#This Row],[Price]]</f>
        <v>84000</v>
      </c>
      <c r="N918" s="6" t="s">
        <v>23</v>
      </c>
      <c r="O918" s="8">
        <f>SUMIFS(Table23[Amount], Table23[Order Date], "&gt;"&amp;Table23[[#This Row],[Order Date]]-30,Table23[Order Date], "&lt;="&amp;Table23[[#This Row],[Order Date]])</f>
        <v>1609220</v>
      </c>
      <c r="P918" s="9">
        <f>SUMIFS(Table23[Amount], Table23[Order Date], "&gt;"&amp;Table23[[#This Row],[Order Date]]-90,Table23[Order Date], "&lt;="&amp;Table23[[#This Row],[Order Date]])</f>
        <v>5777440</v>
      </c>
    </row>
    <row r="919" spans="2:16" x14ac:dyDescent="0.25">
      <c r="B919" s="5" t="s">
        <v>2423</v>
      </c>
      <c r="C919" s="15">
        <v>44793</v>
      </c>
      <c r="D919" s="21" t="str">
        <f>TEXT(Table23[[#This Row],[Order Date]],"d")</f>
        <v>20</v>
      </c>
      <c r="E919" s="15" t="str">
        <f>TEXT(Table23[[#This Row],[Order Date]],"dddd")</f>
        <v>Saturday</v>
      </c>
      <c r="F919" s="6" t="str">
        <f>TEXT(Table23[[#This Row],[Order Date]],"mmmm")</f>
        <v>August</v>
      </c>
      <c r="G919" s="6" t="s">
        <v>2222</v>
      </c>
      <c r="H919" s="6" t="s">
        <v>2223</v>
      </c>
      <c r="I919" s="6" t="s">
        <v>15</v>
      </c>
      <c r="J919" s="6" t="s">
        <v>37</v>
      </c>
      <c r="K919" s="7">
        <v>1500</v>
      </c>
      <c r="L919" s="7">
        <v>11</v>
      </c>
      <c r="M919" s="7">
        <f>Table23[[#This Row],[Qty]]*Table23[[#This Row],[Price]]</f>
        <v>16500</v>
      </c>
      <c r="N919" s="6" t="s">
        <v>17</v>
      </c>
      <c r="O919" s="8">
        <f>SUMIFS(Table23[Amount], Table23[Order Date], "&gt;"&amp;Table23[[#This Row],[Order Date]]-30,Table23[Order Date], "&lt;="&amp;Table23[[#This Row],[Order Date]])</f>
        <v>1726530</v>
      </c>
      <c r="P919" s="9">
        <f>SUMIFS(Table23[Amount], Table23[Order Date], "&gt;"&amp;Table23[[#This Row],[Order Date]]-90,Table23[Order Date], "&lt;="&amp;Table23[[#This Row],[Order Date]])</f>
        <v>5849580</v>
      </c>
    </row>
    <row r="920" spans="2:16" x14ac:dyDescent="0.25">
      <c r="B920" s="5" t="s">
        <v>2424</v>
      </c>
      <c r="C920" s="15">
        <v>44793</v>
      </c>
      <c r="D920" s="21" t="str">
        <f>TEXT(Table23[[#This Row],[Order Date]],"d")</f>
        <v>20</v>
      </c>
      <c r="E920" s="15" t="str">
        <f>TEXT(Table23[[#This Row],[Order Date]],"dddd")</f>
        <v>Saturday</v>
      </c>
      <c r="F920" s="6" t="str">
        <f>TEXT(Table23[[#This Row],[Order Date]],"mmmm")</f>
        <v>August</v>
      </c>
      <c r="G920" s="6" t="s">
        <v>2225</v>
      </c>
      <c r="H920" s="6" t="s">
        <v>2226</v>
      </c>
      <c r="I920" s="6" t="s">
        <v>21</v>
      </c>
      <c r="J920" s="6" t="s">
        <v>41</v>
      </c>
      <c r="K920" s="7">
        <v>210</v>
      </c>
      <c r="L920" s="7">
        <v>22</v>
      </c>
      <c r="M920" s="7">
        <f>Table23[[#This Row],[Qty]]*Table23[[#This Row],[Price]]</f>
        <v>4620</v>
      </c>
      <c r="N920" s="6" t="s">
        <v>23</v>
      </c>
      <c r="O920" s="8">
        <f>SUMIFS(Table23[Amount], Table23[Order Date], "&gt;"&amp;Table23[[#This Row],[Order Date]]-30,Table23[Order Date], "&lt;="&amp;Table23[[#This Row],[Order Date]])</f>
        <v>1726530</v>
      </c>
      <c r="P920" s="9">
        <f>SUMIFS(Table23[Amount], Table23[Order Date], "&gt;"&amp;Table23[[#This Row],[Order Date]]-90,Table23[Order Date], "&lt;="&amp;Table23[[#This Row],[Order Date]])</f>
        <v>5849580</v>
      </c>
    </row>
    <row r="921" spans="2:16" x14ac:dyDescent="0.25">
      <c r="B921" s="5" t="s">
        <v>2425</v>
      </c>
      <c r="C921" s="15">
        <v>44793</v>
      </c>
      <c r="D921" s="21" t="str">
        <f>TEXT(Table23[[#This Row],[Order Date]],"d")</f>
        <v>20</v>
      </c>
      <c r="E921" s="15" t="str">
        <f>TEXT(Table23[[#This Row],[Order Date]],"dddd")</f>
        <v>Saturday</v>
      </c>
      <c r="F921" s="6" t="str">
        <f>TEXT(Table23[[#This Row],[Order Date]],"mmmm")</f>
        <v>August</v>
      </c>
      <c r="G921" s="6" t="s">
        <v>2228</v>
      </c>
      <c r="H921" s="6" t="s">
        <v>2229</v>
      </c>
      <c r="I921" s="6" t="s">
        <v>27</v>
      </c>
      <c r="J921" s="6" t="s">
        <v>45</v>
      </c>
      <c r="K921" s="7">
        <v>4000</v>
      </c>
      <c r="L921" s="7">
        <v>12</v>
      </c>
      <c r="M921" s="7">
        <f>Table23[[#This Row],[Qty]]*Table23[[#This Row],[Price]]</f>
        <v>48000</v>
      </c>
      <c r="N921" s="6" t="s">
        <v>17</v>
      </c>
      <c r="O921" s="8">
        <f>SUMIFS(Table23[Amount], Table23[Order Date], "&gt;"&amp;Table23[[#This Row],[Order Date]]-30,Table23[Order Date], "&lt;="&amp;Table23[[#This Row],[Order Date]])</f>
        <v>1726530</v>
      </c>
      <c r="P921" s="9">
        <f>SUMIFS(Table23[Amount], Table23[Order Date], "&gt;"&amp;Table23[[#This Row],[Order Date]]-90,Table23[Order Date], "&lt;="&amp;Table23[[#This Row],[Order Date]])</f>
        <v>5849580</v>
      </c>
    </row>
    <row r="922" spans="2:16" x14ac:dyDescent="0.25">
      <c r="B922" s="5" t="s">
        <v>2426</v>
      </c>
      <c r="C922" s="15">
        <v>44793</v>
      </c>
      <c r="D922" s="21" t="str">
        <f>TEXT(Table23[[#This Row],[Order Date]],"d")</f>
        <v>20</v>
      </c>
      <c r="E922" s="15" t="str">
        <f>TEXT(Table23[[#This Row],[Order Date]],"dddd")</f>
        <v>Saturday</v>
      </c>
      <c r="F922" s="6" t="str">
        <f>TEXT(Table23[[#This Row],[Order Date]],"mmmm")</f>
        <v>August</v>
      </c>
      <c r="G922" s="6" t="s">
        <v>2231</v>
      </c>
      <c r="H922" s="6" t="s">
        <v>2232</v>
      </c>
      <c r="I922" s="6" t="s">
        <v>27</v>
      </c>
      <c r="J922" s="6" t="s">
        <v>37</v>
      </c>
      <c r="K922" s="7">
        <v>3200</v>
      </c>
      <c r="L922" s="7">
        <v>12</v>
      </c>
      <c r="M922" s="7">
        <f>Table23[[#This Row],[Qty]]*Table23[[#This Row],[Price]]</f>
        <v>38400</v>
      </c>
      <c r="N922" s="6" t="s">
        <v>23</v>
      </c>
      <c r="O922" s="8">
        <f>SUMIFS(Table23[Amount], Table23[Order Date], "&gt;"&amp;Table23[[#This Row],[Order Date]]-30,Table23[Order Date], "&lt;="&amp;Table23[[#This Row],[Order Date]])</f>
        <v>1726530</v>
      </c>
      <c r="P922" s="9">
        <f>SUMIFS(Table23[Amount], Table23[Order Date], "&gt;"&amp;Table23[[#This Row],[Order Date]]-90,Table23[Order Date], "&lt;="&amp;Table23[[#This Row],[Order Date]])</f>
        <v>5849580</v>
      </c>
    </row>
    <row r="923" spans="2:16" x14ac:dyDescent="0.25">
      <c r="B923" s="5" t="s">
        <v>2427</v>
      </c>
      <c r="C923" s="15">
        <v>44793</v>
      </c>
      <c r="D923" s="21" t="str">
        <f>TEXT(Table23[[#This Row],[Order Date]],"d")</f>
        <v>20</v>
      </c>
      <c r="E923" s="15" t="str">
        <f>TEXT(Table23[[#This Row],[Order Date]],"dddd")</f>
        <v>Saturday</v>
      </c>
      <c r="F923" s="6" t="str">
        <f>TEXT(Table23[[#This Row],[Order Date]],"mmmm")</f>
        <v>August</v>
      </c>
      <c r="G923" s="6" t="s">
        <v>2234</v>
      </c>
      <c r="H923" s="6" t="s">
        <v>2235</v>
      </c>
      <c r="I923" s="6" t="s">
        <v>32</v>
      </c>
      <c r="J923" s="6" t="s">
        <v>41</v>
      </c>
      <c r="K923" s="7">
        <v>2900</v>
      </c>
      <c r="L923" s="7">
        <v>17</v>
      </c>
      <c r="M923" s="7">
        <f>Table23[[#This Row],[Qty]]*Table23[[#This Row],[Price]]</f>
        <v>49300</v>
      </c>
      <c r="N923" s="6" t="s">
        <v>17</v>
      </c>
      <c r="O923" s="8">
        <f>SUMIFS(Table23[Amount], Table23[Order Date], "&gt;"&amp;Table23[[#This Row],[Order Date]]-30,Table23[Order Date], "&lt;="&amp;Table23[[#This Row],[Order Date]])</f>
        <v>1726530</v>
      </c>
      <c r="P923" s="9">
        <f>SUMIFS(Table23[Amount], Table23[Order Date], "&gt;"&amp;Table23[[#This Row],[Order Date]]-90,Table23[Order Date], "&lt;="&amp;Table23[[#This Row],[Order Date]])</f>
        <v>5849580</v>
      </c>
    </row>
    <row r="924" spans="2:16" x14ac:dyDescent="0.25">
      <c r="B924" s="5" t="s">
        <v>2428</v>
      </c>
      <c r="C924" s="15">
        <v>44794</v>
      </c>
      <c r="D924" s="21" t="str">
        <f>TEXT(Table23[[#This Row],[Order Date]],"d")</f>
        <v>21</v>
      </c>
      <c r="E924" s="15" t="str">
        <f>TEXT(Table23[[#This Row],[Order Date]],"dddd")</f>
        <v>Sunday</v>
      </c>
      <c r="F924" s="6" t="str">
        <f>TEXT(Table23[[#This Row],[Order Date]],"mmmm")</f>
        <v>August</v>
      </c>
      <c r="G924" s="6" t="s">
        <v>2237</v>
      </c>
      <c r="H924" s="6" t="s">
        <v>2238</v>
      </c>
      <c r="I924" s="6" t="s">
        <v>15</v>
      </c>
      <c r="J924" s="6" t="s">
        <v>45</v>
      </c>
      <c r="K924" s="7">
        <v>190</v>
      </c>
      <c r="L924" s="7">
        <v>8</v>
      </c>
      <c r="M924" s="7">
        <f>Table23[[#This Row],[Qty]]*Table23[[#This Row],[Price]]</f>
        <v>1520</v>
      </c>
      <c r="N924" s="6" t="s">
        <v>23</v>
      </c>
      <c r="O924" s="8">
        <f>SUMIFS(Table23[Amount], Table23[Order Date], "&gt;"&amp;Table23[[#This Row],[Order Date]]-30,Table23[Order Date], "&lt;="&amp;Table23[[#This Row],[Order Date]])</f>
        <v>1725660</v>
      </c>
      <c r="P924" s="9">
        <f>SUMIFS(Table23[Amount], Table23[Order Date], "&gt;"&amp;Table23[[#This Row],[Order Date]]-90,Table23[Order Date], "&lt;="&amp;Table23[[#This Row],[Order Date]])</f>
        <v>5868680</v>
      </c>
    </row>
    <row r="925" spans="2:16" x14ac:dyDescent="0.25">
      <c r="B925" s="5" t="s">
        <v>2429</v>
      </c>
      <c r="C925" s="15">
        <v>44794</v>
      </c>
      <c r="D925" s="21" t="str">
        <f>TEXT(Table23[[#This Row],[Order Date]],"d")</f>
        <v>21</v>
      </c>
      <c r="E925" s="15" t="str">
        <f>TEXT(Table23[[#This Row],[Order Date]],"dddd")</f>
        <v>Sunday</v>
      </c>
      <c r="F925" s="6" t="str">
        <f>TEXT(Table23[[#This Row],[Order Date]],"mmmm")</f>
        <v>August</v>
      </c>
      <c r="G925" s="6" t="s">
        <v>2240</v>
      </c>
      <c r="H925" s="6" t="s">
        <v>2241</v>
      </c>
      <c r="I925" s="6" t="s">
        <v>27</v>
      </c>
      <c r="J925" s="6" t="s">
        <v>37</v>
      </c>
      <c r="K925" s="7">
        <v>4000</v>
      </c>
      <c r="L925" s="7">
        <v>8</v>
      </c>
      <c r="M925" s="7">
        <f>Table23[[#This Row],[Qty]]*Table23[[#This Row],[Price]]</f>
        <v>32000</v>
      </c>
      <c r="N925" s="6" t="s">
        <v>17</v>
      </c>
      <c r="O925" s="8">
        <f>SUMIFS(Table23[Amount], Table23[Order Date], "&gt;"&amp;Table23[[#This Row],[Order Date]]-30,Table23[Order Date], "&lt;="&amp;Table23[[#This Row],[Order Date]])</f>
        <v>1725660</v>
      </c>
      <c r="P925" s="9">
        <f>SUMIFS(Table23[Amount], Table23[Order Date], "&gt;"&amp;Table23[[#This Row],[Order Date]]-90,Table23[Order Date], "&lt;="&amp;Table23[[#This Row],[Order Date]])</f>
        <v>5868680</v>
      </c>
    </row>
    <row r="926" spans="2:16" x14ac:dyDescent="0.25">
      <c r="B926" s="5" t="s">
        <v>2430</v>
      </c>
      <c r="C926" s="15">
        <v>44794</v>
      </c>
      <c r="D926" s="21" t="str">
        <f>TEXT(Table23[[#This Row],[Order Date]],"d")</f>
        <v>21</v>
      </c>
      <c r="E926" s="15" t="str">
        <f>TEXT(Table23[[#This Row],[Order Date]],"dddd")</f>
        <v>Sunday</v>
      </c>
      <c r="F926" s="6" t="str">
        <f>TEXT(Table23[[#This Row],[Order Date]],"mmmm")</f>
        <v>August</v>
      </c>
      <c r="G926" s="6" t="s">
        <v>2243</v>
      </c>
      <c r="H926" s="6" t="s">
        <v>2244</v>
      </c>
      <c r="I926" s="6" t="s">
        <v>32</v>
      </c>
      <c r="J926" s="6" t="s">
        <v>41</v>
      </c>
      <c r="K926" s="7">
        <v>1500</v>
      </c>
      <c r="L926" s="7">
        <v>9</v>
      </c>
      <c r="M926" s="7">
        <f>Table23[[#This Row],[Qty]]*Table23[[#This Row],[Price]]</f>
        <v>13500</v>
      </c>
      <c r="N926" s="6" t="s">
        <v>23</v>
      </c>
      <c r="O926" s="8">
        <f>SUMIFS(Table23[Amount], Table23[Order Date], "&gt;"&amp;Table23[[#This Row],[Order Date]]-30,Table23[Order Date], "&lt;="&amp;Table23[[#This Row],[Order Date]])</f>
        <v>1725660</v>
      </c>
      <c r="P926" s="9">
        <f>SUMIFS(Table23[Amount], Table23[Order Date], "&gt;"&amp;Table23[[#This Row],[Order Date]]-90,Table23[Order Date], "&lt;="&amp;Table23[[#This Row],[Order Date]])</f>
        <v>5868680</v>
      </c>
    </row>
    <row r="927" spans="2:16" x14ac:dyDescent="0.25">
      <c r="B927" s="5" t="s">
        <v>2431</v>
      </c>
      <c r="C927" s="15">
        <v>44794</v>
      </c>
      <c r="D927" s="21" t="str">
        <f>TEXT(Table23[[#This Row],[Order Date]],"d")</f>
        <v>21</v>
      </c>
      <c r="E927" s="15" t="str">
        <f>TEXT(Table23[[#This Row],[Order Date]],"dddd")</f>
        <v>Sunday</v>
      </c>
      <c r="F927" s="6" t="str">
        <f>TEXT(Table23[[#This Row],[Order Date]],"mmmm")</f>
        <v>August</v>
      </c>
      <c r="G927" s="6" t="s">
        <v>2246</v>
      </c>
      <c r="H927" s="6" t="s">
        <v>2247</v>
      </c>
      <c r="I927" s="6" t="s">
        <v>15</v>
      </c>
      <c r="J927" s="6" t="s">
        <v>45</v>
      </c>
      <c r="K927" s="7">
        <v>210</v>
      </c>
      <c r="L927" s="7">
        <v>9</v>
      </c>
      <c r="M927" s="7">
        <f>Table23[[#This Row],[Qty]]*Table23[[#This Row],[Price]]</f>
        <v>1890</v>
      </c>
      <c r="N927" s="6" t="s">
        <v>17</v>
      </c>
      <c r="O927" s="8">
        <f>SUMIFS(Table23[Amount], Table23[Order Date], "&gt;"&amp;Table23[[#This Row],[Order Date]]-30,Table23[Order Date], "&lt;="&amp;Table23[[#This Row],[Order Date]])</f>
        <v>1725660</v>
      </c>
      <c r="P927" s="9">
        <f>SUMIFS(Table23[Amount], Table23[Order Date], "&gt;"&amp;Table23[[#This Row],[Order Date]]-90,Table23[Order Date], "&lt;="&amp;Table23[[#This Row],[Order Date]])</f>
        <v>5868680</v>
      </c>
    </row>
    <row r="928" spans="2:16" x14ac:dyDescent="0.25">
      <c r="B928" s="5" t="s">
        <v>2432</v>
      </c>
      <c r="C928" s="15">
        <v>44794</v>
      </c>
      <c r="D928" s="21" t="str">
        <f>TEXT(Table23[[#This Row],[Order Date]],"d")</f>
        <v>21</v>
      </c>
      <c r="E928" s="15" t="str">
        <f>TEXT(Table23[[#This Row],[Order Date]],"dddd")</f>
        <v>Sunday</v>
      </c>
      <c r="F928" s="6" t="str">
        <f>TEXT(Table23[[#This Row],[Order Date]],"mmmm")</f>
        <v>August</v>
      </c>
      <c r="G928" s="6" t="s">
        <v>2180</v>
      </c>
      <c r="H928" s="6" t="s">
        <v>2181</v>
      </c>
      <c r="I928" s="6" t="s">
        <v>27</v>
      </c>
      <c r="J928" s="6" t="s">
        <v>37</v>
      </c>
      <c r="K928" s="7">
        <v>4000</v>
      </c>
      <c r="L928" s="7">
        <v>5</v>
      </c>
      <c r="M928" s="7">
        <f>Table23[[#This Row],[Qty]]*Table23[[#This Row],[Price]]</f>
        <v>20000</v>
      </c>
      <c r="N928" s="6" t="s">
        <v>23</v>
      </c>
      <c r="O928" s="8">
        <f>SUMIFS(Table23[Amount], Table23[Order Date], "&gt;"&amp;Table23[[#This Row],[Order Date]]-30,Table23[Order Date], "&lt;="&amp;Table23[[#This Row],[Order Date]])</f>
        <v>1725660</v>
      </c>
      <c r="P928" s="9">
        <f>SUMIFS(Table23[Amount], Table23[Order Date], "&gt;"&amp;Table23[[#This Row],[Order Date]]-90,Table23[Order Date], "&lt;="&amp;Table23[[#This Row],[Order Date]])</f>
        <v>5868680</v>
      </c>
    </row>
    <row r="929" spans="2:16" x14ac:dyDescent="0.25">
      <c r="B929" s="5" t="s">
        <v>2433</v>
      </c>
      <c r="C929" s="15">
        <v>44795</v>
      </c>
      <c r="D929" s="21" t="str">
        <f>TEXT(Table23[[#This Row],[Order Date]],"d")</f>
        <v>22</v>
      </c>
      <c r="E929" s="15" t="str">
        <f>TEXT(Table23[[#This Row],[Order Date]],"dddd")</f>
        <v>Monday</v>
      </c>
      <c r="F929" s="6" t="str">
        <f>TEXT(Table23[[#This Row],[Order Date]],"mmmm")</f>
        <v>August</v>
      </c>
      <c r="G929" s="6" t="s">
        <v>2183</v>
      </c>
      <c r="H929" s="6" t="s">
        <v>2184</v>
      </c>
      <c r="I929" s="6" t="s">
        <v>32</v>
      </c>
      <c r="J929" s="6" t="s">
        <v>41</v>
      </c>
      <c r="K929" s="7">
        <v>3200</v>
      </c>
      <c r="L929" s="7">
        <v>6</v>
      </c>
      <c r="M929" s="7">
        <f>Table23[[#This Row],[Qty]]*Table23[[#This Row],[Price]]</f>
        <v>19200</v>
      </c>
      <c r="N929" s="6" t="s">
        <v>17</v>
      </c>
      <c r="O929" s="8">
        <f>SUMIFS(Table23[Amount], Table23[Order Date], "&gt;"&amp;Table23[[#This Row],[Order Date]]-30,Table23[Order Date], "&lt;="&amp;Table23[[#This Row],[Order Date]])</f>
        <v>1805450</v>
      </c>
      <c r="P929" s="9">
        <f>SUMIFS(Table23[Amount], Table23[Order Date], "&gt;"&amp;Table23[[#This Row],[Order Date]]-90,Table23[Order Date], "&lt;="&amp;Table23[[#This Row],[Order Date]])</f>
        <v>5925070</v>
      </c>
    </row>
    <row r="930" spans="2:16" x14ac:dyDescent="0.25">
      <c r="B930" s="5" t="s">
        <v>2434</v>
      </c>
      <c r="C930" s="15">
        <v>44795</v>
      </c>
      <c r="D930" s="21" t="str">
        <f>TEXT(Table23[[#This Row],[Order Date]],"d")</f>
        <v>22</v>
      </c>
      <c r="E930" s="15" t="str">
        <f>TEXT(Table23[[#This Row],[Order Date]],"dddd")</f>
        <v>Monday</v>
      </c>
      <c r="F930" s="6" t="str">
        <f>TEXT(Table23[[#This Row],[Order Date]],"mmmm")</f>
        <v>August</v>
      </c>
      <c r="G930" s="6" t="s">
        <v>2186</v>
      </c>
      <c r="H930" s="6" t="s">
        <v>2187</v>
      </c>
      <c r="I930" s="6" t="s">
        <v>15</v>
      </c>
      <c r="J930" s="6" t="s">
        <v>45</v>
      </c>
      <c r="K930" s="7">
        <v>2900</v>
      </c>
      <c r="L930" s="7">
        <v>7</v>
      </c>
      <c r="M930" s="7">
        <f>Table23[[#This Row],[Qty]]*Table23[[#This Row],[Price]]</f>
        <v>20300</v>
      </c>
      <c r="N930" s="6" t="s">
        <v>23</v>
      </c>
      <c r="O930" s="8">
        <f>SUMIFS(Table23[Amount], Table23[Order Date], "&gt;"&amp;Table23[[#This Row],[Order Date]]-30,Table23[Order Date], "&lt;="&amp;Table23[[#This Row],[Order Date]])</f>
        <v>1805450</v>
      </c>
      <c r="P930" s="9">
        <f>SUMIFS(Table23[Amount], Table23[Order Date], "&gt;"&amp;Table23[[#This Row],[Order Date]]-90,Table23[Order Date], "&lt;="&amp;Table23[[#This Row],[Order Date]])</f>
        <v>5925070</v>
      </c>
    </row>
    <row r="931" spans="2:16" x14ac:dyDescent="0.25">
      <c r="B931" s="5" t="s">
        <v>2435</v>
      </c>
      <c r="C931" s="15">
        <v>44795</v>
      </c>
      <c r="D931" s="21" t="str">
        <f>TEXT(Table23[[#This Row],[Order Date]],"d")</f>
        <v>22</v>
      </c>
      <c r="E931" s="15" t="str">
        <f>TEXT(Table23[[#This Row],[Order Date]],"dddd")</f>
        <v>Monday</v>
      </c>
      <c r="F931" s="6" t="str">
        <f>TEXT(Table23[[#This Row],[Order Date]],"mmmm")</f>
        <v>August</v>
      </c>
      <c r="G931" s="6" t="s">
        <v>2189</v>
      </c>
      <c r="H931" s="6" t="s">
        <v>2190</v>
      </c>
      <c r="I931" s="6" t="s">
        <v>21</v>
      </c>
      <c r="J931" s="6" t="s">
        <v>16</v>
      </c>
      <c r="K931" s="7">
        <v>190</v>
      </c>
      <c r="L931" s="7">
        <v>8</v>
      </c>
      <c r="M931" s="7">
        <f>Table23[[#This Row],[Qty]]*Table23[[#This Row],[Price]]</f>
        <v>1520</v>
      </c>
      <c r="N931" s="6" t="s">
        <v>17</v>
      </c>
      <c r="O931" s="8">
        <f>SUMIFS(Table23[Amount], Table23[Order Date], "&gt;"&amp;Table23[[#This Row],[Order Date]]-30,Table23[Order Date], "&lt;="&amp;Table23[[#This Row],[Order Date]])</f>
        <v>1805450</v>
      </c>
      <c r="P931" s="9">
        <f>SUMIFS(Table23[Amount], Table23[Order Date], "&gt;"&amp;Table23[[#This Row],[Order Date]]-90,Table23[Order Date], "&lt;="&amp;Table23[[#This Row],[Order Date]])</f>
        <v>5925070</v>
      </c>
    </row>
    <row r="932" spans="2:16" x14ac:dyDescent="0.25">
      <c r="B932" s="5" t="s">
        <v>2436</v>
      </c>
      <c r="C932" s="15">
        <v>44795</v>
      </c>
      <c r="D932" s="21" t="str">
        <f>TEXT(Table23[[#This Row],[Order Date]],"d")</f>
        <v>22</v>
      </c>
      <c r="E932" s="15" t="str">
        <f>TEXT(Table23[[#This Row],[Order Date]],"dddd")</f>
        <v>Monday</v>
      </c>
      <c r="F932" s="6" t="str">
        <f>TEXT(Table23[[#This Row],[Order Date]],"mmmm")</f>
        <v>August</v>
      </c>
      <c r="G932" s="6" t="s">
        <v>2192</v>
      </c>
      <c r="H932" s="6" t="s">
        <v>2193</v>
      </c>
      <c r="I932" s="6" t="s">
        <v>27</v>
      </c>
      <c r="J932" s="6" t="s">
        <v>22</v>
      </c>
      <c r="K932" s="7">
        <v>4000</v>
      </c>
      <c r="L932" s="7">
        <v>12</v>
      </c>
      <c r="M932" s="7">
        <f>Table23[[#This Row],[Qty]]*Table23[[#This Row],[Price]]</f>
        <v>48000</v>
      </c>
      <c r="N932" s="6" t="s">
        <v>23</v>
      </c>
      <c r="O932" s="8">
        <f>SUMIFS(Table23[Amount], Table23[Order Date], "&gt;"&amp;Table23[[#This Row],[Order Date]]-30,Table23[Order Date], "&lt;="&amp;Table23[[#This Row],[Order Date]])</f>
        <v>1805450</v>
      </c>
      <c r="P932" s="9">
        <f>SUMIFS(Table23[Amount], Table23[Order Date], "&gt;"&amp;Table23[[#This Row],[Order Date]]-90,Table23[Order Date], "&lt;="&amp;Table23[[#This Row],[Order Date]])</f>
        <v>5925070</v>
      </c>
    </row>
    <row r="933" spans="2:16" x14ac:dyDescent="0.25">
      <c r="B933" s="5" t="s">
        <v>2437</v>
      </c>
      <c r="C933" s="15">
        <v>44795</v>
      </c>
      <c r="D933" s="21" t="str">
        <f>TEXT(Table23[[#This Row],[Order Date]],"d")</f>
        <v>22</v>
      </c>
      <c r="E933" s="15" t="str">
        <f>TEXT(Table23[[#This Row],[Order Date]],"dddd")</f>
        <v>Monday</v>
      </c>
      <c r="F933" s="6" t="str">
        <f>TEXT(Table23[[#This Row],[Order Date]],"mmmm")</f>
        <v>August</v>
      </c>
      <c r="G933" s="6" t="s">
        <v>2195</v>
      </c>
      <c r="H933" s="6" t="s">
        <v>2196</v>
      </c>
      <c r="I933" s="6" t="s">
        <v>32</v>
      </c>
      <c r="J933" s="6" t="s">
        <v>28</v>
      </c>
      <c r="K933" s="7">
        <v>1500</v>
      </c>
      <c r="L933" s="7">
        <v>12</v>
      </c>
      <c r="M933" s="7">
        <f>Table23[[#This Row],[Qty]]*Table23[[#This Row],[Price]]</f>
        <v>18000</v>
      </c>
      <c r="N933" s="6" t="s">
        <v>17</v>
      </c>
      <c r="O933" s="8">
        <f>SUMIFS(Table23[Amount], Table23[Order Date], "&gt;"&amp;Table23[[#This Row],[Order Date]]-30,Table23[Order Date], "&lt;="&amp;Table23[[#This Row],[Order Date]])</f>
        <v>1805450</v>
      </c>
      <c r="P933" s="9">
        <f>SUMIFS(Table23[Amount], Table23[Order Date], "&gt;"&amp;Table23[[#This Row],[Order Date]]-90,Table23[Order Date], "&lt;="&amp;Table23[[#This Row],[Order Date]])</f>
        <v>5925070</v>
      </c>
    </row>
    <row r="934" spans="2:16" x14ac:dyDescent="0.25">
      <c r="B934" s="5" t="s">
        <v>2438</v>
      </c>
      <c r="C934" s="15">
        <v>44796</v>
      </c>
      <c r="D934" s="21" t="str">
        <f>TEXT(Table23[[#This Row],[Order Date]],"d")</f>
        <v>23</v>
      </c>
      <c r="E934" s="15" t="str">
        <f>TEXT(Table23[[#This Row],[Order Date]],"dddd")</f>
        <v>Tuesday</v>
      </c>
      <c r="F934" s="6" t="str">
        <f>TEXT(Table23[[#This Row],[Order Date]],"mmmm")</f>
        <v>August</v>
      </c>
      <c r="G934" s="6" t="s">
        <v>2198</v>
      </c>
      <c r="H934" s="6" t="s">
        <v>2199</v>
      </c>
      <c r="I934" s="6" t="s">
        <v>15</v>
      </c>
      <c r="J934" s="6" t="s">
        <v>33</v>
      </c>
      <c r="K934" s="7">
        <v>210</v>
      </c>
      <c r="L934" s="7">
        <v>21</v>
      </c>
      <c r="M934" s="7">
        <f>Table23[[#This Row],[Qty]]*Table23[[#This Row],[Price]]</f>
        <v>4410</v>
      </c>
      <c r="N934" s="6" t="s">
        <v>23</v>
      </c>
      <c r="O934" s="8">
        <f>SUMIFS(Table23[Amount], Table23[Order Date], "&gt;"&amp;Table23[[#This Row],[Order Date]]-30,Table23[Order Date], "&lt;="&amp;Table23[[#This Row],[Order Date]])</f>
        <v>1911240</v>
      </c>
      <c r="P934" s="9">
        <f>SUMIFS(Table23[Amount], Table23[Order Date], "&gt;"&amp;Table23[[#This Row],[Order Date]]-90,Table23[Order Date], "&lt;="&amp;Table23[[#This Row],[Order Date]])</f>
        <v>5979640</v>
      </c>
    </row>
    <row r="935" spans="2:16" x14ac:dyDescent="0.25">
      <c r="B935" s="5" t="s">
        <v>2439</v>
      </c>
      <c r="C935" s="15">
        <v>44796</v>
      </c>
      <c r="D935" s="21" t="str">
        <f>TEXT(Table23[[#This Row],[Order Date]],"d")</f>
        <v>23</v>
      </c>
      <c r="E935" s="15" t="str">
        <f>TEXT(Table23[[#This Row],[Order Date]],"dddd")</f>
        <v>Tuesday</v>
      </c>
      <c r="F935" s="6" t="str">
        <f>TEXT(Table23[[#This Row],[Order Date]],"mmmm")</f>
        <v>August</v>
      </c>
      <c r="G935" s="6" t="s">
        <v>2201</v>
      </c>
      <c r="H935" s="6" t="s">
        <v>2202</v>
      </c>
      <c r="I935" s="6" t="s">
        <v>21</v>
      </c>
      <c r="J935" s="6" t="s">
        <v>37</v>
      </c>
      <c r="K935" s="7">
        <v>4000</v>
      </c>
      <c r="L935" s="7">
        <v>12</v>
      </c>
      <c r="M935" s="7">
        <f>Table23[[#This Row],[Qty]]*Table23[[#This Row],[Price]]</f>
        <v>48000</v>
      </c>
      <c r="N935" s="6" t="s">
        <v>17</v>
      </c>
      <c r="O935" s="8">
        <f>SUMIFS(Table23[Amount], Table23[Order Date], "&gt;"&amp;Table23[[#This Row],[Order Date]]-30,Table23[Order Date], "&lt;="&amp;Table23[[#This Row],[Order Date]])</f>
        <v>1911240</v>
      </c>
      <c r="P935" s="9">
        <f>SUMIFS(Table23[Amount], Table23[Order Date], "&gt;"&amp;Table23[[#This Row],[Order Date]]-90,Table23[Order Date], "&lt;="&amp;Table23[[#This Row],[Order Date]])</f>
        <v>5979640</v>
      </c>
    </row>
    <row r="936" spans="2:16" x14ac:dyDescent="0.25">
      <c r="B936" s="5" t="s">
        <v>2440</v>
      </c>
      <c r="C936" s="15">
        <v>44796</v>
      </c>
      <c r="D936" s="21" t="str">
        <f>TEXT(Table23[[#This Row],[Order Date]],"d")</f>
        <v>23</v>
      </c>
      <c r="E936" s="15" t="str">
        <f>TEXT(Table23[[#This Row],[Order Date]],"dddd")</f>
        <v>Tuesday</v>
      </c>
      <c r="F936" s="6" t="str">
        <f>TEXT(Table23[[#This Row],[Order Date]],"mmmm")</f>
        <v>August</v>
      </c>
      <c r="G936" s="6" t="s">
        <v>2204</v>
      </c>
      <c r="H936" s="6" t="s">
        <v>2205</v>
      </c>
      <c r="I936" s="6" t="s">
        <v>27</v>
      </c>
      <c r="J936" s="6" t="s">
        <v>41</v>
      </c>
      <c r="K936" s="7">
        <v>3200</v>
      </c>
      <c r="L936" s="7">
        <v>12</v>
      </c>
      <c r="M936" s="7">
        <f>Table23[[#This Row],[Qty]]*Table23[[#This Row],[Price]]</f>
        <v>38400</v>
      </c>
      <c r="N936" s="6" t="s">
        <v>23</v>
      </c>
      <c r="O936" s="8">
        <f>SUMIFS(Table23[Amount], Table23[Order Date], "&gt;"&amp;Table23[[#This Row],[Order Date]]-30,Table23[Order Date], "&lt;="&amp;Table23[[#This Row],[Order Date]])</f>
        <v>1911240</v>
      </c>
      <c r="P936" s="9">
        <f>SUMIFS(Table23[Amount], Table23[Order Date], "&gt;"&amp;Table23[[#This Row],[Order Date]]-90,Table23[Order Date], "&lt;="&amp;Table23[[#This Row],[Order Date]])</f>
        <v>5979640</v>
      </c>
    </row>
    <row r="937" spans="2:16" x14ac:dyDescent="0.25">
      <c r="B937" s="5" t="s">
        <v>2441</v>
      </c>
      <c r="C937" s="15">
        <v>44796</v>
      </c>
      <c r="D937" s="21" t="str">
        <f>TEXT(Table23[[#This Row],[Order Date]],"d")</f>
        <v>23</v>
      </c>
      <c r="E937" s="15" t="str">
        <f>TEXT(Table23[[#This Row],[Order Date]],"dddd")</f>
        <v>Tuesday</v>
      </c>
      <c r="F937" s="6" t="str">
        <f>TEXT(Table23[[#This Row],[Order Date]],"mmmm")</f>
        <v>August</v>
      </c>
      <c r="G937" s="6" t="s">
        <v>2207</v>
      </c>
      <c r="H937" s="6" t="s">
        <v>2208</v>
      </c>
      <c r="I937" s="6" t="s">
        <v>32</v>
      </c>
      <c r="J937" s="6" t="s">
        <v>45</v>
      </c>
      <c r="K937" s="7">
        <v>2900</v>
      </c>
      <c r="L937" s="7">
        <v>21</v>
      </c>
      <c r="M937" s="7">
        <f>Table23[[#This Row],[Qty]]*Table23[[#This Row],[Price]]</f>
        <v>60900</v>
      </c>
      <c r="N937" s="6" t="s">
        <v>17</v>
      </c>
      <c r="O937" s="8">
        <f>SUMIFS(Table23[Amount], Table23[Order Date], "&gt;"&amp;Table23[[#This Row],[Order Date]]-30,Table23[Order Date], "&lt;="&amp;Table23[[#This Row],[Order Date]])</f>
        <v>1911240</v>
      </c>
      <c r="P937" s="9">
        <f>SUMIFS(Table23[Amount], Table23[Order Date], "&gt;"&amp;Table23[[#This Row],[Order Date]]-90,Table23[Order Date], "&lt;="&amp;Table23[[#This Row],[Order Date]])</f>
        <v>5979640</v>
      </c>
    </row>
    <row r="938" spans="2:16" x14ac:dyDescent="0.25">
      <c r="B938" s="5" t="s">
        <v>2442</v>
      </c>
      <c r="C938" s="15">
        <v>44796</v>
      </c>
      <c r="D938" s="21" t="str">
        <f>TEXT(Table23[[#This Row],[Order Date]],"d")</f>
        <v>23</v>
      </c>
      <c r="E938" s="15" t="str">
        <f>TEXT(Table23[[#This Row],[Order Date]],"dddd")</f>
        <v>Tuesday</v>
      </c>
      <c r="F938" s="6" t="str">
        <f>TEXT(Table23[[#This Row],[Order Date]],"mmmm")</f>
        <v>August</v>
      </c>
      <c r="G938" s="6" t="s">
        <v>2210</v>
      </c>
      <c r="H938" s="6" t="s">
        <v>2211</v>
      </c>
      <c r="I938" s="6" t="s">
        <v>15</v>
      </c>
      <c r="J938" s="6" t="s">
        <v>16</v>
      </c>
      <c r="K938" s="7">
        <v>190</v>
      </c>
      <c r="L938" s="7">
        <v>14</v>
      </c>
      <c r="M938" s="7">
        <f>Table23[[#This Row],[Qty]]*Table23[[#This Row],[Price]]</f>
        <v>2660</v>
      </c>
      <c r="N938" s="6" t="s">
        <v>23</v>
      </c>
      <c r="O938" s="8">
        <f>SUMIFS(Table23[Amount], Table23[Order Date], "&gt;"&amp;Table23[[#This Row],[Order Date]]-30,Table23[Order Date], "&lt;="&amp;Table23[[#This Row],[Order Date]])</f>
        <v>1911240</v>
      </c>
      <c r="P938" s="9">
        <f>SUMIFS(Table23[Amount], Table23[Order Date], "&gt;"&amp;Table23[[#This Row],[Order Date]]-90,Table23[Order Date], "&lt;="&amp;Table23[[#This Row],[Order Date]])</f>
        <v>5979640</v>
      </c>
    </row>
    <row r="939" spans="2:16" x14ac:dyDescent="0.25">
      <c r="B939" s="5" t="s">
        <v>2443</v>
      </c>
      <c r="C939" s="15">
        <v>44797</v>
      </c>
      <c r="D939" s="21" t="str">
        <f>TEXT(Table23[[#This Row],[Order Date]],"d")</f>
        <v>24</v>
      </c>
      <c r="E939" s="15" t="str">
        <f>TEXT(Table23[[#This Row],[Order Date]],"dddd")</f>
        <v>Wednesday</v>
      </c>
      <c r="F939" s="6" t="str">
        <f>TEXT(Table23[[#This Row],[Order Date]],"mmmm")</f>
        <v>August</v>
      </c>
      <c r="G939" s="6" t="s">
        <v>2213</v>
      </c>
      <c r="H939" s="6" t="s">
        <v>2214</v>
      </c>
      <c r="I939" s="6" t="s">
        <v>21</v>
      </c>
      <c r="J939" s="6" t="s">
        <v>22</v>
      </c>
      <c r="K939" s="7">
        <v>4000</v>
      </c>
      <c r="L939" s="7">
        <v>16</v>
      </c>
      <c r="M939" s="7">
        <f>Table23[[#This Row],[Qty]]*Table23[[#This Row],[Price]]</f>
        <v>64000</v>
      </c>
      <c r="N939" s="6" t="s">
        <v>17</v>
      </c>
      <c r="O939" s="8">
        <f>SUMIFS(Table23[Amount], Table23[Order Date], "&gt;"&amp;Table23[[#This Row],[Order Date]]-30,Table23[Order Date], "&lt;="&amp;Table23[[#This Row],[Order Date]])</f>
        <v>2102520</v>
      </c>
      <c r="P939" s="9">
        <f>SUMIFS(Table23[Amount], Table23[Order Date], "&gt;"&amp;Table23[[#This Row],[Order Date]]-90,Table23[Order Date], "&lt;="&amp;Table23[[#This Row],[Order Date]])</f>
        <v>6118640</v>
      </c>
    </row>
    <row r="940" spans="2:16" x14ac:dyDescent="0.25">
      <c r="B940" s="5" t="s">
        <v>2444</v>
      </c>
      <c r="C940" s="15">
        <v>44797</v>
      </c>
      <c r="D940" s="21" t="str">
        <f>TEXT(Table23[[#This Row],[Order Date]],"d")</f>
        <v>24</v>
      </c>
      <c r="E940" s="15" t="str">
        <f>TEXT(Table23[[#This Row],[Order Date]],"dddd")</f>
        <v>Wednesday</v>
      </c>
      <c r="F940" s="6" t="str">
        <f>TEXT(Table23[[#This Row],[Order Date]],"mmmm")</f>
        <v>August</v>
      </c>
      <c r="G940" s="6" t="s">
        <v>2216</v>
      </c>
      <c r="H940" s="6" t="s">
        <v>2217</v>
      </c>
      <c r="I940" s="6" t="s">
        <v>27</v>
      </c>
      <c r="J940" s="6" t="s">
        <v>28</v>
      </c>
      <c r="K940" s="7">
        <v>1500</v>
      </c>
      <c r="L940" s="7">
        <v>17</v>
      </c>
      <c r="M940" s="7">
        <f>Table23[[#This Row],[Qty]]*Table23[[#This Row],[Price]]</f>
        <v>25500</v>
      </c>
      <c r="N940" s="6" t="s">
        <v>23</v>
      </c>
      <c r="O940" s="8">
        <f>SUMIFS(Table23[Amount], Table23[Order Date], "&gt;"&amp;Table23[[#This Row],[Order Date]]-30,Table23[Order Date], "&lt;="&amp;Table23[[#This Row],[Order Date]])</f>
        <v>2102520</v>
      </c>
      <c r="P940" s="9">
        <f>SUMIFS(Table23[Amount], Table23[Order Date], "&gt;"&amp;Table23[[#This Row],[Order Date]]-90,Table23[Order Date], "&lt;="&amp;Table23[[#This Row],[Order Date]])</f>
        <v>6118640</v>
      </c>
    </row>
    <row r="941" spans="2:16" x14ac:dyDescent="0.25">
      <c r="B941" s="5" t="s">
        <v>2445</v>
      </c>
      <c r="C941" s="15">
        <v>44797</v>
      </c>
      <c r="D941" s="21" t="str">
        <f>TEXT(Table23[[#This Row],[Order Date]],"d")</f>
        <v>24</v>
      </c>
      <c r="E941" s="15" t="str">
        <f>TEXT(Table23[[#This Row],[Order Date]],"dddd")</f>
        <v>Wednesday</v>
      </c>
      <c r="F941" s="6" t="str">
        <f>TEXT(Table23[[#This Row],[Order Date]],"mmmm")</f>
        <v>August</v>
      </c>
      <c r="G941" s="6" t="s">
        <v>2219</v>
      </c>
      <c r="H941" s="6" t="s">
        <v>2220</v>
      </c>
      <c r="I941" s="6" t="s">
        <v>32</v>
      </c>
      <c r="J941" s="6" t="s">
        <v>33</v>
      </c>
      <c r="K941" s="7">
        <v>210</v>
      </c>
      <c r="L941" s="7">
        <v>18</v>
      </c>
      <c r="M941" s="7">
        <f>Table23[[#This Row],[Qty]]*Table23[[#This Row],[Price]]</f>
        <v>3780</v>
      </c>
      <c r="N941" s="6" t="s">
        <v>17</v>
      </c>
      <c r="O941" s="8">
        <f>SUMIFS(Table23[Amount], Table23[Order Date], "&gt;"&amp;Table23[[#This Row],[Order Date]]-30,Table23[Order Date], "&lt;="&amp;Table23[[#This Row],[Order Date]])</f>
        <v>2102520</v>
      </c>
      <c r="P941" s="9">
        <f>SUMIFS(Table23[Amount], Table23[Order Date], "&gt;"&amp;Table23[[#This Row],[Order Date]]-90,Table23[Order Date], "&lt;="&amp;Table23[[#This Row],[Order Date]])</f>
        <v>6118640</v>
      </c>
    </row>
    <row r="942" spans="2:16" x14ac:dyDescent="0.25">
      <c r="B942" s="5" t="s">
        <v>2446</v>
      </c>
      <c r="C942" s="15">
        <v>44797</v>
      </c>
      <c r="D942" s="21" t="str">
        <f>TEXT(Table23[[#This Row],[Order Date]],"d")</f>
        <v>24</v>
      </c>
      <c r="E942" s="15" t="str">
        <f>TEXT(Table23[[#This Row],[Order Date]],"dddd")</f>
        <v>Wednesday</v>
      </c>
      <c r="F942" s="6" t="str">
        <f>TEXT(Table23[[#This Row],[Order Date]],"mmmm")</f>
        <v>August</v>
      </c>
      <c r="G942" s="6" t="s">
        <v>2222</v>
      </c>
      <c r="H942" s="6" t="s">
        <v>2223</v>
      </c>
      <c r="I942" s="6" t="s">
        <v>15</v>
      </c>
      <c r="J942" s="6" t="s">
        <v>37</v>
      </c>
      <c r="K942" s="7">
        <v>4000</v>
      </c>
      <c r="L942" s="7">
        <v>19</v>
      </c>
      <c r="M942" s="7">
        <f>Table23[[#This Row],[Qty]]*Table23[[#This Row],[Price]]</f>
        <v>76000</v>
      </c>
      <c r="N942" s="6" t="s">
        <v>23</v>
      </c>
      <c r="O942" s="8">
        <f>SUMIFS(Table23[Amount], Table23[Order Date], "&gt;"&amp;Table23[[#This Row],[Order Date]]-30,Table23[Order Date], "&lt;="&amp;Table23[[#This Row],[Order Date]])</f>
        <v>2102520</v>
      </c>
      <c r="P942" s="9">
        <f>SUMIFS(Table23[Amount], Table23[Order Date], "&gt;"&amp;Table23[[#This Row],[Order Date]]-90,Table23[Order Date], "&lt;="&amp;Table23[[#This Row],[Order Date]])</f>
        <v>6118640</v>
      </c>
    </row>
    <row r="943" spans="2:16" x14ac:dyDescent="0.25">
      <c r="B943" s="5" t="s">
        <v>2447</v>
      </c>
      <c r="C943" s="15">
        <v>44797</v>
      </c>
      <c r="D943" s="21" t="str">
        <f>TEXT(Table23[[#This Row],[Order Date]],"d")</f>
        <v>24</v>
      </c>
      <c r="E943" s="15" t="str">
        <f>TEXT(Table23[[#This Row],[Order Date]],"dddd")</f>
        <v>Wednesday</v>
      </c>
      <c r="F943" s="6" t="str">
        <f>TEXT(Table23[[#This Row],[Order Date]],"mmmm")</f>
        <v>August</v>
      </c>
      <c r="G943" s="6" t="s">
        <v>2225</v>
      </c>
      <c r="H943" s="6" t="s">
        <v>2226</v>
      </c>
      <c r="I943" s="6" t="s">
        <v>21</v>
      </c>
      <c r="J943" s="6" t="s">
        <v>41</v>
      </c>
      <c r="K943" s="7">
        <v>3200</v>
      </c>
      <c r="L943" s="7">
        <v>17</v>
      </c>
      <c r="M943" s="7">
        <f>Table23[[#This Row],[Qty]]*Table23[[#This Row],[Price]]</f>
        <v>54400</v>
      </c>
      <c r="N943" s="6" t="s">
        <v>17</v>
      </c>
      <c r="O943" s="8">
        <f>SUMIFS(Table23[Amount], Table23[Order Date], "&gt;"&amp;Table23[[#This Row],[Order Date]]-30,Table23[Order Date], "&lt;="&amp;Table23[[#This Row],[Order Date]])</f>
        <v>2102520</v>
      </c>
      <c r="P943" s="9">
        <f>SUMIFS(Table23[Amount], Table23[Order Date], "&gt;"&amp;Table23[[#This Row],[Order Date]]-90,Table23[Order Date], "&lt;="&amp;Table23[[#This Row],[Order Date]])</f>
        <v>6118640</v>
      </c>
    </row>
    <row r="944" spans="2:16" x14ac:dyDescent="0.25">
      <c r="B944" s="5" t="s">
        <v>2448</v>
      </c>
      <c r="C944" s="15">
        <v>44798</v>
      </c>
      <c r="D944" s="21" t="str">
        <f>TEXT(Table23[[#This Row],[Order Date]],"d")</f>
        <v>25</v>
      </c>
      <c r="E944" s="15" t="str">
        <f>TEXT(Table23[[#This Row],[Order Date]],"dddd")</f>
        <v>Thursday</v>
      </c>
      <c r="F944" s="6" t="str">
        <f>TEXT(Table23[[#This Row],[Order Date]],"mmmm")</f>
        <v>August</v>
      </c>
      <c r="G944" s="6" t="s">
        <v>2228</v>
      </c>
      <c r="H944" s="6" t="s">
        <v>2229</v>
      </c>
      <c r="I944" s="6" t="s">
        <v>27</v>
      </c>
      <c r="J944" s="6" t="s">
        <v>45</v>
      </c>
      <c r="K944" s="7">
        <v>2900</v>
      </c>
      <c r="L944" s="7">
        <v>17</v>
      </c>
      <c r="M944" s="7">
        <f>Table23[[#This Row],[Qty]]*Table23[[#This Row],[Price]]</f>
        <v>49300</v>
      </c>
      <c r="N944" s="6" t="s">
        <v>23</v>
      </c>
      <c r="O944" s="8">
        <f>SUMIFS(Table23[Amount], Table23[Order Date], "&gt;"&amp;Table23[[#This Row],[Order Date]]-30,Table23[Order Date], "&lt;="&amp;Table23[[#This Row],[Order Date]])</f>
        <v>2220740</v>
      </c>
      <c r="P944" s="9">
        <f>SUMIFS(Table23[Amount], Table23[Order Date], "&gt;"&amp;Table23[[#This Row],[Order Date]]-90,Table23[Order Date], "&lt;="&amp;Table23[[#This Row],[Order Date]])</f>
        <v>6246450</v>
      </c>
    </row>
    <row r="945" spans="2:16" x14ac:dyDescent="0.25">
      <c r="B945" s="5" t="s">
        <v>2449</v>
      </c>
      <c r="C945" s="15">
        <v>44798</v>
      </c>
      <c r="D945" s="21" t="str">
        <f>TEXT(Table23[[#This Row],[Order Date]],"d")</f>
        <v>25</v>
      </c>
      <c r="E945" s="15" t="str">
        <f>TEXT(Table23[[#This Row],[Order Date]],"dddd")</f>
        <v>Thursday</v>
      </c>
      <c r="F945" s="6" t="str">
        <f>TEXT(Table23[[#This Row],[Order Date]],"mmmm")</f>
        <v>August</v>
      </c>
      <c r="G945" s="6" t="s">
        <v>2231</v>
      </c>
      <c r="H945" s="6" t="s">
        <v>2232</v>
      </c>
      <c r="I945" s="6" t="s">
        <v>27</v>
      </c>
      <c r="J945" s="6" t="s">
        <v>37</v>
      </c>
      <c r="K945" s="7">
        <v>190</v>
      </c>
      <c r="L945" s="7">
        <v>21</v>
      </c>
      <c r="M945" s="7">
        <f>Table23[[#This Row],[Qty]]*Table23[[#This Row],[Price]]</f>
        <v>3990</v>
      </c>
      <c r="N945" s="6" t="s">
        <v>17</v>
      </c>
      <c r="O945" s="8">
        <f>SUMIFS(Table23[Amount], Table23[Order Date], "&gt;"&amp;Table23[[#This Row],[Order Date]]-30,Table23[Order Date], "&lt;="&amp;Table23[[#This Row],[Order Date]])</f>
        <v>2220740</v>
      </c>
      <c r="P945" s="9">
        <f>SUMIFS(Table23[Amount], Table23[Order Date], "&gt;"&amp;Table23[[#This Row],[Order Date]]-90,Table23[Order Date], "&lt;="&amp;Table23[[#This Row],[Order Date]])</f>
        <v>6246450</v>
      </c>
    </row>
    <row r="946" spans="2:16" x14ac:dyDescent="0.25">
      <c r="B946" s="5" t="s">
        <v>2450</v>
      </c>
      <c r="C946" s="15">
        <v>44798</v>
      </c>
      <c r="D946" s="21" t="str">
        <f>TEXT(Table23[[#This Row],[Order Date]],"d")</f>
        <v>25</v>
      </c>
      <c r="E946" s="15" t="str">
        <f>TEXT(Table23[[#This Row],[Order Date]],"dddd")</f>
        <v>Thursday</v>
      </c>
      <c r="F946" s="6" t="str">
        <f>TEXT(Table23[[#This Row],[Order Date]],"mmmm")</f>
        <v>August</v>
      </c>
      <c r="G946" s="6" t="s">
        <v>2234</v>
      </c>
      <c r="H946" s="6" t="s">
        <v>2235</v>
      </c>
      <c r="I946" s="6" t="s">
        <v>32</v>
      </c>
      <c r="J946" s="6" t="s">
        <v>41</v>
      </c>
      <c r="K946" s="7">
        <v>4000</v>
      </c>
      <c r="L946" s="7">
        <v>22</v>
      </c>
      <c r="M946" s="7">
        <f>Table23[[#This Row],[Qty]]*Table23[[#This Row],[Price]]</f>
        <v>88000</v>
      </c>
      <c r="N946" s="6" t="s">
        <v>23</v>
      </c>
      <c r="O946" s="8">
        <f>SUMIFS(Table23[Amount], Table23[Order Date], "&gt;"&amp;Table23[[#This Row],[Order Date]]-30,Table23[Order Date], "&lt;="&amp;Table23[[#This Row],[Order Date]])</f>
        <v>2220740</v>
      </c>
      <c r="P946" s="9">
        <f>SUMIFS(Table23[Amount], Table23[Order Date], "&gt;"&amp;Table23[[#This Row],[Order Date]]-90,Table23[Order Date], "&lt;="&amp;Table23[[#This Row],[Order Date]])</f>
        <v>6246450</v>
      </c>
    </row>
    <row r="947" spans="2:16" x14ac:dyDescent="0.25">
      <c r="B947" s="5" t="s">
        <v>2451</v>
      </c>
      <c r="C947" s="15">
        <v>44798</v>
      </c>
      <c r="D947" s="21" t="str">
        <f>TEXT(Table23[[#This Row],[Order Date]],"d")</f>
        <v>25</v>
      </c>
      <c r="E947" s="15" t="str">
        <f>TEXT(Table23[[#This Row],[Order Date]],"dddd")</f>
        <v>Thursday</v>
      </c>
      <c r="F947" s="6" t="str">
        <f>TEXT(Table23[[#This Row],[Order Date]],"mmmm")</f>
        <v>August</v>
      </c>
      <c r="G947" s="6" t="s">
        <v>2237</v>
      </c>
      <c r="H947" s="6" t="s">
        <v>2238</v>
      </c>
      <c r="I947" s="6" t="s">
        <v>15</v>
      </c>
      <c r="J947" s="6" t="s">
        <v>45</v>
      </c>
      <c r="K947" s="7">
        <v>1500</v>
      </c>
      <c r="L947" s="7">
        <v>21</v>
      </c>
      <c r="M947" s="7">
        <f>Table23[[#This Row],[Qty]]*Table23[[#This Row],[Price]]</f>
        <v>31500</v>
      </c>
      <c r="N947" s="6" t="s">
        <v>17</v>
      </c>
      <c r="O947" s="8">
        <f>SUMIFS(Table23[Amount], Table23[Order Date], "&gt;"&amp;Table23[[#This Row],[Order Date]]-30,Table23[Order Date], "&lt;="&amp;Table23[[#This Row],[Order Date]])</f>
        <v>2220740</v>
      </c>
      <c r="P947" s="9">
        <f>SUMIFS(Table23[Amount], Table23[Order Date], "&gt;"&amp;Table23[[#This Row],[Order Date]]-90,Table23[Order Date], "&lt;="&amp;Table23[[#This Row],[Order Date]])</f>
        <v>6246450</v>
      </c>
    </row>
    <row r="948" spans="2:16" x14ac:dyDescent="0.25">
      <c r="B948" s="5" t="s">
        <v>2452</v>
      </c>
      <c r="C948" s="15">
        <v>44798</v>
      </c>
      <c r="D948" s="21" t="str">
        <f>TEXT(Table23[[#This Row],[Order Date]],"d")</f>
        <v>25</v>
      </c>
      <c r="E948" s="15" t="str">
        <f>TEXT(Table23[[#This Row],[Order Date]],"dddd")</f>
        <v>Thursday</v>
      </c>
      <c r="F948" s="6" t="str">
        <f>TEXT(Table23[[#This Row],[Order Date]],"mmmm")</f>
        <v>August</v>
      </c>
      <c r="G948" s="6" t="s">
        <v>2240</v>
      </c>
      <c r="H948" s="6" t="s">
        <v>2241</v>
      </c>
      <c r="I948" s="6" t="s">
        <v>27</v>
      </c>
      <c r="J948" s="6" t="s">
        <v>37</v>
      </c>
      <c r="K948" s="7">
        <v>210</v>
      </c>
      <c r="L948" s="7">
        <v>23</v>
      </c>
      <c r="M948" s="7">
        <f>Table23[[#This Row],[Qty]]*Table23[[#This Row],[Price]]</f>
        <v>4830</v>
      </c>
      <c r="N948" s="6" t="s">
        <v>23</v>
      </c>
      <c r="O948" s="8">
        <f>SUMIFS(Table23[Amount], Table23[Order Date], "&gt;"&amp;Table23[[#This Row],[Order Date]]-30,Table23[Order Date], "&lt;="&amp;Table23[[#This Row],[Order Date]])</f>
        <v>2220740</v>
      </c>
      <c r="P948" s="9">
        <f>SUMIFS(Table23[Amount], Table23[Order Date], "&gt;"&amp;Table23[[#This Row],[Order Date]]-90,Table23[Order Date], "&lt;="&amp;Table23[[#This Row],[Order Date]])</f>
        <v>6246450</v>
      </c>
    </row>
    <row r="949" spans="2:16" x14ac:dyDescent="0.25">
      <c r="B949" s="5" t="s">
        <v>2453</v>
      </c>
      <c r="C949" s="15">
        <v>44799</v>
      </c>
      <c r="D949" s="21" t="str">
        <f>TEXT(Table23[[#This Row],[Order Date]],"d")</f>
        <v>26</v>
      </c>
      <c r="E949" s="15" t="str">
        <f>TEXT(Table23[[#This Row],[Order Date]],"dddd")</f>
        <v>Friday</v>
      </c>
      <c r="F949" s="6" t="str">
        <f>TEXT(Table23[[#This Row],[Order Date]],"mmmm")</f>
        <v>August</v>
      </c>
      <c r="G949" s="6" t="s">
        <v>2243</v>
      </c>
      <c r="H949" s="6" t="s">
        <v>2244</v>
      </c>
      <c r="I949" s="6" t="s">
        <v>32</v>
      </c>
      <c r="J949" s="6" t="s">
        <v>41</v>
      </c>
      <c r="K949" s="7">
        <v>4000</v>
      </c>
      <c r="L949" s="7">
        <v>25</v>
      </c>
      <c r="M949" s="7">
        <f>Table23[[#This Row],[Qty]]*Table23[[#This Row],[Price]]</f>
        <v>100000</v>
      </c>
      <c r="N949" s="6" t="s">
        <v>17</v>
      </c>
      <c r="O949" s="8">
        <f>SUMIFS(Table23[Amount], Table23[Order Date], "&gt;"&amp;Table23[[#This Row],[Order Date]]-30,Table23[Order Date], "&lt;="&amp;Table23[[#This Row],[Order Date]])</f>
        <v>2531860</v>
      </c>
      <c r="P949" s="9">
        <f>SUMIFS(Table23[Amount], Table23[Order Date], "&gt;"&amp;Table23[[#This Row],[Order Date]]-90,Table23[Order Date], "&lt;="&amp;Table23[[#This Row],[Order Date]])</f>
        <v>6564170</v>
      </c>
    </row>
    <row r="950" spans="2:16" x14ac:dyDescent="0.25">
      <c r="B950" s="5" t="s">
        <v>2454</v>
      </c>
      <c r="C950" s="15">
        <v>44799</v>
      </c>
      <c r="D950" s="21" t="str">
        <f>TEXT(Table23[[#This Row],[Order Date]],"d")</f>
        <v>26</v>
      </c>
      <c r="E950" s="15" t="str">
        <f>TEXT(Table23[[#This Row],[Order Date]],"dddd")</f>
        <v>Friday</v>
      </c>
      <c r="F950" s="6" t="str">
        <f>TEXT(Table23[[#This Row],[Order Date]],"mmmm")</f>
        <v>August</v>
      </c>
      <c r="G950" s="6" t="s">
        <v>2246</v>
      </c>
      <c r="H950" s="6" t="s">
        <v>2247</v>
      </c>
      <c r="I950" s="6" t="s">
        <v>15</v>
      </c>
      <c r="J950" s="6" t="s">
        <v>45</v>
      </c>
      <c r="K950" s="7">
        <v>3200</v>
      </c>
      <c r="L950" s="7">
        <v>27</v>
      </c>
      <c r="M950" s="7">
        <f>Table23[[#This Row],[Qty]]*Table23[[#This Row],[Price]]</f>
        <v>86400</v>
      </c>
      <c r="N950" s="6" t="s">
        <v>23</v>
      </c>
      <c r="O950" s="8">
        <f>SUMIFS(Table23[Amount], Table23[Order Date], "&gt;"&amp;Table23[[#This Row],[Order Date]]-30,Table23[Order Date], "&lt;="&amp;Table23[[#This Row],[Order Date]])</f>
        <v>2531860</v>
      </c>
      <c r="P950" s="9">
        <f>SUMIFS(Table23[Amount], Table23[Order Date], "&gt;"&amp;Table23[[#This Row],[Order Date]]-90,Table23[Order Date], "&lt;="&amp;Table23[[#This Row],[Order Date]])</f>
        <v>6564170</v>
      </c>
    </row>
    <row r="951" spans="2:16" x14ac:dyDescent="0.25">
      <c r="B951" s="5" t="s">
        <v>2455</v>
      </c>
      <c r="C951" s="15">
        <v>44799</v>
      </c>
      <c r="D951" s="21" t="str">
        <f>TEXT(Table23[[#This Row],[Order Date]],"d")</f>
        <v>26</v>
      </c>
      <c r="E951" s="15" t="str">
        <f>TEXT(Table23[[#This Row],[Order Date]],"dddd")</f>
        <v>Friday</v>
      </c>
      <c r="F951" s="6" t="str">
        <f>TEXT(Table23[[#This Row],[Order Date]],"mmmm")</f>
        <v>August</v>
      </c>
      <c r="G951" s="6" t="s">
        <v>2180</v>
      </c>
      <c r="H951" s="6" t="s">
        <v>2181</v>
      </c>
      <c r="I951" s="6" t="s">
        <v>27</v>
      </c>
      <c r="J951" s="6" t="s">
        <v>37</v>
      </c>
      <c r="K951" s="7">
        <v>2900</v>
      </c>
      <c r="L951" s="7">
        <v>28</v>
      </c>
      <c r="M951" s="7">
        <f>Table23[[#This Row],[Qty]]*Table23[[#This Row],[Price]]</f>
        <v>81200</v>
      </c>
      <c r="N951" s="6" t="s">
        <v>17</v>
      </c>
      <c r="O951" s="8">
        <f>SUMIFS(Table23[Amount], Table23[Order Date], "&gt;"&amp;Table23[[#This Row],[Order Date]]-30,Table23[Order Date], "&lt;="&amp;Table23[[#This Row],[Order Date]])</f>
        <v>2531860</v>
      </c>
      <c r="P951" s="9">
        <f>SUMIFS(Table23[Amount], Table23[Order Date], "&gt;"&amp;Table23[[#This Row],[Order Date]]-90,Table23[Order Date], "&lt;="&amp;Table23[[#This Row],[Order Date]])</f>
        <v>6564170</v>
      </c>
    </row>
    <row r="952" spans="2:16" x14ac:dyDescent="0.25">
      <c r="B952" s="5" t="s">
        <v>2456</v>
      </c>
      <c r="C952" s="15">
        <v>44799</v>
      </c>
      <c r="D952" s="21" t="str">
        <f>TEXT(Table23[[#This Row],[Order Date]],"d")</f>
        <v>26</v>
      </c>
      <c r="E952" s="15" t="str">
        <f>TEXT(Table23[[#This Row],[Order Date]],"dddd")</f>
        <v>Friday</v>
      </c>
      <c r="F952" s="6" t="str">
        <f>TEXT(Table23[[#This Row],[Order Date]],"mmmm")</f>
        <v>August</v>
      </c>
      <c r="G952" s="6" t="s">
        <v>2183</v>
      </c>
      <c r="H952" s="6" t="s">
        <v>2184</v>
      </c>
      <c r="I952" s="6" t="s">
        <v>32</v>
      </c>
      <c r="J952" s="6" t="s">
        <v>41</v>
      </c>
      <c r="K952" s="7">
        <v>190</v>
      </c>
      <c r="L952" s="7">
        <v>25</v>
      </c>
      <c r="M952" s="7">
        <f>Table23[[#This Row],[Qty]]*Table23[[#This Row],[Price]]</f>
        <v>4750</v>
      </c>
      <c r="N952" s="6" t="s">
        <v>23</v>
      </c>
      <c r="O952" s="8">
        <f>SUMIFS(Table23[Amount], Table23[Order Date], "&gt;"&amp;Table23[[#This Row],[Order Date]]-30,Table23[Order Date], "&lt;="&amp;Table23[[#This Row],[Order Date]])</f>
        <v>2531860</v>
      </c>
      <c r="P952" s="9">
        <f>SUMIFS(Table23[Amount], Table23[Order Date], "&gt;"&amp;Table23[[#This Row],[Order Date]]-90,Table23[Order Date], "&lt;="&amp;Table23[[#This Row],[Order Date]])</f>
        <v>6564170</v>
      </c>
    </row>
    <row r="953" spans="2:16" x14ac:dyDescent="0.25">
      <c r="B953" s="5" t="s">
        <v>2457</v>
      </c>
      <c r="C953" s="15">
        <v>44799</v>
      </c>
      <c r="D953" s="21" t="str">
        <f>TEXT(Table23[[#This Row],[Order Date]],"d")</f>
        <v>26</v>
      </c>
      <c r="E953" s="15" t="str">
        <f>TEXT(Table23[[#This Row],[Order Date]],"dddd")</f>
        <v>Friday</v>
      </c>
      <c r="F953" s="6" t="str">
        <f>TEXT(Table23[[#This Row],[Order Date]],"mmmm")</f>
        <v>August</v>
      </c>
      <c r="G953" s="6" t="s">
        <v>2186</v>
      </c>
      <c r="H953" s="6" t="s">
        <v>2187</v>
      </c>
      <c r="I953" s="6" t="s">
        <v>15</v>
      </c>
      <c r="J953" s="6" t="s">
        <v>45</v>
      </c>
      <c r="K953" s="7">
        <v>4000</v>
      </c>
      <c r="L953" s="7">
        <v>24</v>
      </c>
      <c r="M953" s="7">
        <f>Table23[[#This Row],[Qty]]*Table23[[#This Row],[Price]]</f>
        <v>96000</v>
      </c>
      <c r="N953" s="6" t="s">
        <v>17</v>
      </c>
      <c r="O953" s="8">
        <f>SUMIFS(Table23[Amount], Table23[Order Date], "&gt;"&amp;Table23[[#This Row],[Order Date]]-30,Table23[Order Date], "&lt;="&amp;Table23[[#This Row],[Order Date]])</f>
        <v>2531860</v>
      </c>
      <c r="P953" s="9">
        <f>SUMIFS(Table23[Amount], Table23[Order Date], "&gt;"&amp;Table23[[#This Row],[Order Date]]-90,Table23[Order Date], "&lt;="&amp;Table23[[#This Row],[Order Date]])</f>
        <v>6564170</v>
      </c>
    </row>
    <row r="954" spans="2:16" x14ac:dyDescent="0.25">
      <c r="B954" s="5" t="s">
        <v>2458</v>
      </c>
      <c r="C954" s="15">
        <v>44800</v>
      </c>
      <c r="D954" s="21" t="str">
        <f>TEXT(Table23[[#This Row],[Order Date]],"d")</f>
        <v>27</v>
      </c>
      <c r="E954" s="15" t="str">
        <f>TEXT(Table23[[#This Row],[Order Date]],"dddd")</f>
        <v>Saturday</v>
      </c>
      <c r="F954" s="6" t="str">
        <f>TEXT(Table23[[#This Row],[Order Date]],"mmmm")</f>
        <v>August</v>
      </c>
      <c r="G954" s="6" t="s">
        <v>2189</v>
      </c>
      <c r="H954" s="6" t="s">
        <v>2190</v>
      </c>
      <c r="I954" s="6" t="s">
        <v>21</v>
      </c>
      <c r="J954" s="6" t="s">
        <v>16</v>
      </c>
      <c r="K954" s="7">
        <v>1500</v>
      </c>
      <c r="L954" s="7">
        <v>23</v>
      </c>
      <c r="M954" s="7">
        <f>Table23[[#This Row],[Qty]]*Table23[[#This Row],[Price]]</f>
        <v>34500</v>
      </c>
      <c r="N954" s="6" t="s">
        <v>23</v>
      </c>
      <c r="O954" s="8">
        <f>SUMIFS(Table23[Amount], Table23[Order Date], "&gt;"&amp;Table23[[#This Row],[Order Date]]-30,Table23[Order Date], "&lt;="&amp;Table23[[#This Row],[Order Date]])</f>
        <v>2814660</v>
      </c>
      <c r="P954" s="9">
        <f>SUMIFS(Table23[Amount], Table23[Order Date], "&gt;"&amp;Table23[[#This Row],[Order Date]]-90,Table23[Order Date], "&lt;="&amp;Table23[[#This Row],[Order Date]])</f>
        <v>6771210</v>
      </c>
    </row>
    <row r="955" spans="2:16" x14ac:dyDescent="0.25">
      <c r="B955" s="5" t="s">
        <v>2459</v>
      </c>
      <c r="C955" s="15">
        <v>44800</v>
      </c>
      <c r="D955" s="21" t="str">
        <f>TEXT(Table23[[#This Row],[Order Date]],"d")</f>
        <v>27</v>
      </c>
      <c r="E955" s="15" t="str">
        <f>TEXT(Table23[[#This Row],[Order Date]],"dddd")</f>
        <v>Saturday</v>
      </c>
      <c r="F955" s="6" t="str">
        <f>TEXT(Table23[[#This Row],[Order Date]],"mmmm")</f>
        <v>August</v>
      </c>
      <c r="G955" s="6" t="s">
        <v>2192</v>
      </c>
      <c r="H955" s="6" t="s">
        <v>2193</v>
      </c>
      <c r="I955" s="6" t="s">
        <v>27</v>
      </c>
      <c r="J955" s="6" t="s">
        <v>22</v>
      </c>
      <c r="K955" s="7">
        <v>210</v>
      </c>
      <c r="L955" s="7">
        <v>24</v>
      </c>
      <c r="M955" s="7">
        <f>Table23[[#This Row],[Qty]]*Table23[[#This Row],[Price]]</f>
        <v>5040</v>
      </c>
      <c r="N955" s="6" t="s">
        <v>17</v>
      </c>
      <c r="O955" s="8">
        <f>SUMIFS(Table23[Amount], Table23[Order Date], "&gt;"&amp;Table23[[#This Row],[Order Date]]-30,Table23[Order Date], "&lt;="&amp;Table23[[#This Row],[Order Date]])</f>
        <v>2814660</v>
      </c>
      <c r="P955" s="9">
        <f>SUMIFS(Table23[Amount], Table23[Order Date], "&gt;"&amp;Table23[[#This Row],[Order Date]]-90,Table23[Order Date], "&lt;="&amp;Table23[[#This Row],[Order Date]])</f>
        <v>6771210</v>
      </c>
    </row>
    <row r="956" spans="2:16" x14ac:dyDescent="0.25">
      <c r="B956" s="5" t="s">
        <v>2460</v>
      </c>
      <c r="C956" s="15">
        <v>44800</v>
      </c>
      <c r="D956" s="21" t="str">
        <f>TEXT(Table23[[#This Row],[Order Date]],"d")</f>
        <v>27</v>
      </c>
      <c r="E956" s="15" t="str">
        <f>TEXT(Table23[[#This Row],[Order Date]],"dddd")</f>
        <v>Saturday</v>
      </c>
      <c r="F956" s="6" t="str">
        <f>TEXT(Table23[[#This Row],[Order Date]],"mmmm")</f>
        <v>August</v>
      </c>
      <c r="G956" s="6" t="s">
        <v>2195</v>
      </c>
      <c r="H956" s="6" t="s">
        <v>2196</v>
      </c>
      <c r="I956" s="6" t="s">
        <v>32</v>
      </c>
      <c r="J956" s="6" t="s">
        <v>28</v>
      </c>
      <c r="K956" s="7">
        <v>4000</v>
      </c>
      <c r="L956" s="7">
        <v>25</v>
      </c>
      <c r="M956" s="7">
        <f>Table23[[#This Row],[Qty]]*Table23[[#This Row],[Price]]</f>
        <v>100000</v>
      </c>
      <c r="N956" s="6" t="s">
        <v>23</v>
      </c>
      <c r="O956" s="8">
        <f>SUMIFS(Table23[Amount], Table23[Order Date], "&gt;"&amp;Table23[[#This Row],[Order Date]]-30,Table23[Order Date], "&lt;="&amp;Table23[[#This Row],[Order Date]])</f>
        <v>2814660</v>
      </c>
      <c r="P956" s="9">
        <f>SUMIFS(Table23[Amount], Table23[Order Date], "&gt;"&amp;Table23[[#This Row],[Order Date]]-90,Table23[Order Date], "&lt;="&amp;Table23[[#This Row],[Order Date]])</f>
        <v>6771210</v>
      </c>
    </row>
    <row r="957" spans="2:16" x14ac:dyDescent="0.25">
      <c r="B957" s="5" t="s">
        <v>2461</v>
      </c>
      <c r="C957" s="15">
        <v>44800</v>
      </c>
      <c r="D957" s="21" t="str">
        <f>TEXT(Table23[[#This Row],[Order Date]],"d")</f>
        <v>27</v>
      </c>
      <c r="E957" s="15" t="str">
        <f>TEXT(Table23[[#This Row],[Order Date]],"dddd")</f>
        <v>Saturday</v>
      </c>
      <c r="F957" s="6" t="str">
        <f>TEXT(Table23[[#This Row],[Order Date]],"mmmm")</f>
        <v>August</v>
      </c>
      <c r="G957" s="6" t="s">
        <v>2198</v>
      </c>
      <c r="H957" s="6" t="s">
        <v>2199</v>
      </c>
      <c r="I957" s="6" t="s">
        <v>15</v>
      </c>
      <c r="J957" s="6" t="s">
        <v>33</v>
      </c>
      <c r="K957" s="7">
        <v>3200</v>
      </c>
      <c r="L957" s="7">
        <v>26</v>
      </c>
      <c r="M957" s="7">
        <f>Table23[[#This Row],[Qty]]*Table23[[#This Row],[Price]]</f>
        <v>83200</v>
      </c>
      <c r="N957" s="6" t="s">
        <v>17</v>
      </c>
      <c r="O957" s="8">
        <f>SUMIFS(Table23[Amount], Table23[Order Date], "&gt;"&amp;Table23[[#This Row],[Order Date]]-30,Table23[Order Date], "&lt;="&amp;Table23[[#This Row],[Order Date]])</f>
        <v>2814660</v>
      </c>
      <c r="P957" s="9">
        <f>SUMIFS(Table23[Amount], Table23[Order Date], "&gt;"&amp;Table23[[#This Row],[Order Date]]-90,Table23[Order Date], "&lt;="&amp;Table23[[#This Row],[Order Date]])</f>
        <v>6771210</v>
      </c>
    </row>
    <row r="958" spans="2:16" x14ac:dyDescent="0.25">
      <c r="B958" s="5" t="s">
        <v>2462</v>
      </c>
      <c r="C958" s="15">
        <v>44800</v>
      </c>
      <c r="D958" s="21" t="str">
        <f>TEXT(Table23[[#This Row],[Order Date]],"d")</f>
        <v>27</v>
      </c>
      <c r="E958" s="15" t="str">
        <f>TEXT(Table23[[#This Row],[Order Date]],"dddd")</f>
        <v>Saturday</v>
      </c>
      <c r="F958" s="6" t="str">
        <f>TEXT(Table23[[#This Row],[Order Date]],"mmmm")</f>
        <v>August</v>
      </c>
      <c r="G958" s="6" t="s">
        <v>2201</v>
      </c>
      <c r="H958" s="6" t="s">
        <v>2202</v>
      </c>
      <c r="I958" s="6" t="s">
        <v>21</v>
      </c>
      <c r="J958" s="6" t="s">
        <v>37</v>
      </c>
      <c r="K958" s="7">
        <v>2900</v>
      </c>
      <c r="L958" s="7">
        <v>29</v>
      </c>
      <c r="M958" s="7">
        <f>Table23[[#This Row],[Qty]]*Table23[[#This Row],[Price]]</f>
        <v>84100</v>
      </c>
      <c r="N958" s="6" t="s">
        <v>23</v>
      </c>
      <c r="O958" s="8">
        <f>SUMIFS(Table23[Amount], Table23[Order Date], "&gt;"&amp;Table23[[#This Row],[Order Date]]-30,Table23[Order Date], "&lt;="&amp;Table23[[#This Row],[Order Date]])</f>
        <v>2814660</v>
      </c>
      <c r="P958" s="9">
        <f>SUMIFS(Table23[Amount], Table23[Order Date], "&gt;"&amp;Table23[[#This Row],[Order Date]]-90,Table23[Order Date], "&lt;="&amp;Table23[[#This Row],[Order Date]])</f>
        <v>6771210</v>
      </c>
    </row>
    <row r="959" spans="2:16" x14ac:dyDescent="0.25">
      <c r="B959" s="5" t="s">
        <v>2463</v>
      </c>
      <c r="C959" s="15">
        <v>44801</v>
      </c>
      <c r="D959" s="21" t="str">
        <f>TEXT(Table23[[#This Row],[Order Date]],"d")</f>
        <v>28</v>
      </c>
      <c r="E959" s="15" t="str">
        <f>TEXT(Table23[[#This Row],[Order Date]],"dddd")</f>
        <v>Sunday</v>
      </c>
      <c r="F959" s="6" t="str">
        <f>TEXT(Table23[[#This Row],[Order Date]],"mmmm")</f>
        <v>August</v>
      </c>
      <c r="G959" s="6" t="s">
        <v>2204</v>
      </c>
      <c r="H959" s="6" t="s">
        <v>2205</v>
      </c>
      <c r="I959" s="6" t="s">
        <v>27</v>
      </c>
      <c r="J959" s="6" t="s">
        <v>41</v>
      </c>
      <c r="K959" s="7">
        <v>190</v>
      </c>
      <c r="L959" s="7">
        <v>30</v>
      </c>
      <c r="M959" s="7">
        <f>Table23[[#This Row],[Qty]]*Table23[[#This Row],[Price]]</f>
        <v>5700</v>
      </c>
      <c r="N959" s="6" t="s">
        <v>17</v>
      </c>
      <c r="O959" s="8">
        <f>SUMIFS(Table23[Amount], Table23[Order Date], "&gt;"&amp;Table23[[#This Row],[Order Date]]-30,Table23[Order Date], "&lt;="&amp;Table23[[#This Row],[Order Date]])</f>
        <v>3048940</v>
      </c>
      <c r="P959" s="9">
        <f>SUMIFS(Table23[Amount], Table23[Order Date], "&gt;"&amp;Table23[[#This Row],[Order Date]]-90,Table23[Order Date], "&lt;="&amp;Table23[[#This Row],[Order Date]])</f>
        <v>6957480</v>
      </c>
    </row>
    <row r="960" spans="2:16" x14ac:dyDescent="0.25">
      <c r="B960" s="5" t="s">
        <v>2464</v>
      </c>
      <c r="C960" s="15">
        <v>44801</v>
      </c>
      <c r="D960" s="21" t="str">
        <f>TEXT(Table23[[#This Row],[Order Date]],"d")</f>
        <v>28</v>
      </c>
      <c r="E960" s="15" t="str">
        <f>TEXT(Table23[[#This Row],[Order Date]],"dddd")</f>
        <v>Sunday</v>
      </c>
      <c r="F960" s="6" t="str">
        <f>TEXT(Table23[[#This Row],[Order Date]],"mmmm")</f>
        <v>August</v>
      </c>
      <c r="G960" s="6" t="s">
        <v>2207</v>
      </c>
      <c r="H960" s="6" t="s">
        <v>2208</v>
      </c>
      <c r="I960" s="6" t="s">
        <v>32</v>
      </c>
      <c r="J960" s="6" t="s">
        <v>45</v>
      </c>
      <c r="K960" s="7">
        <v>4000</v>
      </c>
      <c r="L960" s="7">
        <v>30</v>
      </c>
      <c r="M960" s="7">
        <f>Table23[[#This Row],[Qty]]*Table23[[#This Row],[Price]]</f>
        <v>120000</v>
      </c>
      <c r="N960" s="6" t="s">
        <v>23</v>
      </c>
      <c r="O960" s="8">
        <f>SUMIFS(Table23[Amount], Table23[Order Date], "&gt;"&amp;Table23[[#This Row],[Order Date]]-30,Table23[Order Date], "&lt;="&amp;Table23[[#This Row],[Order Date]])</f>
        <v>3048940</v>
      </c>
      <c r="P960" s="9">
        <f>SUMIFS(Table23[Amount], Table23[Order Date], "&gt;"&amp;Table23[[#This Row],[Order Date]]-90,Table23[Order Date], "&lt;="&amp;Table23[[#This Row],[Order Date]])</f>
        <v>6957480</v>
      </c>
    </row>
    <row r="961" spans="2:16" x14ac:dyDescent="0.25">
      <c r="B961" s="5" t="s">
        <v>2465</v>
      </c>
      <c r="C961" s="15">
        <v>44801</v>
      </c>
      <c r="D961" s="21" t="str">
        <f>TEXT(Table23[[#This Row],[Order Date]],"d")</f>
        <v>28</v>
      </c>
      <c r="E961" s="15" t="str">
        <f>TEXT(Table23[[#This Row],[Order Date]],"dddd")</f>
        <v>Sunday</v>
      </c>
      <c r="F961" s="6" t="str">
        <f>TEXT(Table23[[#This Row],[Order Date]],"mmmm")</f>
        <v>August</v>
      </c>
      <c r="G961" s="6" t="s">
        <v>2210</v>
      </c>
      <c r="H961" s="6" t="s">
        <v>2211</v>
      </c>
      <c r="I961" s="6" t="s">
        <v>15</v>
      </c>
      <c r="J961" s="6" t="s">
        <v>16</v>
      </c>
      <c r="K961" s="7">
        <v>1500</v>
      </c>
      <c r="L961" s="7">
        <v>24</v>
      </c>
      <c r="M961" s="7">
        <f>Table23[[#This Row],[Qty]]*Table23[[#This Row],[Price]]</f>
        <v>36000</v>
      </c>
      <c r="N961" s="6" t="s">
        <v>17</v>
      </c>
      <c r="O961" s="8">
        <f>SUMIFS(Table23[Amount], Table23[Order Date], "&gt;"&amp;Table23[[#This Row],[Order Date]]-30,Table23[Order Date], "&lt;="&amp;Table23[[#This Row],[Order Date]])</f>
        <v>3048940</v>
      </c>
      <c r="P961" s="9">
        <f>SUMIFS(Table23[Amount], Table23[Order Date], "&gt;"&amp;Table23[[#This Row],[Order Date]]-90,Table23[Order Date], "&lt;="&amp;Table23[[#This Row],[Order Date]])</f>
        <v>6957480</v>
      </c>
    </row>
    <row r="962" spans="2:16" x14ac:dyDescent="0.25">
      <c r="B962" s="5" t="s">
        <v>2466</v>
      </c>
      <c r="C962" s="15">
        <v>44801</v>
      </c>
      <c r="D962" s="21" t="str">
        <f>TEXT(Table23[[#This Row],[Order Date]],"d")</f>
        <v>28</v>
      </c>
      <c r="E962" s="15" t="str">
        <f>TEXT(Table23[[#This Row],[Order Date]],"dddd")</f>
        <v>Sunday</v>
      </c>
      <c r="F962" s="6" t="str">
        <f>TEXT(Table23[[#This Row],[Order Date]],"mmmm")</f>
        <v>August</v>
      </c>
      <c r="G962" s="6" t="s">
        <v>2213</v>
      </c>
      <c r="H962" s="6" t="s">
        <v>2214</v>
      </c>
      <c r="I962" s="6" t="s">
        <v>21</v>
      </c>
      <c r="J962" s="6" t="s">
        <v>22</v>
      </c>
      <c r="K962" s="7">
        <v>210</v>
      </c>
      <c r="L962" s="7">
        <v>25</v>
      </c>
      <c r="M962" s="7">
        <f>Table23[[#This Row],[Qty]]*Table23[[#This Row],[Price]]</f>
        <v>5250</v>
      </c>
      <c r="N962" s="6" t="s">
        <v>23</v>
      </c>
      <c r="O962" s="8">
        <f>SUMIFS(Table23[Amount], Table23[Order Date], "&gt;"&amp;Table23[[#This Row],[Order Date]]-30,Table23[Order Date], "&lt;="&amp;Table23[[#This Row],[Order Date]])</f>
        <v>3048940</v>
      </c>
      <c r="P962" s="9">
        <f>SUMIFS(Table23[Amount], Table23[Order Date], "&gt;"&amp;Table23[[#This Row],[Order Date]]-90,Table23[Order Date], "&lt;="&amp;Table23[[#This Row],[Order Date]])</f>
        <v>6957480</v>
      </c>
    </row>
    <row r="963" spans="2:16" x14ac:dyDescent="0.25">
      <c r="B963" s="5" t="s">
        <v>2467</v>
      </c>
      <c r="C963" s="15">
        <v>44801</v>
      </c>
      <c r="D963" s="21" t="str">
        <f>TEXT(Table23[[#This Row],[Order Date]],"d")</f>
        <v>28</v>
      </c>
      <c r="E963" s="15" t="str">
        <f>TEXT(Table23[[#This Row],[Order Date]],"dddd")</f>
        <v>Sunday</v>
      </c>
      <c r="F963" s="6" t="str">
        <f>TEXT(Table23[[#This Row],[Order Date]],"mmmm")</f>
        <v>August</v>
      </c>
      <c r="G963" s="6" t="s">
        <v>2216</v>
      </c>
      <c r="H963" s="6" t="s">
        <v>2217</v>
      </c>
      <c r="I963" s="6" t="s">
        <v>27</v>
      </c>
      <c r="J963" s="6" t="s">
        <v>28</v>
      </c>
      <c r="K963" s="7">
        <v>4000</v>
      </c>
      <c r="L963" s="7">
        <v>26</v>
      </c>
      <c r="M963" s="7">
        <f>Table23[[#This Row],[Qty]]*Table23[[#This Row],[Price]]</f>
        <v>104000</v>
      </c>
      <c r="N963" s="6" t="s">
        <v>17</v>
      </c>
      <c r="O963" s="8">
        <f>SUMIFS(Table23[Amount], Table23[Order Date], "&gt;"&amp;Table23[[#This Row],[Order Date]]-30,Table23[Order Date], "&lt;="&amp;Table23[[#This Row],[Order Date]])</f>
        <v>3048940</v>
      </c>
      <c r="P963" s="9">
        <f>SUMIFS(Table23[Amount], Table23[Order Date], "&gt;"&amp;Table23[[#This Row],[Order Date]]-90,Table23[Order Date], "&lt;="&amp;Table23[[#This Row],[Order Date]])</f>
        <v>6957480</v>
      </c>
    </row>
    <row r="964" spans="2:16" x14ac:dyDescent="0.25">
      <c r="B964" s="5" t="s">
        <v>2468</v>
      </c>
      <c r="C964" s="15">
        <v>44802</v>
      </c>
      <c r="D964" s="21" t="str">
        <f>TEXT(Table23[[#This Row],[Order Date]],"d")</f>
        <v>29</v>
      </c>
      <c r="E964" s="15" t="str">
        <f>TEXT(Table23[[#This Row],[Order Date]],"dddd")</f>
        <v>Monday</v>
      </c>
      <c r="F964" s="6" t="str">
        <f>TEXT(Table23[[#This Row],[Order Date]],"mmmm")</f>
        <v>August</v>
      </c>
      <c r="G964" s="6" t="s">
        <v>2219</v>
      </c>
      <c r="H964" s="6" t="s">
        <v>2220</v>
      </c>
      <c r="I964" s="6" t="s">
        <v>32</v>
      </c>
      <c r="J964" s="6" t="s">
        <v>33</v>
      </c>
      <c r="K964" s="7">
        <v>3200</v>
      </c>
      <c r="L964" s="7">
        <v>31</v>
      </c>
      <c r="M964" s="7">
        <f>Table23[[#This Row],[Qty]]*Table23[[#This Row],[Price]]</f>
        <v>99200</v>
      </c>
      <c r="N964" s="6" t="s">
        <v>23</v>
      </c>
      <c r="O964" s="8">
        <f>SUMIFS(Table23[Amount], Table23[Order Date], "&gt;"&amp;Table23[[#This Row],[Order Date]]-30,Table23[Order Date], "&lt;="&amp;Table23[[#This Row],[Order Date]])</f>
        <v>3316780</v>
      </c>
      <c r="P964" s="9">
        <f>SUMIFS(Table23[Amount], Table23[Order Date], "&gt;"&amp;Table23[[#This Row],[Order Date]]-90,Table23[Order Date], "&lt;="&amp;Table23[[#This Row],[Order Date]])</f>
        <v>7240540</v>
      </c>
    </row>
    <row r="965" spans="2:16" x14ac:dyDescent="0.25">
      <c r="B965" s="5" t="s">
        <v>2469</v>
      </c>
      <c r="C965" s="15">
        <v>44802</v>
      </c>
      <c r="D965" s="21" t="str">
        <f>TEXT(Table23[[#This Row],[Order Date]],"d")</f>
        <v>29</v>
      </c>
      <c r="E965" s="15" t="str">
        <f>TEXT(Table23[[#This Row],[Order Date]],"dddd")</f>
        <v>Monday</v>
      </c>
      <c r="F965" s="6" t="str">
        <f>TEXT(Table23[[#This Row],[Order Date]],"mmmm")</f>
        <v>August</v>
      </c>
      <c r="G965" s="6" t="s">
        <v>2222</v>
      </c>
      <c r="H965" s="6" t="s">
        <v>2223</v>
      </c>
      <c r="I965" s="6" t="s">
        <v>15</v>
      </c>
      <c r="J965" s="6" t="s">
        <v>37</v>
      </c>
      <c r="K965" s="7">
        <v>2900</v>
      </c>
      <c r="L965" s="7">
        <v>21</v>
      </c>
      <c r="M965" s="7">
        <f>Table23[[#This Row],[Qty]]*Table23[[#This Row],[Price]]</f>
        <v>60900</v>
      </c>
      <c r="N965" s="6" t="s">
        <v>17</v>
      </c>
      <c r="O965" s="8">
        <f>SUMIFS(Table23[Amount], Table23[Order Date], "&gt;"&amp;Table23[[#This Row],[Order Date]]-30,Table23[Order Date], "&lt;="&amp;Table23[[#This Row],[Order Date]])</f>
        <v>3316780</v>
      </c>
      <c r="P965" s="9">
        <f>SUMIFS(Table23[Amount], Table23[Order Date], "&gt;"&amp;Table23[[#This Row],[Order Date]]-90,Table23[Order Date], "&lt;="&amp;Table23[[#This Row],[Order Date]])</f>
        <v>7240540</v>
      </c>
    </row>
    <row r="966" spans="2:16" x14ac:dyDescent="0.25">
      <c r="B966" s="5" t="s">
        <v>2470</v>
      </c>
      <c r="C966" s="15">
        <v>44802</v>
      </c>
      <c r="D966" s="21" t="str">
        <f>TEXT(Table23[[#This Row],[Order Date]],"d")</f>
        <v>29</v>
      </c>
      <c r="E966" s="15" t="str">
        <f>TEXT(Table23[[#This Row],[Order Date]],"dddd")</f>
        <v>Monday</v>
      </c>
      <c r="F966" s="6" t="str">
        <f>TEXT(Table23[[#This Row],[Order Date]],"mmmm")</f>
        <v>August</v>
      </c>
      <c r="G966" s="6" t="s">
        <v>2225</v>
      </c>
      <c r="H966" s="6" t="s">
        <v>2226</v>
      </c>
      <c r="I966" s="6" t="s">
        <v>21</v>
      </c>
      <c r="J966" s="6" t="s">
        <v>41</v>
      </c>
      <c r="K966" s="7">
        <v>190</v>
      </c>
      <c r="L966" s="7">
        <v>33</v>
      </c>
      <c r="M966" s="7">
        <f>Table23[[#This Row],[Qty]]*Table23[[#This Row],[Price]]</f>
        <v>6270</v>
      </c>
      <c r="N966" s="6" t="s">
        <v>23</v>
      </c>
      <c r="O966" s="8">
        <f>SUMIFS(Table23[Amount], Table23[Order Date], "&gt;"&amp;Table23[[#This Row],[Order Date]]-30,Table23[Order Date], "&lt;="&amp;Table23[[#This Row],[Order Date]])</f>
        <v>3316780</v>
      </c>
      <c r="P966" s="9">
        <f>SUMIFS(Table23[Amount], Table23[Order Date], "&gt;"&amp;Table23[[#This Row],[Order Date]]-90,Table23[Order Date], "&lt;="&amp;Table23[[#This Row],[Order Date]])</f>
        <v>7240540</v>
      </c>
    </row>
    <row r="967" spans="2:16" x14ac:dyDescent="0.25">
      <c r="B967" s="5" t="s">
        <v>2471</v>
      </c>
      <c r="C967" s="15">
        <v>44802</v>
      </c>
      <c r="D967" s="21" t="str">
        <f>TEXT(Table23[[#This Row],[Order Date]],"d")</f>
        <v>29</v>
      </c>
      <c r="E967" s="15" t="str">
        <f>TEXT(Table23[[#This Row],[Order Date]],"dddd")</f>
        <v>Monday</v>
      </c>
      <c r="F967" s="6" t="str">
        <f>TEXT(Table23[[#This Row],[Order Date]],"mmmm")</f>
        <v>August</v>
      </c>
      <c r="G967" s="6" t="s">
        <v>2228</v>
      </c>
      <c r="H967" s="6" t="s">
        <v>2229</v>
      </c>
      <c r="I967" s="6" t="s">
        <v>27</v>
      </c>
      <c r="J967" s="6" t="s">
        <v>45</v>
      </c>
      <c r="K967" s="7">
        <v>4000</v>
      </c>
      <c r="L967" s="7">
        <v>33</v>
      </c>
      <c r="M967" s="7">
        <f>Table23[[#This Row],[Qty]]*Table23[[#This Row],[Price]]</f>
        <v>132000</v>
      </c>
      <c r="N967" s="6" t="s">
        <v>17</v>
      </c>
      <c r="O967" s="8">
        <f>SUMIFS(Table23[Amount], Table23[Order Date], "&gt;"&amp;Table23[[#This Row],[Order Date]]-30,Table23[Order Date], "&lt;="&amp;Table23[[#This Row],[Order Date]])</f>
        <v>3316780</v>
      </c>
      <c r="P967" s="9">
        <f>SUMIFS(Table23[Amount], Table23[Order Date], "&gt;"&amp;Table23[[#This Row],[Order Date]]-90,Table23[Order Date], "&lt;="&amp;Table23[[#This Row],[Order Date]])</f>
        <v>7240540</v>
      </c>
    </row>
    <row r="968" spans="2:16" x14ac:dyDescent="0.25">
      <c r="B968" s="5" t="s">
        <v>2472</v>
      </c>
      <c r="C968" s="15">
        <v>44802</v>
      </c>
      <c r="D968" s="21" t="str">
        <f>TEXT(Table23[[#This Row],[Order Date]],"d")</f>
        <v>29</v>
      </c>
      <c r="E968" s="15" t="str">
        <f>TEXT(Table23[[#This Row],[Order Date]],"dddd")</f>
        <v>Monday</v>
      </c>
      <c r="F968" s="6" t="str">
        <f>TEXT(Table23[[#This Row],[Order Date]],"mmmm")</f>
        <v>August</v>
      </c>
      <c r="G968" s="6" t="s">
        <v>2231</v>
      </c>
      <c r="H968" s="6" t="s">
        <v>2232</v>
      </c>
      <c r="I968" s="6" t="s">
        <v>27</v>
      </c>
      <c r="J968" s="6" t="s">
        <v>37</v>
      </c>
      <c r="K968" s="7">
        <v>1500</v>
      </c>
      <c r="L968" s="7">
        <v>23</v>
      </c>
      <c r="M968" s="7">
        <f>Table23[[#This Row],[Qty]]*Table23[[#This Row],[Price]]</f>
        <v>34500</v>
      </c>
      <c r="N968" s="6" t="s">
        <v>23</v>
      </c>
      <c r="O968" s="8">
        <f>SUMIFS(Table23[Amount], Table23[Order Date], "&gt;"&amp;Table23[[#This Row],[Order Date]]-30,Table23[Order Date], "&lt;="&amp;Table23[[#This Row],[Order Date]])</f>
        <v>3316780</v>
      </c>
      <c r="P968" s="9">
        <f>SUMIFS(Table23[Amount], Table23[Order Date], "&gt;"&amp;Table23[[#This Row],[Order Date]]-90,Table23[Order Date], "&lt;="&amp;Table23[[#This Row],[Order Date]])</f>
        <v>7240540</v>
      </c>
    </row>
    <row r="969" spans="2:16" x14ac:dyDescent="0.25">
      <c r="B969" s="5" t="s">
        <v>2473</v>
      </c>
      <c r="C969" s="15">
        <v>44803</v>
      </c>
      <c r="D969" s="21" t="str">
        <f>TEXT(Table23[[#This Row],[Order Date]],"d")</f>
        <v>30</v>
      </c>
      <c r="E969" s="15" t="str">
        <f>TEXT(Table23[[#This Row],[Order Date]],"dddd")</f>
        <v>Tuesday</v>
      </c>
      <c r="F969" s="6" t="str">
        <f>TEXT(Table23[[#This Row],[Order Date]],"mmmm")</f>
        <v>August</v>
      </c>
      <c r="G969" s="6" t="s">
        <v>2234</v>
      </c>
      <c r="H969" s="6" t="s">
        <v>2235</v>
      </c>
      <c r="I969" s="6" t="s">
        <v>32</v>
      </c>
      <c r="J969" s="6" t="s">
        <v>41</v>
      </c>
      <c r="K969" s="7">
        <v>210</v>
      </c>
      <c r="L969" s="7">
        <v>33</v>
      </c>
      <c r="M969" s="7">
        <f>Table23[[#This Row],[Qty]]*Table23[[#This Row],[Price]]</f>
        <v>6930</v>
      </c>
      <c r="N969" s="6" t="s">
        <v>17</v>
      </c>
      <c r="O969" s="8">
        <f>SUMIFS(Table23[Amount], Table23[Order Date], "&gt;"&amp;Table23[[#This Row],[Order Date]]-30,Table23[Order Date], "&lt;="&amp;Table23[[#This Row],[Order Date]])</f>
        <v>3577680</v>
      </c>
      <c r="P969" s="9">
        <f>SUMIFS(Table23[Amount], Table23[Order Date], "&gt;"&amp;Table23[[#This Row],[Order Date]]-90,Table23[Order Date], "&lt;="&amp;Table23[[#This Row],[Order Date]])</f>
        <v>7492520</v>
      </c>
    </row>
    <row r="970" spans="2:16" x14ac:dyDescent="0.25">
      <c r="B970" s="5" t="s">
        <v>2474</v>
      </c>
      <c r="C970" s="15">
        <v>44803</v>
      </c>
      <c r="D970" s="21" t="str">
        <f>TEXT(Table23[[#This Row],[Order Date]],"d")</f>
        <v>30</v>
      </c>
      <c r="E970" s="15" t="str">
        <f>TEXT(Table23[[#This Row],[Order Date]],"dddd")</f>
        <v>Tuesday</v>
      </c>
      <c r="F970" s="6" t="str">
        <f>TEXT(Table23[[#This Row],[Order Date]],"mmmm")</f>
        <v>August</v>
      </c>
      <c r="G970" s="6" t="s">
        <v>2237</v>
      </c>
      <c r="H970" s="6" t="s">
        <v>2238</v>
      </c>
      <c r="I970" s="6" t="s">
        <v>15</v>
      </c>
      <c r="J970" s="6" t="s">
        <v>45</v>
      </c>
      <c r="K970" s="7">
        <v>4000</v>
      </c>
      <c r="L970" s="7">
        <v>32</v>
      </c>
      <c r="M970" s="7">
        <f>Table23[[#This Row],[Qty]]*Table23[[#This Row],[Price]]</f>
        <v>128000</v>
      </c>
      <c r="N970" s="6" t="s">
        <v>23</v>
      </c>
      <c r="O970" s="8">
        <f>SUMIFS(Table23[Amount], Table23[Order Date], "&gt;"&amp;Table23[[#This Row],[Order Date]]-30,Table23[Order Date], "&lt;="&amp;Table23[[#This Row],[Order Date]])</f>
        <v>3577680</v>
      </c>
      <c r="P970" s="9">
        <f>SUMIFS(Table23[Amount], Table23[Order Date], "&gt;"&amp;Table23[[#This Row],[Order Date]]-90,Table23[Order Date], "&lt;="&amp;Table23[[#This Row],[Order Date]])</f>
        <v>7492520</v>
      </c>
    </row>
    <row r="971" spans="2:16" x14ac:dyDescent="0.25">
      <c r="B971" s="5" t="s">
        <v>2475</v>
      </c>
      <c r="C971" s="15">
        <v>44803</v>
      </c>
      <c r="D971" s="21" t="str">
        <f>TEXT(Table23[[#This Row],[Order Date]],"d")</f>
        <v>30</v>
      </c>
      <c r="E971" s="15" t="str">
        <f>TEXT(Table23[[#This Row],[Order Date]],"dddd")</f>
        <v>Tuesday</v>
      </c>
      <c r="F971" s="6" t="str">
        <f>TEXT(Table23[[#This Row],[Order Date]],"mmmm")</f>
        <v>August</v>
      </c>
      <c r="G971" s="6" t="s">
        <v>2240</v>
      </c>
      <c r="H971" s="6" t="s">
        <v>2241</v>
      </c>
      <c r="I971" s="6" t="s">
        <v>27</v>
      </c>
      <c r="J971" s="6" t="s">
        <v>37</v>
      </c>
      <c r="K971" s="7">
        <v>3200</v>
      </c>
      <c r="L971" s="7">
        <v>23</v>
      </c>
      <c r="M971" s="7">
        <f>Table23[[#This Row],[Qty]]*Table23[[#This Row],[Price]]</f>
        <v>73600</v>
      </c>
      <c r="N971" s="6" t="s">
        <v>17</v>
      </c>
      <c r="O971" s="8">
        <f>SUMIFS(Table23[Amount], Table23[Order Date], "&gt;"&amp;Table23[[#This Row],[Order Date]]-30,Table23[Order Date], "&lt;="&amp;Table23[[#This Row],[Order Date]])</f>
        <v>3577680</v>
      </c>
      <c r="P971" s="9">
        <f>SUMIFS(Table23[Amount], Table23[Order Date], "&gt;"&amp;Table23[[#This Row],[Order Date]]-90,Table23[Order Date], "&lt;="&amp;Table23[[#This Row],[Order Date]])</f>
        <v>7492520</v>
      </c>
    </row>
    <row r="972" spans="2:16" x14ac:dyDescent="0.25">
      <c r="B972" s="5" t="s">
        <v>2476</v>
      </c>
      <c r="C972" s="15">
        <v>44803</v>
      </c>
      <c r="D972" s="21" t="str">
        <f>TEXT(Table23[[#This Row],[Order Date]],"d")</f>
        <v>30</v>
      </c>
      <c r="E972" s="15" t="str">
        <f>TEXT(Table23[[#This Row],[Order Date]],"dddd")</f>
        <v>Tuesday</v>
      </c>
      <c r="F972" s="6" t="str">
        <f>TEXT(Table23[[#This Row],[Order Date]],"mmmm")</f>
        <v>August</v>
      </c>
      <c r="G972" s="6" t="s">
        <v>2243</v>
      </c>
      <c r="H972" s="6" t="s">
        <v>2244</v>
      </c>
      <c r="I972" s="6" t="s">
        <v>32</v>
      </c>
      <c r="J972" s="6" t="s">
        <v>41</v>
      </c>
      <c r="K972" s="7">
        <v>2900</v>
      </c>
      <c r="L972" s="7">
        <v>31</v>
      </c>
      <c r="M972" s="7">
        <f>Table23[[#This Row],[Qty]]*Table23[[#This Row],[Price]]</f>
        <v>89900</v>
      </c>
      <c r="N972" s="6" t="s">
        <v>23</v>
      </c>
      <c r="O972" s="8">
        <f>SUMIFS(Table23[Amount], Table23[Order Date], "&gt;"&amp;Table23[[#This Row],[Order Date]]-30,Table23[Order Date], "&lt;="&amp;Table23[[#This Row],[Order Date]])</f>
        <v>3577680</v>
      </c>
      <c r="P972" s="9">
        <f>SUMIFS(Table23[Amount], Table23[Order Date], "&gt;"&amp;Table23[[#This Row],[Order Date]]-90,Table23[Order Date], "&lt;="&amp;Table23[[#This Row],[Order Date]])</f>
        <v>7492520</v>
      </c>
    </row>
    <row r="973" spans="2:16" x14ac:dyDescent="0.25">
      <c r="B973" s="5" t="s">
        <v>2477</v>
      </c>
      <c r="C973" s="15">
        <v>44803</v>
      </c>
      <c r="D973" s="21" t="str">
        <f>TEXT(Table23[[#This Row],[Order Date]],"d")</f>
        <v>30</v>
      </c>
      <c r="E973" s="15" t="str">
        <f>TEXT(Table23[[#This Row],[Order Date]],"dddd")</f>
        <v>Tuesday</v>
      </c>
      <c r="F973" s="6" t="str">
        <f>TEXT(Table23[[#This Row],[Order Date]],"mmmm")</f>
        <v>August</v>
      </c>
      <c r="G973" s="6" t="s">
        <v>2246</v>
      </c>
      <c r="H973" s="6" t="s">
        <v>2247</v>
      </c>
      <c r="I973" s="6" t="s">
        <v>15</v>
      </c>
      <c r="J973" s="6" t="s">
        <v>45</v>
      </c>
      <c r="K973" s="7">
        <v>190</v>
      </c>
      <c r="L973" s="7">
        <v>22</v>
      </c>
      <c r="M973" s="7">
        <f>Table23[[#This Row],[Qty]]*Table23[[#This Row],[Price]]</f>
        <v>4180</v>
      </c>
      <c r="N973" s="6" t="s">
        <v>17</v>
      </c>
      <c r="O973" s="8">
        <f>SUMIFS(Table23[Amount], Table23[Order Date], "&gt;"&amp;Table23[[#This Row],[Order Date]]-30,Table23[Order Date], "&lt;="&amp;Table23[[#This Row],[Order Date]])</f>
        <v>3577680</v>
      </c>
      <c r="P973" s="9">
        <f>SUMIFS(Table23[Amount], Table23[Order Date], "&gt;"&amp;Table23[[#This Row],[Order Date]]-90,Table23[Order Date], "&lt;="&amp;Table23[[#This Row],[Order Date]])</f>
        <v>7492520</v>
      </c>
    </row>
    <row r="974" spans="2:16" x14ac:dyDescent="0.25">
      <c r="B974" s="5" t="s">
        <v>2478</v>
      </c>
      <c r="C974" s="15">
        <v>44804</v>
      </c>
      <c r="D974" s="21" t="str">
        <f>TEXT(Table23[[#This Row],[Order Date]],"d")</f>
        <v>31</v>
      </c>
      <c r="E974" s="15" t="str">
        <f>TEXT(Table23[[#This Row],[Order Date]],"dddd")</f>
        <v>Wednesday</v>
      </c>
      <c r="F974" s="6" t="str">
        <f>TEXT(Table23[[#This Row],[Order Date]],"mmmm")</f>
        <v>August</v>
      </c>
      <c r="G974" s="6" t="s">
        <v>2180</v>
      </c>
      <c r="H974" s="6" t="s">
        <v>2181</v>
      </c>
      <c r="I974" s="6" t="s">
        <v>27</v>
      </c>
      <c r="J974" s="6" t="s">
        <v>37</v>
      </c>
      <c r="K974" s="7">
        <v>4000</v>
      </c>
      <c r="L974" s="7">
        <v>22</v>
      </c>
      <c r="M974" s="7">
        <f>Table23[[#This Row],[Qty]]*Table23[[#This Row],[Price]]</f>
        <v>88000</v>
      </c>
      <c r="N974" s="6" t="s">
        <v>23</v>
      </c>
      <c r="O974" s="8">
        <f>SUMIFS(Table23[Amount], Table23[Order Date], "&gt;"&amp;Table23[[#This Row],[Order Date]]-30,Table23[Order Date], "&lt;="&amp;Table23[[#This Row],[Order Date]])</f>
        <v>3919130</v>
      </c>
      <c r="P974" s="9">
        <f>SUMIFS(Table23[Amount], Table23[Order Date], "&gt;"&amp;Table23[[#This Row],[Order Date]]-90,Table23[Order Date], "&lt;="&amp;Table23[[#This Row],[Order Date]])</f>
        <v>7765840</v>
      </c>
    </row>
    <row r="975" spans="2:16" x14ac:dyDescent="0.25">
      <c r="B975" s="5" t="s">
        <v>2479</v>
      </c>
      <c r="C975" s="15">
        <v>44804</v>
      </c>
      <c r="D975" s="21" t="str">
        <f>TEXT(Table23[[#This Row],[Order Date]],"d")</f>
        <v>31</v>
      </c>
      <c r="E975" s="15" t="str">
        <f>TEXT(Table23[[#This Row],[Order Date]],"dddd")</f>
        <v>Wednesday</v>
      </c>
      <c r="F975" s="6" t="str">
        <f>TEXT(Table23[[#This Row],[Order Date]],"mmmm")</f>
        <v>August</v>
      </c>
      <c r="G975" s="6" t="s">
        <v>2183</v>
      </c>
      <c r="H975" s="6" t="s">
        <v>2184</v>
      </c>
      <c r="I975" s="6" t="s">
        <v>32</v>
      </c>
      <c r="J975" s="6" t="s">
        <v>41</v>
      </c>
      <c r="K975" s="7">
        <v>1500</v>
      </c>
      <c r="L975" s="7">
        <v>32</v>
      </c>
      <c r="M975" s="7">
        <f>Table23[[#This Row],[Qty]]*Table23[[#This Row],[Price]]</f>
        <v>48000</v>
      </c>
      <c r="N975" s="6" t="s">
        <v>17</v>
      </c>
      <c r="O975" s="8">
        <f>SUMIFS(Table23[Amount], Table23[Order Date], "&gt;"&amp;Table23[[#This Row],[Order Date]]-30,Table23[Order Date], "&lt;="&amp;Table23[[#This Row],[Order Date]])</f>
        <v>3919130</v>
      </c>
      <c r="P975" s="9">
        <f>SUMIFS(Table23[Amount], Table23[Order Date], "&gt;"&amp;Table23[[#This Row],[Order Date]]-90,Table23[Order Date], "&lt;="&amp;Table23[[#This Row],[Order Date]])</f>
        <v>7765840</v>
      </c>
    </row>
    <row r="976" spans="2:16" x14ac:dyDescent="0.25">
      <c r="B976" s="5" t="s">
        <v>2480</v>
      </c>
      <c r="C976" s="15">
        <v>44804</v>
      </c>
      <c r="D976" s="21" t="str">
        <f>TEXT(Table23[[#This Row],[Order Date]],"d")</f>
        <v>31</v>
      </c>
      <c r="E976" s="15" t="str">
        <f>TEXT(Table23[[#This Row],[Order Date]],"dddd")</f>
        <v>Wednesday</v>
      </c>
      <c r="F976" s="6" t="str">
        <f>TEXT(Table23[[#This Row],[Order Date]],"mmmm")</f>
        <v>August</v>
      </c>
      <c r="G976" s="6" t="s">
        <v>2186</v>
      </c>
      <c r="H976" s="6" t="s">
        <v>2187</v>
      </c>
      <c r="I976" s="6" t="s">
        <v>15</v>
      </c>
      <c r="J976" s="6" t="s">
        <v>45</v>
      </c>
      <c r="K976" s="7">
        <v>210</v>
      </c>
      <c r="L976" s="7">
        <v>32</v>
      </c>
      <c r="M976" s="7">
        <f>Table23[[#This Row],[Qty]]*Table23[[#This Row],[Price]]</f>
        <v>6720</v>
      </c>
      <c r="N976" s="6" t="s">
        <v>23</v>
      </c>
      <c r="O976" s="8">
        <f>SUMIFS(Table23[Amount], Table23[Order Date], "&gt;"&amp;Table23[[#This Row],[Order Date]]-30,Table23[Order Date], "&lt;="&amp;Table23[[#This Row],[Order Date]])</f>
        <v>3919130</v>
      </c>
      <c r="P976" s="9">
        <f>SUMIFS(Table23[Amount], Table23[Order Date], "&gt;"&amp;Table23[[#This Row],[Order Date]]-90,Table23[Order Date], "&lt;="&amp;Table23[[#This Row],[Order Date]])</f>
        <v>7765840</v>
      </c>
    </row>
    <row r="977" spans="2:16" x14ac:dyDescent="0.25">
      <c r="B977" s="5" t="s">
        <v>2481</v>
      </c>
      <c r="C977" s="15">
        <v>44804</v>
      </c>
      <c r="D977" s="21" t="str">
        <f>TEXT(Table23[[#This Row],[Order Date]],"d")</f>
        <v>31</v>
      </c>
      <c r="E977" s="15" t="str">
        <f>TEXT(Table23[[#This Row],[Order Date]],"dddd")</f>
        <v>Wednesday</v>
      </c>
      <c r="F977" s="6" t="str">
        <f>TEXT(Table23[[#This Row],[Order Date]],"mmmm")</f>
        <v>August</v>
      </c>
      <c r="G977" s="6" t="s">
        <v>2189</v>
      </c>
      <c r="H977" s="6" t="s">
        <v>2190</v>
      </c>
      <c r="I977" s="6" t="s">
        <v>21</v>
      </c>
      <c r="J977" s="6" t="s">
        <v>16</v>
      </c>
      <c r="K977" s="7">
        <v>4000</v>
      </c>
      <c r="L977" s="7">
        <v>32</v>
      </c>
      <c r="M977" s="7">
        <f>Table23[[#This Row],[Qty]]*Table23[[#This Row],[Price]]</f>
        <v>128000</v>
      </c>
      <c r="N977" s="6" t="s">
        <v>17</v>
      </c>
      <c r="O977" s="8">
        <f>SUMIFS(Table23[Amount], Table23[Order Date], "&gt;"&amp;Table23[[#This Row],[Order Date]]-30,Table23[Order Date], "&lt;="&amp;Table23[[#This Row],[Order Date]])</f>
        <v>3919130</v>
      </c>
      <c r="P977" s="9">
        <f>SUMIFS(Table23[Amount], Table23[Order Date], "&gt;"&amp;Table23[[#This Row],[Order Date]]-90,Table23[Order Date], "&lt;="&amp;Table23[[#This Row],[Order Date]])</f>
        <v>7765840</v>
      </c>
    </row>
    <row r="978" spans="2:16" x14ac:dyDescent="0.25">
      <c r="B978" s="5" t="s">
        <v>2482</v>
      </c>
      <c r="C978" s="15">
        <v>44804</v>
      </c>
      <c r="D978" s="21" t="str">
        <f>TEXT(Table23[[#This Row],[Order Date]],"d")</f>
        <v>31</v>
      </c>
      <c r="E978" s="15" t="str">
        <f>TEXT(Table23[[#This Row],[Order Date]],"dddd")</f>
        <v>Wednesday</v>
      </c>
      <c r="F978" s="6" t="str">
        <f>TEXT(Table23[[#This Row],[Order Date]],"mmmm")</f>
        <v>August</v>
      </c>
      <c r="G978" s="6" t="s">
        <v>2192</v>
      </c>
      <c r="H978" s="6" t="s">
        <v>2193</v>
      </c>
      <c r="I978" s="6" t="s">
        <v>27</v>
      </c>
      <c r="J978" s="6" t="s">
        <v>22</v>
      </c>
      <c r="K978" s="7">
        <v>3200</v>
      </c>
      <c r="L978" s="7">
        <v>32</v>
      </c>
      <c r="M978" s="7">
        <f>Table23[[#This Row],[Qty]]*Table23[[#This Row],[Price]]</f>
        <v>102400</v>
      </c>
      <c r="N978" s="6" t="s">
        <v>23</v>
      </c>
      <c r="O978" s="8">
        <f>SUMIFS(Table23[Amount], Table23[Order Date], "&gt;"&amp;Table23[[#This Row],[Order Date]]-30,Table23[Order Date], "&lt;="&amp;Table23[[#This Row],[Order Date]])</f>
        <v>3919130</v>
      </c>
      <c r="P978" s="9">
        <f>SUMIFS(Table23[Amount], Table23[Order Date], "&gt;"&amp;Table23[[#This Row],[Order Date]]-90,Table23[Order Date], "&lt;="&amp;Table23[[#This Row],[Order Date]])</f>
        <v>7765840</v>
      </c>
    </row>
    <row r="979" spans="2:16" x14ac:dyDescent="0.25">
      <c r="B979" s="5" t="s">
        <v>2483</v>
      </c>
      <c r="C979" s="15">
        <v>44805</v>
      </c>
      <c r="D979" s="21" t="str">
        <f>TEXT(Table23[[#This Row],[Order Date]],"d")</f>
        <v>1</v>
      </c>
      <c r="E979" s="15" t="str">
        <f>TEXT(Table23[[#This Row],[Order Date]],"dddd")</f>
        <v>Thursday</v>
      </c>
      <c r="F979" s="6" t="str">
        <f>TEXT(Table23[[#This Row],[Order Date]],"mmmm")</f>
        <v>September</v>
      </c>
      <c r="G979" s="6" t="s">
        <v>2195</v>
      </c>
      <c r="H979" s="6" t="s">
        <v>2196</v>
      </c>
      <c r="I979" s="6" t="s">
        <v>32</v>
      </c>
      <c r="J979" s="6" t="s">
        <v>28</v>
      </c>
      <c r="K979" s="7">
        <v>2900</v>
      </c>
      <c r="L979" s="7">
        <v>32</v>
      </c>
      <c r="M979" s="7">
        <f>Table23[[#This Row],[Qty]]*Table23[[#This Row],[Price]]</f>
        <v>92800</v>
      </c>
      <c r="N979" s="6" t="s">
        <v>17</v>
      </c>
      <c r="O979" s="8">
        <f>SUMIFS(Table23[Amount], Table23[Order Date], "&gt;"&amp;Table23[[#This Row],[Order Date]]-30,Table23[Order Date], "&lt;="&amp;Table23[[#This Row],[Order Date]])</f>
        <v>4165910</v>
      </c>
      <c r="P979" s="9">
        <f>SUMIFS(Table23[Amount], Table23[Order Date], "&gt;"&amp;Table23[[#This Row],[Order Date]]-90,Table23[Order Date], "&lt;="&amp;Table23[[#This Row],[Order Date]])</f>
        <v>7974140</v>
      </c>
    </row>
    <row r="980" spans="2:16" x14ac:dyDescent="0.25">
      <c r="B980" s="5" t="s">
        <v>2484</v>
      </c>
      <c r="C980" s="15">
        <v>44805</v>
      </c>
      <c r="D980" s="21" t="str">
        <f>TEXT(Table23[[#This Row],[Order Date]],"d")</f>
        <v>1</v>
      </c>
      <c r="E980" s="15" t="str">
        <f>TEXT(Table23[[#This Row],[Order Date]],"dddd")</f>
        <v>Thursday</v>
      </c>
      <c r="F980" s="6" t="str">
        <f>TEXT(Table23[[#This Row],[Order Date]],"mmmm")</f>
        <v>September</v>
      </c>
      <c r="G980" s="6" t="s">
        <v>2198</v>
      </c>
      <c r="H980" s="6" t="s">
        <v>2199</v>
      </c>
      <c r="I980" s="6" t="s">
        <v>15</v>
      </c>
      <c r="J980" s="6" t="s">
        <v>33</v>
      </c>
      <c r="K980" s="7">
        <v>190</v>
      </c>
      <c r="L980" s="7">
        <v>34</v>
      </c>
      <c r="M980" s="7">
        <f>Table23[[#This Row],[Qty]]*Table23[[#This Row],[Price]]</f>
        <v>6460</v>
      </c>
      <c r="N980" s="6" t="s">
        <v>23</v>
      </c>
      <c r="O980" s="8">
        <f>SUMIFS(Table23[Amount], Table23[Order Date], "&gt;"&amp;Table23[[#This Row],[Order Date]]-30,Table23[Order Date], "&lt;="&amp;Table23[[#This Row],[Order Date]])</f>
        <v>4165910</v>
      </c>
      <c r="P980" s="9">
        <f>SUMIFS(Table23[Amount], Table23[Order Date], "&gt;"&amp;Table23[[#This Row],[Order Date]]-90,Table23[Order Date], "&lt;="&amp;Table23[[#This Row],[Order Date]])</f>
        <v>7974140</v>
      </c>
    </row>
    <row r="981" spans="2:16" x14ac:dyDescent="0.25">
      <c r="B981" s="5" t="s">
        <v>2485</v>
      </c>
      <c r="C981" s="15">
        <v>44805</v>
      </c>
      <c r="D981" s="21" t="str">
        <f>TEXT(Table23[[#This Row],[Order Date]],"d")</f>
        <v>1</v>
      </c>
      <c r="E981" s="15" t="str">
        <f>TEXT(Table23[[#This Row],[Order Date]],"dddd")</f>
        <v>Thursday</v>
      </c>
      <c r="F981" s="6" t="str">
        <f>TEXT(Table23[[#This Row],[Order Date]],"mmmm")</f>
        <v>September</v>
      </c>
      <c r="G981" s="6" t="s">
        <v>2201</v>
      </c>
      <c r="H981" s="6" t="s">
        <v>2202</v>
      </c>
      <c r="I981" s="6" t="s">
        <v>21</v>
      </c>
      <c r="J981" s="6" t="s">
        <v>37</v>
      </c>
      <c r="K981" s="7">
        <v>4000</v>
      </c>
      <c r="L981" s="7">
        <v>34</v>
      </c>
      <c r="M981" s="7">
        <f>Table23[[#This Row],[Qty]]*Table23[[#This Row],[Price]]</f>
        <v>136000</v>
      </c>
      <c r="N981" s="6" t="s">
        <v>17</v>
      </c>
      <c r="O981" s="8">
        <f>SUMIFS(Table23[Amount], Table23[Order Date], "&gt;"&amp;Table23[[#This Row],[Order Date]]-30,Table23[Order Date], "&lt;="&amp;Table23[[#This Row],[Order Date]])</f>
        <v>4165910</v>
      </c>
      <c r="P981" s="9">
        <f>SUMIFS(Table23[Amount], Table23[Order Date], "&gt;"&amp;Table23[[#This Row],[Order Date]]-90,Table23[Order Date], "&lt;="&amp;Table23[[#This Row],[Order Date]])</f>
        <v>7974140</v>
      </c>
    </row>
    <row r="982" spans="2:16" x14ac:dyDescent="0.25">
      <c r="B982" s="5" t="s">
        <v>2486</v>
      </c>
      <c r="C982" s="15">
        <v>44805</v>
      </c>
      <c r="D982" s="21" t="str">
        <f>TEXT(Table23[[#This Row],[Order Date]],"d")</f>
        <v>1</v>
      </c>
      <c r="E982" s="15" t="str">
        <f>TEXT(Table23[[#This Row],[Order Date]],"dddd")</f>
        <v>Thursday</v>
      </c>
      <c r="F982" s="6" t="str">
        <f>TEXT(Table23[[#This Row],[Order Date]],"mmmm")</f>
        <v>September</v>
      </c>
      <c r="G982" s="6" t="s">
        <v>2204</v>
      </c>
      <c r="H982" s="6" t="s">
        <v>2205</v>
      </c>
      <c r="I982" s="6" t="s">
        <v>27</v>
      </c>
      <c r="J982" s="6" t="s">
        <v>41</v>
      </c>
      <c r="K982" s="7">
        <v>1500</v>
      </c>
      <c r="L982" s="7">
        <v>34</v>
      </c>
      <c r="M982" s="7">
        <f>Table23[[#This Row],[Qty]]*Table23[[#This Row],[Price]]</f>
        <v>51000</v>
      </c>
      <c r="N982" s="6" t="s">
        <v>23</v>
      </c>
      <c r="O982" s="8">
        <f>SUMIFS(Table23[Amount], Table23[Order Date], "&gt;"&amp;Table23[[#This Row],[Order Date]]-30,Table23[Order Date], "&lt;="&amp;Table23[[#This Row],[Order Date]])</f>
        <v>4165910</v>
      </c>
      <c r="P982" s="9">
        <f>SUMIFS(Table23[Amount], Table23[Order Date], "&gt;"&amp;Table23[[#This Row],[Order Date]]-90,Table23[Order Date], "&lt;="&amp;Table23[[#This Row],[Order Date]])</f>
        <v>7974140</v>
      </c>
    </row>
    <row r="983" spans="2:16" x14ac:dyDescent="0.25">
      <c r="B983" s="5" t="s">
        <v>2487</v>
      </c>
      <c r="C983" s="15">
        <v>44805</v>
      </c>
      <c r="D983" s="21" t="str">
        <f>TEXT(Table23[[#This Row],[Order Date]],"d")</f>
        <v>1</v>
      </c>
      <c r="E983" s="15" t="str">
        <f>TEXT(Table23[[#This Row],[Order Date]],"dddd")</f>
        <v>Thursday</v>
      </c>
      <c r="F983" s="6" t="str">
        <f>TEXT(Table23[[#This Row],[Order Date]],"mmmm")</f>
        <v>September</v>
      </c>
      <c r="G983" s="6" t="s">
        <v>2207</v>
      </c>
      <c r="H983" s="6" t="s">
        <v>2208</v>
      </c>
      <c r="I983" s="6" t="s">
        <v>32</v>
      </c>
      <c r="J983" s="6" t="s">
        <v>45</v>
      </c>
      <c r="K983" s="7">
        <v>210</v>
      </c>
      <c r="L983" s="7">
        <v>32</v>
      </c>
      <c r="M983" s="7">
        <f>Table23[[#This Row],[Qty]]*Table23[[#This Row],[Price]]</f>
        <v>6720</v>
      </c>
      <c r="N983" s="6" t="s">
        <v>17</v>
      </c>
      <c r="O983" s="8">
        <f>SUMIFS(Table23[Amount], Table23[Order Date], "&gt;"&amp;Table23[[#This Row],[Order Date]]-30,Table23[Order Date], "&lt;="&amp;Table23[[#This Row],[Order Date]])</f>
        <v>4165910</v>
      </c>
      <c r="P983" s="9">
        <f>SUMIFS(Table23[Amount], Table23[Order Date], "&gt;"&amp;Table23[[#This Row],[Order Date]]-90,Table23[Order Date], "&lt;="&amp;Table23[[#This Row],[Order Date]])</f>
        <v>7974140</v>
      </c>
    </row>
    <row r="984" spans="2:16" x14ac:dyDescent="0.25">
      <c r="B984" s="5" t="s">
        <v>2488</v>
      </c>
      <c r="C984" s="15">
        <v>44806</v>
      </c>
      <c r="D984" s="21" t="str">
        <f>TEXT(Table23[[#This Row],[Order Date]],"d")</f>
        <v>2</v>
      </c>
      <c r="E984" s="15" t="str">
        <f>TEXT(Table23[[#This Row],[Order Date]],"dddd")</f>
        <v>Friday</v>
      </c>
      <c r="F984" s="6" t="str">
        <f>TEXT(Table23[[#This Row],[Order Date]],"mmmm")</f>
        <v>September</v>
      </c>
      <c r="G984" s="6" t="s">
        <v>2210</v>
      </c>
      <c r="H984" s="6" t="s">
        <v>2211</v>
      </c>
      <c r="I984" s="6" t="s">
        <v>15</v>
      </c>
      <c r="J984" s="6" t="s">
        <v>16</v>
      </c>
      <c r="K984" s="7">
        <v>4000</v>
      </c>
      <c r="L984" s="7">
        <v>34</v>
      </c>
      <c r="M984" s="7">
        <f>Table23[[#This Row],[Qty]]*Table23[[#This Row],[Price]]</f>
        <v>136000</v>
      </c>
      <c r="N984" s="6" t="s">
        <v>23</v>
      </c>
      <c r="O984" s="8">
        <f>SUMIFS(Table23[Amount], Table23[Order Date], "&gt;"&amp;Table23[[#This Row],[Order Date]]-30,Table23[Order Date], "&lt;="&amp;Table23[[#This Row],[Order Date]])</f>
        <v>4602920</v>
      </c>
      <c r="P984" s="9">
        <f>SUMIFS(Table23[Amount], Table23[Order Date], "&gt;"&amp;Table23[[#This Row],[Order Date]]-90,Table23[Order Date], "&lt;="&amp;Table23[[#This Row],[Order Date]])</f>
        <v>8435650</v>
      </c>
    </row>
    <row r="985" spans="2:16" x14ac:dyDescent="0.25">
      <c r="B985" s="5" t="s">
        <v>2489</v>
      </c>
      <c r="C985" s="15">
        <v>44806</v>
      </c>
      <c r="D985" s="21" t="str">
        <f>TEXT(Table23[[#This Row],[Order Date]],"d")</f>
        <v>2</v>
      </c>
      <c r="E985" s="15" t="str">
        <f>TEXT(Table23[[#This Row],[Order Date]],"dddd")</f>
        <v>Friday</v>
      </c>
      <c r="F985" s="6" t="str">
        <f>TEXT(Table23[[#This Row],[Order Date]],"mmmm")</f>
        <v>September</v>
      </c>
      <c r="G985" s="6" t="s">
        <v>2213</v>
      </c>
      <c r="H985" s="6" t="s">
        <v>2214</v>
      </c>
      <c r="I985" s="6" t="s">
        <v>21</v>
      </c>
      <c r="J985" s="6" t="s">
        <v>22</v>
      </c>
      <c r="K985" s="7">
        <v>3200</v>
      </c>
      <c r="L985" s="7">
        <v>34</v>
      </c>
      <c r="M985" s="7">
        <f>Table23[[#This Row],[Qty]]*Table23[[#This Row],[Price]]</f>
        <v>108800</v>
      </c>
      <c r="N985" s="6" t="s">
        <v>17</v>
      </c>
      <c r="O985" s="8">
        <f>SUMIFS(Table23[Amount], Table23[Order Date], "&gt;"&amp;Table23[[#This Row],[Order Date]]-30,Table23[Order Date], "&lt;="&amp;Table23[[#This Row],[Order Date]])</f>
        <v>4602920</v>
      </c>
      <c r="P985" s="9">
        <f>SUMIFS(Table23[Amount], Table23[Order Date], "&gt;"&amp;Table23[[#This Row],[Order Date]]-90,Table23[Order Date], "&lt;="&amp;Table23[[#This Row],[Order Date]])</f>
        <v>8435650</v>
      </c>
    </row>
    <row r="986" spans="2:16" x14ac:dyDescent="0.25">
      <c r="B986" s="5" t="s">
        <v>2490</v>
      </c>
      <c r="C986" s="15">
        <v>44806</v>
      </c>
      <c r="D986" s="21" t="str">
        <f>TEXT(Table23[[#This Row],[Order Date]],"d")</f>
        <v>2</v>
      </c>
      <c r="E986" s="15" t="str">
        <f>TEXT(Table23[[#This Row],[Order Date]],"dddd")</f>
        <v>Friday</v>
      </c>
      <c r="F986" s="6" t="str">
        <f>TEXT(Table23[[#This Row],[Order Date]],"mmmm")</f>
        <v>September</v>
      </c>
      <c r="G986" s="6" t="s">
        <v>2216</v>
      </c>
      <c r="H986" s="6" t="s">
        <v>2217</v>
      </c>
      <c r="I986" s="6" t="s">
        <v>27</v>
      </c>
      <c r="J986" s="6" t="s">
        <v>28</v>
      </c>
      <c r="K986" s="7">
        <v>2900</v>
      </c>
      <c r="L986" s="7">
        <v>37</v>
      </c>
      <c r="M986" s="7">
        <f>Table23[[#This Row],[Qty]]*Table23[[#This Row],[Price]]</f>
        <v>107300</v>
      </c>
      <c r="N986" s="6" t="s">
        <v>23</v>
      </c>
      <c r="O986" s="8">
        <f>SUMIFS(Table23[Amount], Table23[Order Date], "&gt;"&amp;Table23[[#This Row],[Order Date]]-30,Table23[Order Date], "&lt;="&amp;Table23[[#This Row],[Order Date]])</f>
        <v>4602920</v>
      </c>
      <c r="P986" s="9">
        <f>SUMIFS(Table23[Amount], Table23[Order Date], "&gt;"&amp;Table23[[#This Row],[Order Date]]-90,Table23[Order Date], "&lt;="&amp;Table23[[#This Row],[Order Date]])</f>
        <v>8435650</v>
      </c>
    </row>
    <row r="987" spans="2:16" x14ac:dyDescent="0.25">
      <c r="B987" s="5" t="s">
        <v>2491</v>
      </c>
      <c r="C987" s="15">
        <v>44806</v>
      </c>
      <c r="D987" s="21" t="str">
        <f>TEXT(Table23[[#This Row],[Order Date]],"d")</f>
        <v>2</v>
      </c>
      <c r="E987" s="15" t="str">
        <f>TEXT(Table23[[#This Row],[Order Date]],"dddd")</f>
        <v>Friday</v>
      </c>
      <c r="F987" s="6" t="str">
        <f>TEXT(Table23[[#This Row],[Order Date]],"mmmm")</f>
        <v>September</v>
      </c>
      <c r="G987" s="6" t="s">
        <v>2219</v>
      </c>
      <c r="H987" s="6" t="s">
        <v>2220</v>
      </c>
      <c r="I987" s="6" t="s">
        <v>32</v>
      </c>
      <c r="J987" s="6" t="s">
        <v>33</v>
      </c>
      <c r="K987" s="7">
        <v>190</v>
      </c>
      <c r="L987" s="7">
        <v>38</v>
      </c>
      <c r="M987" s="7">
        <f>Table23[[#This Row],[Qty]]*Table23[[#This Row],[Price]]</f>
        <v>7220</v>
      </c>
      <c r="N987" s="6" t="s">
        <v>17</v>
      </c>
      <c r="O987" s="8">
        <f>SUMIFS(Table23[Amount], Table23[Order Date], "&gt;"&amp;Table23[[#This Row],[Order Date]]-30,Table23[Order Date], "&lt;="&amp;Table23[[#This Row],[Order Date]])</f>
        <v>4602920</v>
      </c>
      <c r="P987" s="9">
        <f>SUMIFS(Table23[Amount], Table23[Order Date], "&gt;"&amp;Table23[[#This Row],[Order Date]]-90,Table23[Order Date], "&lt;="&amp;Table23[[#This Row],[Order Date]])</f>
        <v>8435650</v>
      </c>
    </row>
    <row r="988" spans="2:16" x14ac:dyDescent="0.25">
      <c r="B988" s="5" t="s">
        <v>2492</v>
      </c>
      <c r="C988" s="15">
        <v>44806</v>
      </c>
      <c r="D988" s="21" t="str">
        <f>TEXT(Table23[[#This Row],[Order Date]],"d")</f>
        <v>2</v>
      </c>
      <c r="E988" s="15" t="str">
        <f>TEXT(Table23[[#This Row],[Order Date]],"dddd")</f>
        <v>Friday</v>
      </c>
      <c r="F988" s="6" t="str">
        <f>TEXT(Table23[[#This Row],[Order Date]],"mmmm")</f>
        <v>September</v>
      </c>
      <c r="G988" s="6" t="s">
        <v>2222</v>
      </c>
      <c r="H988" s="6" t="s">
        <v>2223</v>
      </c>
      <c r="I988" s="6" t="s">
        <v>15</v>
      </c>
      <c r="J988" s="6" t="s">
        <v>37</v>
      </c>
      <c r="K988" s="7">
        <v>4000</v>
      </c>
      <c r="L988" s="7">
        <v>38</v>
      </c>
      <c r="M988" s="7">
        <f>Table23[[#This Row],[Qty]]*Table23[[#This Row],[Price]]</f>
        <v>152000</v>
      </c>
      <c r="N988" s="6" t="s">
        <v>23</v>
      </c>
      <c r="O988" s="8">
        <f>SUMIFS(Table23[Amount], Table23[Order Date], "&gt;"&amp;Table23[[#This Row],[Order Date]]-30,Table23[Order Date], "&lt;="&amp;Table23[[#This Row],[Order Date]])</f>
        <v>4602920</v>
      </c>
      <c r="P988" s="9">
        <f>SUMIFS(Table23[Amount], Table23[Order Date], "&gt;"&amp;Table23[[#This Row],[Order Date]]-90,Table23[Order Date], "&lt;="&amp;Table23[[#This Row],[Order Date]])</f>
        <v>8435650</v>
      </c>
    </row>
    <row r="989" spans="2:16" x14ac:dyDescent="0.25">
      <c r="B989" s="5" t="s">
        <v>2493</v>
      </c>
      <c r="C989" s="15">
        <v>44807</v>
      </c>
      <c r="D989" s="21" t="str">
        <f>TEXT(Table23[[#This Row],[Order Date]],"d")</f>
        <v>3</v>
      </c>
      <c r="E989" s="15" t="str">
        <f>TEXT(Table23[[#This Row],[Order Date]],"dddd")</f>
        <v>Saturday</v>
      </c>
      <c r="F989" s="6" t="str">
        <f>TEXT(Table23[[#This Row],[Order Date]],"mmmm")</f>
        <v>September</v>
      </c>
      <c r="G989" s="6" t="s">
        <v>2225</v>
      </c>
      <c r="H989" s="6" t="s">
        <v>2226</v>
      </c>
      <c r="I989" s="6" t="s">
        <v>21</v>
      </c>
      <c r="J989" s="6" t="s">
        <v>41</v>
      </c>
      <c r="K989" s="7">
        <v>1500</v>
      </c>
      <c r="L989" s="7">
        <v>38</v>
      </c>
      <c r="M989" s="7">
        <f>Table23[[#This Row],[Qty]]*Table23[[#This Row],[Price]]</f>
        <v>57000</v>
      </c>
      <c r="N989" s="6" t="s">
        <v>17</v>
      </c>
      <c r="O989" s="8">
        <f>SUMIFS(Table23[Amount], Table23[Order Date], "&gt;"&amp;Table23[[#This Row],[Order Date]]-30,Table23[Order Date], "&lt;="&amp;Table23[[#This Row],[Order Date]])</f>
        <v>5067200</v>
      </c>
      <c r="P989" s="9">
        <f>SUMIFS(Table23[Amount], Table23[Order Date], "&gt;"&amp;Table23[[#This Row],[Order Date]]-90,Table23[Order Date], "&lt;="&amp;Table23[[#This Row],[Order Date]])</f>
        <v>8894610</v>
      </c>
    </row>
    <row r="990" spans="2:16" x14ac:dyDescent="0.25">
      <c r="B990" s="5" t="s">
        <v>2494</v>
      </c>
      <c r="C990" s="15">
        <v>44807</v>
      </c>
      <c r="D990" s="21" t="str">
        <f>TEXT(Table23[[#This Row],[Order Date]],"d")</f>
        <v>3</v>
      </c>
      <c r="E990" s="15" t="str">
        <f>TEXT(Table23[[#This Row],[Order Date]],"dddd")</f>
        <v>Saturday</v>
      </c>
      <c r="F990" s="6" t="str">
        <f>TEXT(Table23[[#This Row],[Order Date]],"mmmm")</f>
        <v>September</v>
      </c>
      <c r="G990" s="6" t="s">
        <v>2228</v>
      </c>
      <c r="H990" s="6" t="s">
        <v>2229</v>
      </c>
      <c r="I990" s="6" t="s">
        <v>27</v>
      </c>
      <c r="J990" s="6" t="s">
        <v>45</v>
      </c>
      <c r="K990" s="7">
        <v>210</v>
      </c>
      <c r="L990" s="7">
        <v>39</v>
      </c>
      <c r="M990" s="7">
        <f>Table23[[#This Row],[Qty]]*Table23[[#This Row],[Price]]</f>
        <v>8190</v>
      </c>
      <c r="N990" s="6" t="s">
        <v>23</v>
      </c>
      <c r="O990" s="8">
        <f>SUMIFS(Table23[Amount], Table23[Order Date], "&gt;"&amp;Table23[[#This Row],[Order Date]]-30,Table23[Order Date], "&lt;="&amp;Table23[[#This Row],[Order Date]])</f>
        <v>5067200</v>
      </c>
      <c r="P990" s="9">
        <f>SUMIFS(Table23[Amount], Table23[Order Date], "&gt;"&amp;Table23[[#This Row],[Order Date]]-90,Table23[Order Date], "&lt;="&amp;Table23[[#This Row],[Order Date]])</f>
        <v>8894610</v>
      </c>
    </row>
    <row r="991" spans="2:16" x14ac:dyDescent="0.25">
      <c r="B991" s="5" t="s">
        <v>2495</v>
      </c>
      <c r="C991" s="15">
        <v>44807</v>
      </c>
      <c r="D991" s="21" t="str">
        <f>TEXT(Table23[[#This Row],[Order Date]],"d")</f>
        <v>3</v>
      </c>
      <c r="E991" s="15" t="str">
        <f>TEXT(Table23[[#This Row],[Order Date]],"dddd")</f>
        <v>Saturday</v>
      </c>
      <c r="F991" s="6" t="str">
        <f>TEXT(Table23[[#This Row],[Order Date]],"mmmm")</f>
        <v>September</v>
      </c>
      <c r="G991" s="6" t="s">
        <v>2231</v>
      </c>
      <c r="H991" s="6" t="s">
        <v>2232</v>
      </c>
      <c r="I991" s="6" t="s">
        <v>27</v>
      </c>
      <c r="J991" s="6" t="s">
        <v>37</v>
      </c>
      <c r="K991" s="7">
        <v>4000</v>
      </c>
      <c r="L991" s="7">
        <v>44</v>
      </c>
      <c r="M991" s="7">
        <f>Table23[[#This Row],[Qty]]*Table23[[#This Row],[Price]]</f>
        <v>176000</v>
      </c>
      <c r="N991" s="6" t="s">
        <v>17</v>
      </c>
      <c r="O991" s="8">
        <f>SUMIFS(Table23[Amount], Table23[Order Date], "&gt;"&amp;Table23[[#This Row],[Order Date]]-30,Table23[Order Date], "&lt;="&amp;Table23[[#This Row],[Order Date]])</f>
        <v>5067200</v>
      </c>
      <c r="P991" s="9">
        <f>SUMIFS(Table23[Amount], Table23[Order Date], "&gt;"&amp;Table23[[#This Row],[Order Date]]-90,Table23[Order Date], "&lt;="&amp;Table23[[#This Row],[Order Date]])</f>
        <v>8894610</v>
      </c>
    </row>
    <row r="992" spans="2:16" x14ac:dyDescent="0.25">
      <c r="B992" s="5" t="s">
        <v>2496</v>
      </c>
      <c r="C992" s="15">
        <v>44807</v>
      </c>
      <c r="D992" s="21" t="str">
        <f>TEXT(Table23[[#This Row],[Order Date]],"d")</f>
        <v>3</v>
      </c>
      <c r="E992" s="15" t="str">
        <f>TEXT(Table23[[#This Row],[Order Date]],"dddd")</f>
        <v>Saturday</v>
      </c>
      <c r="F992" s="6" t="str">
        <f>TEXT(Table23[[#This Row],[Order Date]],"mmmm")</f>
        <v>September</v>
      </c>
      <c r="G992" s="6" t="s">
        <v>2234</v>
      </c>
      <c r="H992" s="6" t="s">
        <v>2235</v>
      </c>
      <c r="I992" s="6" t="s">
        <v>32</v>
      </c>
      <c r="J992" s="6" t="s">
        <v>41</v>
      </c>
      <c r="K992" s="7">
        <v>3200</v>
      </c>
      <c r="L992" s="7">
        <v>44</v>
      </c>
      <c r="M992" s="7">
        <f>Table23[[#This Row],[Qty]]*Table23[[#This Row],[Price]]</f>
        <v>140800</v>
      </c>
      <c r="N992" s="6" t="s">
        <v>23</v>
      </c>
      <c r="O992" s="8">
        <f>SUMIFS(Table23[Amount], Table23[Order Date], "&gt;"&amp;Table23[[#This Row],[Order Date]]-30,Table23[Order Date], "&lt;="&amp;Table23[[#This Row],[Order Date]])</f>
        <v>5067200</v>
      </c>
      <c r="P992" s="9">
        <f>SUMIFS(Table23[Amount], Table23[Order Date], "&gt;"&amp;Table23[[#This Row],[Order Date]]-90,Table23[Order Date], "&lt;="&amp;Table23[[#This Row],[Order Date]])</f>
        <v>8894610</v>
      </c>
    </row>
    <row r="993" spans="2:16" x14ac:dyDescent="0.25">
      <c r="B993" s="5" t="s">
        <v>2497</v>
      </c>
      <c r="C993" s="15">
        <v>44807</v>
      </c>
      <c r="D993" s="21" t="str">
        <f>TEXT(Table23[[#This Row],[Order Date]],"d")</f>
        <v>3</v>
      </c>
      <c r="E993" s="15" t="str">
        <f>TEXT(Table23[[#This Row],[Order Date]],"dddd")</f>
        <v>Saturday</v>
      </c>
      <c r="F993" s="6" t="str">
        <f>TEXT(Table23[[#This Row],[Order Date]],"mmmm")</f>
        <v>September</v>
      </c>
      <c r="G993" s="6" t="s">
        <v>2237</v>
      </c>
      <c r="H993" s="6" t="s">
        <v>2238</v>
      </c>
      <c r="I993" s="6" t="s">
        <v>15</v>
      </c>
      <c r="J993" s="6" t="s">
        <v>45</v>
      </c>
      <c r="K993" s="7">
        <v>2900</v>
      </c>
      <c r="L993" s="7">
        <v>44</v>
      </c>
      <c r="M993" s="7">
        <f>Table23[[#This Row],[Qty]]*Table23[[#This Row],[Price]]</f>
        <v>127600</v>
      </c>
      <c r="N993" s="6" t="s">
        <v>17</v>
      </c>
      <c r="O993" s="8">
        <f>SUMIFS(Table23[Amount], Table23[Order Date], "&gt;"&amp;Table23[[#This Row],[Order Date]]-30,Table23[Order Date], "&lt;="&amp;Table23[[#This Row],[Order Date]])</f>
        <v>5067200</v>
      </c>
      <c r="P993" s="9">
        <f>SUMIFS(Table23[Amount], Table23[Order Date], "&gt;"&amp;Table23[[#This Row],[Order Date]]-90,Table23[Order Date], "&lt;="&amp;Table23[[#This Row],[Order Date]])</f>
        <v>8894610</v>
      </c>
    </row>
    <row r="994" spans="2:16" x14ac:dyDescent="0.25">
      <c r="B994" s="5" t="s">
        <v>2498</v>
      </c>
      <c r="C994" s="15">
        <v>44808</v>
      </c>
      <c r="D994" s="21" t="str">
        <f>TEXT(Table23[[#This Row],[Order Date]],"d")</f>
        <v>4</v>
      </c>
      <c r="E994" s="15" t="str">
        <f>TEXT(Table23[[#This Row],[Order Date]],"dddd")</f>
        <v>Sunday</v>
      </c>
      <c r="F994" s="6" t="str">
        <f>TEXT(Table23[[#This Row],[Order Date]],"mmmm")</f>
        <v>September</v>
      </c>
      <c r="G994" s="6" t="s">
        <v>2240</v>
      </c>
      <c r="H994" s="6" t="s">
        <v>2241</v>
      </c>
      <c r="I994" s="6" t="s">
        <v>27</v>
      </c>
      <c r="J994" s="6" t="s">
        <v>37</v>
      </c>
      <c r="K994" s="7">
        <v>190</v>
      </c>
      <c r="L994" s="7">
        <v>42</v>
      </c>
      <c r="M994" s="7">
        <f>Table23[[#This Row],[Qty]]*Table23[[#This Row],[Price]]</f>
        <v>7980</v>
      </c>
      <c r="N994" s="6" t="s">
        <v>23</v>
      </c>
      <c r="O994" s="8">
        <f>SUMIFS(Table23[Amount], Table23[Order Date], "&gt;"&amp;Table23[[#This Row],[Order Date]]-30,Table23[Order Date], "&lt;="&amp;Table23[[#This Row],[Order Date]])</f>
        <v>5386830</v>
      </c>
      <c r="P994" s="9">
        <f>SUMIFS(Table23[Amount], Table23[Order Date], "&gt;"&amp;Table23[[#This Row],[Order Date]]-90,Table23[Order Date], "&lt;="&amp;Table23[[#This Row],[Order Date]])</f>
        <v>9180010</v>
      </c>
    </row>
    <row r="995" spans="2:16" x14ac:dyDescent="0.25">
      <c r="B995" s="5" t="s">
        <v>2499</v>
      </c>
      <c r="C995" s="15">
        <v>44808</v>
      </c>
      <c r="D995" s="21" t="str">
        <f>TEXT(Table23[[#This Row],[Order Date]],"d")</f>
        <v>4</v>
      </c>
      <c r="E995" s="15" t="str">
        <f>TEXT(Table23[[#This Row],[Order Date]],"dddd")</f>
        <v>Sunday</v>
      </c>
      <c r="F995" s="6" t="str">
        <f>TEXT(Table23[[#This Row],[Order Date]],"mmmm")</f>
        <v>September</v>
      </c>
      <c r="G995" s="6" t="s">
        <v>2243</v>
      </c>
      <c r="H995" s="6" t="s">
        <v>2244</v>
      </c>
      <c r="I995" s="6" t="s">
        <v>32</v>
      </c>
      <c r="J995" s="6" t="s">
        <v>41</v>
      </c>
      <c r="K995" s="7">
        <v>4000</v>
      </c>
      <c r="L995" s="7">
        <v>41</v>
      </c>
      <c r="M995" s="7">
        <f>Table23[[#This Row],[Qty]]*Table23[[#This Row],[Price]]</f>
        <v>164000</v>
      </c>
      <c r="N995" s="6" t="s">
        <v>17</v>
      </c>
      <c r="O995" s="8">
        <f>SUMIFS(Table23[Amount], Table23[Order Date], "&gt;"&amp;Table23[[#This Row],[Order Date]]-30,Table23[Order Date], "&lt;="&amp;Table23[[#This Row],[Order Date]])</f>
        <v>5386830</v>
      </c>
      <c r="P995" s="9">
        <f>SUMIFS(Table23[Amount], Table23[Order Date], "&gt;"&amp;Table23[[#This Row],[Order Date]]-90,Table23[Order Date], "&lt;="&amp;Table23[[#This Row],[Order Date]])</f>
        <v>9180010</v>
      </c>
    </row>
    <row r="996" spans="2:16" x14ac:dyDescent="0.25">
      <c r="B996" s="5" t="s">
        <v>2500</v>
      </c>
      <c r="C996" s="15">
        <v>44808</v>
      </c>
      <c r="D996" s="21" t="str">
        <f>TEXT(Table23[[#This Row],[Order Date]],"d")</f>
        <v>4</v>
      </c>
      <c r="E996" s="15" t="str">
        <f>TEXT(Table23[[#This Row],[Order Date]],"dddd")</f>
        <v>Sunday</v>
      </c>
      <c r="F996" s="6" t="str">
        <f>TEXT(Table23[[#This Row],[Order Date]],"mmmm")</f>
        <v>September</v>
      </c>
      <c r="G996" s="6" t="s">
        <v>2246</v>
      </c>
      <c r="H996" s="6" t="s">
        <v>2247</v>
      </c>
      <c r="I996" s="6" t="s">
        <v>15</v>
      </c>
      <c r="J996" s="6" t="s">
        <v>45</v>
      </c>
      <c r="K996" s="7">
        <v>1500</v>
      </c>
      <c r="L996" s="7">
        <v>23</v>
      </c>
      <c r="M996" s="7">
        <f>Table23[[#This Row],[Qty]]*Table23[[#This Row],[Price]]</f>
        <v>34500</v>
      </c>
      <c r="N996" s="6" t="s">
        <v>23</v>
      </c>
      <c r="O996" s="8">
        <f>SUMIFS(Table23[Amount], Table23[Order Date], "&gt;"&amp;Table23[[#This Row],[Order Date]]-30,Table23[Order Date], "&lt;="&amp;Table23[[#This Row],[Order Date]])</f>
        <v>5386830</v>
      </c>
      <c r="P996" s="9">
        <f>SUMIFS(Table23[Amount], Table23[Order Date], "&gt;"&amp;Table23[[#This Row],[Order Date]]-90,Table23[Order Date], "&lt;="&amp;Table23[[#This Row],[Order Date]])</f>
        <v>9180010</v>
      </c>
    </row>
    <row r="997" spans="2:16" x14ac:dyDescent="0.25">
      <c r="B997" s="5" t="s">
        <v>2501</v>
      </c>
      <c r="C997" s="15">
        <v>44808</v>
      </c>
      <c r="D997" s="21" t="str">
        <f>TEXT(Table23[[#This Row],[Order Date]],"d")</f>
        <v>4</v>
      </c>
      <c r="E997" s="15" t="str">
        <f>TEXT(Table23[[#This Row],[Order Date]],"dddd")</f>
        <v>Sunday</v>
      </c>
      <c r="F997" s="6" t="str">
        <f>TEXT(Table23[[#This Row],[Order Date]],"mmmm")</f>
        <v>September</v>
      </c>
      <c r="G997" s="6" t="s">
        <v>2180</v>
      </c>
      <c r="H997" s="6" t="s">
        <v>2181</v>
      </c>
      <c r="I997" s="6" t="s">
        <v>27</v>
      </c>
      <c r="J997" s="6" t="s">
        <v>37</v>
      </c>
      <c r="K997" s="7">
        <v>210</v>
      </c>
      <c r="L997" s="7">
        <v>32</v>
      </c>
      <c r="M997" s="7">
        <f>Table23[[#This Row],[Qty]]*Table23[[#This Row],[Price]]</f>
        <v>6720</v>
      </c>
      <c r="N997" s="6" t="s">
        <v>17</v>
      </c>
      <c r="O997" s="8">
        <f>SUMIFS(Table23[Amount], Table23[Order Date], "&gt;"&amp;Table23[[#This Row],[Order Date]]-30,Table23[Order Date], "&lt;="&amp;Table23[[#This Row],[Order Date]])</f>
        <v>5386830</v>
      </c>
      <c r="P997" s="9">
        <f>SUMIFS(Table23[Amount], Table23[Order Date], "&gt;"&amp;Table23[[#This Row],[Order Date]]-90,Table23[Order Date], "&lt;="&amp;Table23[[#This Row],[Order Date]])</f>
        <v>9180010</v>
      </c>
    </row>
    <row r="998" spans="2:16" x14ac:dyDescent="0.25">
      <c r="B998" s="5" t="s">
        <v>2502</v>
      </c>
      <c r="C998" s="15">
        <v>44808</v>
      </c>
      <c r="D998" s="21" t="str">
        <f>TEXT(Table23[[#This Row],[Order Date]],"d")</f>
        <v>4</v>
      </c>
      <c r="E998" s="15" t="str">
        <f>TEXT(Table23[[#This Row],[Order Date]],"dddd")</f>
        <v>Sunday</v>
      </c>
      <c r="F998" s="6" t="str">
        <f>TEXT(Table23[[#This Row],[Order Date]],"mmmm")</f>
        <v>September</v>
      </c>
      <c r="G998" s="6" t="s">
        <v>2183</v>
      </c>
      <c r="H998" s="6" t="s">
        <v>2184</v>
      </c>
      <c r="I998" s="6" t="s">
        <v>32</v>
      </c>
      <c r="J998" s="6" t="s">
        <v>41</v>
      </c>
      <c r="K998" s="7">
        <v>4000</v>
      </c>
      <c r="L998" s="7">
        <v>43</v>
      </c>
      <c r="M998" s="7">
        <f>Table23[[#This Row],[Qty]]*Table23[[#This Row],[Price]]</f>
        <v>172000</v>
      </c>
      <c r="N998" s="6" t="s">
        <v>23</v>
      </c>
      <c r="O998" s="8">
        <f>SUMIFS(Table23[Amount], Table23[Order Date], "&gt;"&amp;Table23[[#This Row],[Order Date]]-30,Table23[Order Date], "&lt;="&amp;Table23[[#This Row],[Order Date]])</f>
        <v>5386830</v>
      </c>
      <c r="P998" s="9">
        <f>SUMIFS(Table23[Amount], Table23[Order Date], "&gt;"&amp;Table23[[#This Row],[Order Date]]-90,Table23[Order Date], "&lt;="&amp;Table23[[#This Row],[Order Date]])</f>
        <v>9180010</v>
      </c>
    </row>
    <row r="999" spans="2:16" x14ac:dyDescent="0.25">
      <c r="B999" s="5" t="s">
        <v>2503</v>
      </c>
      <c r="C999" s="15">
        <v>44809</v>
      </c>
      <c r="D999" s="21" t="str">
        <f>TEXT(Table23[[#This Row],[Order Date]],"d")</f>
        <v>5</v>
      </c>
      <c r="E999" s="15" t="str">
        <f>TEXT(Table23[[#This Row],[Order Date]],"dddd")</f>
        <v>Monday</v>
      </c>
      <c r="F999" s="6" t="str">
        <f>TEXT(Table23[[#This Row],[Order Date]],"mmmm")</f>
        <v>September</v>
      </c>
      <c r="G999" s="6" t="s">
        <v>2186</v>
      </c>
      <c r="H999" s="6" t="s">
        <v>2187</v>
      </c>
      <c r="I999" s="6" t="s">
        <v>15</v>
      </c>
      <c r="J999" s="6" t="s">
        <v>45</v>
      </c>
      <c r="K999" s="7">
        <v>3200</v>
      </c>
      <c r="L999" s="7">
        <v>34</v>
      </c>
      <c r="M999" s="7">
        <f>Table23[[#This Row],[Qty]]*Table23[[#This Row],[Price]]</f>
        <v>108800</v>
      </c>
      <c r="N999" s="6" t="s">
        <v>17</v>
      </c>
      <c r="O999" s="8">
        <f>SUMIFS(Table23[Amount], Table23[Order Date], "&gt;"&amp;Table23[[#This Row],[Order Date]]-30,Table23[Order Date], "&lt;="&amp;Table23[[#This Row],[Order Date]])</f>
        <v>5853980</v>
      </c>
      <c r="P999" s="9">
        <f>SUMIFS(Table23[Amount], Table23[Order Date], "&gt;"&amp;Table23[[#This Row],[Order Date]]-90,Table23[Order Date], "&lt;="&amp;Table23[[#This Row],[Order Date]])</f>
        <v>9599290</v>
      </c>
    </row>
    <row r="1000" spans="2:16" x14ac:dyDescent="0.25">
      <c r="B1000" s="5" t="s">
        <v>2504</v>
      </c>
      <c r="C1000" s="15">
        <v>44809</v>
      </c>
      <c r="D1000" s="21" t="str">
        <f>TEXT(Table23[[#This Row],[Order Date]],"d")</f>
        <v>5</v>
      </c>
      <c r="E1000" s="15" t="str">
        <f>TEXT(Table23[[#This Row],[Order Date]],"dddd")</f>
        <v>Monday</v>
      </c>
      <c r="F1000" s="6" t="str">
        <f>TEXT(Table23[[#This Row],[Order Date]],"mmmm")</f>
        <v>September</v>
      </c>
      <c r="G1000" s="6" t="s">
        <v>2189</v>
      </c>
      <c r="H1000" s="6" t="s">
        <v>2190</v>
      </c>
      <c r="I1000" s="6" t="s">
        <v>21</v>
      </c>
      <c r="J1000" s="6" t="s">
        <v>16</v>
      </c>
      <c r="K1000" s="7">
        <v>2900</v>
      </c>
      <c r="L1000" s="7">
        <v>43</v>
      </c>
      <c r="M1000" s="7">
        <f>Table23[[#This Row],[Qty]]*Table23[[#This Row],[Price]]</f>
        <v>124700</v>
      </c>
      <c r="N1000" s="6" t="s">
        <v>23</v>
      </c>
      <c r="O1000" s="8">
        <f>SUMIFS(Table23[Amount], Table23[Order Date], "&gt;"&amp;Table23[[#This Row],[Order Date]]-30,Table23[Order Date], "&lt;="&amp;Table23[[#This Row],[Order Date]])</f>
        <v>5853980</v>
      </c>
      <c r="P1000" s="9">
        <f>SUMIFS(Table23[Amount], Table23[Order Date], "&gt;"&amp;Table23[[#This Row],[Order Date]]-90,Table23[Order Date], "&lt;="&amp;Table23[[#This Row],[Order Date]])</f>
        <v>9599290</v>
      </c>
    </row>
    <row r="1001" spans="2:16" x14ac:dyDescent="0.25">
      <c r="B1001" s="5" t="s">
        <v>2505</v>
      </c>
      <c r="C1001" s="15">
        <v>44809</v>
      </c>
      <c r="D1001" s="21" t="str">
        <f>TEXT(Table23[[#This Row],[Order Date]],"d")</f>
        <v>5</v>
      </c>
      <c r="E1001" s="15" t="str">
        <f>TEXT(Table23[[#This Row],[Order Date]],"dddd")</f>
        <v>Monday</v>
      </c>
      <c r="F1001" s="6" t="str">
        <f>TEXT(Table23[[#This Row],[Order Date]],"mmmm")</f>
        <v>September</v>
      </c>
      <c r="G1001" s="6" t="s">
        <v>2192</v>
      </c>
      <c r="H1001" s="6" t="s">
        <v>2193</v>
      </c>
      <c r="I1001" s="6" t="s">
        <v>27</v>
      </c>
      <c r="J1001" s="6" t="s">
        <v>22</v>
      </c>
      <c r="K1001" s="7">
        <v>190</v>
      </c>
      <c r="L1001" s="7">
        <v>34</v>
      </c>
      <c r="M1001" s="7">
        <f>Table23[[#This Row],[Qty]]*Table23[[#This Row],[Price]]</f>
        <v>6460</v>
      </c>
      <c r="N1001" s="6" t="s">
        <v>17</v>
      </c>
      <c r="O1001" s="8">
        <f>SUMIFS(Table23[Amount], Table23[Order Date], "&gt;"&amp;Table23[[#This Row],[Order Date]]-30,Table23[Order Date], "&lt;="&amp;Table23[[#This Row],[Order Date]])</f>
        <v>5853980</v>
      </c>
      <c r="P1001" s="9">
        <f>SUMIFS(Table23[Amount], Table23[Order Date], "&gt;"&amp;Table23[[#This Row],[Order Date]]-90,Table23[Order Date], "&lt;="&amp;Table23[[#This Row],[Order Date]])</f>
        <v>9599290</v>
      </c>
    </row>
    <row r="1002" spans="2:16" x14ac:dyDescent="0.25">
      <c r="B1002" s="5" t="s">
        <v>2506</v>
      </c>
      <c r="C1002" s="15">
        <v>44809</v>
      </c>
      <c r="D1002" s="21" t="str">
        <f>TEXT(Table23[[#This Row],[Order Date]],"d")</f>
        <v>5</v>
      </c>
      <c r="E1002" s="15" t="str">
        <f>TEXT(Table23[[#This Row],[Order Date]],"dddd")</f>
        <v>Monday</v>
      </c>
      <c r="F1002" s="6" t="str">
        <f>TEXT(Table23[[#This Row],[Order Date]],"mmmm")</f>
        <v>September</v>
      </c>
      <c r="G1002" s="6" t="s">
        <v>2195</v>
      </c>
      <c r="H1002" s="6" t="s">
        <v>2196</v>
      </c>
      <c r="I1002" s="6" t="s">
        <v>32</v>
      </c>
      <c r="J1002" s="6" t="s">
        <v>28</v>
      </c>
      <c r="K1002" s="7">
        <v>4000</v>
      </c>
      <c r="L1002" s="7">
        <v>54</v>
      </c>
      <c r="M1002" s="7">
        <f>Table23[[#This Row],[Qty]]*Table23[[#This Row],[Price]]</f>
        <v>216000</v>
      </c>
      <c r="N1002" s="6" t="s">
        <v>23</v>
      </c>
      <c r="O1002" s="8">
        <f>SUMIFS(Table23[Amount], Table23[Order Date], "&gt;"&amp;Table23[[#This Row],[Order Date]]-30,Table23[Order Date], "&lt;="&amp;Table23[[#This Row],[Order Date]])</f>
        <v>5853980</v>
      </c>
      <c r="P1002" s="9">
        <f>SUMIFS(Table23[Amount], Table23[Order Date], "&gt;"&amp;Table23[[#This Row],[Order Date]]-90,Table23[Order Date], "&lt;="&amp;Table23[[#This Row],[Order Date]])</f>
        <v>9599290</v>
      </c>
    </row>
    <row r="1003" spans="2:16" x14ac:dyDescent="0.25">
      <c r="B1003" s="5" t="s">
        <v>2507</v>
      </c>
      <c r="C1003" s="15">
        <v>44809</v>
      </c>
      <c r="D1003" s="21" t="str">
        <f>TEXT(Table23[[#This Row],[Order Date]],"d")</f>
        <v>5</v>
      </c>
      <c r="E1003" s="15" t="str">
        <f>TEXT(Table23[[#This Row],[Order Date]],"dddd")</f>
        <v>Monday</v>
      </c>
      <c r="F1003" s="6" t="str">
        <f>TEXT(Table23[[#This Row],[Order Date]],"mmmm")</f>
        <v>September</v>
      </c>
      <c r="G1003" s="6" t="s">
        <v>2198</v>
      </c>
      <c r="H1003" s="6" t="s">
        <v>2199</v>
      </c>
      <c r="I1003" s="6" t="s">
        <v>15</v>
      </c>
      <c r="J1003" s="6" t="s">
        <v>33</v>
      </c>
      <c r="K1003" s="7">
        <v>1500</v>
      </c>
      <c r="L1003" s="7">
        <v>32</v>
      </c>
      <c r="M1003" s="7">
        <f>Table23[[#This Row],[Qty]]*Table23[[#This Row],[Price]]</f>
        <v>48000</v>
      </c>
      <c r="N1003" s="6" t="s">
        <v>17</v>
      </c>
      <c r="O1003" s="8">
        <f>SUMIFS(Table23[Amount], Table23[Order Date], "&gt;"&amp;Table23[[#This Row],[Order Date]]-30,Table23[Order Date], "&lt;="&amp;Table23[[#This Row],[Order Date]])</f>
        <v>5853980</v>
      </c>
      <c r="P1003" s="9">
        <f>SUMIFS(Table23[Amount], Table23[Order Date], "&gt;"&amp;Table23[[#This Row],[Order Date]]-90,Table23[Order Date], "&lt;="&amp;Table23[[#This Row],[Order Date]])</f>
        <v>9599290</v>
      </c>
    </row>
    <row r="1004" spans="2:16" x14ac:dyDescent="0.25">
      <c r="B1004" s="5" t="s">
        <v>2508</v>
      </c>
      <c r="C1004" s="15">
        <v>44810</v>
      </c>
      <c r="D1004" s="21" t="str">
        <f>TEXT(Table23[[#This Row],[Order Date]],"d")</f>
        <v>6</v>
      </c>
      <c r="E1004" s="15" t="str">
        <f>TEXT(Table23[[#This Row],[Order Date]],"dddd")</f>
        <v>Tuesday</v>
      </c>
      <c r="F1004" s="6" t="str">
        <f>TEXT(Table23[[#This Row],[Order Date]],"mmmm")</f>
        <v>September</v>
      </c>
      <c r="G1004" s="6" t="s">
        <v>2201</v>
      </c>
      <c r="H1004" s="6" t="s">
        <v>2202</v>
      </c>
      <c r="I1004" s="6" t="s">
        <v>21</v>
      </c>
      <c r="J1004" s="6" t="s">
        <v>37</v>
      </c>
      <c r="K1004" s="7">
        <v>210</v>
      </c>
      <c r="L1004" s="7">
        <v>34</v>
      </c>
      <c r="M1004" s="7">
        <f>Table23[[#This Row],[Qty]]*Table23[[#This Row],[Price]]</f>
        <v>7140</v>
      </c>
      <c r="N1004" s="6" t="s">
        <v>23</v>
      </c>
      <c r="O1004" s="8">
        <f>SUMIFS(Table23[Amount], Table23[Order Date], "&gt;"&amp;Table23[[#This Row],[Order Date]]-30,Table23[Order Date], "&lt;="&amp;Table23[[#This Row],[Order Date]])</f>
        <v>6248480</v>
      </c>
      <c r="P1004" s="9">
        <f>SUMIFS(Table23[Amount], Table23[Order Date], "&gt;"&amp;Table23[[#This Row],[Order Date]]-90,Table23[Order Date], "&lt;="&amp;Table23[[#This Row],[Order Date]])</f>
        <v>9970670</v>
      </c>
    </row>
    <row r="1005" spans="2:16" x14ac:dyDescent="0.25">
      <c r="B1005" s="5" t="s">
        <v>2509</v>
      </c>
      <c r="C1005" s="15">
        <v>44810</v>
      </c>
      <c r="D1005" s="21" t="str">
        <f>TEXT(Table23[[#This Row],[Order Date]],"d")</f>
        <v>6</v>
      </c>
      <c r="E1005" s="15" t="str">
        <f>TEXT(Table23[[#This Row],[Order Date]],"dddd")</f>
        <v>Tuesday</v>
      </c>
      <c r="F1005" s="6" t="str">
        <f>TEXT(Table23[[#This Row],[Order Date]],"mmmm")</f>
        <v>September</v>
      </c>
      <c r="G1005" s="6" t="s">
        <v>2204</v>
      </c>
      <c r="H1005" s="6" t="s">
        <v>2205</v>
      </c>
      <c r="I1005" s="6" t="s">
        <v>27</v>
      </c>
      <c r="J1005" s="6" t="s">
        <v>41</v>
      </c>
      <c r="K1005" s="7">
        <v>4000</v>
      </c>
      <c r="L1005" s="7">
        <v>43</v>
      </c>
      <c r="M1005" s="7">
        <f>Table23[[#This Row],[Qty]]*Table23[[#This Row],[Price]]</f>
        <v>172000</v>
      </c>
      <c r="N1005" s="6" t="s">
        <v>17</v>
      </c>
      <c r="O1005" s="8">
        <f>SUMIFS(Table23[Amount], Table23[Order Date], "&gt;"&amp;Table23[[#This Row],[Order Date]]-30,Table23[Order Date], "&lt;="&amp;Table23[[#This Row],[Order Date]])</f>
        <v>6248480</v>
      </c>
      <c r="P1005" s="9">
        <f>SUMIFS(Table23[Amount], Table23[Order Date], "&gt;"&amp;Table23[[#This Row],[Order Date]]-90,Table23[Order Date], "&lt;="&amp;Table23[[#This Row],[Order Date]])</f>
        <v>9970670</v>
      </c>
    </row>
    <row r="1006" spans="2:16" x14ac:dyDescent="0.25">
      <c r="B1006" s="5" t="s">
        <v>2510</v>
      </c>
      <c r="C1006" s="15">
        <v>44810</v>
      </c>
      <c r="D1006" s="21" t="str">
        <f>TEXT(Table23[[#This Row],[Order Date]],"d")</f>
        <v>6</v>
      </c>
      <c r="E1006" s="15" t="str">
        <f>TEXT(Table23[[#This Row],[Order Date]],"dddd")</f>
        <v>Tuesday</v>
      </c>
      <c r="F1006" s="6" t="str">
        <f>TEXT(Table23[[#This Row],[Order Date]],"mmmm")</f>
        <v>September</v>
      </c>
      <c r="G1006" s="6" t="s">
        <v>2207</v>
      </c>
      <c r="H1006" s="6" t="s">
        <v>2208</v>
      </c>
      <c r="I1006" s="6" t="s">
        <v>32</v>
      </c>
      <c r="J1006" s="6" t="s">
        <v>45</v>
      </c>
      <c r="K1006" s="7">
        <v>3200</v>
      </c>
      <c r="L1006" s="7">
        <v>34</v>
      </c>
      <c r="M1006" s="7">
        <f>Table23[[#This Row],[Qty]]*Table23[[#This Row],[Price]]</f>
        <v>108800</v>
      </c>
      <c r="N1006" s="6" t="s">
        <v>23</v>
      </c>
      <c r="O1006" s="8">
        <f>SUMIFS(Table23[Amount], Table23[Order Date], "&gt;"&amp;Table23[[#This Row],[Order Date]]-30,Table23[Order Date], "&lt;="&amp;Table23[[#This Row],[Order Date]])</f>
        <v>6248480</v>
      </c>
      <c r="P1006" s="9">
        <f>SUMIFS(Table23[Amount], Table23[Order Date], "&gt;"&amp;Table23[[#This Row],[Order Date]]-90,Table23[Order Date], "&lt;="&amp;Table23[[#This Row],[Order Date]])</f>
        <v>9970670</v>
      </c>
    </row>
    <row r="1007" spans="2:16" x14ac:dyDescent="0.25">
      <c r="B1007" s="5" t="s">
        <v>2511</v>
      </c>
      <c r="C1007" s="15">
        <v>44810</v>
      </c>
      <c r="D1007" s="21" t="str">
        <f>TEXT(Table23[[#This Row],[Order Date]],"d")</f>
        <v>6</v>
      </c>
      <c r="E1007" s="15" t="str">
        <f>TEXT(Table23[[#This Row],[Order Date]],"dddd")</f>
        <v>Tuesday</v>
      </c>
      <c r="F1007" s="6" t="str">
        <f>TEXT(Table23[[#This Row],[Order Date]],"mmmm")</f>
        <v>September</v>
      </c>
      <c r="G1007" s="6" t="s">
        <v>2210</v>
      </c>
      <c r="H1007" s="6" t="s">
        <v>2211</v>
      </c>
      <c r="I1007" s="6" t="s">
        <v>15</v>
      </c>
      <c r="J1007" s="6" t="s">
        <v>16</v>
      </c>
      <c r="K1007" s="7">
        <v>2900</v>
      </c>
      <c r="L1007" s="7">
        <v>43</v>
      </c>
      <c r="M1007" s="7">
        <f>Table23[[#This Row],[Qty]]*Table23[[#This Row],[Price]]</f>
        <v>124700</v>
      </c>
      <c r="N1007" s="6" t="s">
        <v>17</v>
      </c>
      <c r="O1007" s="8">
        <f>SUMIFS(Table23[Amount], Table23[Order Date], "&gt;"&amp;Table23[[#This Row],[Order Date]]-30,Table23[Order Date], "&lt;="&amp;Table23[[#This Row],[Order Date]])</f>
        <v>6248480</v>
      </c>
      <c r="P1007" s="9">
        <f>SUMIFS(Table23[Amount], Table23[Order Date], "&gt;"&amp;Table23[[#This Row],[Order Date]]-90,Table23[Order Date], "&lt;="&amp;Table23[[#This Row],[Order Date]])</f>
        <v>9970670</v>
      </c>
    </row>
    <row r="1008" spans="2:16" x14ac:dyDescent="0.25">
      <c r="B1008" s="5" t="s">
        <v>2512</v>
      </c>
      <c r="C1008" s="15">
        <v>44810</v>
      </c>
      <c r="D1008" s="21" t="str">
        <f>TEXT(Table23[[#This Row],[Order Date]],"d")</f>
        <v>6</v>
      </c>
      <c r="E1008" s="15" t="str">
        <f>TEXT(Table23[[#This Row],[Order Date]],"dddd")</f>
        <v>Tuesday</v>
      </c>
      <c r="F1008" s="6" t="str">
        <f>TEXT(Table23[[#This Row],[Order Date]],"mmmm")</f>
        <v>September</v>
      </c>
      <c r="G1008" s="6" t="s">
        <v>2213</v>
      </c>
      <c r="H1008" s="6" t="s">
        <v>2214</v>
      </c>
      <c r="I1008" s="6" t="s">
        <v>21</v>
      </c>
      <c r="J1008" s="6" t="s">
        <v>22</v>
      </c>
      <c r="K1008" s="7">
        <v>190</v>
      </c>
      <c r="L1008" s="7">
        <v>45</v>
      </c>
      <c r="M1008" s="7">
        <f>Table23[[#This Row],[Qty]]*Table23[[#This Row],[Price]]</f>
        <v>8550</v>
      </c>
      <c r="N1008" s="6" t="s">
        <v>23</v>
      </c>
      <c r="O1008" s="8">
        <f>SUMIFS(Table23[Amount], Table23[Order Date], "&gt;"&amp;Table23[[#This Row],[Order Date]]-30,Table23[Order Date], "&lt;="&amp;Table23[[#This Row],[Order Date]])</f>
        <v>6248480</v>
      </c>
      <c r="P1008" s="9">
        <f>SUMIFS(Table23[Amount], Table23[Order Date], "&gt;"&amp;Table23[[#This Row],[Order Date]]-90,Table23[Order Date], "&lt;="&amp;Table23[[#This Row],[Order Date]])</f>
        <v>9970670</v>
      </c>
    </row>
    <row r="1009" spans="2:16" x14ac:dyDescent="0.25">
      <c r="B1009" s="5" t="s">
        <v>2513</v>
      </c>
      <c r="C1009" s="15">
        <v>44811</v>
      </c>
      <c r="D1009" s="21" t="str">
        <f>TEXT(Table23[[#This Row],[Order Date]],"d")</f>
        <v>7</v>
      </c>
      <c r="E1009" s="15" t="str">
        <f>TEXT(Table23[[#This Row],[Order Date]],"dddd")</f>
        <v>Wednesday</v>
      </c>
      <c r="F1009" s="6" t="str">
        <f>TEXT(Table23[[#This Row],[Order Date]],"mmmm")</f>
        <v>September</v>
      </c>
      <c r="G1009" s="6" t="s">
        <v>2216</v>
      </c>
      <c r="H1009" s="6" t="s">
        <v>2217</v>
      </c>
      <c r="I1009" s="6" t="s">
        <v>27</v>
      </c>
      <c r="J1009" s="6" t="s">
        <v>28</v>
      </c>
      <c r="K1009" s="7">
        <v>4000</v>
      </c>
      <c r="L1009" s="7">
        <v>54</v>
      </c>
      <c r="M1009" s="7">
        <f>Table23[[#This Row],[Qty]]*Table23[[#This Row],[Price]]</f>
        <v>216000</v>
      </c>
      <c r="N1009" s="6" t="s">
        <v>17</v>
      </c>
      <c r="O1009" s="8">
        <f>SUMIFS(Table23[Amount], Table23[Order Date], "&gt;"&amp;Table23[[#This Row],[Order Date]]-30,Table23[Order Date], "&lt;="&amp;Table23[[#This Row],[Order Date]])</f>
        <v>6680230</v>
      </c>
      <c r="P1009" s="9">
        <f>SUMIFS(Table23[Amount], Table23[Order Date], "&gt;"&amp;Table23[[#This Row],[Order Date]]-90,Table23[Order Date], "&lt;="&amp;Table23[[#This Row],[Order Date]])</f>
        <v>10408060</v>
      </c>
    </row>
    <row r="1010" spans="2:16" x14ac:dyDescent="0.25">
      <c r="B1010" s="5" t="s">
        <v>2514</v>
      </c>
      <c r="C1010" s="15">
        <v>44811</v>
      </c>
      <c r="D1010" s="21" t="str">
        <f>TEXT(Table23[[#This Row],[Order Date]],"d")</f>
        <v>7</v>
      </c>
      <c r="E1010" s="15" t="str">
        <f>TEXT(Table23[[#This Row],[Order Date]],"dddd")</f>
        <v>Wednesday</v>
      </c>
      <c r="F1010" s="6" t="str">
        <f>TEXT(Table23[[#This Row],[Order Date]],"mmmm")</f>
        <v>September</v>
      </c>
      <c r="G1010" s="6" t="s">
        <v>2219</v>
      </c>
      <c r="H1010" s="6" t="s">
        <v>2220</v>
      </c>
      <c r="I1010" s="6" t="s">
        <v>32</v>
      </c>
      <c r="J1010" s="6" t="s">
        <v>33</v>
      </c>
      <c r="K1010" s="7">
        <v>1500</v>
      </c>
      <c r="L1010" s="7">
        <v>43</v>
      </c>
      <c r="M1010" s="7">
        <f>Table23[[#This Row],[Qty]]*Table23[[#This Row],[Price]]</f>
        <v>64500</v>
      </c>
      <c r="N1010" s="6" t="s">
        <v>23</v>
      </c>
      <c r="O1010" s="8">
        <f>SUMIFS(Table23[Amount], Table23[Order Date], "&gt;"&amp;Table23[[#This Row],[Order Date]]-30,Table23[Order Date], "&lt;="&amp;Table23[[#This Row],[Order Date]])</f>
        <v>6680230</v>
      </c>
      <c r="P1010" s="9">
        <f>SUMIFS(Table23[Amount], Table23[Order Date], "&gt;"&amp;Table23[[#This Row],[Order Date]]-90,Table23[Order Date], "&lt;="&amp;Table23[[#This Row],[Order Date]])</f>
        <v>10408060</v>
      </c>
    </row>
    <row r="1011" spans="2:16" x14ac:dyDescent="0.25">
      <c r="B1011" s="5" t="s">
        <v>2515</v>
      </c>
      <c r="C1011" s="15">
        <v>44811</v>
      </c>
      <c r="D1011" s="21" t="str">
        <f>TEXT(Table23[[#This Row],[Order Date]],"d")</f>
        <v>7</v>
      </c>
      <c r="E1011" s="15" t="str">
        <f>TEXT(Table23[[#This Row],[Order Date]],"dddd")</f>
        <v>Wednesday</v>
      </c>
      <c r="F1011" s="6" t="str">
        <f>TEXT(Table23[[#This Row],[Order Date]],"mmmm")</f>
        <v>September</v>
      </c>
      <c r="G1011" s="6" t="s">
        <v>2222</v>
      </c>
      <c r="H1011" s="6" t="s">
        <v>2223</v>
      </c>
      <c r="I1011" s="6" t="s">
        <v>15</v>
      </c>
      <c r="J1011" s="6" t="s">
        <v>37</v>
      </c>
      <c r="K1011" s="7">
        <v>210</v>
      </c>
      <c r="L1011" s="7">
        <v>32</v>
      </c>
      <c r="M1011" s="7">
        <f>Table23[[#This Row],[Qty]]*Table23[[#This Row],[Price]]</f>
        <v>6720</v>
      </c>
      <c r="N1011" s="6" t="s">
        <v>17</v>
      </c>
      <c r="O1011" s="8">
        <f>SUMIFS(Table23[Amount], Table23[Order Date], "&gt;"&amp;Table23[[#This Row],[Order Date]]-30,Table23[Order Date], "&lt;="&amp;Table23[[#This Row],[Order Date]])</f>
        <v>6680230</v>
      </c>
      <c r="P1011" s="9">
        <f>SUMIFS(Table23[Amount], Table23[Order Date], "&gt;"&amp;Table23[[#This Row],[Order Date]]-90,Table23[Order Date], "&lt;="&amp;Table23[[#This Row],[Order Date]])</f>
        <v>10408060</v>
      </c>
    </row>
    <row r="1012" spans="2:16" x14ac:dyDescent="0.25">
      <c r="B1012" s="5" t="s">
        <v>2516</v>
      </c>
      <c r="C1012" s="15">
        <v>44811</v>
      </c>
      <c r="D1012" s="21" t="str">
        <f>TEXT(Table23[[#This Row],[Order Date]],"d")</f>
        <v>7</v>
      </c>
      <c r="E1012" s="15" t="str">
        <f>TEXT(Table23[[#This Row],[Order Date]],"dddd")</f>
        <v>Wednesday</v>
      </c>
      <c r="F1012" s="6" t="str">
        <f>TEXT(Table23[[#This Row],[Order Date]],"mmmm")</f>
        <v>September</v>
      </c>
      <c r="G1012" s="6" t="s">
        <v>2225</v>
      </c>
      <c r="H1012" s="6" t="s">
        <v>2226</v>
      </c>
      <c r="I1012" s="6" t="s">
        <v>21</v>
      </c>
      <c r="J1012" s="6" t="s">
        <v>41</v>
      </c>
      <c r="K1012" s="7">
        <v>4000</v>
      </c>
      <c r="L1012" s="7">
        <v>23</v>
      </c>
      <c r="M1012" s="7">
        <f>Table23[[#This Row],[Qty]]*Table23[[#This Row],[Price]]</f>
        <v>92000</v>
      </c>
      <c r="N1012" s="6" t="s">
        <v>23</v>
      </c>
      <c r="O1012" s="8">
        <f>SUMIFS(Table23[Amount], Table23[Order Date], "&gt;"&amp;Table23[[#This Row],[Order Date]]-30,Table23[Order Date], "&lt;="&amp;Table23[[#This Row],[Order Date]])</f>
        <v>6680230</v>
      </c>
      <c r="P1012" s="9">
        <f>SUMIFS(Table23[Amount], Table23[Order Date], "&gt;"&amp;Table23[[#This Row],[Order Date]]-90,Table23[Order Date], "&lt;="&amp;Table23[[#This Row],[Order Date]])</f>
        <v>10408060</v>
      </c>
    </row>
    <row r="1013" spans="2:16" x14ac:dyDescent="0.25">
      <c r="B1013" s="5" t="s">
        <v>2517</v>
      </c>
      <c r="C1013" s="15">
        <v>44811</v>
      </c>
      <c r="D1013" s="21" t="str">
        <f>TEXT(Table23[[#This Row],[Order Date]],"d")</f>
        <v>7</v>
      </c>
      <c r="E1013" s="15" t="str">
        <f>TEXT(Table23[[#This Row],[Order Date]],"dddd")</f>
        <v>Wednesday</v>
      </c>
      <c r="F1013" s="6" t="str">
        <f>TEXT(Table23[[#This Row],[Order Date]],"mmmm")</f>
        <v>September</v>
      </c>
      <c r="G1013" s="6" t="s">
        <v>2228</v>
      </c>
      <c r="H1013" s="6" t="s">
        <v>2229</v>
      </c>
      <c r="I1013" s="6" t="s">
        <v>27</v>
      </c>
      <c r="J1013" s="6" t="s">
        <v>45</v>
      </c>
      <c r="K1013" s="7">
        <v>3200</v>
      </c>
      <c r="L1013" s="7">
        <v>34</v>
      </c>
      <c r="M1013" s="7">
        <f>Table23[[#This Row],[Qty]]*Table23[[#This Row],[Price]]</f>
        <v>108800</v>
      </c>
      <c r="N1013" s="6" t="s">
        <v>17</v>
      </c>
      <c r="O1013" s="8">
        <f>SUMIFS(Table23[Amount], Table23[Order Date], "&gt;"&amp;Table23[[#This Row],[Order Date]]-30,Table23[Order Date], "&lt;="&amp;Table23[[#This Row],[Order Date]])</f>
        <v>6680230</v>
      </c>
      <c r="P1013" s="9">
        <f>SUMIFS(Table23[Amount], Table23[Order Date], "&gt;"&amp;Table23[[#This Row],[Order Date]]-90,Table23[Order Date], "&lt;="&amp;Table23[[#This Row],[Order Date]])</f>
        <v>10408060</v>
      </c>
    </row>
    <row r="1014" spans="2:16" x14ac:dyDescent="0.25">
      <c r="B1014" s="5" t="s">
        <v>2518</v>
      </c>
      <c r="C1014" s="15">
        <v>44812</v>
      </c>
      <c r="D1014" s="21" t="str">
        <f>TEXT(Table23[[#This Row],[Order Date]],"d")</f>
        <v>8</v>
      </c>
      <c r="E1014" s="15" t="str">
        <f>TEXT(Table23[[#This Row],[Order Date]],"dddd")</f>
        <v>Thursday</v>
      </c>
      <c r="F1014" s="6" t="str">
        <f>TEXT(Table23[[#This Row],[Order Date]],"mmmm")</f>
        <v>September</v>
      </c>
      <c r="G1014" s="6" t="s">
        <v>2231</v>
      </c>
      <c r="H1014" s="6" t="s">
        <v>2232</v>
      </c>
      <c r="I1014" s="6" t="s">
        <v>27</v>
      </c>
      <c r="J1014" s="6" t="s">
        <v>37</v>
      </c>
      <c r="K1014" s="7">
        <v>2900</v>
      </c>
      <c r="L1014" s="7">
        <v>45</v>
      </c>
      <c r="M1014" s="7">
        <f>Table23[[#This Row],[Qty]]*Table23[[#This Row],[Price]]</f>
        <v>130500</v>
      </c>
      <c r="N1014" s="6" t="s">
        <v>23</v>
      </c>
      <c r="O1014" s="8">
        <f>SUMIFS(Table23[Amount], Table23[Order Date], "&gt;"&amp;Table23[[#This Row],[Order Date]]-30,Table23[Order Date], "&lt;="&amp;Table23[[#This Row],[Order Date]])</f>
        <v>6993310</v>
      </c>
      <c r="P1014" s="9">
        <f>SUMIFS(Table23[Amount], Table23[Order Date], "&gt;"&amp;Table23[[#This Row],[Order Date]]-90,Table23[Order Date], "&lt;="&amp;Table23[[#This Row],[Order Date]])</f>
        <v>10677440</v>
      </c>
    </row>
    <row r="1015" spans="2:16" x14ac:dyDescent="0.25">
      <c r="B1015" s="5" t="s">
        <v>2519</v>
      </c>
      <c r="C1015" s="15">
        <v>44812</v>
      </c>
      <c r="D1015" s="21" t="str">
        <f>TEXT(Table23[[#This Row],[Order Date]],"d")</f>
        <v>8</v>
      </c>
      <c r="E1015" s="15" t="str">
        <f>TEXT(Table23[[#This Row],[Order Date]],"dddd")</f>
        <v>Thursday</v>
      </c>
      <c r="F1015" s="6" t="str">
        <f>TEXT(Table23[[#This Row],[Order Date]],"mmmm")</f>
        <v>September</v>
      </c>
      <c r="G1015" s="6" t="s">
        <v>2234</v>
      </c>
      <c r="H1015" s="6" t="s">
        <v>2235</v>
      </c>
      <c r="I1015" s="6" t="s">
        <v>32</v>
      </c>
      <c r="J1015" s="6" t="s">
        <v>41</v>
      </c>
      <c r="K1015" s="7">
        <v>190</v>
      </c>
      <c r="L1015" s="7">
        <v>65</v>
      </c>
      <c r="M1015" s="7">
        <f>Table23[[#This Row],[Qty]]*Table23[[#This Row],[Price]]</f>
        <v>12350</v>
      </c>
      <c r="N1015" s="6" t="s">
        <v>17</v>
      </c>
      <c r="O1015" s="8">
        <f>SUMIFS(Table23[Amount], Table23[Order Date], "&gt;"&amp;Table23[[#This Row],[Order Date]]-30,Table23[Order Date], "&lt;="&amp;Table23[[#This Row],[Order Date]])</f>
        <v>6993310</v>
      </c>
      <c r="P1015" s="9">
        <f>SUMIFS(Table23[Amount], Table23[Order Date], "&gt;"&amp;Table23[[#This Row],[Order Date]]-90,Table23[Order Date], "&lt;="&amp;Table23[[#This Row],[Order Date]])</f>
        <v>10677440</v>
      </c>
    </row>
    <row r="1016" spans="2:16" x14ac:dyDescent="0.25">
      <c r="B1016" s="5" t="s">
        <v>2520</v>
      </c>
      <c r="C1016" s="15">
        <v>44812</v>
      </c>
      <c r="D1016" s="21" t="str">
        <f>TEXT(Table23[[#This Row],[Order Date]],"d")</f>
        <v>8</v>
      </c>
      <c r="E1016" s="15" t="str">
        <f>TEXT(Table23[[#This Row],[Order Date]],"dddd")</f>
        <v>Thursday</v>
      </c>
      <c r="F1016" s="6" t="str">
        <f>TEXT(Table23[[#This Row],[Order Date]],"mmmm")</f>
        <v>September</v>
      </c>
      <c r="G1016" s="6" t="s">
        <v>2237</v>
      </c>
      <c r="H1016" s="6" t="s">
        <v>2238</v>
      </c>
      <c r="I1016" s="6" t="s">
        <v>15</v>
      </c>
      <c r="J1016" s="6" t="s">
        <v>45</v>
      </c>
      <c r="K1016" s="7">
        <v>4000</v>
      </c>
      <c r="L1016" s="7">
        <v>43</v>
      </c>
      <c r="M1016" s="7">
        <f>Table23[[#This Row],[Qty]]*Table23[[#This Row],[Price]]</f>
        <v>172000</v>
      </c>
      <c r="N1016" s="6" t="s">
        <v>23</v>
      </c>
      <c r="O1016" s="8">
        <f>SUMIFS(Table23[Amount], Table23[Order Date], "&gt;"&amp;Table23[[#This Row],[Order Date]]-30,Table23[Order Date], "&lt;="&amp;Table23[[#This Row],[Order Date]])</f>
        <v>6993310</v>
      </c>
      <c r="P1016" s="9">
        <f>SUMIFS(Table23[Amount], Table23[Order Date], "&gt;"&amp;Table23[[#This Row],[Order Date]]-90,Table23[Order Date], "&lt;="&amp;Table23[[#This Row],[Order Date]])</f>
        <v>10677440</v>
      </c>
    </row>
    <row r="1017" spans="2:16" x14ac:dyDescent="0.25">
      <c r="B1017" s="5" t="s">
        <v>2521</v>
      </c>
      <c r="C1017" s="15">
        <v>44812</v>
      </c>
      <c r="D1017" s="21" t="str">
        <f>TEXT(Table23[[#This Row],[Order Date]],"d")</f>
        <v>8</v>
      </c>
      <c r="E1017" s="15" t="str">
        <f>TEXT(Table23[[#This Row],[Order Date]],"dddd")</f>
        <v>Thursday</v>
      </c>
      <c r="F1017" s="6" t="str">
        <f>TEXT(Table23[[#This Row],[Order Date]],"mmmm")</f>
        <v>September</v>
      </c>
      <c r="G1017" s="6" t="s">
        <v>2240</v>
      </c>
      <c r="H1017" s="6" t="s">
        <v>2241</v>
      </c>
      <c r="I1017" s="6" t="s">
        <v>27</v>
      </c>
      <c r="J1017" s="6" t="s">
        <v>37</v>
      </c>
      <c r="K1017" s="7">
        <v>1500</v>
      </c>
      <c r="L1017" s="7">
        <v>33</v>
      </c>
      <c r="M1017" s="7">
        <f>Table23[[#This Row],[Qty]]*Table23[[#This Row],[Price]]</f>
        <v>49500</v>
      </c>
      <c r="N1017" s="6" t="s">
        <v>17</v>
      </c>
      <c r="O1017" s="8">
        <f>SUMIFS(Table23[Amount], Table23[Order Date], "&gt;"&amp;Table23[[#This Row],[Order Date]]-30,Table23[Order Date], "&lt;="&amp;Table23[[#This Row],[Order Date]])</f>
        <v>6993310</v>
      </c>
      <c r="P1017" s="9">
        <f>SUMIFS(Table23[Amount], Table23[Order Date], "&gt;"&amp;Table23[[#This Row],[Order Date]]-90,Table23[Order Date], "&lt;="&amp;Table23[[#This Row],[Order Date]])</f>
        <v>10677440</v>
      </c>
    </row>
    <row r="1018" spans="2:16" x14ac:dyDescent="0.25">
      <c r="B1018" s="5" t="s">
        <v>2522</v>
      </c>
      <c r="C1018" s="15">
        <v>44812</v>
      </c>
      <c r="D1018" s="21" t="str">
        <f>TEXT(Table23[[#This Row],[Order Date]],"d")</f>
        <v>8</v>
      </c>
      <c r="E1018" s="15" t="str">
        <f>TEXT(Table23[[#This Row],[Order Date]],"dddd")</f>
        <v>Thursday</v>
      </c>
      <c r="F1018" s="6" t="str">
        <f>TEXT(Table23[[#This Row],[Order Date]],"mmmm")</f>
        <v>September</v>
      </c>
      <c r="G1018" s="6" t="s">
        <v>2243</v>
      </c>
      <c r="H1018" s="6" t="s">
        <v>2244</v>
      </c>
      <c r="I1018" s="6" t="s">
        <v>32</v>
      </c>
      <c r="J1018" s="6" t="s">
        <v>41</v>
      </c>
      <c r="K1018" s="7">
        <v>210</v>
      </c>
      <c r="L1018" s="7">
        <v>23</v>
      </c>
      <c r="M1018" s="7">
        <f>Table23[[#This Row],[Qty]]*Table23[[#This Row],[Price]]</f>
        <v>4830</v>
      </c>
      <c r="N1018" s="6" t="s">
        <v>23</v>
      </c>
      <c r="O1018" s="8">
        <f>SUMIFS(Table23[Amount], Table23[Order Date], "&gt;"&amp;Table23[[#This Row],[Order Date]]-30,Table23[Order Date], "&lt;="&amp;Table23[[#This Row],[Order Date]])</f>
        <v>6993310</v>
      </c>
      <c r="P1018" s="9">
        <f>SUMIFS(Table23[Amount], Table23[Order Date], "&gt;"&amp;Table23[[#This Row],[Order Date]]-90,Table23[Order Date], "&lt;="&amp;Table23[[#This Row],[Order Date]])</f>
        <v>10677440</v>
      </c>
    </row>
    <row r="1019" spans="2:16" x14ac:dyDescent="0.25">
      <c r="B1019" s="5" t="s">
        <v>2523</v>
      </c>
      <c r="C1019" s="15">
        <v>44813</v>
      </c>
      <c r="D1019" s="21" t="str">
        <f>TEXT(Table23[[#This Row],[Order Date]],"d")</f>
        <v>9</v>
      </c>
      <c r="E1019" s="15" t="str">
        <f>TEXT(Table23[[#This Row],[Order Date]],"dddd")</f>
        <v>Friday</v>
      </c>
      <c r="F1019" s="6" t="str">
        <f>TEXT(Table23[[#This Row],[Order Date]],"mmmm")</f>
        <v>September</v>
      </c>
      <c r="G1019" s="6" t="s">
        <v>2246</v>
      </c>
      <c r="H1019" s="6" t="s">
        <v>2247</v>
      </c>
      <c r="I1019" s="6" t="s">
        <v>15</v>
      </c>
      <c r="J1019" s="6" t="s">
        <v>45</v>
      </c>
      <c r="K1019" s="7">
        <v>4000</v>
      </c>
      <c r="L1019" s="7">
        <v>12</v>
      </c>
      <c r="M1019" s="7">
        <f>Table23[[#This Row],[Qty]]*Table23[[#This Row],[Price]]</f>
        <v>48000</v>
      </c>
      <c r="N1019" s="6" t="s">
        <v>17</v>
      </c>
      <c r="O1019" s="8">
        <f>SUMIFS(Table23[Amount], Table23[Order Date], "&gt;"&amp;Table23[[#This Row],[Order Date]]-30,Table23[Order Date], "&lt;="&amp;Table23[[#This Row],[Order Date]])</f>
        <v>7320930</v>
      </c>
      <c r="P1019" s="9">
        <f>SUMIFS(Table23[Amount], Table23[Order Date], "&gt;"&amp;Table23[[#This Row],[Order Date]]-90,Table23[Order Date], "&lt;="&amp;Table23[[#This Row],[Order Date]])</f>
        <v>10949130</v>
      </c>
    </row>
    <row r="1020" spans="2:16" x14ac:dyDescent="0.25">
      <c r="B1020" s="5" t="s">
        <v>2524</v>
      </c>
      <c r="C1020" s="15">
        <v>44813</v>
      </c>
      <c r="D1020" s="21" t="str">
        <f>TEXT(Table23[[#This Row],[Order Date]],"d")</f>
        <v>9</v>
      </c>
      <c r="E1020" s="15" t="str">
        <f>TEXT(Table23[[#This Row],[Order Date]],"dddd")</f>
        <v>Friday</v>
      </c>
      <c r="F1020" s="6" t="str">
        <f>TEXT(Table23[[#This Row],[Order Date]],"mmmm")</f>
        <v>September</v>
      </c>
      <c r="G1020" s="6" t="s">
        <v>2180</v>
      </c>
      <c r="H1020" s="6" t="s">
        <v>2181</v>
      </c>
      <c r="I1020" s="6" t="s">
        <v>27</v>
      </c>
      <c r="J1020" s="6" t="s">
        <v>37</v>
      </c>
      <c r="K1020" s="7">
        <v>3200</v>
      </c>
      <c r="L1020" s="7">
        <v>23</v>
      </c>
      <c r="M1020" s="7">
        <f>Table23[[#This Row],[Qty]]*Table23[[#This Row],[Price]]</f>
        <v>73600</v>
      </c>
      <c r="N1020" s="6" t="s">
        <v>23</v>
      </c>
      <c r="O1020" s="8">
        <f>SUMIFS(Table23[Amount], Table23[Order Date], "&gt;"&amp;Table23[[#This Row],[Order Date]]-30,Table23[Order Date], "&lt;="&amp;Table23[[#This Row],[Order Date]])</f>
        <v>7320930</v>
      </c>
      <c r="P1020" s="9">
        <f>SUMIFS(Table23[Amount], Table23[Order Date], "&gt;"&amp;Table23[[#This Row],[Order Date]]-90,Table23[Order Date], "&lt;="&amp;Table23[[#This Row],[Order Date]])</f>
        <v>10949130</v>
      </c>
    </row>
    <row r="1021" spans="2:16" x14ac:dyDescent="0.25">
      <c r="B1021" s="5" t="s">
        <v>2525</v>
      </c>
      <c r="C1021" s="15">
        <v>44813</v>
      </c>
      <c r="D1021" s="21" t="str">
        <f>TEXT(Table23[[#This Row],[Order Date]],"d")</f>
        <v>9</v>
      </c>
      <c r="E1021" s="15" t="str">
        <f>TEXT(Table23[[#This Row],[Order Date]],"dddd")</f>
        <v>Friday</v>
      </c>
      <c r="F1021" s="6" t="str">
        <f>TEXT(Table23[[#This Row],[Order Date]],"mmmm")</f>
        <v>September</v>
      </c>
      <c r="G1021" s="6" t="s">
        <v>2183</v>
      </c>
      <c r="H1021" s="6" t="s">
        <v>2184</v>
      </c>
      <c r="I1021" s="6" t="s">
        <v>32</v>
      </c>
      <c r="J1021" s="6" t="s">
        <v>41</v>
      </c>
      <c r="K1021" s="7">
        <v>2900</v>
      </c>
      <c r="L1021" s="7">
        <v>34</v>
      </c>
      <c r="M1021" s="7">
        <f>Table23[[#This Row],[Qty]]*Table23[[#This Row],[Price]]</f>
        <v>98600</v>
      </c>
      <c r="N1021" s="6" t="s">
        <v>17</v>
      </c>
      <c r="O1021" s="8">
        <f>SUMIFS(Table23[Amount], Table23[Order Date], "&gt;"&amp;Table23[[#This Row],[Order Date]]-30,Table23[Order Date], "&lt;="&amp;Table23[[#This Row],[Order Date]])</f>
        <v>7320930</v>
      </c>
      <c r="P1021" s="9">
        <f>SUMIFS(Table23[Amount], Table23[Order Date], "&gt;"&amp;Table23[[#This Row],[Order Date]]-90,Table23[Order Date], "&lt;="&amp;Table23[[#This Row],[Order Date]])</f>
        <v>10949130</v>
      </c>
    </row>
    <row r="1022" spans="2:16" x14ac:dyDescent="0.25">
      <c r="B1022" s="5" t="s">
        <v>2526</v>
      </c>
      <c r="C1022" s="15">
        <v>44813</v>
      </c>
      <c r="D1022" s="21" t="str">
        <f>TEXT(Table23[[#This Row],[Order Date]],"d")</f>
        <v>9</v>
      </c>
      <c r="E1022" s="15" t="str">
        <f>TEXT(Table23[[#This Row],[Order Date]],"dddd")</f>
        <v>Friday</v>
      </c>
      <c r="F1022" s="6" t="str">
        <f>TEXT(Table23[[#This Row],[Order Date]],"mmmm")</f>
        <v>September</v>
      </c>
      <c r="G1022" s="6" t="s">
        <v>2186</v>
      </c>
      <c r="H1022" s="6" t="s">
        <v>2187</v>
      </c>
      <c r="I1022" s="6" t="s">
        <v>15</v>
      </c>
      <c r="J1022" s="6" t="s">
        <v>45</v>
      </c>
      <c r="K1022" s="7">
        <v>190</v>
      </c>
      <c r="L1022" s="7">
        <v>43</v>
      </c>
      <c r="M1022" s="7">
        <f>Table23[[#This Row],[Qty]]*Table23[[#This Row],[Price]]</f>
        <v>8170</v>
      </c>
      <c r="N1022" s="6" t="s">
        <v>23</v>
      </c>
      <c r="O1022" s="8">
        <f>SUMIFS(Table23[Amount], Table23[Order Date], "&gt;"&amp;Table23[[#This Row],[Order Date]]-30,Table23[Order Date], "&lt;="&amp;Table23[[#This Row],[Order Date]])</f>
        <v>7320930</v>
      </c>
      <c r="P1022" s="9">
        <f>SUMIFS(Table23[Amount], Table23[Order Date], "&gt;"&amp;Table23[[#This Row],[Order Date]]-90,Table23[Order Date], "&lt;="&amp;Table23[[#This Row],[Order Date]])</f>
        <v>10949130</v>
      </c>
    </row>
    <row r="1023" spans="2:16" x14ac:dyDescent="0.25">
      <c r="B1023" s="5" t="s">
        <v>2527</v>
      </c>
      <c r="C1023" s="15">
        <v>44813</v>
      </c>
      <c r="D1023" s="21" t="str">
        <f>TEXT(Table23[[#This Row],[Order Date]],"d")</f>
        <v>9</v>
      </c>
      <c r="E1023" s="15" t="str">
        <f>TEXT(Table23[[#This Row],[Order Date]],"dddd")</f>
        <v>Friday</v>
      </c>
      <c r="F1023" s="6" t="str">
        <f>TEXT(Table23[[#This Row],[Order Date]],"mmmm")</f>
        <v>September</v>
      </c>
      <c r="G1023" s="6" t="s">
        <v>2189</v>
      </c>
      <c r="H1023" s="6" t="s">
        <v>2190</v>
      </c>
      <c r="I1023" s="6" t="s">
        <v>21</v>
      </c>
      <c r="J1023" s="6" t="s">
        <v>16</v>
      </c>
      <c r="K1023" s="7">
        <v>4000</v>
      </c>
      <c r="L1023" s="7">
        <v>32</v>
      </c>
      <c r="M1023" s="7">
        <f>Table23[[#This Row],[Qty]]*Table23[[#This Row],[Price]]</f>
        <v>128000</v>
      </c>
      <c r="N1023" s="6" t="s">
        <v>17</v>
      </c>
      <c r="O1023" s="8">
        <f>SUMIFS(Table23[Amount], Table23[Order Date], "&gt;"&amp;Table23[[#This Row],[Order Date]]-30,Table23[Order Date], "&lt;="&amp;Table23[[#This Row],[Order Date]])</f>
        <v>7320930</v>
      </c>
      <c r="P1023" s="9">
        <f>SUMIFS(Table23[Amount], Table23[Order Date], "&gt;"&amp;Table23[[#This Row],[Order Date]]-90,Table23[Order Date], "&lt;="&amp;Table23[[#This Row],[Order Date]])</f>
        <v>10949130</v>
      </c>
    </row>
    <row r="1024" spans="2:16" x14ac:dyDescent="0.25">
      <c r="B1024" s="5" t="s">
        <v>2528</v>
      </c>
      <c r="C1024" s="15">
        <v>44814</v>
      </c>
      <c r="D1024" s="21" t="str">
        <f>TEXT(Table23[[#This Row],[Order Date]],"d")</f>
        <v>10</v>
      </c>
      <c r="E1024" s="15" t="str">
        <f>TEXT(Table23[[#This Row],[Order Date]],"dddd")</f>
        <v>Saturday</v>
      </c>
      <c r="F1024" s="6" t="str">
        <f>TEXT(Table23[[#This Row],[Order Date]],"mmmm")</f>
        <v>September</v>
      </c>
      <c r="G1024" s="6" t="s">
        <v>2192</v>
      </c>
      <c r="H1024" s="6" t="s">
        <v>2193</v>
      </c>
      <c r="I1024" s="6" t="s">
        <v>27</v>
      </c>
      <c r="J1024" s="6" t="s">
        <v>22</v>
      </c>
      <c r="K1024" s="7">
        <v>1500</v>
      </c>
      <c r="L1024" s="7">
        <v>45</v>
      </c>
      <c r="M1024" s="7">
        <f>Table23[[#This Row],[Qty]]*Table23[[#This Row],[Price]]</f>
        <v>67500</v>
      </c>
      <c r="N1024" s="6" t="s">
        <v>23</v>
      </c>
      <c r="O1024" s="8">
        <f>SUMIFS(Table23[Amount], Table23[Order Date], "&gt;"&amp;Table23[[#This Row],[Order Date]]-30,Table23[Order Date], "&lt;="&amp;Table23[[#This Row],[Order Date]])</f>
        <v>7921490</v>
      </c>
      <c r="P1024" s="9">
        <f>SUMIFS(Table23[Amount], Table23[Order Date], "&gt;"&amp;Table23[[#This Row],[Order Date]]-90,Table23[Order Date], "&lt;="&amp;Table23[[#This Row],[Order Date]])</f>
        <v>11535670</v>
      </c>
    </row>
    <row r="1025" spans="2:16" x14ac:dyDescent="0.25">
      <c r="B1025" s="5" t="s">
        <v>2529</v>
      </c>
      <c r="C1025" s="15">
        <v>44814</v>
      </c>
      <c r="D1025" s="21" t="str">
        <f>TEXT(Table23[[#This Row],[Order Date]],"d")</f>
        <v>10</v>
      </c>
      <c r="E1025" s="15" t="str">
        <f>TEXT(Table23[[#This Row],[Order Date]],"dddd")</f>
        <v>Saturday</v>
      </c>
      <c r="F1025" s="6" t="str">
        <f>TEXT(Table23[[#This Row],[Order Date]],"mmmm")</f>
        <v>September</v>
      </c>
      <c r="G1025" s="6" t="s">
        <v>2195</v>
      </c>
      <c r="H1025" s="6" t="s">
        <v>2196</v>
      </c>
      <c r="I1025" s="6" t="s">
        <v>32</v>
      </c>
      <c r="J1025" s="6" t="s">
        <v>28</v>
      </c>
      <c r="K1025" s="7">
        <v>210</v>
      </c>
      <c r="L1025" s="7">
        <v>65</v>
      </c>
      <c r="M1025" s="7">
        <f>Table23[[#This Row],[Qty]]*Table23[[#This Row],[Price]]</f>
        <v>13650</v>
      </c>
      <c r="N1025" s="6" t="s">
        <v>17</v>
      </c>
      <c r="O1025" s="8">
        <f>SUMIFS(Table23[Amount], Table23[Order Date], "&gt;"&amp;Table23[[#This Row],[Order Date]]-30,Table23[Order Date], "&lt;="&amp;Table23[[#This Row],[Order Date]])</f>
        <v>7921490</v>
      </c>
      <c r="P1025" s="9">
        <f>SUMIFS(Table23[Amount], Table23[Order Date], "&gt;"&amp;Table23[[#This Row],[Order Date]]-90,Table23[Order Date], "&lt;="&amp;Table23[[#This Row],[Order Date]])</f>
        <v>11535670</v>
      </c>
    </row>
    <row r="1026" spans="2:16" x14ac:dyDescent="0.25">
      <c r="B1026" s="5" t="s">
        <v>2530</v>
      </c>
      <c r="C1026" s="15">
        <v>44814</v>
      </c>
      <c r="D1026" s="21" t="str">
        <f>TEXT(Table23[[#This Row],[Order Date]],"d")</f>
        <v>10</v>
      </c>
      <c r="E1026" s="15" t="str">
        <f>TEXT(Table23[[#This Row],[Order Date]],"dddd")</f>
        <v>Saturday</v>
      </c>
      <c r="F1026" s="6" t="str">
        <f>TEXT(Table23[[#This Row],[Order Date]],"mmmm")</f>
        <v>September</v>
      </c>
      <c r="G1026" s="6" t="s">
        <v>2198</v>
      </c>
      <c r="H1026" s="6" t="s">
        <v>2199</v>
      </c>
      <c r="I1026" s="6" t="s">
        <v>15</v>
      </c>
      <c r="J1026" s="6" t="s">
        <v>33</v>
      </c>
      <c r="K1026" s="7">
        <v>4000</v>
      </c>
      <c r="L1026" s="7">
        <v>55</v>
      </c>
      <c r="M1026" s="7">
        <f>Table23[[#This Row],[Qty]]*Table23[[#This Row],[Price]]</f>
        <v>220000</v>
      </c>
      <c r="N1026" s="6" t="s">
        <v>23</v>
      </c>
      <c r="O1026" s="8">
        <f>SUMIFS(Table23[Amount], Table23[Order Date], "&gt;"&amp;Table23[[#This Row],[Order Date]]-30,Table23[Order Date], "&lt;="&amp;Table23[[#This Row],[Order Date]])</f>
        <v>7921490</v>
      </c>
      <c r="P1026" s="9">
        <f>SUMIFS(Table23[Amount], Table23[Order Date], "&gt;"&amp;Table23[[#This Row],[Order Date]]-90,Table23[Order Date], "&lt;="&amp;Table23[[#This Row],[Order Date]])</f>
        <v>11535670</v>
      </c>
    </row>
    <row r="1027" spans="2:16" x14ac:dyDescent="0.25">
      <c r="B1027" s="5" t="s">
        <v>2531</v>
      </c>
      <c r="C1027" s="15">
        <v>44814</v>
      </c>
      <c r="D1027" s="21" t="str">
        <f>TEXT(Table23[[#This Row],[Order Date]],"d")</f>
        <v>10</v>
      </c>
      <c r="E1027" s="15" t="str">
        <f>TEXT(Table23[[#This Row],[Order Date]],"dddd")</f>
        <v>Saturday</v>
      </c>
      <c r="F1027" s="6" t="str">
        <f>TEXT(Table23[[#This Row],[Order Date]],"mmmm")</f>
        <v>September</v>
      </c>
      <c r="G1027" s="6" t="s">
        <v>2201</v>
      </c>
      <c r="H1027" s="6" t="s">
        <v>2202</v>
      </c>
      <c r="I1027" s="6" t="s">
        <v>21</v>
      </c>
      <c r="J1027" s="6" t="s">
        <v>37</v>
      </c>
      <c r="K1027" s="7">
        <v>3200</v>
      </c>
      <c r="L1027" s="7">
        <v>54</v>
      </c>
      <c r="M1027" s="7">
        <f>Table23[[#This Row],[Qty]]*Table23[[#This Row],[Price]]</f>
        <v>172800</v>
      </c>
      <c r="N1027" s="6" t="s">
        <v>17</v>
      </c>
      <c r="O1027" s="8">
        <f>SUMIFS(Table23[Amount], Table23[Order Date], "&gt;"&amp;Table23[[#This Row],[Order Date]]-30,Table23[Order Date], "&lt;="&amp;Table23[[#This Row],[Order Date]])</f>
        <v>7921490</v>
      </c>
      <c r="P1027" s="9">
        <f>SUMIFS(Table23[Amount], Table23[Order Date], "&gt;"&amp;Table23[[#This Row],[Order Date]]-90,Table23[Order Date], "&lt;="&amp;Table23[[#This Row],[Order Date]])</f>
        <v>11535670</v>
      </c>
    </row>
    <row r="1028" spans="2:16" x14ac:dyDescent="0.25">
      <c r="B1028" s="5" t="s">
        <v>2532</v>
      </c>
      <c r="C1028" s="15">
        <v>44814</v>
      </c>
      <c r="D1028" s="21" t="str">
        <f>TEXT(Table23[[#This Row],[Order Date]],"d")</f>
        <v>10</v>
      </c>
      <c r="E1028" s="15" t="str">
        <f>TEXT(Table23[[#This Row],[Order Date]],"dddd")</f>
        <v>Saturday</v>
      </c>
      <c r="F1028" s="6" t="str">
        <f>TEXT(Table23[[#This Row],[Order Date]],"mmmm")</f>
        <v>September</v>
      </c>
      <c r="G1028" s="6" t="s">
        <v>2204</v>
      </c>
      <c r="H1028" s="6" t="s">
        <v>2205</v>
      </c>
      <c r="I1028" s="6" t="s">
        <v>27</v>
      </c>
      <c r="J1028" s="6" t="s">
        <v>41</v>
      </c>
      <c r="K1028" s="7">
        <v>2900</v>
      </c>
      <c r="L1028" s="7">
        <v>56</v>
      </c>
      <c r="M1028" s="7">
        <f>Table23[[#This Row],[Qty]]*Table23[[#This Row],[Price]]</f>
        <v>162400</v>
      </c>
      <c r="N1028" s="6" t="s">
        <v>23</v>
      </c>
      <c r="O1028" s="8">
        <f>SUMIFS(Table23[Amount], Table23[Order Date], "&gt;"&amp;Table23[[#This Row],[Order Date]]-30,Table23[Order Date], "&lt;="&amp;Table23[[#This Row],[Order Date]])</f>
        <v>7921490</v>
      </c>
      <c r="P1028" s="9">
        <f>SUMIFS(Table23[Amount], Table23[Order Date], "&gt;"&amp;Table23[[#This Row],[Order Date]]-90,Table23[Order Date], "&lt;="&amp;Table23[[#This Row],[Order Date]])</f>
        <v>11535670</v>
      </c>
    </row>
    <row r="1029" spans="2:16" x14ac:dyDescent="0.25">
      <c r="B1029" s="5" t="s">
        <v>2533</v>
      </c>
      <c r="C1029" s="15">
        <v>44815</v>
      </c>
      <c r="D1029" s="21" t="str">
        <f>TEXT(Table23[[#This Row],[Order Date]],"d")</f>
        <v>11</v>
      </c>
      <c r="E1029" s="15" t="str">
        <f>TEXT(Table23[[#This Row],[Order Date]],"dddd")</f>
        <v>Sunday</v>
      </c>
      <c r="F1029" s="6" t="str">
        <f>TEXT(Table23[[#This Row],[Order Date]],"mmmm")</f>
        <v>September</v>
      </c>
      <c r="G1029" s="6" t="s">
        <v>2207</v>
      </c>
      <c r="H1029" s="6" t="s">
        <v>2208</v>
      </c>
      <c r="I1029" s="6" t="s">
        <v>32</v>
      </c>
      <c r="J1029" s="6" t="s">
        <v>45</v>
      </c>
      <c r="K1029" s="7">
        <v>190</v>
      </c>
      <c r="L1029" s="7">
        <v>54</v>
      </c>
      <c r="M1029" s="7">
        <f>Table23[[#This Row],[Qty]]*Table23[[#This Row],[Price]]</f>
        <v>10260</v>
      </c>
      <c r="N1029" s="6" t="s">
        <v>17</v>
      </c>
      <c r="O1029" s="8">
        <f>SUMIFS(Table23[Amount], Table23[Order Date], "&gt;"&amp;Table23[[#This Row],[Order Date]]-30,Table23[Order Date], "&lt;="&amp;Table23[[#This Row],[Order Date]])</f>
        <v>8312500</v>
      </c>
      <c r="P1029" s="9">
        <f>SUMIFS(Table23[Amount], Table23[Order Date], "&gt;"&amp;Table23[[#This Row],[Order Date]]-90,Table23[Order Date], "&lt;="&amp;Table23[[#This Row],[Order Date]])</f>
        <v>11952940</v>
      </c>
    </row>
    <row r="1030" spans="2:16" x14ac:dyDescent="0.25">
      <c r="B1030" s="5" t="s">
        <v>2534</v>
      </c>
      <c r="C1030" s="15">
        <v>44815</v>
      </c>
      <c r="D1030" s="21" t="str">
        <f>TEXT(Table23[[#This Row],[Order Date]],"d")</f>
        <v>11</v>
      </c>
      <c r="E1030" s="15" t="str">
        <f>TEXT(Table23[[#This Row],[Order Date]],"dddd")</f>
        <v>Sunday</v>
      </c>
      <c r="F1030" s="6" t="str">
        <f>TEXT(Table23[[#This Row],[Order Date]],"mmmm")</f>
        <v>September</v>
      </c>
      <c r="G1030" s="6" t="s">
        <v>2210</v>
      </c>
      <c r="H1030" s="6" t="s">
        <v>2211</v>
      </c>
      <c r="I1030" s="6" t="s">
        <v>15</v>
      </c>
      <c r="J1030" s="6" t="s">
        <v>16</v>
      </c>
      <c r="K1030" s="7">
        <v>4000</v>
      </c>
      <c r="L1030" s="7">
        <v>35</v>
      </c>
      <c r="M1030" s="7">
        <f>Table23[[#This Row],[Qty]]*Table23[[#This Row],[Price]]</f>
        <v>140000</v>
      </c>
      <c r="N1030" s="6" t="s">
        <v>23</v>
      </c>
      <c r="O1030" s="8">
        <f>SUMIFS(Table23[Amount], Table23[Order Date], "&gt;"&amp;Table23[[#This Row],[Order Date]]-30,Table23[Order Date], "&lt;="&amp;Table23[[#This Row],[Order Date]])</f>
        <v>8312500</v>
      </c>
      <c r="P1030" s="9">
        <f>SUMIFS(Table23[Amount], Table23[Order Date], "&gt;"&amp;Table23[[#This Row],[Order Date]]-90,Table23[Order Date], "&lt;="&amp;Table23[[#This Row],[Order Date]])</f>
        <v>11952940</v>
      </c>
    </row>
    <row r="1031" spans="2:16" x14ac:dyDescent="0.25">
      <c r="B1031" s="5" t="s">
        <v>2535</v>
      </c>
      <c r="C1031" s="15">
        <v>44815</v>
      </c>
      <c r="D1031" s="21" t="str">
        <f>TEXT(Table23[[#This Row],[Order Date]],"d")</f>
        <v>11</v>
      </c>
      <c r="E1031" s="15" t="str">
        <f>TEXT(Table23[[#This Row],[Order Date]],"dddd")</f>
        <v>Sunday</v>
      </c>
      <c r="F1031" s="6" t="str">
        <f>TEXT(Table23[[#This Row],[Order Date]],"mmmm")</f>
        <v>September</v>
      </c>
      <c r="G1031" s="6" t="s">
        <v>2213</v>
      </c>
      <c r="H1031" s="6" t="s">
        <v>2214</v>
      </c>
      <c r="I1031" s="6" t="s">
        <v>21</v>
      </c>
      <c r="J1031" s="6" t="s">
        <v>22</v>
      </c>
      <c r="K1031" s="7">
        <v>1500</v>
      </c>
      <c r="L1031" s="7">
        <v>63</v>
      </c>
      <c r="M1031" s="7">
        <f>Table23[[#This Row],[Qty]]*Table23[[#This Row],[Price]]</f>
        <v>94500</v>
      </c>
      <c r="N1031" s="6" t="s">
        <v>17</v>
      </c>
      <c r="O1031" s="8">
        <f>SUMIFS(Table23[Amount], Table23[Order Date], "&gt;"&amp;Table23[[#This Row],[Order Date]]-30,Table23[Order Date], "&lt;="&amp;Table23[[#This Row],[Order Date]])</f>
        <v>8312500</v>
      </c>
      <c r="P1031" s="9">
        <f>SUMIFS(Table23[Amount], Table23[Order Date], "&gt;"&amp;Table23[[#This Row],[Order Date]]-90,Table23[Order Date], "&lt;="&amp;Table23[[#This Row],[Order Date]])</f>
        <v>11952940</v>
      </c>
    </row>
    <row r="1032" spans="2:16" x14ac:dyDescent="0.25">
      <c r="B1032" s="5" t="s">
        <v>2536</v>
      </c>
      <c r="C1032" s="15">
        <v>44815</v>
      </c>
      <c r="D1032" s="21" t="str">
        <f>TEXT(Table23[[#This Row],[Order Date]],"d")</f>
        <v>11</v>
      </c>
      <c r="E1032" s="15" t="str">
        <f>TEXT(Table23[[#This Row],[Order Date]],"dddd")</f>
        <v>Sunday</v>
      </c>
      <c r="F1032" s="6" t="str">
        <f>TEXT(Table23[[#This Row],[Order Date]],"mmmm")</f>
        <v>September</v>
      </c>
      <c r="G1032" s="6" t="s">
        <v>2216</v>
      </c>
      <c r="H1032" s="6" t="s">
        <v>2217</v>
      </c>
      <c r="I1032" s="6" t="s">
        <v>27</v>
      </c>
      <c r="J1032" s="6" t="s">
        <v>28</v>
      </c>
      <c r="K1032" s="7">
        <v>210</v>
      </c>
      <c r="L1032" s="7">
        <v>34</v>
      </c>
      <c r="M1032" s="7">
        <f>Table23[[#This Row],[Qty]]*Table23[[#This Row],[Price]]</f>
        <v>7140</v>
      </c>
      <c r="N1032" s="6" t="s">
        <v>23</v>
      </c>
      <c r="O1032" s="8">
        <f>SUMIFS(Table23[Amount], Table23[Order Date], "&gt;"&amp;Table23[[#This Row],[Order Date]]-30,Table23[Order Date], "&lt;="&amp;Table23[[#This Row],[Order Date]])</f>
        <v>8312500</v>
      </c>
      <c r="P1032" s="9">
        <f>SUMIFS(Table23[Amount], Table23[Order Date], "&gt;"&amp;Table23[[#This Row],[Order Date]]-90,Table23[Order Date], "&lt;="&amp;Table23[[#This Row],[Order Date]])</f>
        <v>11952940</v>
      </c>
    </row>
    <row r="1033" spans="2:16" x14ac:dyDescent="0.25">
      <c r="B1033" s="5" t="s">
        <v>2537</v>
      </c>
      <c r="C1033" s="15">
        <v>44815</v>
      </c>
      <c r="D1033" s="21" t="str">
        <f>TEXT(Table23[[#This Row],[Order Date]],"d")</f>
        <v>11</v>
      </c>
      <c r="E1033" s="15" t="str">
        <f>TEXT(Table23[[#This Row],[Order Date]],"dddd")</f>
        <v>Sunday</v>
      </c>
      <c r="F1033" s="6" t="str">
        <f>TEXT(Table23[[#This Row],[Order Date]],"mmmm")</f>
        <v>September</v>
      </c>
      <c r="G1033" s="6" t="s">
        <v>2219</v>
      </c>
      <c r="H1033" s="6" t="s">
        <v>2220</v>
      </c>
      <c r="I1033" s="6" t="s">
        <v>32</v>
      </c>
      <c r="J1033" s="6" t="s">
        <v>33</v>
      </c>
      <c r="K1033" s="7">
        <v>4000</v>
      </c>
      <c r="L1033" s="7">
        <v>54</v>
      </c>
      <c r="M1033" s="7">
        <f>Table23[[#This Row],[Qty]]*Table23[[#This Row],[Price]]</f>
        <v>216000</v>
      </c>
      <c r="N1033" s="6" t="s">
        <v>17</v>
      </c>
      <c r="O1033" s="8">
        <f>SUMIFS(Table23[Amount], Table23[Order Date], "&gt;"&amp;Table23[[#This Row],[Order Date]]-30,Table23[Order Date], "&lt;="&amp;Table23[[#This Row],[Order Date]])</f>
        <v>8312500</v>
      </c>
      <c r="P1033" s="9">
        <f>SUMIFS(Table23[Amount], Table23[Order Date], "&gt;"&amp;Table23[[#This Row],[Order Date]]-90,Table23[Order Date], "&lt;="&amp;Table23[[#This Row],[Order Date]])</f>
        <v>11952940</v>
      </c>
    </row>
    <row r="1034" spans="2:16" x14ac:dyDescent="0.25">
      <c r="B1034" s="5" t="s">
        <v>2538</v>
      </c>
      <c r="C1034" s="15">
        <v>44816</v>
      </c>
      <c r="D1034" s="21" t="str">
        <f>TEXT(Table23[[#This Row],[Order Date]],"d")</f>
        <v>12</v>
      </c>
      <c r="E1034" s="15" t="str">
        <f>TEXT(Table23[[#This Row],[Order Date]],"dddd")</f>
        <v>Monday</v>
      </c>
      <c r="F1034" s="6" t="str">
        <f>TEXT(Table23[[#This Row],[Order Date]],"mmmm")</f>
        <v>September</v>
      </c>
      <c r="G1034" s="6" t="s">
        <v>2222</v>
      </c>
      <c r="H1034" s="6" t="s">
        <v>2223</v>
      </c>
      <c r="I1034" s="6" t="s">
        <v>15</v>
      </c>
      <c r="J1034" s="6" t="s">
        <v>37</v>
      </c>
      <c r="K1034" s="7">
        <v>3200</v>
      </c>
      <c r="L1034" s="7">
        <v>45</v>
      </c>
      <c r="M1034" s="7">
        <f>Table23[[#This Row],[Qty]]*Table23[[#This Row],[Price]]</f>
        <v>144000</v>
      </c>
      <c r="N1034" s="6" t="s">
        <v>23</v>
      </c>
      <c r="O1034" s="8">
        <f>SUMIFS(Table23[Amount], Table23[Order Date], "&gt;"&amp;Table23[[#This Row],[Order Date]]-30,Table23[Order Date], "&lt;="&amp;Table23[[#This Row],[Order Date]])</f>
        <v>8929710</v>
      </c>
      <c r="P1034" s="9">
        <f>SUMIFS(Table23[Amount], Table23[Order Date], "&gt;"&amp;Table23[[#This Row],[Order Date]]-90,Table23[Order Date], "&lt;="&amp;Table23[[#This Row],[Order Date]])</f>
        <v>12529390</v>
      </c>
    </row>
    <row r="1035" spans="2:16" x14ac:dyDescent="0.25">
      <c r="B1035" s="5" t="s">
        <v>2539</v>
      </c>
      <c r="C1035" s="15">
        <v>44816</v>
      </c>
      <c r="D1035" s="21" t="str">
        <f>TEXT(Table23[[#This Row],[Order Date]],"d")</f>
        <v>12</v>
      </c>
      <c r="E1035" s="15" t="str">
        <f>TEXT(Table23[[#This Row],[Order Date]],"dddd")</f>
        <v>Monday</v>
      </c>
      <c r="F1035" s="6" t="str">
        <f>TEXT(Table23[[#This Row],[Order Date]],"mmmm")</f>
        <v>September</v>
      </c>
      <c r="G1035" s="6" t="s">
        <v>2225</v>
      </c>
      <c r="H1035" s="6" t="s">
        <v>2226</v>
      </c>
      <c r="I1035" s="6" t="s">
        <v>21</v>
      </c>
      <c r="J1035" s="6" t="s">
        <v>41</v>
      </c>
      <c r="K1035" s="7">
        <v>2900</v>
      </c>
      <c r="L1035" s="7">
        <v>56</v>
      </c>
      <c r="M1035" s="7">
        <f>Table23[[#This Row],[Qty]]*Table23[[#This Row],[Price]]</f>
        <v>162400</v>
      </c>
      <c r="N1035" s="6" t="s">
        <v>17</v>
      </c>
      <c r="O1035" s="8">
        <f>SUMIFS(Table23[Amount], Table23[Order Date], "&gt;"&amp;Table23[[#This Row],[Order Date]]-30,Table23[Order Date], "&lt;="&amp;Table23[[#This Row],[Order Date]])</f>
        <v>8929710</v>
      </c>
      <c r="P1035" s="9">
        <f>SUMIFS(Table23[Amount], Table23[Order Date], "&gt;"&amp;Table23[[#This Row],[Order Date]]-90,Table23[Order Date], "&lt;="&amp;Table23[[#This Row],[Order Date]])</f>
        <v>12529390</v>
      </c>
    </row>
    <row r="1036" spans="2:16" x14ac:dyDescent="0.25">
      <c r="B1036" s="5" t="s">
        <v>2540</v>
      </c>
      <c r="C1036" s="15">
        <v>44816</v>
      </c>
      <c r="D1036" s="21" t="str">
        <f>TEXT(Table23[[#This Row],[Order Date]],"d")</f>
        <v>12</v>
      </c>
      <c r="E1036" s="15" t="str">
        <f>TEXT(Table23[[#This Row],[Order Date]],"dddd")</f>
        <v>Monday</v>
      </c>
      <c r="F1036" s="6" t="str">
        <f>TEXT(Table23[[#This Row],[Order Date]],"mmmm")</f>
        <v>September</v>
      </c>
      <c r="G1036" s="6" t="s">
        <v>2228</v>
      </c>
      <c r="H1036" s="6" t="s">
        <v>2229</v>
      </c>
      <c r="I1036" s="6" t="s">
        <v>27</v>
      </c>
      <c r="J1036" s="6" t="s">
        <v>45</v>
      </c>
      <c r="K1036" s="7">
        <v>190</v>
      </c>
      <c r="L1036" s="7">
        <v>65</v>
      </c>
      <c r="M1036" s="7">
        <f>Table23[[#This Row],[Qty]]*Table23[[#This Row],[Price]]</f>
        <v>12350</v>
      </c>
      <c r="N1036" s="6" t="s">
        <v>23</v>
      </c>
      <c r="O1036" s="8">
        <f>SUMIFS(Table23[Amount], Table23[Order Date], "&gt;"&amp;Table23[[#This Row],[Order Date]]-30,Table23[Order Date], "&lt;="&amp;Table23[[#This Row],[Order Date]])</f>
        <v>8929710</v>
      </c>
      <c r="P1036" s="9">
        <f>SUMIFS(Table23[Amount], Table23[Order Date], "&gt;"&amp;Table23[[#This Row],[Order Date]]-90,Table23[Order Date], "&lt;="&amp;Table23[[#This Row],[Order Date]])</f>
        <v>12529390</v>
      </c>
    </row>
    <row r="1037" spans="2:16" x14ac:dyDescent="0.25">
      <c r="B1037" s="5" t="s">
        <v>2541</v>
      </c>
      <c r="C1037" s="15">
        <v>44816</v>
      </c>
      <c r="D1037" s="21" t="str">
        <f>TEXT(Table23[[#This Row],[Order Date]],"d")</f>
        <v>12</v>
      </c>
      <c r="E1037" s="15" t="str">
        <f>TEXT(Table23[[#This Row],[Order Date]],"dddd")</f>
        <v>Monday</v>
      </c>
      <c r="F1037" s="6" t="str">
        <f>TEXT(Table23[[#This Row],[Order Date]],"mmmm")</f>
        <v>September</v>
      </c>
      <c r="G1037" s="6" t="s">
        <v>2231</v>
      </c>
      <c r="H1037" s="6" t="s">
        <v>2232</v>
      </c>
      <c r="I1037" s="6" t="s">
        <v>27</v>
      </c>
      <c r="J1037" s="6" t="s">
        <v>37</v>
      </c>
      <c r="K1037" s="7">
        <v>4000</v>
      </c>
      <c r="L1037" s="7">
        <v>65</v>
      </c>
      <c r="M1037" s="7">
        <f>Table23[[#This Row],[Qty]]*Table23[[#This Row],[Price]]</f>
        <v>260000</v>
      </c>
      <c r="N1037" s="6" t="s">
        <v>17</v>
      </c>
      <c r="O1037" s="8">
        <f>SUMIFS(Table23[Amount], Table23[Order Date], "&gt;"&amp;Table23[[#This Row],[Order Date]]-30,Table23[Order Date], "&lt;="&amp;Table23[[#This Row],[Order Date]])</f>
        <v>8929710</v>
      </c>
      <c r="P1037" s="9">
        <f>SUMIFS(Table23[Amount], Table23[Order Date], "&gt;"&amp;Table23[[#This Row],[Order Date]]-90,Table23[Order Date], "&lt;="&amp;Table23[[#This Row],[Order Date]])</f>
        <v>12529390</v>
      </c>
    </row>
    <row r="1038" spans="2:16" x14ac:dyDescent="0.25">
      <c r="B1038" s="10" t="s">
        <v>2542</v>
      </c>
      <c r="C1038" s="16">
        <v>44816</v>
      </c>
      <c r="D1038" s="22" t="str">
        <f>TEXT(Table23[[#This Row],[Order Date]],"d")</f>
        <v>12</v>
      </c>
      <c r="E1038" s="16" t="str">
        <f>TEXT(Table23[[#This Row],[Order Date]],"dddd")</f>
        <v>Monday</v>
      </c>
      <c r="F1038" s="11" t="str">
        <f>TEXT(Table23[[#This Row],[Order Date]],"mmmm")</f>
        <v>September</v>
      </c>
      <c r="G1038" s="11" t="s">
        <v>2234</v>
      </c>
      <c r="H1038" s="11" t="s">
        <v>2235</v>
      </c>
      <c r="I1038" s="11" t="s">
        <v>32</v>
      </c>
      <c r="J1038" s="11" t="s">
        <v>41</v>
      </c>
      <c r="K1038" s="12">
        <v>1500</v>
      </c>
      <c r="L1038" s="12">
        <v>65</v>
      </c>
      <c r="M1038" s="12">
        <f>Table23[[#This Row],[Qty]]*Table23[[#This Row],[Price]]</f>
        <v>97500</v>
      </c>
      <c r="N1038" s="11" t="s">
        <v>23</v>
      </c>
      <c r="O1038" s="13">
        <f>SUMIFS(Table23[Amount], Table23[Order Date], "&gt;"&amp;Table23[[#This Row],[Order Date]]-30,Table23[Order Date], "&lt;="&amp;Table23[[#This Row],[Order Date]])</f>
        <v>8929710</v>
      </c>
      <c r="P1038" s="14">
        <f>SUMIFS(Table23[Amount], Table23[Order Date], "&gt;"&amp;Table23[[#This Row],[Order Date]]-90,Table23[Order Date], "&lt;="&amp;Table23[[#This Row],[Order Date]])</f>
        <v>12529390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D7853-6BE1-4362-B081-C09EF9D05701}">
  <dimension ref="A1:J167"/>
  <sheetViews>
    <sheetView topLeftCell="A121" workbookViewId="0">
      <selection activeCell="C167" sqref="C138:C167"/>
    </sheetView>
  </sheetViews>
  <sheetFormatPr defaultRowHeight="13.8" x14ac:dyDescent="0.25"/>
  <cols>
    <col min="3" max="3" width="9.796875" customWidth="1"/>
    <col min="6" max="6" width="8.796875" customWidth="1"/>
  </cols>
  <sheetData>
    <row r="1" spans="1:10" x14ac:dyDescent="0.25">
      <c r="A1" s="15"/>
      <c r="C1" s="37" t="s">
        <v>2548</v>
      </c>
      <c r="D1" s="37"/>
      <c r="E1" s="37"/>
      <c r="F1" s="37"/>
      <c r="G1" s="37"/>
      <c r="H1" s="37"/>
      <c r="I1" s="37"/>
      <c r="J1" s="37"/>
    </row>
    <row r="2" spans="1:10" x14ac:dyDescent="0.25">
      <c r="E2" s="38" t="s">
        <v>2545</v>
      </c>
      <c r="F2" s="38"/>
      <c r="G2" s="38"/>
      <c r="H2" s="38"/>
      <c r="I2" s="38"/>
    </row>
    <row r="3" spans="1:10" x14ac:dyDescent="0.25">
      <c r="C3" s="17" cm="1">
        <f t="array" ref="C3:C167">_xlfn.UNIQUE(Main_table[Order Date])</f>
        <v>44652</v>
      </c>
      <c r="D3" cm="1">
        <f t="array" ref="D3:D167">SUMIF(Main_table[Order Date],_xlfn.ANCHORARRAY(Check!C3),Main_table[Amount])</f>
        <v>49810</v>
      </c>
    </row>
    <row r="4" spans="1:10" x14ac:dyDescent="0.25">
      <c r="C4" s="17">
        <v>44653</v>
      </c>
      <c r="D4">
        <v>50630</v>
      </c>
      <c r="F4" t="s">
        <v>2546</v>
      </c>
      <c r="H4" s="18">
        <f>SUM(D138:D167)</f>
        <v>8929710</v>
      </c>
    </row>
    <row r="5" spans="1:10" x14ac:dyDescent="0.25">
      <c r="C5" s="17">
        <v>44654</v>
      </c>
      <c r="D5">
        <v>99800</v>
      </c>
      <c r="F5" s="37" t="s">
        <v>2547</v>
      </c>
      <c r="G5" s="37"/>
      <c r="H5" s="18">
        <f>SUM(D78:D167)</f>
        <v>12529390</v>
      </c>
    </row>
    <row r="6" spans="1:10" x14ac:dyDescent="0.25">
      <c r="C6" s="17">
        <v>44655</v>
      </c>
      <c r="D6">
        <v>84680</v>
      </c>
    </row>
    <row r="7" spans="1:10" x14ac:dyDescent="0.25">
      <c r="C7" s="17">
        <v>44656</v>
      </c>
      <c r="D7">
        <v>49810</v>
      </c>
    </row>
    <row r="8" spans="1:10" x14ac:dyDescent="0.25">
      <c r="C8" s="17">
        <v>44657</v>
      </c>
      <c r="D8">
        <v>50630</v>
      </c>
    </row>
    <row r="9" spans="1:10" x14ac:dyDescent="0.25">
      <c r="C9" s="17">
        <v>44658</v>
      </c>
      <c r="D9">
        <v>99800</v>
      </c>
    </row>
    <row r="10" spans="1:10" x14ac:dyDescent="0.25">
      <c r="C10" s="17">
        <v>44659</v>
      </c>
      <c r="D10">
        <v>84680</v>
      </c>
    </row>
    <row r="11" spans="1:10" x14ac:dyDescent="0.25">
      <c r="C11" s="17">
        <v>44660</v>
      </c>
      <c r="D11">
        <v>49810</v>
      </c>
    </row>
    <row r="12" spans="1:10" x14ac:dyDescent="0.25">
      <c r="C12" s="17">
        <v>44661</v>
      </c>
      <c r="D12">
        <v>50630</v>
      </c>
    </row>
    <row r="13" spans="1:10" x14ac:dyDescent="0.25">
      <c r="C13" s="17">
        <v>44662</v>
      </c>
      <c r="D13">
        <v>99800</v>
      </c>
    </row>
    <row r="14" spans="1:10" x14ac:dyDescent="0.25">
      <c r="C14" s="17">
        <v>44663</v>
      </c>
      <c r="D14">
        <v>84680</v>
      </c>
    </row>
    <row r="15" spans="1:10" x14ac:dyDescent="0.25">
      <c r="C15" s="17">
        <v>44664</v>
      </c>
      <c r="D15">
        <v>49810</v>
      </c>
    </row>
    <row r="16" spans="1:10" x14ac:dyDescent="0.25">
      <c r="C16" s="17">
        <v>44665</v>
      </c>
      <c r="D16">
        <v>50630</v>
      </c>
    </row>
    <row r="17" spans="3:4" x14ac:dyDescent="0.25">
      <c r="C17" s="17">
        <v>44666</v>
      </c>
      <c r="D17">
        <v>99800</v>
      </c>
    </row>
    <row r="18" spans="3:4" x14ac:dyDescent="0.25">
      <c r="C18" s="17">
        <v>44667</v>
      </c>
      <c r="D18">
        <v>84680</v>
      </c>
    </row>
    <row r="19" spans="3:4" x14ac:dyDescent="0.25">
      <c r="C19" s="17">
        <v>44668</v>
      </c>
      <c r="D19">
        <v>49810</v>
      </c>
    </row>
    <row r="20" spans="3:4" x14ac:dyDescent="0.25">
      <c r="C20" s="17">
        <v>44669</v>
      </c>
      <c r="D20">
        <v>50630</v>
      </c>
    </row>
    <row r="21" spans="3:4" x14ac:dyDescent="0.25">
      <c r="C21" s="17">
        <v>44670</v>
      </c>
      <c r="D21">
        <v>99800</v>
      </c>
    </row>
    <row r="22" spans="3:4" x14ac:dyDescent="0.25">
      <c r="C22" s="17">
        <v>44671</v>
      </c>
      <c r="D22">
        <v>84680</v>
      </c>
    </row>
    <row r="23" spans="3:4" x14ac:dyDescent="0.25">
      <c r="C23" s="17">
        <v>44672</v>
      </c>
      <c r="D23">
        <v>49810</v>
      </c>
    </row>
    <row r="24" spans="3:4" x14ac:dyDescent="0.25">
      <c r="C24" s="17">
        <v>44673</v>
      </c>
      <c r="D24">
        <v>50630</v>
      </c>
    </row>
    <row r="25" spans="3:4" x14ac:dyDescent="0.25">
      <c r="C25" s="17">
        <v>44674</v>
      </c>
      <c r="D25">
        <v>99800</v>
      </c>
    </row>
    <row r="26" spans="3:4" x14ac:dyDescent="0.25">
      <c r="C26" s="17">
        <v>44675</v>
      </c>
      <c r="D26">
        <v>84680</v>
      </c>
    </row>
    <row r="27" spans="3:4" x14ac:dyDescent="0.25">
      <c r="C27" s="17">
        <v>44676</v>
      </c>
      <c r="D27">
        <v>49810</v>
      </c>
    </row>
    <row r="28" spans="3:4" x14ac:dyDescent="0.25">
      <c r="C28" s="17">
        <v>44677</v>
      </c>
      <c r="D28">
        <v>50630</v>
      </c>
    </row>
    <row r="29" spans="3:4" x14ac:dyDescent="0.25">
      <c r="C29" s="17">
        <v>44678</v>
      </c>
      <c r="D29">
        <v>99800</v>
      </c>
    </row>
    <row r="30" spans="3:4" x14ac:dyDescent="0.25">
      <c r="C30" s="17">
        <v>44679</v>
      </c>
      <c r="D30">
        <v>84680</v>
      </c>
    </row>
    <row r="31" spans="3:4" x14ac:dyDescent="0.25">
      <c r="C31" s="17">
        <v>44680</v>
      </c>
      <c r="D31">
        <v>49810</v>
      </c>
    </row>
    <row r="32" spans="3:4" x14ac:dyDescent="0.25">
      <c r="C32" s="17">
        <v>44681</v>
      </c>
      <c r="D32">
        <v>50630</v>
      </c>
    </row>
    <row r="33" spans="3:4" x14ac:dyDescent="0.25">
      <c r="C33" s="17">
        <v>44682</v>
      </c>
      <c r="D33">
        <v>99800</v>
      </c>
    </row>
    <row r="34" spans="3:4" x14ac:dyDescent="0.25">
      <c r="C34" s="17">
        <v>44683</v>
      </c>
      <c r="D34">
        <v>84680</v>
      </c>
    </row>
    <row r="35" spans="3:4" x14ac:dyDescent="0.25">
      <c r="C35" s="17">
        <v>44684</v>
      </c>
      <c r="D35">
        <v>49810</v>
      </c>
    </row>
    <row r="36" spans="3:4" x14ac:dyDescent="0.25">
      <c r="C36" s="17">
        <v>44685</v>
      </c>
      <c r="D36">
        <v>50630</v>
      </c>
    </row>
    <row r="37" spans="3:4" x14ac:dyDescent="0.25">
      <c r="C37" s="17">
        <v>44686</v>
      </c>
      <c r="D37">
        <v>99800</v>
      </c>
    </row>
    <row r="38" spans="3:4" x14ac:dyDescent="0.25">
      <c r="C38" s="17">
        <v>44687</v>
      </c>
      <c r="D38">
        <v>84680</v>
      </c>
    </row>
    <row r="39" spans="3:4" x14ac:dyDescent="0.25">
      <c r="C39" s="17">
        <v>44688</v>
      </c>
      <c r="D39">
        <v>49810</v>
      </c>
    </row>
    <row r="40" spans="3:4" x14ac:dyDescent="0.25">
      <c r="C40" s="17">
        <v>44689</v>
      </c>
      <c r="D40">
        <v>50630</v>
      </c>
    </row>
    <row r="41" spans="3:4" x14ac:dyDescent="0.25">
      <c r="C41" s="17">
        <v>44690</v>
      </c>
      <c r="D41">
        <v>99800</v>
      </c>
    </row>
    <row r="42" spans="3:4" x14ac:dyDescent="0.25">
      <c r="C42" s="17">
        <v>44691</v>
      </c>
      <c r="D42">
        <v>84680</v>
      </c>
    </row>
    <row r="43" spans="3:4" x14ac:dyDescent="0.25">
      <c r="C43" s="17">
        <v>44692</v>
      </c>
      <c r="D43">
        <v>49810</v>
      </c>
    </row>
    <row r="44" spans="3:4" x14ac:dyDescent="0.25">
      <c r="C44" s="17">
        <v>44693</v>
      </c>
      <c r="D44">
        <v>50630</v>
      </c>
    </row>
    <row r="45" spans="3:4" x14ac:dyDescent="0.25">
      <c r="C45" s="17">
        <v>44694</v>
      </c>
      <c r="D45">
        <v>99800</v>
      </c>
    </row>
    <row r="46" spans="3:4" x14ac:dyDescent="0.25">
      <c r="C46" s="17">
        <v>44695</v>
      </c>
      <c r="D46">
        <v>84680</v>
      </c>
    </row>
    <row r="47" spans="3:4" x14ac:dyDescent="0.25">
      <c r="C47" s="17">
        <v>44696</v>
      </c>
      <c r="D47">
        <v>49810</v>
      </c>
    </row>
    <row r="48" spans="3:4" x14ac:dyDescent="0.25">
      <c r="C48" s="17">
        <v>44697</v>
      </c>
      <c r="D48">
        <v>50630</v>
      </c>
    </row>
    <row r="49" spans="3:4" x14ac:dyDescent="0.25">
      <c r="C49" s="17">
        <v>44698</v>
      </c>
      <c r="D49">
        <v>99800</v>
      </c>
    </row>
    <row r="50" spans="3:4" x14ac:dyDescent="0.25">
      <c r="C50" s="17">
        <v>44699</v>
      </c>
      <c r="D50">
        <v>84680</v>
      </c>
    </row>
    <row r="51" spans="3:4" x14ac:dyDescent="0.25">
      <c r="C51" s="17">
        <v>44700</v>
      </c>
      <c r="D51">
        <v>49810</v>
      </c>
    </row>
    <row r="52" spans="3:4" x14ac:dyDescent="0.25">
      <c r="C52" s="17">
        <v>44701</v>
      </c>
      <c r="D52">
        <v>50630</v>
      </c>
    </row>
    <row r="53" spans="3:4" x14ac:dyDescent="0.25">
      <c r="C53" s="17">
        <v>44702</v>
      </c>
      <c r="D53">
        <v>99800</v>
      </c>
    </row>
    <row r="54" spans="3:4" x14ac:dyDescent="0.25">
      <c r="C54" s="17">
        <v>44703</v>
      </c>
      <c r="D54">
        <v>84680</v>
      </c>
    </row>
    <row r="55" spans="3:4" x14ac:dyDescent="0.25">
      <c r="C55" s="17">
        <v>44704</v>
      </c>
      <c r="D55">
        <v>49810</v>
      </c>
    </row>
    <row r="56" spans="3:4" x14ac:dyDescent="0.25">
      <c r="C56" s="17">
        <v>44705</v>
      </c>
      <c r="D56">
        <v>50630</v>
      </c>
    </row>
    <row r="57" spans="3:4" x14ac:dyDescent="0.25">
      <c r="C57" s="17">
        <v>44706</v>
      </c>
      <c r="D57">
        <v>99800</v>
      </c>
    </row>
    <row r="58" spans="3:4" x14ac:dyDescent="0.25">
      <c r="C58" s="17">
        <v>44707</v>
      </c>
      <c r="D58">
        <v>84680</v>
      </c>
    </row>
    <row r="59" spans="3:4" x14ac:dyDescent="0.25">
      <c r="C59" s="17">
        <v>44708</v>
      </c>
      <c r="D59">
        <v>49810</v>
      </c>
    </row>
    <row r="60" spans="3:4" x14ac:dyDescent="0.25">
      <c r="C60" s="17">
        <v>44709</v>
      </c>
      <c r="D60">
        <v>50630</v>
      </c>
    </row>
    <row r="61" spans="3:4" x14ac:dyDescent="0.25">
      <c r="C61" s="17">
        <v>44710</v>
      </c>
      <c r="D61">
        <v>99800</v>
      </c>
    </row>
    <row r="62" spans="3:4" x14ac:dyDescent="0.25">
      <c r="C62" s="17">
        <v>44711</v>
      </c>
      <c r="D62">
        <v>84680</v>
      </c>
    </row>
    <row r="63" spans="3:4" x14ac:dyDescent="0.25">
      <c r="C63" s="17">
        <v>44712</v>
      </c>
      <c r="D63">
        <v>49810</v>
      </c>
    </row>
    <row r="64" spans="3:4" x14ac:dyDescent="0.25">
      <c r="C64" s="17">
        <v>44713</v>
      </c>
      <c r="D64">
        <v>50630</v>
      </c>
    </row>
    <row r="65" spans="3:4" x14ac:dyDescent="0.25">
      <c r="C65" s="17">
        <v>44714</v>
      </c>
      <c r="D65">
        <v>99800</v>
      </c>
    </row>
    <row r="66" spans="3:4" x14ac:dyDescent="0.25">
      <c r="C66" s="17">
        <v>44715</v>
      </c>
      <c r="D66">
        <v>84680</v>
      </c>
    </row>
    <row r="67" spans="3:4" x14ac:dyDescent="0.25">
      <c r="C67" s="17">
        <v>44716</v>
      </c>
      <c r="D67">
        <v>49810</v>
      </c>
    </row>
    <row r="68" spans="3:4" x14ac:dyDescent="0.25">
      <c r="C68" s="17">
        <v>44717</v>
      </c>
      <c r="D68">
        <v>50630</v>
      </c>
    </row>
    <row r="69" spans="3:4" x14ac:dyDescent="0.25">
      <c r="C69" s="17">
        <v>44718</v>
      </c>
      <c r="D69">
        <v>99800</v>
      </c>
    </row>
    <row r="70" spans="3:4" x14ac:dyDescent="0.25">
      <c r="C70" s="17">
        <v>44719</v>
      </c>
      <c r="D70">
        <v>84680</v>
      </c>
    </row>
    <row r="71" spans="3:4" x14ac:dyDescent="0.25">
      <c r="C71" s="17">
        <v>44720</v>
      </c>
      <c r="D71">
        <v>49810</v>
      </c>
    </row>
    <row r="72" spans="3:4" x14ac:dyDescent="0.25">
      <c r="C72" s="17">
        <v>44721</v>
      </c>
      <c r="D72">
        <v>50630</v>
      </c>
    </row>
    <row r="73" spans="3:4" x14ac:dyDescent="0.25">
      <c r="C73" s="17">
        <v>44722</v>
      </c>
      <c r="D73">
        <v>99800</v>
      </c>
    </row>
    <row r="74" spans="3:4" x14ac:dyDescent="0.25">
      <c r="C74" s="17">
        <v>44723</v>
      </c>
      <c r="D74">
        <v>84680</v>
      </c>
    </row>
    <row r="75" spans="3:4" x14ac:dyDescent="0.25">
      <c r="C75" s="17">
        <v>44724</v>
      </c>
      <c r="D75">
        <v>49810</v>
      </c>
    </row>
    <row r="76" spans="3:4" x14ac:dyDescent="0.25">
      <c r="C76" s="17">
        <v>44725</v>
      </c>
      <c r="D76">
        <v>50630</v>
      </c>
    </row>
    <row r="77" spans="3:4" x14ac:dyDescent="0.25">
      <c r="C77" s="17">
        <v>44726</v>
      </c>
      <c r="D77">
        <v>99800</v>
      </c>
    </row>
    <row r="78" spans="3:4" x14ac:dyDescent="0.25">
      <c r="C78" s="17">
        <v>44727</v>
      </c>
      <c r="D78">
        <v>84680</v>
      </c>
    </row>
    <row r="79" spans="3:4" x14ac:dyDescent="0.25">
      <c r="C79" s="17">
        <v>44728</v>
      </c>
      <c r="D79">
        <v>49810</v>
      </c>
    </row>
    <row r="80" spans="3:4" x14ac:dyDescent="0.25">
      <c r="C80" s="17">
        <v>44729</v>
      </c>
      <c r="D80">
        <v>50630</v>
      </c>
    </row>
    <row r="81" spans="3:4" x14ac:dyDescent="0.25">
      <c r="C81" s="17">
        <v>44730</v>
      </c>
      <c r="D81">
        <v>99800</v>
      </c>
    </row>
    <row r="82" spans="3:4" x14ac:dyDescent="0.25">
      <c r="C82" s="17">
        <v>44731</v>
      </c>
      <c r="D82">
        <v>84680</v>
      </c>
    </row>
    <row r="83" spans="3:4" x14ac:dyDescent="0.25">
      <c r="C83" s="17">
        <v>44732</v>
      </c>
      <c r="D83">
        <v>49810</v>
      </c>
    </row>
    <row r="84" spans="3:4" x14ac:dyDescent="0.25">
      <c r="C84" s="17">
        <v>44733</v>
      </c>
      <c r="D84">
        <v>50630</v>
      </c>
    </row>
    <row r="85" spans="3:4" x14ac:dyDescent="0.25">
      <c r="C85" s="17">
        <v>44734</v>
      </c>
      <c r="D85">
        <v>99800</v>
      </c>
    </row>
    <row r="86" spans="3:4" x14ac:dyDescent="0.25">
      <c r="C86" s="17">
        <v>44735</v>
      </c>
      <c r="D86">
        <v>84680</v>
      </c>
    </row>
    <row r="87" spans="3:4" x14ac:dyDescent="0.25">
      <c r="C87" s="17">
        <v>44736</v>
      </c>
      <c r="D87">
        <v>49810</v>
      </c>
    </row>
    <row r="88" spans="3:4" x14ac:dyDescent="0.25">
      <c r="C88" s="17">
        <v>44737</v>
      </c>
      <c r="D88">
        <v>50630</v>
      </c>
    </row>
    <row r="89" spans="3:4" x14ac:dyDescent="0.25">
      <c r="C89" s="17">
        <v>44738</v>
      </c>
      <c r="D89">
        <v>99800</v>
      </c>
    </row>
    <row r="90" spans="3:4" x14ac:dyDescent="0.25">
      <c r="C90" s="17">
        <v>44739</v>
      </c>
      <c r="D90">
        <v>84680</v>
      </c>
    </row>
    <row r="91" spans="3:4" x14ac:dyDescent="0.25">
      <c r="C91" s="17">
        <v>44740</v>
      </c>
      <c r="D91">
        <v>49810</v>
      </c>
    </row>
    <row r="92" spans="3:4" x14ac:dyDescent="0.25">
      <c r="C92" s="17">
        <v>44741</v>
      </c>
      <c r="D92">
        <v>50630</v>
      </c>
    </row>
    <row r="93" spans="3:4" x14ac:dyDescent="0.25">
      <c r="C93" s="17">
        <v>44742</v>
      </c>
      <c r="D93">
        <v>99800</v>
      </c>
    </row>
    <row r="94" spans="3:4" x14ac:dyDescent="0.25">
      <c r="C94" s="17">
        <v>44743</v>
      </c>
      <c r="D94">
        <v>84680</v>
      </c>
    </row>
    <row r="95" spans="3:4" x14ac:dyDescent="0.25">
      <c r="C95" s="17">
        <v>44744</v>
      </c>
      <c r="D95">
        <v>49810</v>
      </c>
    </row>
    <row r="96" spans="3:4" x14ac:dyDescent="0.25">
      <c r="C96" s="17">
        <v>44745</v>
      </c>
      <c r="D96">
        <v>50630</v>
      </c>
    </row>
    <row r="97" spans="3:4" x14ac:dyDescent="0.25">
      <c r="C97" s="17">
        <v>44746</v>
      </c>
      <c r="D97">
        <v>99800</v>
      </c>
    </row>
    <row r="98" spans="3:4" x14ac:dyDescent="0.25">
      <c r="C98" s="17">
        <v>44747</v>
      </c>
      <c r="D98">
        <v>84680</v>
      </c>
    </row>
    <row r="99" spans="3:4" x14ac:dyDescent="0.25">
      <c r="C99" s="17">
        <v>44748</v>
      </c>
      <c r="D99">
        <v>49810</v>
      </c>
    </row>
    <row r="100" spans="3:4" x14ac:dyDescent="0.25">
      <c r="C100" s="17">
        <v>44749</v>
      </c>
      <c r="D100">
        <v>50630</v>
      </c>
    </row>
    <row r="101" spans="3:4" x14ac:dyDescent="0.25">
      <c r="C101" s="17">
        <v>44750</v>
      </c>
      <c r="D101">
        <v>99800</v>
      </c>
    </row>
    <row r="102" spans="3:4" x14ac:dyDescent="0.25">
      <c r="C102" s="17">
        <v>44751</v>
      </c>
      <c r="D102">
        <v>84680</v>
      </c>
    </row>
    <row r="103" spans="3:4" x14ac:dyDescent="0.25">
      <c r="C103" s="17">
        <v>44752</v>
      </c>
      <c r="D103">
        <v>49810</v>
      </c>
    </row>
    <row r="104" spans="3:4" x14ac:dyDescent="0.25">
      <c r="C104" s="17">
        <v>44753</v>
      </c>
      <c r="D104">
        <v>50630</v>
      </c>
    </row>
    <row r="105" spans="3:4" x14ac:dyDescent="0.25">
      <c r="C105" s="17">
        <v>44754</v>
      </c>
      <c r="D105">
        <v>99800</v>
      </c>
    </row>
    <row r="106" spans="3:4" x14ac:dyDescent="0.25">
      <c r="C106" s="17">
        <v>44755</v>
      </c>
      <c r="D106">
        <v>84680</v>
      </c>
    </row>
    <row r="107" spans="3:4" x14ac:dyDescent="0.25">
      <c r="C107" s="17">
        <v>44756</v>
      </c>
      <c r="D107">
        <v>49810</v>
      </c>
    </row>
    <row r="108" spans="3:4" x14ac:dyDescent="0.25">
      <c r="C108" s="17">
        <v>44757</v>
      </c>
      <c r="D108">
        <v>83400</v>
      </c>
    </row>
    <row r="109" spans="3:4" x14ac:dyDescent="0.25">
      <c r="C109" s="17">
        <v>44758</v>
      </c>
      <c r="D109">
        <v>42930</v>
      </c>
    </row>
    <row r="110" spans="3:4" x14ac:dyDescent="0.25">
      <c r="C110" s="17">
        <v>44759</v>
      </c>
      <c r="D110">
        <v>55190</v>
      </c>
    </row>
    <row r="111" spans="3:4" x14ac:dyDescent="0.25">
      <c r="C111" s="17">
        <v>44760</v>
      </c>
      <c r="D111">
        <v>29550</v>
      </c>
    </row>
    <row r="112" spans="3:4" x14ac:dyDescent="0.25">
      <c r="C112" s="17">
        <v>44761</v>
      </c>
      <c r="D112">
        <v>45990</v>
      </c>
    </row>
    <row r="113" spans="3:4" x14ac:dyDescent="0.25">
      <c r="C113" s="17">
        <v>44762</v>
      </c>
      <c r="D113">
        <v>72710</v>
      </c>
    </row>
    <row r="114" spans="3:4" x14ac:dyDescent="0.25">
      <c r="C114" s="17">
        <v>44763</v>
      </c>
      <c r="D114">
        <v>39510</v>
      </c>
    </row>
    <row r="115" spans="3:4" x14ac:dyDescent="0.25">
      <c r="C115" s="17">
        <v>44764</v>
      </c>
      <c r="D115">
        <v>69780</v>
      </c>
    </row>
    <row r="116" spans="3:4" x14ac:dyDescent="0.25">
      <c r="C116" s="17">
        <v>44765</v>
      </c>
      <c r="D116">
        <v>27230</v>
      </c>
    </row>
    <row r="117" spans="3:4" x14ac:dyDescent="0.25">
      <c r="C117" s="17">
        <v>44766</v>
      </c>
      <c r="D117">
        <v>48580</v>
      </c>
    </row>
    <row r="118" spans="3:4" x14ac:dyDescent="0.25">
      <c r="C118" s="17">
        <v>44767</v>
      </c>
      <c r="D118">
        <v>32400</v>
      </c>
    </row>
    <row r="119" spans="3:4" x14ac:dyDescent="0.25">
      <c r="C119" s="17">
        <v>44768</v>
      </c>
      <c r="D119">
        <v>59400</v>
      </c>
    </row>
    <row r="120" spans="3:4" x14ac:dyDescent="0.25">
      <c r="C120" s="17">
        <v>44769</v>
      </c>
      <c r="D120">
        <v>57230</v>
      </c>
    </row>
    <row r="121" spans="3:4" x14ac:dyDescent="0.25">
      <c r="C121" s="17">
        <v>44770</v>
      </c>
      <c r="D121">
        <v>24040</v>
      </c>
    </row>
    <row r="122" spans="3:4" x14ac:dyDescent="0.25">
      <c r="C122" s="17">
        <v>44771</v>
      </c>
      <c r="D122">
        <v>36670</v>
      </c>
    </row>
    <row r="123" spans="3:4" x14ac:dyDescent="0.25">
      <c r="C123" s="17">
        <v>44772</v>
      </c>
      <c r="D123">
        <v>65030</v>
      </c>
    </row>
    <row r="124" spans="3:4" x14ac:dyDescent="0.25">
      <c r="C124" s="17">
        <v>44773</v>
      </c>
      <c r="D124">
        <v>41710</v>
      </c>
    </row>
    <row r="125" spans="3:4" x14ac:dyDescent="0.25">
      <c r="C125" s="17">
        <v>44774</v>
      </c>
      <c r="D125">
        <v>31670</v>
      </c>
    </row>
    <row r="126" spans="3:4" x14ac:dyDescent="0.25">
      <c r="C126" s="17">
        <v>44775</v>
      </c>
      <c r="D126">
        <v>46200</v>
      </c>
    </row>
    <row r="127" spans="3:4" x14ac:dyDescent="0.25">
      <c r="C127" s="17">
        <v>44776</v>
      </c>
      <c r="D127">
        <v>74310</v>
      </c>
    </row>
    <row r="128" spans="3:4" x14ac:dyDescent="0.25">
      <c r="C128" s="17">
        <v>44777</v>
      </c>
      <c r="D128">
        <v>45310</v>
      </c>
    </row>
    <row r="129" spans="3:4" x14ac:dyDescent="0.25">
      <c r="C129" s="17">
        <v>44778</v>
      </c>
      <c r="D129">
        <v>65570</v>
      </c>
    </row>
    <row r="130" spans="3:4" x14ac:dyDescent="0.25">
      <c r="C130" s="17">
        <v>44779</v>
      </c>
      <c r="D130">
        <v>36810</v>
      </c>
    </row>
    <row r="131" spans="3:4" x14ac:dyDescent="0.25">
      <c r="C131" s="17">
        <v>44780</v>
      </c>
      <c r="D131">
        <v>26690</v>
      </c>
    </row>
    <row r="132" spans="3:4" x14ac:dyDescent="0.25">
      <c r="C132" s="17">
        <v>44781</v>
      </c>
      <c r="D132">
        <v>56270</v>
      </c>
    </row>
    <row r="133" spans="3:4" x14ac:dyDescent="0.25">
      <c r="C133" s="17">
        <v>44782</v>
      </c>
      <c r="D133">
        <v>56100</v>
      </c>
    </row>
    <row r="134" spans="3:4" x14ac:dyDescent="0.25">
      <c r="C134" s="17">
        <v>44783</v>
      </c>
      <c r="D134">
        <v>28750</v>
      </c>
    </row>
    <row r="135" spans="3:4" x14ac:dyDescent="0.25">
      <c r="C135" s="17">
        <v>44784</v>
      </c>
      <c r="D135">
        <v>35790</v>
      </c>
    </row>
    <row r="136" spans="3:4" x14ac:dyDescent="0.25">
      <c r="C136" s="17">
        <v>44785</v>
      </c>
      <c r="D136">
        <v>76890</v>
      </c>
    </row>
    <row r="137" spans="3:4" x14ac:dyDescent="0.25">
      <c r="C137" s="17">
        <v>44786</v>
      </c>
      <c r="D137">
        <v>59040</v>
      </c>
    </row>
    <row r="138" spans="3:4" x14ac:dyDescent="0.25">
      <c r="C138" s="17">
        <v>44787</v>
      </c>
      <c r="D138">
        <v>42560</v>
      </c>
    </row>
    <row r="139" spans="3:4" x14ac:dyDescent="0.25">
      <c r="C139" s="17">
        <v>44788</v>
      </c>
      <c r="D139">
        <v>70740</v>
      </c>
    </row>
    <row r="140" spans="3:4" x14ac:dyDescent="0.25">
      <c r="C140" s="17">
        <v>44789</v>
      </c>
      <c r="D140">
        <v>67510</v>
      </c>
    </row>
    <row r="141" spans="3:4" x14ac:dyDescent="0.25">
      <c r="C141" s="17">
        <v>44790</v>
      </c>
      <c r="D141">
        <v>28750</v>
      </c>
    </row>
    <row r="142" spans="3:4" x14ac:dyDescent="0.25">
      <c r="C142" s="17">
        <v>44791</v>
      </c>
      <c r="D142">
        <v>63200</v>
      </c>
    </row>
    <row r="143" spans="3:4" x14ac:dyDescent="0.25">
      <c r="C143" s="17">
        <v>44792</v>
      </c>
      <c r="D143">
        <v>195480</v>
      </c>
    </row>
    <row r="144" spans="3:4" x14ac:dyDescent="0.25">
      <c r="C144" s="17">
        <v>44793</v>
      </c>
      <c r="D144">
        <v>156820</v>
      </c>
    </row>
    <row r="145" spans="3:4" x14ac:dyDescent="0.25">
      <c r="C145" s="17">
        <v>44794</v>
      </c>
      <c r="D145">
        <v>68910</v>
      </c>
    </row>
    <row r="146" spans="3:4" x14ac:dyDescent="0.25">
      <c r="C146" s="17">
        <v>44795</v>
      </c>
      <c r="D146">
        <v>107020</v>
      </c>
    </row>
    <row r="147" spans="3:4" x14ac:dyDescent="0.25">
      <c r="C147" s="17">
        <v>44796</v>
      </c>
      <c r="D147">
        <v>154370</v>
      </c>
    </row>
    <row r="148" spans="3:4" x14ac:dyDescent="0.25">
      <c r="C148" s="17">
        <v>44797</v>
      </c>
      <c r="D148">
        <v>223680</v>
      </c>
    </row>
    <row r="149" spans="3:4" x14ac:dyDescent="0.25">
      <c r="C149" s="17">
        <v>44798</v>
      </c>
      <c r="D149">
        <v>177620</v>
      </c>
    </row>
    <row r="150" spans="3:4" x14ac:dyDescent="0.25">
      <c r="C150" s="17">
        <v>44799</v>
      </c>
      <c r="D150">
        <v>368350</v>
      </c>
    </row>
    <row r="151" spans="3:4" x14ac:dyDescent="0.25">
      <c r="C151" s="17">
        <v>44800</v>
      </c>
      <c r="D151">
        <v>306840</v>
      </c>
    </row>
    <row r="152" spans="3:4" x14ac:dyDescent="0.25">
      <c r="C152" s="17">
        <v>44801</v>
      </c>
      <c r="D152">
        <v>270950</v>
      </c>
    </row>
    <row r="153" spans="3:4" x14ac:dyDescent="0.25">
      <c r="C153" s="17">
        <v>44802</v>
      </c>
      <c r="D153">
        <v>332870</v>
      </c>
    </row>
    <row r="154" spans="3:4" x14ac:dyDescent="0.25">
      <c r="C154" s="17">
        <v>44803</v>
      </c>
      <c r="D154">
        <v>302610</v>
      </c>
    </row>
    <row r="155" spans="3:4" x14ac:dyDescent="0.25">
      <c r="C155" s="17">
        <v>44804</v>
      </c>
      <c r="D155">
        <v>373120</v>
      </c>
    </row>
    <row r="156" spans="3:4" x14ac:dyDescent="0.25">
      <c r="C156" s="17">
        <v>44805</v>
      </c>
      <c r="D156">
        <v>292980</v>
      </c>
    </row>
    <row r="157" spans="3:4" x14ac:dyDescent="0.25">
      <c r="C157" s="17">
        <v>44806</v>
      </c>
      <c r="D157">
        <v>511320</v>
      </c>
    </row>
    <row r="158" spans="3:4" x14ac:dyDescent="0.25">
      <c r="C158" s="17">
        <v>44807</v>
      </c>
      <c r="D158">
        <v>509590</v>
      </c>
    </row>
    <row r="159" spans="3:4" x14ac:dyDescent="0.25">
      <c r="C159" s="17">
        <v>44808</v>
      </c>
      <c r="D159">
        <v>385200</v>
      </c>
    </row>
    <row r="160" spans="3:4" x14ac:dyDescent="0.25">
      <c r="C160" s="17">
        <v>44809</v>
      </c>
      <c r="D160">
        <v>503960</v>
      </c>
    </row>
    <row r="161" spans="3:4" x14ac:dyDescent="0.25">
      <c r="C161" s="17">
        <v>44810</v>
      </c>
      <c r="D161">
        <v>421190</v>
      </c>
    </row>
    <row r="162" spans="3:4" x14ac:dyDescent="0.25">
      <c r="C162" s="17">
        <v>44811</v>
      </c>
      <c r="D162">
        <v>488020</v>
      </c>
    </row>
    <row r="163" spans="3:4" x14ac:dyDescent="0.25">
      <c r="C163" s="17">
        <v>44812</v>
      </c>
      <c r="D163">
        <v>369180</v>
      </c>
    </row>
    <row r="164" spans="3:4" x14ac:dyDescent="0.25">
      <c r="C164" s="17">
        <v>44813</v>
      </c>
      <c r="D164">
        <v>356370</v>
      </c>
    </row>
    <row r="165" spans="3:4" x14ac:dyDescent="0.25">
      <c r="C165" s="17">
        <v>44814</v>
      </c>
      <c r="D165">
        <v>636350</v>
      </c>
    </row>
    <row r="166" spans="3:4" x14ac:dyDescent="0.25">
      <c r="C166" s="17">
        <v>44815</v>
      </c>
      <c r="D166">
        <v>467900</v>
      </c>
    </row>
    <row r="167" spans="3:4" x14ac:dyDescent="0.25">
      <c r="C167" s="17">
        <v>44816</v>
      </c>
      <c r="D167">
        <v>676250</v>
      </c>
    </row>
  </sheetData>
  <mergeCells count="3">
    <mergeCell ref="C1:J1"/>
    <mergeCell ref="E2:I2"/>
    <mergeCell ref="F5:G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DF96F-10F8-4C92-8C23-B0719483DA73}">
  <dimension ref="A3:B11"/>
  <sheetViews>
    <sheetView workbookViewId="0">
      <selection activeCell="B4" sqref="B4"/>
    </sheetView>
  </sheetViews>
  <sheetFormatPr defaultRowHeight="13.8" x14ac:dyDescent="0.25"/>
  <cols>
    <col min="1" max="1" width="13.09765625" bestFit="1" customWidth="1"/>
    <col min="2" max="2" width="14.3984375" customWidth="1"/>
  </cols>
  <sheetData>
    <row r="3" spans="1:2" x14ac:dyDescent="0.25">
      <c r="A3" s="19" t="s">
        <v>2553</v>
      </c>
      <c r="B3" t="s">
        <v>2561</v>
      </c>
    </row>
    <row r="4" spans="1:2" x14ac:dyDescent="0.25">
      <c r="A4" s="20" t="s">
        <v>2563</v>
      </c>
      <c r="B4">
        <v>2462690</v>
      </c>
    </row>
    <row r="5" spans="1:2" x14ac:dyDescent="0.25">
      <c r="A5" s="20" t="s">
        <v>2564</v>
      </c>
      <c r="B5">
        <v>2930600</v>
      </c>
    </row>
    <row r="6" spans="1:2" x14ac:dyDescent="0.25">
      <c r="A6" s="20" t="s">
        <v>2565</v>
      </c>
      <c r="B6">
        <v>2242420</v>
      </c>
    </row>
    <row r="7" spans="1:2" x14ac:dyDescent="0.25">
      <c r="A7" s="20" t="s">
        <v>2566</v>
      </c>
      <c r="B7">
        <v>2386450</v>
      </c>
    </row>
    <row r="8" spans="1:2" x14ac:dyDescent="0.25">
      <c r="A8" s="20" t="s">
        <v>2567</v>
      </c>
      <c r="B8">
        <v>2102630</v>
      </c>
    </row>
    <row r="9" spans="1:2" x14ac:dyDescent="0.25">
      <c r="A9" s="20" t="s">
        <v>2568</v>
      </c>
      <c r="B9">
        <v>2852880</v>
      </c>
    </row>
    <row r="10" spans="1:2" x14ac:dyDescent="0.25">
      <c r="A10" s="20" t="s">
        <v>2569</v>
      </c>
      <c r="B10">
        <v>2880520</v>
      </c>
    </row>
    <row r="11" spans="1:2" x14ac:dyDescent="0.25">
      <c r="A11" s="20" t="s">
        <v>2560</v>
      </c>
      <c r="B11">
        <v>17858190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3563E-34E9-4D00-BBAF-F92A8BE84B64}">
  <dimension ref="A3:B10"/>
  <sheetViews>
    <sheetView workbookViewId="0">
      <selection activeCell="D23" sqref="D23"/>
    </sheetView>
  </sheetViews>
  <sheetFormatPr defaultRowHeight="13.8" x14ac:dyDescent="0.25"/>
  <cols>
    <col min="1" max="1" width="13.09765625" bestFit="1" customWidth="1"/>
    <col min="2" max="2" width="14.3984375" customWidth="1"/>
  </cols>
  <sheetData>
    <row r="3" spans="1:2" x14ac:dyDescent="0.25">
      <c r="A3" s="19" t="s">
        <v>2553</v>
      </c>
      <c r="B3" t="s">
        <v>2561</v>
      </c>
    </row>
    <row r="4" spans="1:2" x14ac:dyDescent="0.25">
      <c r="A4" s="20" t="s">
        <v>2554</v>
      </c>
      <c r="B4">
        <v>2094880</v>
      </c>
    </row>
    <row r="5" spans="1:2" x14ac:dyDescent="0.25">
      <c r="A5" s="20" t="s">
        <v>2555</v>
      </c>
      <c r="B5">
        <v>2228730</v>
      </c>
    </row>
    <row r="6" spans="1:2" x14ac:dyDescent="0.25">
      <c r="A6" s="20" t="s">
        <v>2556</v>
      </c>
      <c r="B6">
        <v>2144870</v>
      </c>
    </row>
    <row r="7" spans="1:2" x14ac:dyDescent="0.25">
      <c r="A7" s="20" t="s">
        <v>2557</v>
      </c>
      <c r="B7">
        <v>1820600</v>
      </c>
    </row>
    <row r="8" spans="1:2" x14ac:dyDescent="0.25">
      <c r="A8" s="20" t="s">
        <v>2558</v>
      </c>
      <c r="B8">
        <v>3950800</v>
      </c>
    </row>
    <row r="9" spans="1:2" x14ac:dyDescent="0.25">
      <c r="A9" s="20" t="s">
        <v>2559</v>
      </c>
      <c r="B9">
        <v>5618310</v>
      </c>
    </row>
    <row r="10" spans="1:2" x14ac:dyDescent="0.25">
      <c r="A10" s="20" t="s">
        <v>2560</v>
      </c>
      <c r="B10">
        <v>17858190</v>
      </c>
    </row>
  </sheetData>
  <pageMargins left="0.7" right="0.7" top="0.75" bottom="0.75" header="0.3" footer="0.3"/>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63024-9D86-4637-A378-242BCFB303B0}">
  <dimension ref="A3:B7"/>
  <sheetViews>
    <sheetView workbookViewId="0">
      <selection activeCell="B4" sqref="A3:B7"/>
    </sheetView>
  </sheetViews>
  <sheetFormatPr defaultRowHeight="13.8" x14ac:dyDescent="0.25"/>
  <cols>
    <col min="1" max="1" width="11.296875" bestFit="1" customWidth="1"/>
    <col min="2" max="2" width="14.3984375" bestFit="1" customWidth="1"/>
  </cols>
  <sheetData>
    <row r="3" spans="1:2" x14ac:dyDescent="0.25">
      <c r="A3" s="19" t="s">
        <v>6</v>
      </c>
      <c r="B3" t="s">
        <v>2561</v>
      </c>
    </row>
    <row r="4" spans="1:2" x14ac:dyDescent="0.25">
      <c r="A4" t="s">
        <v>15</v>
      </c>
      <c r="B4">
        <v>4353920</v>
      </c>
    </row>
    <row r="5" spans="1:2" x14ac:dyDescent="0.25">
      <c r="A5" t="s">
        <v>32</v>
      </c>
      <c r="B5">
        <v>5554100</v>
      </c>
    </row>
    <row r="6" spans="1:2" x14ac:dyDescent="0.25">
      <c r="A6" t="s">
        <v>27</v>
      </c>
      <c r="B6">
        <v>4951440</v>
      </c>
    </row>
    <row r="7" spans="1:2" x14ac:dyDescent="0.25">
      <c r="A7" t="s">
        <v>21</v>
      </c>
      <c r="B7">
        <v>2998730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F1C0-51B1-47A0-AC5D-4B585255645A}">
  <dimension ref="B1:S1066"/>
  <sheetViews>
    <sheetView topLeftCell="B3" zoomScale="115" zoomScaleNormal="115" workbookViewId="0">
      <selection activeCell="I80" sqref="B3:S1038"/>
    </sheetView>
  </sheetViews>
  <sheetFormatPr defaultRowHeight="14.4" x14ac:dyDescent="0.3"/>
  <cols>
    <col min="2" max="2" width="9" customWidth="1"/>
    <col min="3" max="3" width="12.8984375" customWidth="1"/>
    <col min="4" max="4" width="7.796875" style="23" customWidth="1"/>
    <col min="5" max="5" width="7.796875" customWidth="1"/>
    <col min="7" max="7" width="11.296875" customWidth="1"/>
    <col min="8" max="8" width="15.796875" customWidth="1"/>
    <col min="9" max="9" width="13.59765625" customWidth="1"/>
    <col min="10" max="10" width="11" customWidth="1"/>
    <col min="12" max="12" width="6.796875" customWidth="1"/>
    <col min="13" max="13" width="9.09765625" customWidth="1"/>
    <col min="14" max="14" width="16.296875" customWidth="1"/>
    <col min="15" max="15" width="13.296875" customWidth="1"/>
    <col min="16" max="16" width="11.3984375" customWidth="1"/>
    <col min="17" max="17" width="14.3984375" customWidth="1"/>
    <col min="18" max="18" width="17.69921875" customWidth="1"/>
  </cols>
  <sheetData>
    <row r="1" spans="2:19" x14ac:dyDescent="0.3">
      <c r="O1" s="39" t="s">
        <v>2549</v>
      </c>
      <c r="P1" s="40"/>
      <c r="Q1" s="41" t="s">
        <v>2550</v>
      </c>
      <c r="R1" s="42"/>
    </row>
    <row r="2" spans="2:19" x14ac:dyDescent="0.3">
      <c r="B2" s="1" t="s">
        <v>0</v>
      </c>
      <c r="C2" s="2" t="s">
        <v>1</v>
      </c>
      <c r="D2" s="2" t="s">
        <v>2</v>
      </c>
      <c r="E2" s="2" t="s">
        <v>2562</v>
      </c>
      <c r="F2" s="2" t="s">
        <v>3</v>
      </c>
      <c r="G2" s="2" t="s">
        <v>4</v>
      </c>
      <c r="H2" s="2" t="s">
        <v>5</v>
      </c>
      <c r="I2" s="2" t="s">
        <v>6</v>
      </c>
      <c r="J2" s="2" t="s">
        <v>7</v>
      </c>
      <c r="K2" s="2" t="s">
        <v>8</v>
      </c>
      <c r="L2" s="3" t="s">
        <v>9</v>
      </c>
      <c r="M2" s="2" t="s">
        <v>10</v>
      </c>
      <c r="N2" s="2" t="s">
        <v>11</v>
      </c>
      <c r="O2" s="2" t="s">
        <v>2543</v>
      </c>
      <c r="P2" s="4" t="s">
        <v>2544</v>
      </c>
      <c r="Q2" s="2" t="s">
        <v>2551</v>
      </c>
      <c r="R2" s="2" t="s">
        <v>2552</v>
      </c>
      <c r="S2" s="2" t="s">
        <v>2573</v>
      </c>
    </row>
    <row r="3" spans="2:19" ht="13.8" x14ac:dyDescent="0.25">
      <c r="B3" s="6" t="s">
        <v>12</v>
      </c>
      <c r="C3" s="15">
        <v>44652</v>
      </c>
      <c r="D3" s="6" t="str">
        <f>TEXT(Main_table[[#This Row],[Order Date]],"d")</f>
        <v>1</v>
      </c>
      <c r="E3" s="6" t="str">
        <f>TEXT(Main_table[[#This Row],[Order Date]],"dddd")</f>
        <v>Friday</v>
      </c>
      <c r="F3" s="6" t="str">
        <f>TEXT(Main_table[[#This Row],[Order Date]],"mmmm")</f>
        <v>April</v>
      </c>
      <c r="G3" s="6" t="s">
        <v>13</v>
      </c>
      <c r="H3" s="6" t="s">
        <v>14</v>
      </c>
      <c r="I3" s="6" t="s">
        <v>15</v>
      </c>
      <c r="J3" s="6" t="s">
        <v>16</v>
      </c>
      <c r="K3" s="25">
        <v>210</v>
      </c>
      <c r="L3" s="26">
        <v>2</v>
      </c>
      <c r="M3" s="25">
        <f>Main_table[[#This Row],[Qty]]*Main_table[[#This Row],[Price]]</f>
        <v>420</v>
      </c>
      <c r="N3" s="29" t="s">
        <v>17</v>
      </c>
      <c r="O3" s="25">
        <f>SUMIFS(Main_table[Amount], Main_table[Order Date], "&gt;"&amp;Main_table[[#This Row],[Order Date]]-30,Main_table[Order Date], "&lt;="&amp;Main_table[[#This Row],[Order Date]])</f>
        <v>49810</v>
      </c>
      <c r="P3" s="25">
        <f>SUMIFS(Main_table[Amount], Main_table[Order Date], "&gt;"&amp;Main_table[[#This Row],[Order Date]]-90,Main_table[Order Date], "&lt;="&amp;Main_table[[#This Row],[Order Date]])</f>
        <v>49810</v>
      </c>
      <c r="Q3" s="25">
        <f>SUMIFS(Main_table[Amount], Main_table[Order Date], "&gt;"&amp;DATE(2022, 9, 12)-30, Main_table[Order Date], "&lt;="&amp;DATE(2022, 9, 12))</f>
        <v>8929710</v>
      </c>
      <c r="R3" s="25">
        <f>SUMIFS(Main_table[Amount], Main_table[Order Date], "&gt;"&amp;DATE(2022, 9, 12)-90, Main_table[Order Date], "&lt;="&amp;DATE(2022, 9, 12))</f>
        <v>12529390</v>
      </c>
      <c r="S3" s="27" t="b">
        <f>AND(Main_table[[#This Row],[Order Date]] &gt; DATE(2022,8,12), Main_table[[#This Row],[Order Date]] &lt;=DATE(2022,9,12))</f>
        <v>0</v>
      </c>
    </row>
    <row r="4" spans="2:19" ht="13.8" x14ac:dyDescent="0.25">
      <c r="B4" s="6" t="s">
        <v>18</v>
      </c>
      <c r="C4" s="15">
        <v>44652</v>
      </c>
      <c r="D4" s="6" t="str">
        <f>TEXT(Main_table[[#This Row],[Order Date]],"d")</f>
        <v>1</v>
      </c>
      <c r="E4" s="6" t="str">
        <f>TEXT(Main_table[[#This Row],[Order Date]],"dddd")</f>
        <v>Friday</v>
      </c>
      <c r="F4" s="6" t="str">
        <f>TEXT(Main_table[[#This Row],[Order Date]],"mmmm")</f>
        <v>April</v>
      </c>
      <c r="G4" s="6" t="s">
        <v>19</v>
      </c>
      <c r="H4" s="6" t="s">
        <v>20</v>
      </c>
      <c r="I4" s="6" t="s">
        <v>21</v>
      </c>
      <c r="J4" s="6" t="s">
        <v>22</v>
      </c>
      <c r="K4" s="25">
        <v>4000</v>
      </c>
      <c r="L4" s="26">
        <v>3</v>
      </c>
      <c r="M4" s="25">
        <f>Main_table[[#This Row],[Qty]]*Main_table[[#This Row],[Price]]</f>
        <v>12000</v>
      </c>
      <c r="N4" s="6" t="s">
        <v>23</v>
      </c>
      <c r="O4" s="25">
        <f>SUMIFS(Main_table[Amount], Main_table[Order Date], "&gt;"&amp;Main_table[[#This Row],[Order Date]]-30,Main_table[Order Date], "&lt;="&amp;Main_table[[#This Row],[Order Date]])</f>
        <v>49810</v>
      </c>
      <c r="P4" s="25">
        <f>SUMIFS(Main_table[Amount], Main_table[Order Date], "&gt;"&amp;Main_table[[#This Row],[Order Date]]-90,Main_table[Order Date], "&lt;="&amp;Main_table[[#This Row],[Order Date]])</f>
        <v>49810</v>
      </c>
      <c r="Q4" s="25">
        <f>SUMIFS(Main_table[Amount], Main_table[Order Date], "&gt;"&amp;DATE(2022, 9, 12)-30, Main_table[Order Date], "&lt;="&amp;DATE(2022, 9, 12))</f>
        <v>8929710</v>
      </c>
      <c r="R4" s="25">
        <f>SUMIFS(Main_table[Amount], Main_table[Order Date], "&gt;"&amp;DATE(2022, 9, 12)-90, Main_table[Order Date], "&lt;="&amp;DATE(2022, 9, 12))</f>
        <v>12529390</v>
      </c>
      <c r="S4" s="25" t="b">
        <f>AND(Main_table[[#This Row],[Order Date]] &gt; DATE(2022,8,12), Main_table[[#This Row],[Order Date]] &lt;=DATE(2022,9,12))</f>
        <v>0</v>
      </c>
    </row>
    <row r="5" spans="2:19" ht="13.8" x14ac:dyDescent="0.25">
      <c r="B5" s="6" t="s">
        <v>24</v>
      </c>
      <c r="C5" s="15">
        <v>44652</v>
      </c>
      <c r="D5" s="6" t="str">
        <f>TEXT(Main_table[[#This Row],[Order Date]],"d")</f>
        <v>1</v>
      </c>
      <c r="E5" s="6" t="str">
        <f>TEXT(Main_table[[#This Row],[Order Date]],"dddd")</f>
        <v>Friday</v>
      </c>
      <c r="F5" s="6" t="str">
        <f>TEXT(Main_table[[#This Row],[Order Date]],"mmmm")</f>
        <v>April</v>
      </c>
      <c r="G5" s="6" t="s">
        <v>25</v>
      </c>
      <c r="H5" s="6" t="s">
        <v>26</v>
      </c>
      <c r="I5" s="6" t="s">
        <v>27</v>
      </c>
      <c r="J5" s="6" t="s">
        <v>28</v>
      </c>
      <c r="K5" s="25">
        <v>3200</v>
      </c>
      <c r="L5" s="26">
        <v>5</v>
      </c>
      <c r="M5" s="25">
        <f>Main_table[[#This Row],[Qty]]*Main_table[[#This Row],[Price]]</f>
        <v>16000</v>
      </c>
      <c r="N5" s="6" t="s">
        <v>17</v>
      </c>
      <c r="O5" s="25">
        <f>SUMIFS(Main_table[Amount], Main_table[Order Date], "&gt;"&amp;Main_table[[#This Row],[Order Date]]-30,Main_table[Order Date], "&lt;="&amp;Main_table[[#This Row],[Order Date]])</f>
        <v>49810</v>
      </c>
      <c r="P5" s="25">
        <f>SUMIFS(Main_table[Amount], Main_table[Order Date], "&gt;"&amp;Main_table[[#This Row],[Order Date]]-90,Main_table[Order Date], "&lt;="&amp;Main_table[[#This Row],[Order Date]])</f>
        <v>49810</v>
      </c>
      <c r="Q5" s="25">
        <f>SUMIFS(Main_table[Amount], Main_table[Order Date], "&gt;"&amp;DATE(2022, 9, 12)-30, Main_table[Order Date], "&lt;="&amp;DATE(2022, 9, 12))</f>
        <v>8929710</v>
      </c>
      <c r="R5" s="25">
        <f>SUMIFS(Main_table[Amount], Main_table[Order Date], "&gt;"&amp;DATE(2022, 9, 12)-90, Main_table[Order Date], "&lt;="&amp;DATE(2022, 9, 12))</f>
        <v>12529390</v>
      </c>
      <c r="S5" s="25" t="b">
        <f>AND(Main_table[[#This Row],[Order Date]] &gt; DATE(2022,8,12), Main_table[[#This Row],[Order Date]] &lt;=DATE(2022,9,12))</f>
        <v>0</v>
      </c>
    </row>
    <row r="6" spans="2:19" ht="13.8" x14ac:dyDescent="0.25">
      <c r="B6" s="6" t="s">
        <v>29</v>
      </c>
      <c r="C6" s="15">
        <v>44652</v>
      </c>
      <c r="D6" s="6" t="str">
        <f>TEXT(Main_table[[#This Row],[Order Date]],"d")</f>
        <v>1</v>
      </c>
      <c r="E6" s="6" t="str">
        <f>TEXT(Main_table[[#This Row],[Order Date]],"dddd")</f>
        <v>Friday</v>
      </c>
      <c r="F6" s="6" t="str">
        <f>TEXT(Main_table[[#This Row],[Order Date]],"mmmm")</f>
        <v>April</v>
      </c>
      <c r="G6" s="6" t="s">
        <v>30</v>
      </c>
      <c r="H6" s="6" t="s">
        <v>31</v>
      </c>
      <c r="I6" s="6" t="s">
        <v>32</v>
      </c>
      <c r="J6" s="6" t="s">
        <v>33</v>
      </c>
      <c r="K6" s="25">
        <v>2900</v>
      </c>
      <c r="L6" s="26">
        <v>3</v>
      </c>
      <c r="M6" s="25">
        <f>Main_table[[#This Row],[Qty]]*Main_table[[#This Row],[Price]]</f>
        <v>8700</v>
      </c>
      <c r="N6" s="6" t="s">
        <v>23</v>
      </c>
      <c r="O6" s="25">
        <f>SUMIFS(Main_table[Amount], Main_table[Order Date], "&gt;"&amp;Main_table[[#This Row],[Order Date]]-30,Main_table[Order Date], "&lt;="&amp;Main_table[[#This Row],[Order Date]])</f>
        <v>49810</v>
      </c>
      <c r="P6" s="25">
        <f>SUMIFS(Main_table[Amount], Main_table[Order Date], "&gt;"&amp;Main_table[[#This Row],[Order Date]]-90,Main_table[Order Date], "&lt;="&amp;Main_table[[#This Row],[Order Date]])</f>
        <v>49810</v>
      </c>
      <c r="Q6" s="25">
        <f>SUMIFS(Main_table[Amount], Main_table[Order Date], "&gt;"&amp;DATE(2022, 9, 12)-30, Main_table[Order Date], "&lt;="&amp;DATE(2022, 9, 12))</f>
        <v>8929710</v>
      </c>
      <c r="R6" s="25">
        <f>SUMIFS(Main_table[Amount], Main_table[Order Date], "&gt;"&amp;DATE(2022, 9, 12)-90, Main_table[Order Date], "&lt;="&amp;DATE(2022, 9, 12))</f>
        <v>12529390</v>
      </c>
      <c r="S6" s="25" t="b">
        <f>AND(Main_table[[#This Row],[Order Date]] &gt; DATE(2022,8,12), Main_table[[#This Row],[Order Date]] &lt;=DATE(2022,9,12))</f>
        <v>0</v>
      </c>
    </row>
    <row r="7" spans="2:19" ht="13.8" x14ac:dyDescent="0.25">
      <c r="B7" s="6" t="s">
        <v>34</v>
      </c>
      <c r="C7" s="15">
        <v>44652</v>
      </c>
      <c r="D7" s="6" t="str">
        <f>TEXT(Main_table[[#This Row],[Order Date]],"d")</f>
        <v>1</v>
      </c>
      <c r="E7" s="6" t="str">
        <f>TEXT(Main_table[[#This Row],[Order Date]],"dddd")</f>
        <v>Friday</v>
      </c>
      <c r="F7" s="6" t="str">
        <f>TEXT(Main_table[[#This Row],[Order Date]],"mmmm")</f>
        <v>April</v>
      </c>
      <c r="G7" s="6" t="s">
        <v>35</v>
      </c>
      <c r="H7" s="6" t="s">
        <v>36</v>
      </c>
      <c r="I7" s="6" t="s">
        <v>15</v>
      </c>
      <c r="J7" s="6" t="s">
        <v>37</v>
      </c>
      <c r="K7" s="25">
        <v>190</v>
      </c>
      <c r="L7" s="26">
        <v>1</v>
      </c>
      <c r="M7" s="25">
        <f>Main_table[[#This Row],[Qty]]*Main_table[[#This Row],[Price]]</f>
        <v>190</v>
      </c>
      <c r="N7" s="29" t="s">
        <v>17</v>
      </c>
      <c r="O7" s="25">
        <f>SUMIFS(Main_table[Amount], Main_table[Order Date], "&gt;"&amp;Main_table[[#This Row],[Order Date]]-30,Main_table[Order Date], "&lt;="&amp;Main_table[[#This Row],[Order Date]])</f>
        <v>49810</v>
      </c>
      <c r="P7" s="25">
        <f>SUMIFS(Main_table[Amount], Main_table[Order Date], "&gt;"&amp;Main_table[[#This Row],[Order Date]]-90,Main_table[Order Date], "&lt;="&amp;Main_table[[#This Row],[Order Date]])</f>
        <v>49810</v>
      </c>
      <c r="Q7" s="25">
        <f>SUMIFS(Main_table[Amount], Main_table[Order Date], "&gt;"&amp;DATE(2022, 9, 12)-30, Main_table[Order Date], "&lt;="&amp;DATE(2022, 9, 12))</f>
        <v>8929710</v>
      </c>
      <c r="R7" s="25">
        <f>SUMIFS(Main_table[Amount], Main_table[Order Date], "&gt;"&amp;DATE(2022, 9, 12)-90, Main_table[Order Date], "&lt;="&amp;DATE(2022, 9, 12))</f>
        <v>12529390</v>
      </c>
      <c r="S7" s="25" t="b">
        <f>AND(Main_table[[#This Row],[Order Date]] &gt; DATE(2022,8,12), Main_table[[#This Row],[Order Date]] &lt;=DATE(2022,9,12))</f>
        <v>0</v>
      </c>
    </row>
    <row r="8" spans="2:19" ht="13.8" x14ac:dyDescent="0.25">
      <c r="B8" s="6" t="s">
        <v>38</v>
      </c>
      <c r="C8" s="15">
        <v>44652</v>
      </c>
      <c r="D8" s="6" t="str">
        <f>TEXT(Main_table[[#This Row],[Order Date]],"d")</f>
        <v>1</v>
      </c>
      <c r="E8" s="6" t="str">
        <f>TEXT(Main_table[[#This Row],[Order Date]],"dddd")</f>
        <v>Friday</v>
      </c>
      <c r="F8" s="6" t="str">
        <f>TEXT(Main_table[[#This Row],[Order Date]],"mmmm")</f>
        <v>April</v>
      </c>
      <c r="G8" s="6" t="s">
        <v>39</v>
      </c>
      <c r="H8" s="6" t="s">
        <v>40</v>
      </c>
      <c r="I8" s="6" t="s">
        <v>21</v>
      </c>
      <c r="J8" s="6" t="s">
        <v>41</v>
      </c>
      <c r="K8" s="25">
        <v>4000</v>
      </c>
      <c r="L8" s="26">
        <v>2</v>
      </c>
      <c r="M8" s="25">
        <f>Main_table[[#This Row],[Qty]]*Main_table[[#This Row],[Price]]</f>
        <v>8000</v>
      </c>
      <c r="N8" s="6" t="s">
        <v>23</v>
      </c>
      <c r="O8" s="25">
        <f>SUMIFS(Main_table[Amount], Main_table[Order Date], "&gt;"&amp;Main_table[[#This Row],[Order Date]]-30,Main_table[Order Date], "&lt;="&amp;Main_table[[#This Row],[Order Date]])</f>
        <v>49810</v>
      </c>
      <c r="P8" s="25">
        <f>SUMIFS(Main_table[Amount], Main_table[Order Date], "&gt;"&amp;Main_table[[#This Row],[Order Date]]-90,Main_table[Order Date], "&lt;="&amp;Main_table[[#This Row],[Order Date]])</f>
        <v>49810</v>
      </c>
      <c r="Q8" s="25">
        <f>SUMIFS(Main_table[Amount], Main_table[Order Date], "&gt;"&amp;DATE(2022, 9, 12)-30, Main_table[Order Date], "&lt;="&amp;DATE(2022, 9, 12))</f>
        <v>8929710</v>
      </c>
      <c r="R8" s="25">
        <f>SUMIFS(Main_table[Amount], Main_table[Order Date], "&gt;"&amp;DATE(2022, 9, 12)-90, Main_table[Order Date], "&lt;="&amp;DATE(2022, 9, 12))</f>
        <v>12529390</v>
      </c>
      <c r="S8" s="25" t="b">
        <f>AND(Main_table[[#This Row],[Order Date]] &gt; DATE(2022,8,12), Main_table[[#This Row],[Order Date]] &lt;=DATE(2022,9,12))</f>
        <v>0</v>
      </c>
    </row>
    <row r="9" spans="2:19" ht="13.8" x14ac:dyDescent="0.25">
      <c r="B9" s="6" t="s">
        <v>42</v>
      </c>
      <c r="C9" s="15">
        <v>44652</v>
      </c>
      <c r="D9" s="6" t="str">
        <f>TEXT(Main_table[[#This Row],[Order Date]],"d")</f>
        <v>1</v>
      </c>
      <c r="E9" s="6" t="str">
        <f>TEXT(Main_table[[#This Row],[Order Date]],"dddd")</f>
        <v>Friday</v>
      </c>
      <c r="F9" s="6" t="str">
        <f>TEXT(Main_table[[#This Row],[Order Date]],"mmmm")</f>
        <v>April</v>
      </c>
      <c r="G9" s="6" t="s">
        <v>43</v>
      </c>
      <c r="H9" s="6" t="s">
        <v>44</v>
      </c>
      <c r="I9" s="6" t="s">
        <v>27</v>
      </c>
      <c r="J9" s="6" t="s">
        <v>45</v>
      </c>
      <c r="K9" s="25">
        <v>1500</v>
      </c>
      <c r="L9" s="26">
        <v>3</v>
      </c>
      <c r="M9" s="25">
        <f>Main_table[[#This Row],[Qty]]*Main_table[[#This Row],[Price]]</f>
        <v>4500</v>
      </c>
      <c r="N9" s="6" t="s">
        <v>17</v>
      </c>
      <c r="O9" s="25">
        <f>SUMIFS(Main_table[Amount], Main_table[Order Date], "&gt;"&amp;Main_table[[#This Row],[Order Date]]-30,Main_table[Order Date], "&lt;="&amp;Main_table[[#This Row],[Order Date]])</f>
        <v>49810</v>
      </c>
      <c r="P9" s="25">
        <f>SUMIFS(Main_table[Amount], Main_table[Order Date], "&gt;"&amp;Main_table[[#This Row],[Order Date]]-90,Main_table[Order Date], "&lt;="&amp;Main_table[[#This Row],[Order Date]])</f>
        <v>49810</v>
      </c>
      <c r="Q9" s="25">
        <f>SUMIFS(Main_table[Amount], Main_table[Order Date], "&gt;"&amp;DATE(2022, 9, 12)-30, Main_table[Order Date], "&lt;="&amp;DATE(2022, 9, 12))</f>
        <v>8929710</v>
      </c>
      <c r="R9" s="25">
        <f>SUMIFS(Main_table[Amount], Main_table[Order Date], "&gt;"&amp;DATE(2022, 9, 12)-90, Main_table[Order Date], "&lt;="&amp;DATE(2022, 9, 12))</f>
        <v>12529390</v>
      </c>
      <c r="S9" s="25" t="b">
        <f>AND(Main_table[[#This Row],[Order Date]] &gt; DATE(2022,8,12), Main_table[[#This Row],[Order Date]] &lt;=DATE(2022,9,12))</f>
        <v>0</v>
      </c>
    </row>
    <row r="10" spans="2:19" ht="13.8" x14ac:dyDescent="0.25">
      <c r="B10" s="6" t="s">
        <v>46</v>
      </c>
      <c r="C10" s="15">
        <v>44653</v>
      </c>
      <c r="D10" s="6" t="str">
        <f>TEXT(Main_table[[#This Row],[Order Date]],"d")</f>
        <v>2</v>
      </c>
      <c r="E10" s="6" t="str">
        <f>TEXT(Main_table[[#This Row],[Order Date]],"dddd")</f>
        <v>Saturday</v>
      </c>
      <c r="F10" s="6" t="str">
        <f>TEXT(Main_table[[#This Row],[Order Date]],"mmmm")</f>
        <v>April</v>
      </c>
      <c r="G10" s="6" t="s">
        <v>47</v>
      </c>
      <c r="H10" s="6" t="s">
        <v>48</v>
      </c>
      <c r="I10" s="6" t="s">
        <v>32</v>
      </c>
      <c r="J10" s="6" t="s">
        <v>16</v>
      </c>
      <c r="K10" s="25">
        <v>210</v>
      </c>
      <c r="L10" s="26">
        <v>7</v>
      </c>
      <c r="M10" s="25">
        <f>Main_table[[#This Row],[Qty]]*Main_table[[#This Row],[Price]]</f>
        <v>1470</v>
      </c>
      <c r="N10" s="6" t="s">
        <v>23</v>
      </c>
      <c r="O10" s="25">
        <f>SUMIFS(Main_table[Amount], Main_table[Order Date], "&gt;"&amp;Main_table[[#This Row],[Order Date]]-30,Main_table[Order Date], "&lt;="&amp;Main_table[[#This Row],[Order Date]])</f>
        <v>100440</v>
      </c>
      <c r="P10" s="25">
        <f>SUMIFS(Main_table[Amount], Main_table[Order Date], "&gt;"&amp;Main_table[[#This Row],[Order Date]]-90,Main_table[Order Date], "&lt;="&amp;Main_table[[#This Row],[Order Date]])</f>
        <v>100440</v>
      </c>
      <c r="Q10" s="25">
        <f>SUMIFS(Main_table[Amount], Main_table[Order Date], "&gt;"&amp;DATE(2022, 9, 12)-30, Main_table[Order Date], "&lt;="&amp;DATE(2022, 9, 12))</f>
        <v>8929710</v>
      </c>
      <c r="R10" s="25">
        <f>SUMIFS(Main_table[Amount], Main_table[Order Date], "&gt;"&amp;DATE(2022, 9, 12)-90, Main_table[Order Date], "&lt;="&amp;DATE(2022, 9, 12))</f>
        <v>12529390</v>
      </c>
      <c r="S10" s="25" t="b">
        <f>AND(Main_table[[#This Row],[Order Date]] &gt; DATE(2022,8,12), Main_table[[#This Row],[Order Date]] &lt;=DATE(2022,9,12))</f>
        <v>0</v>
      </c>
    </row>
    <row r="11" spans="2:19" ht="13.8" x14ac:dyDescent="0.25">
      <c r="B11" s="6" t="s">
        <v>49</v>
      </c>
      <c r="C11" s="15">
        <v>44653</v>
      </c>
      <c r="D11" s="6" t="str">
        <f>TEXT(Main_table[[#This Row],[Order Date]],"d")</f>
        <v>2</v>
      </c>
      <c r="E11" s="6" t="str">
        <f>TEXT(Main_table[[#This Row],[Order Date]],"dddd")</f>
        <v>Saturday</v>
      </c>
      <c r="F11" s="6" t="str">
        <f>TEXT(Main_table[[#This Row],[Order Date]],"mmmm")</f>
        <v>April</v>
      </c>
      <c r="G11" s="6" t="s">
        <v>50</v>
      </c>
      <c r="H11" s="6" t="s">
        <v>51</v>
      </c>
      <c r="I11" s="6" t="s">
        <v>15</v>
      </c>
      <c r="J11" s="6" t="s">
        <v>22</v>
      </c>
      <c r="K11" s="25">
        <v>4000</v>
      </c>
      <c r="L11" s="26">
        <v>6</v>
      </c>
      <c r="M11" s="25">
        <f>Main_table[[#This Row],[Qty]]*Main_table[[#This Row],[Price]]</f>
        <v>24000</v>
      </c>
      <c r="N11" s="29" t="s">
        <v>17</v>
      </c>
      <c r="O11" s="25">
        <f>SUMIFS(Main_table[Amount], Main_table[Order Date], "&gt;"&amp;Main_table[[#This Row],[Order Date]]-30,Main_table[Order Date], "&lt;="&amp;Main_table[[#This Row],[Order Date]])</f>
        <v>100440</v>
      </c>
      <c r="P11" s="25">
        <f>SUMIFS(Main_table[Amount], Main_table[Order Date], "&gt;"&amp;Main_table[[#This Row],[Order Date]]-90,Main_table[Order Date], "&lt;="&amp;Main_table[[#This Row],[Order Date]])</f>
        <v>100440</v>
      </c>
      <c r="Q11" s="25">
        <f>SUMIFS(Main_table[Amount], Main_table[Order Date], "&gt;"&amp;DATE(2022, 9, 12)-30, Main_table[Order Date], "&lt;="&amp;DATE(2022, 9, 12))</f>
        <v>8929710</v>
      </c>
      <c r="R11" s="25">
        <f>SUMIFS(Main_table[Amount], Main_table[Order Date], "&gt;"&amp;DATE(2022, 9, 12)-90, Main_table[Order Date], "&lt;="&amp;DATE(2022, 9, 12))</f>
        <v>12529390</v>
      </c>
      <c r="S11" s="25" t="b">
        <f>AND(Main_table[[#This Row],[Order Date]] &gt; DATE(2022,8,12), Main_table[[#This Row],[Order Date]] &lt;=DATE(2022,9,12))</f>
        <v>0</v>
      </c>
    </row>
    <row r="12" spans="2:19" ht="13.8" x14ac:dyDescent="0.25">
      <c r="B12" s="6" t="s">
        <v>52</v>
      </c>
      <c r="C12" s="15">
        <v>44653</v>
      </c>
      <c r="D12" s="6" t="str">
        <f>TEXT(Main_table[[#This Row],[Order Date]],"d")</f>
        <v>2</v>
      </c>
      <c r="E12" s="6" t="str">
        <f>TEXT(Main_table[[#This Row],[Order Date]],"dddd")</f>
        <v>Saturday</v>
      </c>
      <c r="F12" s="6" t="str">
        <f>TEXT(Main_table[[#This Row],[Order Date]],"mmmm")</f>
        <v>April</v>
      </c>
      <c r="G12" s="6" t="s">
        <v>53</v>
      </c>
      <c r="H12" s="6" t="s">
        <v>54</v>
      </c>
      <c r="I12" s="6" t="s">
        <v>21</v>
      </c>
      <c r="J12" s="6" t="s">
        <v>28</v>
      </c>
      <c r="K12" s="25">
        <v>3200</v>
      </c>
      <c r="L12" s="26">
        <v>1</v>
      </c>
      <c r="M12" s="25">
        <f>Main_table[[#This Row],[Qty]]*Main_table[[#This Row],[Price]]</f>
        <v>3200</v>
      </c>
      <c r="N12" s="6" t="s">
        <v>23</v>
      </c>
      <c r="O12" s="25">
        <f>SUMIFS(Main_table[Amount], Main_table[Order Date], "&gt;"&amp;Main_table[[#This Row],[Order Date]]-30,Main_table[Order Date], "&lt;="&amp;Main_table[[#This Row],[Order Date]])</f>
        <v>100440</v>
      </c>
      <c r="P12" s="25">
        <f>SUMIFS(Main_table[Amount], Main_table[Order Date], "&gt;"&amp;Main_table[[#This Row],[Order Date]]-90,Main_table[Order Date], "&lt;="&amp;Main_table[[#This Row],[Order Date]])</f>
        <v>100440</v>
      </c>
      <c r="Q12" s="25">
        <f>SUMIFS(Main_table[Amount], Main_table[Order Date], "&gt;"&amp;DATE(2022, 9, 12)-30, Main_table[Order Date], "&lt;="&amp;DATE(2022, 9, 12))</f>
        <v>8929710</v>
      </c>
      <c r="R12" s="25">
        <f>SUMIFS(Main_table[Amount], Main_table[Order Date], "&gt;"&amp;DATE(2022, 9, 12)-90, Main_table[Order Date], "&lt;="&amp;DATE(2022, 9, 12))</f>
        <v>12529390</v>
      </c>
      <c r="S12" s="25" t="b">
        <f>AND(Main_table[[#This Row],[Order Date]] &gt; DATE(2022,8,12), Main_table[[#This Row],[Order Date]] &lt;=DATE(2022,9,12))</f>
        <v>0</v>
      </c>
    </row>
    <row r="13" spans="2:19" ht="13.8" x14ac:dyDescent="0.25">
      <c r="B13" s="6" t="s">
        <v>55</v>
      </c>
      <c r="C13" s="15">
        <v>44653</v>
      </c>
      <c r="D13" s="6" t="str">
        <f>TEXT(Main_table[[#This Row],[Order Date]],"d")</f>
        <v>2</v>
      </c>
      <c r="E13" s="6" t="str">
        <f>TEXT(Main_table[[#This Row],[Order Date]],"dddd")</f>
        <v>Saturday</v>
      </c>
      <c r="F13" s="6" t="str">
        <f>TEXT(Main_table[[#This Row],[Order Date]],"mmmm")</f>
        <v>April</v>
      </c>
      <c r="G13" s="6" t="s">
        <v>56</v>
      </c>
      <c r="H13" s="6" t="s">
        <v>57</v>
      </c>
      <c r="I13" s="6" t="s">
        <v>27</v>
      </c>
      <c r="J13" s="6" t="s">
        <v>33</v>
      </c>
      <c r="K13" s="25">
        <v>2900</v>
      </c>
      <c r="L13" s="26">
        <v>3</v>
      </c>
      <c r="M13" s="25">
        <f>Main_table[[#This Row],[Qty]]*Main_table[[#This Row],[Price]]</f>
        <v>8700</v>
      </c>
      <c r="N13" s="6" t="s">
        <v>17</v>
      </c>
      <c r="O13" s="25">
        <f>SUMIFS(Main_table[Amount], Main_table[Order Date], "&gt;"&amp;Main_table[[#This Row],[Order Date]]-30,Main_table[Order Date], "&lt;="&amp;Main_table[[#This Row],[Order Date]])</f>
        <v>100440</v>
      </c>
      <c r="P13" s="25">
        <f>SUMIFS(Main_table[Amount], Main_table[Order Date], "&gt;"&amp;Main_table[[#This Row],[Order Date]]-90,Main_table[Order Date], "&lt;="&amp;Main_table[[#This Row],[Order Date]])</f>
        <v>100440</v>
      </c>
      <c r="Q13" s="25">
        <f>SUMIFS(Main_table[Amount], Main_table[Order Date], "&gt;"&amp;DATE(2022, 9, 12)-30, Main_table[Order Date], "&lt;="&amp;DATE(2022, 9, 12))</f>
        <v>8929710</v>
      </c>
      <c r="R13" s="25">
        <f>SUMIFS(Main_table[Amount], Main_table[Order Date], "&gt;"&amp;DATE(2022, 9, 12)-90, Main_table[Order Date], "&lt;="&amp;DATE(2022, 9, 12))</f>
        <v>12529390</v>
      </c>
      <c r="S13" s="25" t="b">
        <f>AND(Main_table[[#This Row],[Order Date]] &gt; DATE(2022,8,12), Main_table[[#This Row],[Order Date]] &lt;=DATE(2022,9,12))</f>
        <v>0</v>
      </c>
    </row>
    <row r="14" spans="2:19" ht="13.8" x14ac:dyDescent="0.25">
      <c r="B14" s="6" t="s">
        <v>58</v>
      </c>
      <c r="C14" s="15">
        <v>44653</v>
      </c>
      <c r="D14" s="6" t="str">
        <f>TEXT(Main_table[[#This Row],[Order Date]],"d")</f>
        <v>2</v>
      </c>
      <c r="E14" s="6" t="str">
        <f>TEXT(Main_table[[#This Row],[Order Date]],"dddd")</f>
        <v>Saturday</v>
      </c>
      <c r="F14" s="6" t="str">
        <f>TEXT(Main_table[[#This Row],[Order Date]],"mmmm")</f>
        <v>April</v>
      </c>
      <c r="G14" s="6" t="s">
        <v>59</v>
      </c>
      <c r="H14" s="6" t="s">
        <v>60</v>
      </c>
      <c r="I14" s="6" t="s">
        <v>32</v>
      </c>
      <c r="J14" s="6" t="s">
        <v>37</v>
      </c>
      <c r="K14" s="25">
        <v>190</v>
      </c>
      <c r="L14" s="26">
        <v>4</v>
      </c>
      <c r="M14" s="25">
        <f>Main_table[[#This Row],[Qty]]*Main_table[[#This Row],[Price]]</f>
        <v>760</v>
      </c>
      <c r="N14" s="6" t="s">
        <v>23</v>
      </c>
      <c r="O14" s="25">
        <f>SUMIFS(Main_table[Amount], Main_table[Order Date], "&gt;"&amp;Main_table[[#This Row],[Order Date]]-30,Main_table[Order Date], "&lt;="&amp;Main_table[[#This Row],[Order Date]])</f>
        <v>100440</v>
      </c>
      <c r="P14" s="25">
        <f>SUMIFS(Main_table[Amount], Main_table[Order Date], "&gt;"&amp;Main_table[[#This Row],[Order Date]]-90,Main_table[Order Date], "&lt;="&amp;Main_table[[#This Row],[Order Date]])</f>
        <v>100440</v>
      </c>
      <c r="Q14" s="25">
        <f>SUMIFS(Main_table[Amount], Main_table[Order Date], "&gt;"&amp;DATE(2022, 9, 12)-30, Main_table[Order Date], "&lt;="&amp;DATE(2022, 9, 12))</f>
        <v>8929710</v>
      </c>
      <c r="R14" s="25">
        <f>SUMIFS(Main_table[Amount], Main_table[Order Date], "&gt;"&amp;DATE(2022, 9, 12)-90, Main_table[Order Date], "&lt;="&amp;DATE(2022, 9, 12))</f>
        <v>12529390</v>
      </c>
      <c r="S14" s="25" t="b">
        <f>AND(Main_table[[#This Row],[Order Date]] &gt; DATE(2022,8,12), Main_table[[#This Row],[Order Date]] &lt;=DATE(2022,9,12))</f>
        <v>0</v>
      </c>
    </row>
    <row r="15" spans="2:19" ht="13.8" x14ac:dyDescent="0.25">
      <c r="B15" s="6" t="s">
        <v>61</v>
      </c>
      <c r="C15" s="15">
        <v>44653</v>
      </c>
      <c r="D15" s="6" t="str">
        <f>TEXT(Main_table[[#This Row],[Order Date]],"d")</f>
        <v>2</v>
      </c>
      <c r="E15" s="6" t="str">
        <f>TEXT(Main_table[[#This Row],[Order Date]],"dddd")</f>
        <v>Saturday</v>
      </c>
      <c r="F15" s="6" t="str">
        <f>TEXT(Main_table[[#This Row],[Order Date]],"mmmm")</f>
        <v>April</v>
      </c>
      <c r="G15" s="6" t="s">
        <v>62</v>
      </c>
      <c r="H15" s="6" t="s">
        <v>63</v>
      </c>
      <c r="I15" s="6" t="s">
        <v>15</v>
      </c>
      <c r="J15" s="6" t="s">
        <v>41</v>
      </c>
      <c r="K15" s="25">
        <v>4000</v>
      </c>
      <c r="L15" s="26">
        <v>2</v>
      </c>
      <c r="M15" s="25">
        <f>Main_table[[#This Row],[Qty]]*Main_table[[#This Row],[Price]]</f>
        <v>8000</v>
      </c>
      <c r="N15" s="29" t="s">
        <v>17</v>
      </c>
      <c r="O15" s="25">
        <f>SUMIFS(Main_table[Amount], Main_table[Order Date], "&gt;"&amp;Main_table[[#This Row],[Order Date]]-30,Main_table[Order Date], "&lt;="&amp;Main_table[[#This Row],[Order Date]])</f>
        <v>100440</v>
      </c>
      <c r="P15" s="25">
        <f>SUMIFS(Main_table[Amount], Main_table[Order Date], "&gt;"&amp;Main_table[[#This Row],[Order Date]]-90,Main_table[Order Date], "&lt;="&amp;Main_table[[#This Row],[Order Date]])</f>
        <v>100440</v>
      </c>
      <c r="Q15" s="25">
        <f>SUMIFS(Main_table[Amount], Main_table[Order Date], "&gt;"&amp;DATE(2022, 9, 12)-30, Main_table[Order Date], "&lt;="&amp;DATE(2022, 9, 12))</f>
        <v>8929710</v>
      </c>
      <c r="R15" s="25">
        <f>SUMIFS(Main_table[Amount], Main_table[Order Date], "&gt;"&amp;DATE(2022, 9, 12)-90, Main_table[Order Date], "&lt;="&amp;DATE(2022, 9, 12))</f>
        <v>12529390</v>
      </c>
      <c r="S15" s="25" t="b">
        <f>AND(Main_table[[#This Row],[Order Date]] &gt; DATE(2022,8,12), Main_table[[#This Row],[Order Date]] &lt;=DATE(2022,9,12))</f>
        <v>0</v>
      </c>
    </row>
    <row r="16" spans="2:19" ht="13.8" x14ac:dyDescent="0.25">
      <c r="B16" s="6" t="s">
        <v>64</v>
      </c>
      <c r="C16" s="15">
        <v>44653</v>
      </c>
      <c r="D16" s="6" t="str">
        <f>TEXT(Main_table[[#This Row],[Order Date]],"d")</f>
        <v>2</v>
      </c>
      <c r="E16" s="6" t="str">
        <f>TEXT(Main_table[[#This Row],[Order Date]],"dddd")</f>
        <v>Saturday</v>
      </c>
      <c r="F16" s="6" t="str">
        <f>TEXT(Main_table[[#This Row],[Order Date]],"mmmm")</f>
        <v>April</v>
      </c>
      <c r="G16" s="6" t="s">
        <v>65</v>
      </c>
      <c r="H16" s="6" t="s">
        <v>66</v>
      </c>
      <c r="I16" s="6" t="s">
        <v>21</v>
      </c>
      <c r="J16" s="6" t="s">
        <v>45</v>
      </c>
      <c r="K16" s="25">
        <v>1500</v>
      </c>
      <c r="L16" s="26">
        <v>3</v>
      </c>
      <c r="M16" s="25">
        <f>Main_table[[#This Row],[Qty]]*Main_table[[#This Row],[Price]]</f>
        <v>4500</v>
      </c>
      <c r="N16" s="6" t="s">
        <v>23</v>
      </c>
      <c r="O16" s="25">
        <f>SUMIFS(Main_table[Amount], Main_table[Order Date], "&gt;"&amp;Main_table[[#This Row],[Order Date]]-30,Main_table[Order Date], "&lt;="&amp;Main_table[[#This Row],[Order Date]])</f>
        <v>100440</v>
      </c>
      <c r="P16" s="25">
        <f>SUMIFS(Main_table[Amount], Main_table[Order Date], "&gt;"&amp;Main_table[[#This Row],[Order Date]]-90,Main_table[Order Date], "&lt;="&amp;Main_table[[#This Row],[Order Date]])</f>
        <v>100440</v>
      </c>
      <c r="Q16" s="25">
        <f>SUMIFS(Main_table[Amount], Main_table[Order Date], "&gt;"&amp;DATE(2022, 9, 12)-30, Main_table[Order Date], "&lt;="&amp;DATE(2022, 9, 12))</f>
        <v>8929710</v>
      </c>
      <c r="R16" s="25">
        <f>SUMIFS(Main_table[Amount], Main_table[Order Date], "&gt;"&amp;DATE(2022, 9, 12)-90, Main_table[Order Date], "&lt;="&amp;DATE(2022, 9, 12))</f>
        <v>12529390</v>
      </c>
      <c r="S16" s="25" t="b">
        <f>AND(Main_table[[#This Row],[Order Date]] &gt; DATE(2022,8,12), Main_table[[#This Row],[Order Date]] &lt;=DATE(2022,9,12))</f>
        <v>0</v>
      </c>
    </row>
    <row r="17" spans="2:19" ht="13.8" x14ac:dyDescent="0.25">
      <c r="B17" s="6" t="s">
        <v>67</v>
      </c>
      <c r="C17" s="15">
        <v>44654</v>
      </c>
      <c r="D17" s="6" t="str">
        <f>TEXT(Main_table[[#This Row],[Order Date]],"d")</f>
        <v>3</v>
      </c>
      <c r="E17" s="6" t="str">
        <f>TEXT(Main_table[[#This Row],[Order Date]],"dddd")</f>
        <v>Sunday</v>
      </c>
      <c r="F17" s="6" t="str">
        <f>TEXT(Main_table[[#This Row],[Order Date]],"mmmm")</f>
        <v>April</v>
      </c>
      <c r="G17" s="6" t="s">
        <v>68</v>
      </c>
      <c r="H17" s="6" t="s">
        <v>69</v>
      </c>
      <c r="I17" s="6" t="s">
        <v>27</v>
      </c>
      <c r="J17" s="6" t="s">
        <v>16</v>
      </c>
      <c r="K17" s="25">
        <v>210</v>
      </c>
      <c r="L17" s="26">
        <v>4</v>
      </c>
      <c r="M17" s="25">
        <f>Main_table[[#This Row],[Qty]]*Main_table[[#This Row],[Price]]</f>
        <v>840</v>
      </c>
      <c r="N17" s="6" t="s">
        <v>17</v>
      </c>
      <c r="O17" s="25">
        <f>SUMIFS(Main_table[Amount], Main_table[Order Date], "&gt;"&amp;Main_table[[#This Row],[Order Date]]-30,Main_table[Order Date], "&lt;="&amp;Main_table[[#This Row],[Order Date]])</f>
        <v>200240</v>
      </c>
      <c r="P17" s="25">
        <f>SUMIFS(Main_table[Amount], Main_table[Order Date], "&gt;"&amp;Main_table[[#This Row],[Order Date]]-90,Main_table[Order Date], "&lt;="&amp;Main_table[[#This Row],[Order Date]])</f>
        <v>200240</v>
      </c>
      <c r="Q17" s="25">
        <f>SUMIFS(Main_table[Amount], Main_table[Order Date], "&gt;"&amp;DATE(2022, 9, 12)-30, Main_table[Order Date], "&lt;="&amp;DATE(2022, 9, 12))</f>
        <v>8929710</v>
      </c>
      <c r="R17" s="25">
        <f>SUMIFS(Main_table[Amount], Main_table[Order Date], "&gt;"&amp;DATE(2022, 9, 12)-90, Main_table[Order Date], "&lt;="&amp;DATE(2022, 9, 12))</f>
        <v>12529390</v>
      </c>
      <c r="S17" s="25" t="b">
        <f>AND(Main_table[[#This Row],[Order Date]] &gt; DATE(2022,8,12), Main_table[[#This Row],[Order Date]] &lt;=DATE(2022,9,12))</f>
        <v>0</v>
      </c>
    </row>
    <row r="18" spans="2:19" ht="13.8" x14ac:dyDescent="0.25">
      <c r="B18" s="6" t="s">
        <v>70</v>
      </c>
      <c r="C18" s="15">
        <v>44654</v>
      </c>
      <c r="D18" s="6" t="str">
        <f>TEXT(Main_table[[#This Row],[Order Date]],"d")</f>
        <v>3</v>
      </c>
      <c r="E18" s="6" t="str">
        <f>TEXT(Main_table[[#This Row],[Order Date]],"dddd")</f>
        <v>Sunday</v>
      </c>
      <c r="F18" s="6" t="str">
        <f>TEXT(Main_table[[#This Row],[Order Date]],"mmmm")</f>
        <v>April</v>
      </c>
      <c r="G18" s="6" t="s">
        <v>71</v>
      </c>
      <c r="H18" s="6" t="s">
        <v>72</v>
      </c>
      <c r="I18" s="6" t="s">
        <v>32</v>
      </c>
      <c r="J18" s="6" t="s">
        <v>22</v>
      </c>
      <c r="K18" s="25">
        <v>4000</v>
      </c>
      <c r="L18" s="26">
        <v>5</v>
      </c>
      <c r="M18" s="25">
        <f>Main_table[[#This Row],[Qty]]*Main_table[[#This Row],[Price]]</f>
        <v>20000</v>
      </c>
      <c r="N18" s="6" t="s">
        <v>23</v>
      </c>
      <c r="O18" s="25">
        <f>SUMIFS(Main_table[Amount], Main_table[Order Date], "&gt;"&amp;Main_table[[#This Row],[Order Date]]-30,Main_table[Order Date], "&lt;="&amp;Main_table[[#This Row],[Order Date]])</f>
        <v>200240</v>
      </c>
      <c r="P18" s="25">
        <f>SUMIFS(Main_table[Amount], Main_table[Order Date], "&gt;"&amp;Main_table[[#This Row],[Order Date]]-90,Main_table[Order Date], "&lt;="&amp;Main_table[[#This Row],[Order Date]])</f>
        <v>200240</v>
      </c>
      <c r="Q18" s="25">
        <f>SUMIFS(Main_table[Amount], Main_table[Order Date], "&gt;"&amp;DATE(2022, 9, 12)-30, Main_table[Order Date], "&lt;="&amp;DATE(2022, 9, 12))</f>
        <v>8929710</v>
      </c>
      <c r="R18" s="25">
        <f>SUMIFS(Main_table[Amount], Main_table[Order Date], "&gt;"&amp;DATE(2022, 9, 12)-90, Main_table[Order Date], "&lt;="&amp;DATE(2022, 9, 12))</f>
        <v>12529390</v>
      </c>
      <c r="S18" s="25" t="b">
        <f>AND(Main_table[[#This Row],[Order Date]] &gt; DATE(2022,8,12), Main_table[[#This Row],[Order Date]] &lt;=DATE(2022,9,12))</f>
        <v>0</v>
      </c>
    </row>
    <row r="19" spans="2:19" ht="13.8" x14ac:dyDescent="0.25">
      <c r="B19" s="6" t="s">
        <v>73</v>
      </c>
      <c r="C19" s="15">
        <v>44654</v>
      </c>
      <c r="D19" s="6" t="str">
        <f>TEXT(Main_table[[#This Row],[Order Date]],"d")</f>
        <v>3</v>
      </c>
      <c r="E19" s="6" t="str">
        <f>TEXT(Main_table[[#This Row],[Order Date]],"dddd")</f>
        <v>Sunday</v>
      </c>
      <c r="F19" s="6" t="str">
        <f>TEXT(Main_table[[#This Row],[Order Date]],"mmmm")</f>
        <v>April</v>
      </c>
      <c r="G19" s="6" t="s">
        <v>74</v>
      </c>
      <c r="H19" s="6" t="s">
        <v>75</v>
      </c>
      <c r="I19" s="6" t="s">
        <v>15</v>
      </c>
      <c r="J19" s="6" t="s">
        <v>28</v>
      </c>
      <c r="K19" s="25">
        <v>3200</v>
      </c>
      <c r="L19" s="26">
        <v>6</v>
      </c>
      <c r="M19" s="25">
        <f>Main_table[[#This Row],[Qty]]*Main_table[[#This Row],[Price]]</f>
        <v>19200</v>
      </c>
      <c r="N19" s="29" t="s">
        <v>17</v>
      </c>
      <c r="O19" s="25">
        <f>SUMIFS(Main_table[Amount], Main_table[Order Date], "&gt;"&amp;Main_table[[#This Row],[Order Date]]-30,Main_table[Order Date], "&lt;="&amp;Main_table[[#This Row],[Order Date]])</f>
        <v>200240</v>
      </c>
      <c r="P19" s="25">
        <f>SUMIFS(Main_table[Amount], Main_table[Order Date], "&gt;"&amp;Main_table[[#This Row],[Order Date]]-90,Main_table[Order Date], "&lt;="&amp;Main_table[[#This Row],[Order Date]])</f>
        <v>200240</v>
      </c>
      <c r="Q19" s="25">
        <f>SUMIFS(Main_table[Amount], Main_table[Order Date], "&gt;"&amp;DATE(2022, 9, 12)-30, Main_table[Order Date], "&lt;="&amp;DATE(2022, 9, 12))</f>
        <v>8929710</v>
      </c>
      <c r="R19" s="25">
        <f>SUMIFS(Main_table[Amount], Main_table[Order Date], "&gt;"&amp;DATE(2022, 9, 12)-90, Main_table[Order Date], "&lt;="&amp;DATE(2022, 9, 12))</f>
        <v>12529390</v>
      </c>
      <c r="S19" s="25" t="b">
        <f>AND(Main_table[[#This Row],[Order Date]] &gt; DATE(2022,8,12), Main_table[[#This Row],[Order Date]] &lt;=DATE(2022,9,12))</f>
        <v>0</v>
      </c>
    </row>
    <row r="20" spans="2:19" ht="13.8" x14ac:dyDescent="0.25">
      <c r="B20" s="6" t="s">
        <v>76</v>
      </c>
      <c r="C20" s="15">
        <v>44654</v>
      </c>
      <c r="D20" s="6" t="str">
        <f>TEXT(Main_table[[#This Row],[Order Date]],"d")</f>
        <v>3</v>
      </c>
      <c r="E20" s="6" t="str">
        <f>TEXT(Main_table[[#This Row],[Order Date]],"dddd")</f>
        <v>Sunday</v>
      </c>
      <c r="F20" s="6" t="str">
        <f>TEXT(Main_table[[#This Row],[Order Date]],"mmmm")</f>
        <v>April</v>
      </c>
      <c r="G20" s="6" t="s">
        <v>77</v>
      </c>
      <c r="H20" s="6" t="s">
        <v>78</v>
      </c>
      <c r="I20" s="6" t="s">
        <v>21</v>
      </c>
      <c r="J20" s="6" t="s">
        <v>33</v>
      </c>
      <c r="K20" s="25">
        <v>2900</v>
      </c>
      <c r="L20" s="26">
        <v>5</v>
      </c>
      <c r="M20" s="25">
        <f>Main_table[[#This Row],[Qty]]*Main_table[[#This Row],[Price]]</f>
        <v>14500</v>
      </c>
      <c r="N20" s="6" t="s">
        <v>23</v>
      </c>
      <c r="O20" s="25">
        <f>SUMIFS(Main_table[Amount], Main_table[Order Date], "&gt;"&amp;Main_table[[#This Row],[Order Date]]-30,Main_table[Order Date], "&lt;="&amp;Main_table[[#This Row],[Order Date]])</f>
        <v>200240</v>
      </c>
      <c r="P20" s="25">
        <f>SUMIFS(Main_table[Amount], Main_table[Order Date], "&gt;"&amp;Main_table[[#This Row],[Order Date]]-90,Main_table[Order Date], "&lt;="&amp;Main_table[[#This Row],[Order Date]])</f>
        <v>200240</v>
      </c>
      <c r="Q20" s="25">
        <f>SUMIFS(Main_table[Amount], Main_table[Order Date], "&gt;"&amp;DATE(2022, 9, 12)-30, Main_table[Order Date], "&lt;="&amp;DATE(2022, 9, 12))</f>
        <v>8929710</v>
      </c>
      <c r="R20" s="25">
        <f>SUMIFS(Main_table[Amount], Main_table[Order Date], "&gt;"&amp;DATE(2022, 9, 12)-90, Main_table[Order Date], "&lt;="&amp;DATE(2022, 9, 12))</f>
        <v>12529390</v>
      </c>
      <c r="S20" s="25" t="b">
        <f>AND(Main_table[[#This Row],[Order Date]] &gt; DATE(2022,8,12), Main_table[[#This Row],[Order Date]] &lt;=DATE(2022,9,12))</f>
        <v>0</v>
      </c>
    </row>
    <row r="21" spans="2:19" ht="13.8" x14ac:dyDescent="0.25">
      <c r="B21" s="6" t="s">
        <v>79</v>
      </c>
      <c r="C21" s="15">
        <v>44654</v>
      </c>
      <c r="D21" s="6" t="str">
        <f>TEXT(Main_table[[#This Row],[Order Date]],"d")</f>
        <v>3</v>
      </c>
      <c r="E21" s="6" t="str">
        <f>TEXT(Main_table[[#This Row],[Order Date]],"dddd")</f>
        <v>Sunday</v>
      </c>
      <c r="F21" s="6" t="str">
        <f>TEXT(Main_table[[#This Row],[Order Date]],"mmmm")</f>
        <v>April</v>
      </c>
      <c r="G21" s="6" t="s">
        <v>80</v>
      </c>
      <c r="H21" s="6" t="s">
        <v>81</v>
      </c>
      <c r="I21" s="6" t="s">
        <v>27</v>
      </c>
      <c r="J21" s="6" t="s">
        <v>37</v>
      </c>
      <c r="K21" s="25">
        <v>190</v>
      </c>
      <c r="L21" s="26">
        <v>4</v>
      </c>
      <c r="M21" s="25">
        <f>Main_table[[#This Row],[Qty]]*Main_table[[#This Row],[Price]]</f>
        <v>760</v>
      </c>
      <c r="N21" s="6" t="s">
        <v>17</v>
      </c>
      <c r="O21" s="25">
        <f>SUMIFS(Main_table[Amount], Main_table[Order Date], "&gt;"&amp;Main_table[[#This Row],[Order Date]]-30,Main_table[Order Date], "&lt;="&amp;Main_table[[#This Row],[Order Date]])</f>
        <v>200240</v>
      </c>
      <c r="P21" s="25">
        <f>SUMIFS(Main_table[Amount], Main_table[Order Date], "&gt;"&amp;Main_table[[#This Row],[Order Date]]-90,Main_table[Order Date], "&lt;="&amp;Main_table[[#This Row],[Order Date]])</f>
        <v>200240</v>
      </c>
      <c r="Q21" s="25">
        <f>SUMIFS(Main_table[Amount], Main_table[Order Date], "&gt;"&amp;DATE(2022, 9, 12)-30, Main_table[Order Date], "&lt;="&amp;DATE(2022, 9, 12))</f>
        <v>8929710</v>
      </c>
      <c r="R21" s="25">
        <f>SUMIFS(Main_table[Amount], Main_table[Order Date], "&gt;"&amp;DATE(2022, 9, 12)-90, Main_table[Order Date], "&lt;="&amp;DATE(2022, 9, 12))</f>
        <v>12529390</v>
      </c>
      <c r="S21" s="25" t="b">
        <f>AND(Main_table[[#This Row],[Order Date]] &gt; DATE(2022,8,12), Main_table[[#This Row],[Order Date]] &lt;=DATE(2022,9,12))</f>
        <v>0</v>
      </c>
    </row>
    <row r="22" spans="2:19" ht="13.8" x14ac:dyDescent="0.25">
      <c r="B22" s="6" t="s">
        <v>82</v>
      </c>
      <c r="C22" s="15">
        <v>44654</v>
      </c>
      <c r="D22" s="6" t="str">
        <f>TEXT(Main_table[[#This Row],[Order Date]],"d")</f>
        <v>3</v>
      </c>
      <c r="E22" s="6" t="str">
        <f>TEXT(Main_table[[#This Row],[Order Date]],"dddd")</f>
        <v>Sunday</v>
      </c>
      <c r="F22" s="6" t="str">
        <f>TEXT(Main_table[[#This Row],[Order Date]],"mmmm")</f>
        <v>April</v>
      </c>
      <c r="G22" s="6" t="s">
        <v>83</v>
      </c>
      <c r="H22" s="6" t="s">
        <v>84</v>
      </c>
      <c r="I22" s="6" t="s">
        <v>32</v>
      </c>
      <c r="J22" s="6" t="s">
        <v>41</v>
      </c>
      <c r="K22" s="25">
        <v>4000</v>
      </c>
      <c r="L22" s="26">
        <v>10</v>
      </c>
      <c r="M22" s="25">
        <f>Main_table[[#This Row],[Qty]]*Main_table[[#This Row],[Price]]</f>
        <v>40000</v>
      </c>
      <c r="N22" s="6" t="s">
        <v>23</v>
      </c>
      <c r="O22" s="25">
        <f>SUMIFS(Main_table[Amount], Main_table[Order Date], "&gt;"&amp;Main_table[[#This Row],[Order Date]]-30,Main_table[Order Date], "&lt;="&amp;Main_table[[#This Row],[Order Date]])</f>
        <v>200240</v>
      </c>
      <c r="P22" s="25">
        <f>SUMIFS(Main_table[Amount], Main_table[Order Date], "&gt;"&amp;Main_table[[#This Row],[Order Date]]-90,Main_table[Order Date], "&lt;="&amp;Main_table[[#This Row],[Order Date]])</f>
        <v>200240</v>
      </c>
      <c r="Q22" s="25">
        <f>SUMIFS(Main_table[Amount], Main_table[Order Date], "&gt;"&amp;DATE(2022, 9, 12)-30, Main_table[Order Date], "&lt;="&amp;DATE(2022, 9, 12))</f>
        <v>8929710</v>
      </c>
      <c r="R22" s="25">
        <f>SUMIFS(Main_table[Amount], Main_table[Order Date], "&gt;"&amp;DATE(2022, 9, 12)-90, Main_table[Order Date], "&lt;="&amp;DATE(2022, 9, 12))</f>
        <v>12529390</v>
      </c>
      <c r="S22" s="25" t="b">
        <f>AND(Main_table[[#This Row],[Order Date]] &gt; DATE(2022,8,12), Main_table[[#This Row],[Order Date]] &lt;=DATE(2022,9,12))</f>
        <v>0</v>
      </c>
    </row>
    <row r="23" spans="2:19" ht="13.8" x14ac:dyDescent="0.25">
      <c r="B23" s="6" t="s">
        <v>85</v>
      </c>
      <c r="C23" s="15">
        <v>44654</v>
      </c>
      <c r="D23" s="6" t="str">
        <f>TEXT(Main_table[[#This Row],[Order Date]],"d")</f>
        <v>3</v>
      </c>
      <c r="E23" s="6" t="str">
        <f>TEXT(Main_table[[#This Row],[Order Date]],"dddd")</f>
        <v>Sunday</v>
      </c>
      <c r="F23" s="6" t="str">
        <f>TEXT(Main_table[[#This Row],[Order Date]],"mmmm")</f>
        <v>April</v>
      </c>
      <c r="G23" s="6" t="s">
        <v>86</v>
      </c>
      <c r="H23" s="6" t="s">
        <v>87</v>
      </c>
      <c r="I23" s="6" t="s">
        <v>15</v>
      </c>
      <c r="J23" s="6" t="s">
        <v>45</v>
      </c>
      <c r="K23" s="25">
        <v>1500</v>
      </c>
      <c r="L23" s="26">
        <v>3</v>
      </c>
      <c r="M23" s="25">
        <f>Main_table[[#This Row],[Qty]]*Main_table[[#This Row],[Price]]</f>
        <v>4500</v>
      </c>
      <c r="N23" s="29" t="s">
        <v>17</v>
      </c>
      <c r="O23" s="25">
        <f>SUMIFS(Main_table[Amount], Main_table[Order Date], "&gt;"&amp;Main_table[[#This Row],[Order Date]]-30,Main_table[Order Date], "&lt;="&amp;Main_table[[#This Row],[Order Date]])</f>
        <v>200240</v>
      </c>
      <c r="P23" s="25">
        <f>SUMIFS(Main_table[Amount], Main_table[Order Date], "&gt;"&amp;Main_table[[#This Row],[Order Date]]-90,Main_table[Order Date], "&lt;="&amp;Main_table[[#This Row],[Order Date]])</f>
        <v>200240</v>
      </c>
      <c r="Q23" s="25">
        <f>SUMIFS(Main_table[Amount], Main_table[Order Date], "&gt;"&amp;DATE(2022, 9, 12)-30, Main_table[Order Date], "&lt;="&amp;DATE(2022, 9, 12))</f>
        <v>8929710</v>
      </c>
      <c r="R23" s="25">
        <f>SUMIFS(Main_table[Amount], Main_table[Order Date], "&gt;"&amp;DATE(2022, 9, 12)-90, Main_table[Order Date], "&lt;="&amp;DATE(2022, 9, 12))</f>
        <v>12529390</v>
      </c>
      <c r="S23" s="25" t="b">
        <f>AND(Main_table[[#This Row],[Order Date]] &gt; DATE(2022,8,12), Main_table[[#This Row],[Order Date]] &lt;=DATE(2022,9,12))</f>
        <v>0</v>
      </c>
    </row>
    <row r="24" spans="2:19" ht="13.8" x14ac:dyDescent="0.25">
      <c r="B24" s="6" t="s">
        <v>88</v>
      </c>
      <c r="C24" s="15">
        <v>44655</v>
      </c>
      <c r="D24" s="6" t="str">
        <f>TEXT(Main_table[[#This Row],[Order Date]],"d")</f>
        <v>4</v>
      </c>
      <c r="E24" s="6" t="str">
        <f>TEXT(Main_table[[#This Row],[Order Date]],"dddd")</f>
        <v>Monday</v>
      </c>
      <c r="F24" s="6" t="str">
        <f>TEXT(Main_table[[#This Row],[Order Date]],"mmmm")</f>
        <v>April</v>
      </c>
      <c r="G24" s="6" t="s">
        <v>89</v>
      </c>
      <c r="H24" s="6" t="s">
        <v>90</v>
      </c>
      <c r="I24" s="6" t="s">
        <v>21</v>
      </c>
      <c r="J24" s="6" t="s">
        <v>16</v>
      </c>
      <c r="K24" s="25">
        <v>210</v>
      </c>
      <c r="L24" s="26">
        <v>4</v>
      </c>
      <c r="M24" s="25">
        <f>Main_table[[#This Row],[Qty]]*Main_table[[#This Row],[Price]]</f>
        <v>840</v>
      </c>
      <c r="N24" s="6" t="s">
        <v>23</v>
      </c>
      <c r="O24" s="25">
        <f>SUMIFS(Main_table[Amount], Main_table[Order Date], "&gt;"&amp;Main_table[[#This Row],[Order Date]]-30,Main_table[Order Date], "&lt;="&amp;Main_table[[#This Row],[Order Date]])</f>
        <v>284920</v>
      </c>
      <c r="P24" s="25">
        <f>SUMIFS(Main_table[Amount], Main_table[Order Date], "&gt;"&amp;Main_table[[#This Row],[Order Date]]-90,Main_table[Order Date], "&lt;="&amp;Main_table[[#This Row],[Order Date]])</f>
        <v>284920</v>
      </c>
      <c r="Q24" s="25">
        <f>SUMIFS(Main_table[Amount], Main_table[Order Date], "&gt;"&amp;DATE(2022, 9, 12)-30, Main_table[Order Date], "&lt;="&amp;DATE(2022, 9, 12))</f>
        <v>8929710</v>
      </c>
      <c r="R24" s="25">
        <f>SUMIFS(Main_table[Amount], Main_table[Order Date], "&gt;"&amp;DATE(2022, 9, 12)-90, Main_table[Order Date], "&lt;="&amp;DATE(2022, 9, 12))</f>
        <v>12529390</v>
      </c>
      <c r="S24" s="25" t="b">
        <f>AND(Main_table[[#This Row],[Order Date]] &gt; DATE(2022,8,12), Main_table[[#This Row],[Order Date]] &lt;=DATE(2022,9,12))</f>
        <v>0</v>
      </c>
    </row>
    <row r="25" spans="2:19" ht="13.8" x14ac:dyDescent="0.25">
      <c r="B25" s="6" t="s">
        <v>91</v>
      </c>
      <c r="C25" s="15">
        <v>44655</v>
      </c>
      <c r="D25" s="6" t="str">
        <f>TEXT(Main_table[[#This Row],[Order Date]],"d")</f>
        <v>4</v>
      </c>
      <c r="E25" s="6" t="str">
        <f>TEXT(Main_table[[#This Row],[Order Date]],"dddd")</f>
        <v>Monday</v>
      </c>
      <c r="F25" s="6" t="str">
        <f>TEXT(Main_table[[#This Row],[Order Date]],"mmmm")</f>
        <v>April</v>
      </c>
      <c r="G25" s="6" t="s">
        <v>92</v>
      </c>
      <c r="H25" s="6" t="s">
        <v>93</v>
      </c>
      <c r="I25" s="6" t="s">
        <v>27</v>
      </c>
      <c r="J25" s="6" t="s">
        <v>22</v>
      </c>
      <c r="K25" s="25">
        <v>4000</v>
      </c>
      <c r="L25" s="26">
        <v>5</v>
      </c>
      <c r="M25" s="25">
        <f>Main_table[[#This Row],[Qty]]*Main_table[[#This Row],[Price]]</f>
        <v>20000</v>
      </c>
      <c r="N25" s="6" t="s">
        <v>17</v>
      </c>
      <c r="O25" s="25">
        <f>SUMIFS(Main_table[Amount], Main_table[Order Date], "&gt;"&amp;Main_table[[#This Row],[Order Date]]-30,Main_table[Order Date], "&lt;="&amp;Main_table[[#This Row],[Order Date]])</f>
        <v>284920</v>
      </c>
      <c r="P25" s="25">
        <f>SUMIFS(Main_table[Amount], Main_table[Order Date], "&gt;"&amp;Main_table[[#This Row],[Order Date]]-90,Main_table[Order Date], "&lt;="&amp;Main_table[[#This Row],[Order Date]])</f>
        <v>284920</v>
      </c>
      <c r="Q25" s="25">
        <f>SUMIFS(Main_table[Amount], Main_table[Order Date], "&gt;"&amp;DATE(2022, 9, 12)-30, Main_table[Order Date], "&lt;="&amp;DATE(2022, 9, 12))</f>
        <v>8929710</v>
      </c>
      <c r="R25" s="25">
        <f>SUMIFS(Main_table[Amount], Main_table[Order Date], "&gt;"&amp;DATE(2022, 9, 12)-90, Main_table[Order Date], "&lt;="&amp;DATE(2022, 9, 12))</f>
        <v>12529390</v>
      </c>
      <c r="S25" s="25" t="b">
        <f>AND(Main_table[[#This Row],[Order Date]] &gt; DATE(2022,8,12), Main_table[[#This Row],[Order Date]] &lt;=DATE(2022,9,12))</f>
        <v>0</v>
      </c>
    </row>
    <row r="26" spans="2:19" ht="13.8" x14ac:dyDescent="0.25">
      <c r="B26" s="6" t="s">
        <v>94</v>
      </c>
      <c r="C26" s="15">
        <v>44655</v>
      </c>
      <c r="D26" s="6" t="str">
        <f>TEXT(Main_table[[#This Row],[Order Date]],"d")</f>
        <v>4</v>
      </c>
      <c r="E26" s="6" t="str">
        <f>TEXT(Main_table[[#This Row],[Order Date]],"dddd")</f>
        <v>Monday</v>
      </c>
      <c r="F26" s="6" t="str">
        <f>TEXT(Main_table[[#This Row],[Order Date]],"mmmm")</f>
        <v>April</v>
      </c>
      <c r="G26" s="6" t="s">
        <v>95</v>
      </c>
      <c r="H26" s="6" t="s">
        <v>96</v>
      </c>
      <c r="I26" s="6" t="s">
        <v>32</v>
      </c>
      <c r="J26" s="6" t="s">
        <v>28</v>
      </c>
      <c r="K26" s="25">
        <v>3200</v>
      </c>
      <c r="L26" s="26">
        <v>6</v>
      </c>
      <c r="M26" s="25">
        <f>Main_table[[#This Row],[Qty]]*Main_table[[#This Row],[Price]]</f>
        <v>19200</v>
      </c>
      <c r="N26" s="6" t="s">
        <v>23</v>
      </c>
      <c r="O26" s="25">
        <f>SUMIFS(Main_table[Amount], Main_table[Order Date], "&gt;"&amp;Main_table[[#This Row],[Order Date]]-30,Main_table[Order Date], "&lt;="&amp;Main_table[[#This Row],[Order Date]])</f>
        <v>284920</v>
      </c>
      <c r="P26" s="25">
        <f>SUMIFS(Main_table[Amount], Main_table[Order Date], "&gt;"&amp;Main_table[[#This Row],[Order Date]]-90,Main_table[Order Date], "&lt;="&amp;Main_table[[#This Row],[Order Date]])</f>
        <v>284920</v>
      </c>
      <c r="Q26" s="25">
        <f>SUMIFS(Main_table[Amount], Main_table[Order Date], "&gt;"&amp;DATE(2022, 9, 12)-30, Main_table[Order Date], "&lt;="&amp;DATE(2022, 9, 12))</f>
        <v>8929710</v>
      </c>
      <c r="R26" s="25">
        <f>SUMIFS(Main_table[Amount], Main_table[Order Date], "&gt;"&amp;DATE(2022, 9, 12)-90, Main_table[Order Date], "&lt;="&amp;DATE(2022, 9, 12))</f>
        <v>12529390</v>
      </c>
      <c r="S26" s="25" t="b">
        <f>AND(Main_table[[#This Row],[Order Date]] &gt; DATE(2022,8,12), Main_table[[#This Row],[Order Date]] &lt;=DATE(2022,9,12))</f>
        <v>0</v>
      </c>
    </row>
    <row r="27" spans="2:19" ht="13.8" x14ac:dyDescent="0.25">
      <c r="B27" s="6" t="s">
        <v>97</v>
      </c>
      <c r="C27" s="15">
        <v>44655</v>
      </c>
      <c r="D27" s="6" t="str">
        <f>TEXT(Main_table[[#This Row],[Order Date]],"d")</f>
        <v>4</v>
      </c>
      <c r="E27" s="6" t="str">
        <f>TEXT(Main_table[[#This Row],[Order Date]],"dddd")</f>
        <v>Monday</v>
      </c>
      <c r="F27" s="6" t="str">
        <f>TEXT(Main_table[[#This Row],[Order Date]],"mmmm")</f>
        <v>April</v>
      </c>
      <c r="G27" s="6" t="s">
        <v>98</v>
      </c>
      <c r="H27" s="6" t="s">
        <v>99</v>
      </c>
      <c r="I27" s="6" t="s">
        <v>15</v>
      </c>
      <c r="J27" s="6" t="s">
        <v>33</v>
      </c>
      <c r="K27" s="25">
        <v>2900</v>
      </c>
      <c r="L27" s="26">
        <v>5</v>
      </c>
      <c r="M27" s="25">
        <f>Main_table[[#This Row],[Qty]]*Main_table[[#This Row],[Price]]</f>
        <v>14500</v>
      </c>
      <c r="N27" s="29" t="s">
        <v>17</v>
      </c>
      <c r="O27" s="25">
        <f>SUMIFS(Main_table[Amount], Main_table[Order Date], "&gt;"&amp;Main_table[[#This Row],[Order Date]]-30,Main_table[Order Date], "&lt;="&amp;Main_table[[#This Row],[Order Date]])</f>
        <v>284920</v>
      </c>
      <c r="P27" s="25">
        <f>SUMIFS(Main_table[Amount], Main_table[Order Date], "&gt;"&amp;Main_table[[#This Row],[Order Date]]-90,Main_table[Order Date], "&lt;="&amp;Main_table[[#This Row],[Order Date]])</f>
        <v>284920</v>
      </c>
      <c r="Q27" s="25">
        <f>SUMIFS(Main_table[Amount], Main_table[Order Date], "&gt;"&amp;DATE(2022, 9, 12)-30, Main_table[Order Date], "&lt;="&amp;DATE(2022, 9, 12))</f>
        <v>8929710</v>
      </c>
      <c r="R27" s="25">
        <f>SUMIFS(Main_table[Amount], Main_table[Order Date], "&gt;"&amp;DATE(2022, 9, 12)-90, Main_table[Order Date], "&lt;="&amp;DATE(2022, 9, 12))</f>
        <v>12529390</v>
      </c>
      <c r="S27" s="25" t="b">
        <f>AND(Main_table[[#This Row],[Order Date]] &gt; DATE(2022,8,12), Main_table[[#This Row],[Order Date]] &lt;=DATE(2022,9,12))</f>
        <v>0</v>
      </c>
    </row>
    <row r="28" spans="2:19" ht="13.8" x14ac:dyDescent="0.25">
      <c r="B28" s="6" t="s">
        <v>100</v>
      </c>
      <c r="C28" s="15">
        <v>44655</v>
      </c>
      <c r="D28" s="6" t="str">
        <f>TEXT(Main_table[[#This Row],[Order Date]],"d")</f>
        <v>4</v>
      </c>
      <c r="E28" s="6" t="str">
        <f>TEXT(Main_table[[#This Row],[Order Date]],"dddd")</f>
        <v>Monday</v>
      </c>
      <c r="F28" s="6" t="str">
        <f>TEXT(Main_table[[#This Row],[Order Date]],"mmmm")</f>
        <v>April</v>
      </c>
      <c r="G28" s="6" t="s">
        <v>101</v>
      </c>
      <c r="H28" s="6" t="s">
        <v>102</v>
      </c>
      <c r="I28" s="6" t="s">
        <v>21</v>
      </c>
      <c r="J28" s="6" t="s">
        <v>37</v>
      </c>
      <c r="K28" s="25">
        <v>190</v>
      </c>
      <c r="L28" s="26">
        <v>6</v>
      </c>
      <c r="M28" s="25">
        <f>Main_table[[#This Row],[Qty]]*Main_table[[#This Row],[Price]]</f>
        <v>1140</v>
      </c>
      <c r="N28" s="6" t="s">
        <v>23</v>
      </c>
      <c r="O28" s="25">
        <f>SUMIFS(Main_table[Amount], Main_table[Order Date], "&gt;"&amp;Main_table[[#This Row],[Order Date]]-30,Main_table[Order Date], "&lt;="&amp;Main_table[[#This Row],[Order Date]])</f>
        <v>284920</v>
      </c>
      <c r="P28" s="25">
        <f>SUMIFS(Main_table[Amount], Main_table[Order Date], "&gt;"&amp;Main_table[[#This Row],[Order Date]]-90,Main_table[Order Date], "&lt;="&amp;Main_table[[#This Row],[Order Date]])</f>
        <v>284920</v>
      </c>
      <c r="Q28" s="25">
        <f>SUMIFS(Main_table[Amount], Main_table[Order Date], "&gt;"&amp;DATE(2022, 9, 12)-30, Main_table[Order Date], "&lt;="&amp;DATE(2022, 9, 12))</f>
        <v>8929710</v>
      </c>
      <c r="R28" s="25">
        <f>SUMIFS(Main_table[Amount], Main_table[Order Date], "&gt;"&amp;DATE(2022, 9, 12)-90, Main_table[Order Date], "&lt;="&amp;DATE(2022, 9, 12))</f>
        <v>12529390</v>
      </c>
      <c r="S28" s="25" t="b">
        <f>AND(Main_table[[#This Row],[Order Date]] &gt; DATE(2022,8,12), Main_table[[#This Row],[Order Date]] &lt;=DATE(2022,9,12))</f>
        <v>0</v>
      </c>
    </row>
    <row r="29" spans="2:19" ht="13.8" x14ac:dyDescent="0.25">
      <c r="B29" s="6" t="s">
        <v>103</v>
      </c>
      <c r="C29" s="15">
        <v>44655</v>
      </c>
      <c r="D29" s="6" t="str">
        <f>TEXT(Main_table[[#This Row],[Order Date]],"d")</f>
        <v>4</v>
      </c>
      <c r="E29" s="6" t="str">
        <f>TEXT(Main_table[[#This Row],[Order Date]],"dddd")</f>
        <v>Monday</v>
      </c>
      <c r="F29" s="6" t="str">
        <f>TEXT(Main_table[[#This Row],[Order Date]],"mmmm")</f>
        <v>April</v>
      </c>
      <c r="G29" s="6" t="s">
        <v>104</v>
      </c>
      <c r="H29" s="6" t="s">
        <v>105</v>
      </c>
      <c r="I29" s="6" t="s">
        <v>27</v>
      </c>
      <c r="J29" s="6" t="s">
        <v>41</v>
      </c>
      <c r="K29" s="25">
        <v>4000</v>
      </c>
      <c r="L29" s="26">
        <v>5</v>
      </c>
      <c r="M29" s="25">
        <f>Main_table[[#This Row],[Qty]]*Main_table[[#This Row],[Price]]</f>
        <v>20000</v>
      </c>
      <c r="N29" s="6" t="s">
        <v>17</v>
      </c>
      <c r="O29" s="25">
        <f>SUMIFS(Main_table[Amount], Main_table[Order Date], "&gt;"&amp;Main_table[[#This Row],[Order Date]]-30,Main_table[Order Date], "&lt;="&amp;Main_table[[#This Row],[Order Date]])</f>
        <v>284920</v>
      </c>
      <c r="P29" s="25">
        <f>SUMIFS(Main_table[Amount], Main_table[Order Date], "&gt;"&amp;Main_table[[#This Row],[Order Date]]-90,Main_table[Order Date], "&lt;="&amp;Main_table[[#This Row],[Order Date]])</f>
        <v>284920</v>
      </c>
      <c r="Q29" s="25">
        <f>SUMIFS(Main_table[Amount], Main_table[Order Date], "&gt;"&amp;DATE(2022, 9, 12)-30, Main_table[Order Date], "&lt;="&amp;DATE(2022, 9, 12))</f>
        <v>8929710</v>
      </c>
      <c r="R29" s="25">
        <f>SUMIFS(Main_table[Amount], Main_table[Order Date], "&gt;"&amp;DATE(2022, 9, 12)-90, Main_table[Order Date], "&lt;="&amp;DATE(2022, 9, 12))</f>
        <v>12529390</v>
      </c>
      <c r="S29" s="25" t="b">
        <f>AND(Main_table[[#This Row],[Order Date]] &gt; DATE(2022,8,12), Main_table[[#This Row],[Order Date]] &lt;=DATE(2022,9,12))</f>
        <v>0</v>
      </c>
    </row>
    <row r="30" spans="2:19" ht="13.8" x14ac:dyDescent="0.25">
      <c r="B30" s="6" t="s">
        <v>106</v>
      </c>
      <c r="C30" s="15">
        <v>44655</v>
      </c>
      <c r="D30" s="6" t="str">
        <f>TEXT(Main_table[[#This Row],[Order Date]],"d")</f>
        <v>4</v>
      </c>
      <c r="E30" s="6" t="str">
        <f>TEXT(Main_table[[#This Row],[Order Date]],"dddd")</f>
        <v>Monday</v>
      </c>
      <c r="F30" s="6" t="str">
        <f>TEXT(Main_table[[#This Row],[Order Date]],"mmmm")</f>
        <v>April</v>
      </c>
      <c r="G30" s="6" t="s">
        <v>107</v>
      </c>
      <c r="H30" s="6" t="s">
        <v>108</v>
      </c>
      <c r="I30" s="6" t="s">
        <v>32</v>
      </c>
      <c r="J30" s="6" t="s">
        <v>45</v>
      </c>
      <c r="K30" s="25">
        <v>1500</v>
      </c>
      <c r="L30" s="26">
        <v>6</v>
      </c>
      <c r="M30" s="25">
        <f>Main_table[[#This Row],[Qty]]*Main_table[[#This Row],[Price]]</f>
        <v>9000</v>
      </c>
      <c r="N30" s="6" t="s">
        <v>23</v>
      </c>
      <c r="O30" s="25">
        <f>SUMIFS(Main_table[Amount], Main_table[Order Date], "&gt;"&amp;Main_table[[#This Row],[Order Date]]-30,Main_table[Order Date], "&lt;="&amp;Main_table[[#This Row],[Order Date]])</f>
        <v>284920</v>
      </c>
      <c r="P30" s="25">
        <f>SUMIFS(Main_table[Amount], Main_table[Order Date], "&gt;"&amp;Main_table[[#This Row],[Order Date]]-90,Main_table[Order Date], "&lt;="&amp;Main_table[[#This Row],[Order Date]])</f>
        <v>284920</v>
      </c>
      <c r="Q30" s="25">
        <f>SUMIFS(Main_table[Amount], Main_table[Order Date], "&gt;"&amp;DATE(2022, 9, 12)-30, Main_table[Order Date], "&lt;="&amp;DATE(2022, 9, 12))</f>
        <v>8929710</v>
      </c>
      <c r="R30" s="25">
        <f>SUMIFS(Main_table[Amount], Main_table[Order Date], "&gt;"&amp;DATE(2022, 9, 12)-90, Main_table[Order Date], "&lt;="&amp;DATE(2022, 9, 12))</f>
        <v>12529390</v>
      </c>
      <c r="S30" s="25" t="b">
        <f>AND(Main_table[[#This Row],[Order Date]] &gt; DATE(2022,8,12), Main_table[[#This Row],[Order Date]] &lt;=DATE(2022,9,12))</f>
        <v>0</v>
      </c>
    </row>
    <row r="31" spans="2:19" ht="13.8" x14ac:dyDescent="0.25">
      <c r="B31" s="6" t="s">
        <v>109</v>
      </c>
      <c r="C31" s="15">
        <v>44656</v>
      </c>
      <c r="D31" s="6" t="str">
        <f>TEXT(Main_table[[#This Row],[Order Date]],"d")</f>
        <v>5</v>
      </c>
      <c r="E31" s="6" t="str">
        <f>TEXT(Main_table[[#This Row],[Order Date]],"dddd")</f>
        <v>Tuesday</v>
      </c>
      <c r="F31" s="6" t="str">
        <f>TEXT(Main_table[[#This Row],[Order Date]],"mmmm")</f>
        <v>April</v>
      </c>
      <c r="G31" s="6" t="s">
        <v>110</v>
      </c>
      <c r="H31" s="6" t="s">
        <v>111</v>
      </c>
      <c r="I31" s="6" t="s">
        <v>15</v>
      </c>
      <c r="J31" s="6" t="s">
        <v>16</v>
      </c>
      <c r="K31" s="25">
        <v>210</v>
      </c>
      <c r="L31" s="26">
        <v>2</v>
      </c>
      <c r="M31" s="25">
        <f>Main_table[[#This Row],[Qty]]*Main_table[[#This Row],[Price]]</f>
        <v>420</v>
      </c>
      <c r="N31" s="29" t="s">
        <v>17</v>
      </c>
      <c r="O31" s="25">
        <f>SUMIFS(Main_table[Amount], Main_table[Order Date], "&gt;"&amp;Main_table[[#This Row],[Order Date]]-30,Main_table[Order Date], "&lt;="&amp;Main_table[[#This Row],[Order Date]])</f>
        <v>334730</v>
      </c>
      <c r="P31" s="25">
        <f>SUMIFS(Main_table[Amount], Main_table[Order Date], "&gt;"&amp;Main_table[[#This Row],[Order Date]]-90,Main_table[Order Date], "&lt;="&amp;Main_table[[#This Row],[Order Date]])</f>
        <v>334730</v>
      </c>
      <c r="Q31" s="25">
        <f>SUMIFS(Main_table[Amount], Main_table[Order Date], "&gt;"&amp;DATE(2022, 9, 12)-30, Main_table[Order Date], "&lt;="&amp;DATE(2022, 9, 12))</f>
        <v>8929710</v>
      </c>
      <c r="R31" s="25">
        <f>SUMIFS(Main_table[Amount], Main_table[Order Date], "&gt;"&amp;DATE(2022, 9, 12)-90, Main_table[Order Date], "&lt;="&amp;DATE(2022, 9, 12))</f>
        <v>12529390</v>
      </c>
      <c r="S31" s="25" t="b">
        <f>AND(Main_table[[#This Row],[Order Date]] &gt; DATE(2022,8,12), Main_table[[#This Row],[Order Date]] &lt;=DATE(2022,9,12))</f>
        <v>0</v>
      </c>
    </row>
    <row r="32" spans="2:19" ht="13.8" x14ac:dyDescent="0.25">
      <c r="B32" s="6" t="s">
        <v>112</v>
      </c>
      <c r="C32" s="15">
        <v>44656</v>
      </c>
      <c r="D32" s="6" t="str">
        <f>TEXT(Main_table[[#This Row],[Order Date]],"d")</f>
        <v>5</v>
      </c>
      <c r="E32" s="6" t="str">
        <f>TEXT(Main_table[[#This Row],[Order Date]],"dddd")</f>
        <v>Tuesday</v>
      </c>
      <c r="F32" s="6" t="str">
        <f>TEXT(Main_table[[#This Row],[Order Date]],"mmmm")</f>
        <v>April</v>
      </c>
      <c r="G32" s="6" t="s">
        <v>113</v>
      </c>
      <c r="H32" s="6" t="s">
        <v>114</v>
      </c>
      <c r="I32" s="6" t="s">
        <v>21</v>
      </c>
      <c r="J32" s="6" t="s">
        <v>22</v>
      </c>
      <c r="K32" s="25">
        <v>4000</v>
      </c>
      <c r="L32" s="26">
        <v>3</v>
      </c>
      <c r="M32" s="25">
        <f>Main_table[[#This Row],[Qty]]*Main_table[[#This Row],[Price]]</f>
        <v>12000</v>
      </c>
      <c r="N32" s="6" t="s">
        <v>23</v>
      </c>
      <c r="O32" s="25">
        <f>SUMIFS(Main_table[Amount], Main_table[Order Date], "&gt;"&amp;Main_table[[#This Row],[Order Date]]-30,Main_table[Order Date], "&lt;="&amp;Main_table[[#This Row],[Order Date]])</f>
        <v>334730</v>
      </c>
      <c r="P32" s="25">
        <f>SUMIFS(Main_table[Amount], Main_table[Order Date], "&gt;"&amp;Main_table[[#This Row],[Order Date]]-90,Main_table[Order Date], "&lt;="&amp;Main_table[[#This Row],[Order Date]])</f>
        <v>334730</v>
      </c>
      <c r="Q32" s="25">
        <f>SUMIFS(Main_table[Amount], Main_table[Order Date], "&gt;"&amp;DATE(2022, 9, 12)-30, Main_table[Order Date], "&lt;="&amp;DATE(2022, 9, 12))</f>
        <v>8929710</v>
      </c>
      <c r="R32" s="25">
        <f>SUMIFS(Main_table[Amount], Main_table[Order Date], "&gt;"&amp;DATE(2022, 9, 12)-90, Main_table[Order Date], "&lt;="&amp;DATE(2022, 9, 12))</f>
        <v>12529390</v>
      </c>
      <c r="S32" s="25" t="b">
        <f>AND(Main_table[[#This Row],[Order Date]] &gt; DATE(2022,8,12), Main_table[[#This Row],[Order Date]] &lt;=DATE(2022,9,12))</f>
        <v>0</v>
      </c>
    </row>
    <row r="33" spans="2:19" ht="13.8" x14ac:dyDescent="0.25">
      <c r="B33" s="6" t="s">
        <v>115</v>
      </c>
      <c r="C33" s="15">
        <v>44656</v>
      </c>
      <c r="D33" s="6" t="str">
        <f>TEXT(Main_table[[#This Row],[Order Date]],"d")</f>
        <v>5</v>
      </c>
      <c r="E33" s="6" t="str">
        <f>TEXT(Main_table[[#This Row],[Order Date]],"dddd")</f>
        <v>Tuesday</v>
      </c>
      <c r="F33" s="6" t="str">
        <f>TEXT(Main_table[[#This Row],[Order Date]],"mmmm")</f>
        <v>April</v>
      </c>
      <c r="G33" s="6" t="s">
        <v>116</v>
      </c>
      <c r="H33" s="6" t="s">
        <v>117</v>
      </c>
      <c r="I33" s="6" t="s">
        <v>27</v>
      </c>
      <c r="J33" s="6" t="s">
        <v>28</v>
      </c>
      <c r="K33" s="25">
        <v>3200</v>
      </c>
      <c r="L33" s="26">
        <v>5</v>
      </c>
      <c r="M33" s="25">
        <f>Main_table[[#This Row],[Qty]]*Main_table[[#This Row],[Price]]</f>
        <v>16000</v>
      </c>
      <c r="N33" s="6" t="s">
        <v>17</v>
      </c>
      <c r="O33" s="25">
        <f>SUMIFS(Main_table[Amount], Main_table[Order Date], "&gt;"&amp;Main_table[[#This Row],[Order Date]]-30,Main_table[Order Date], "&lt;="&amp;Main_table[[#This Row],[Order Date]])</f>
        <v>334730</v>
      </c>
      <c r="P33" s="25">
        <f>SUMIFS(Main_table[Amount], Main_table[Order Date], "&gt;"&amp;Main_table[[#This Row],[Order Date]]-90,Main_table[Order Date], "&lt;="&amp;Main_table[[#This Row],[Order Date]])</f>
        <v>334730</v>
      </c>
      <c r="Q33" s="25">
        <f>SUMIFS(Main_table[Amount], Main_table[Order Date], "&gt;"&amp;DATE(2022, 9, 12)-30, Main_table[Order Date], "&lt;="&amp;DATE(2022, 9, 12))</f>
        <v>8929710</v>
      </c>
      <c r="R33" s="25">
        <f>SUMIFS(Main_table[Amount], Main_table[Order Date], "&gt;"&amp;DATE(2022, 9, 12)-90, Main_table[Order Date], "&lt;="&amp;DATE(2022, 9, 12))</f>
        <v>12529390</v>
      </c>
      <c r="S33" s="25" t="b">
        <f>AND(Main_table[[#This Row],[Order Date]] &gt; DATE(2022,8,12), Main_table[[#This Row],[Order Date]] &lt;=DATE(2022,9,12))</f>
        <v>0</v>
      </c>
    </row>
    <row r="34" spans="2:19" ht="13.8" x14ac:dyDescent="0.25">
      <c r="B34" s="6" t="s">
        <v>118</v>
      </c>
      <c r="C34" s="15">
        <v>44656</v>
      </c>
      <c r="D34" s="6" t="str">
        <f>TEXT(Main_table[[#This Row],[Order Date]],"d")</f>
        <v>5</v>
      </c>
      <c r="E34" s="6" t="str">
        <f>TEXT(Main_table[[#This Row],[Order Date]],"dddd")</f>
        <v>Tuesday</v>
      </c>
      <c r="F34" s="6" t="str">
        <f>TEXT(Main_table[[#This Row],[Order Date]],"mmmm")</f>
        <v>April</v>
      </c>
      <c r="G34" s="6" t="s">
        <v>119</v>
      </c>
      <c r="H34" s="6" t="s">
        <v>120</v>
      </c>
      <c r="I34" s="6" t="s">
        <v>32</v>
      </c>
      <c r="J34" s="6" t="s">
        <v>33</v>
      </c>
      <c r="K34" s="25">
        <v>2900</v>
      </c>
      <c r="L34" s="26">
        <v>3</v>
      </c>
      <c r="M34" s="25">
        <f>Main_table[[#This Row],[Qty]]*Main_table[[#This Row],[Price]]</f>
        <v>8700</v>
      </c>
      <c r="N34" s="6" t="s">
        <v>23</v>
      </c>
      <c r="O34" s="25">
        <f>SUMIFS(Main_table[Amount], Main_table[Order Date], "&gt;"&amp;Main_table[[#This Row],[Order Date]]-30,Main_table[Order Date], "&lt;="&amp;Main_table[[#This Row],[Order Date]])</f>
        <v>334730</v>
      </c>
      <c r="P34" s="25">
        <f>SUMIFS(Main_table[Amount], Main_table[Order Date], "&gt;"&amp;Main_table[[#This Row],[Order Date]]-90,Main_table[Order Date], "&lt;="&amp;Main_table[[#This Row],[Order Date]])</f>
        <v>334730</v>
      </c>
      <c r="Q34" s="25">
        <f>SUMIFS(Main_table[Amount], Main_table[Order Date], "&gt;"&amp;DATE(2022, 9, 12)-30, Main_table[Order Date], "&lt;="&amp;DATE(2022, 9, 12))</f>
        <v>8929710</v>
      </c>
      <c r="R34" s="25">
        <f>SUMIFS(Main_table[Amount], Main_table[Order Date], "&gt;"&amp;DATE(2022, 9, 12)-90, Main_table[Order Date], "&lt;="&amp;DATE(2022, 9, 12))</f>
        <v>12529390</v>
      </c>
      <c r="S34" s="25" t="b">
        <f>AND(Main_table[[#This Row],[Order Date]] &gt; DATE(2022,8,12), Main_table[[#This Row],[Order Date]] &lt;=DATE(2022,9,12))</f>
        <v>0</v>
      </c>
    </row>
    <row r="35" spans="2:19" ht="13.8" x14ac:dyDescent="0.25">
      <c r="B35" s="6" t="s">
        <v>121</v>
      </c>
      <c r="C35" s="15">
        <v>44656</v>
      </c>
      <c r="D35" s="6" t="str">
        <f>TEXT(Main_table[[#This Row],[Order Date]],"d")</f>
        <v>5</v>
      </c>
      <c r="E35" s="6" t="str">
        <f>TEXT(Main_table[[#This Row],[Order Date]],"dddd")</f>
        <v>Tuesday</v>
      </c>
      <c r="F35" s="6" t="str">
        <f>TEXT(Main_table[[#This Row],[Order Date]],"mmmm")</f>
        <v>April</v>
      </c>
      <c r="G35" s="6" t="s">
        <v>122</v>
      </c>
      <c r="H35" s="6" t="s">
        <v>123</v>
      </c>
      <c r="I35" s="6" t="s">
        <v>15</v>
      </c>
      <c r="J35" s="6" t="s">
        <v>37</v>
      </c>
      <c r="K35" s="25">
        <v>190</v>
      </c>
      <c r="L35" s="26">
        <v>1</v>
      </c>
      <c r="M35" s="25">
        <f>Main_table[[#This Row],[Qty]]*Main_table[[#This Row],[Price]]</f>
        <v>190</v>
      </c>
      <c r="N35" s="29" t="s">
        <v>17</v>
      </c>
      <c r="O35" s="25">
        <f>SUMIFS(Main_table[Amount], Main_table[Order Date], "&gt;"&amp;Main_table[[#This Row],[Order Date]]-30,Main_table[Order Date], "&lt;="&amp;Main_table[[#This Row],[Order Date]])</f>
        <v>334730</v>
      </c>
      <c r="P35" s="25">
        <f>SUMIFS(Main_table[Amount], Main_table[Order Date], "&gt;"&amp;Main_table[[#This Row],[Order Date]]-90,Main_table[Order Date], "&lt;="&amp;Main_table[[#This Row],[Order Date]])</f>
        <v>334730</v>
      </c>
      <c r="Q35" s="25">
        <f>SUMIFS(Main_table[Amount], Main_table[Order Date], "&gt;"&amp;DATE(2022, 9, 12)-30, Main_table[Order Date], "&lt;="&amp;DATE(2022, 9, 12))</f>
        <v>8929710</v>
      </c>
      <c r="R35" s="25">
        <f>SUMIFS(Main_table[Amount], Main_table[Order Date], "&gt;"&amp;DATE(2022, 9, 12)-90, Main_table[Order Date], "&lt;="&amp;DATE(2022, 9, 12))</f>
        <v>12529390</v>
      </c>
      <c r="S35" s="25" t="b">
        <f>AND(Main_table[[#This Row],[Order Date]] &gt; DATE(2022,8,12), Main_table[[#This Row],[Order Date]] &lt;=DATE(2022,9,12))</f>
        <v>0</v>
      </c>
    </row>
    <row r="36" spans="2:19" ht="13.8" x14ac:dyDescent="0.25">
      <c r="B36" s="6" t="s">
        <v>124</v>
      </c>
      <c r="C36" s="15">
        <v>44656</v>
      </c>
      <c r="D36" s="6" t="str">
        <f>TEXT(Main_table[[#This Row],[Order Date]],"d")</f>
        <v>5</v>
      </c>
      <c r="E36" s="6" t="str">
        <f>TEXT(Main_table[[#This Row],[Order Date]],"dddd")</f>
        <v>Tuesday</v>
      </c>
      <c r="F36" s="6" t="str">
        <f>TEXT(Main_table[[#This Row],[Order Date]],"mmmm")</f>
        <v>April</v>
      </c>
      <c r="G36" s="6" t="s">
        <v>125</v>
      </c>
      <c r="H36" s="6" t="s">
        <v>126</v>
      </c>
      <c r="I36" s="6" t="s">
        <v>21</v>
      </c>
      <c r="J36" s="6" t="s">
        <v>41</v>
      </c>
      <c r="K36" s="25">
        <v>4000</v>
      </c>
      <c r="L36" s="26">
        <v>2</v>
      </c>
      <c r="M36" s="25">
        <f>Main_table[[#This Row],[Qty]]*Main_table[[#This Row],[Price]]</f>
        <v>8000</v>
      </c>
      <c r="N36" s="6" t="s">
        <v>23</v>
      </c>
      <c r="O36" s="25">
        <f>SUMIFS(Main_table[Amount], Main_table[Order Date], "&gt;"&amp;Main_table[[#This Row],[Order Date]]-30,Main_table[Order Date], "&lt;="&amp;Main_table[[#This Row],[Order Date]])</f>
        <v>334730</v>
      </c>
      <c r="P36" s="25">
        <f>SUMIFS(Main_table[Amount], Main_table[Order Date], "&gt;"&amp;Main_table[[#This Row],[Order Date]]-90,Main_table[Order Date], "&lt;="&amp;Main_table[[#This Row],[Order Date]])</f>
        <v>334730</v>
      </c>
      <c r="Q36" s="25">
        <f>SUMIFS(Main_table[Amount], Main_table[Order Date], "&gt;"&amp;DATE(2022, 9, 12)-30, Main_table[Order Date], "&lt;="&amp;DATE(2022, 9, 12))</f>
        <v>8929710</v>
      </c>
      <c r="R36" s="25">
        <f>SUMIFS(Main_table[Amount], Main_table[Order Date], "&gt;"&amp;DATE(2022, 9, 12)-90, Main_table[Order Date], "&lt;="&amp;DATE(2022, 9, 12))</f>
        <v>12529390</v>
      </c>
      <c r="S36" s="25" t="b">
        <f>AND(Main_table[[#This Row],[Order Date]] &gt; DATE(2022,8,12), Main_table[[#This Row],[Order Date]] &lt;=DATE(2022,9,12))</f>
        <v>0</v>
      </c>
    </row>
    <row r="37" spans="2:19" ht="13.8" x14ac:dyDescent="0.25">
      <c r="B37" s="6" t="s">
        <v>127</v>
      </c>
      <c r="C37" s="15">
        <v>44656</v>
      </c>
      <c r="D37" s="6" t="str">
        <f>TEXT(Main_table[[#This Row],[Order Date]],"d")</f>
        <v>5</v>
      </c>
      <c r="E37" s="6" t="str">
        <f>TEXT(Main_table[[#This Row],[Order Date]],"dddd")</f>
        <v>Tuesday</v>
      </c>
      <c r="F37" s="6" t="str">
        <f>TEXT(Main_table[[#This Row],[Order Date]],"mmmm")</f>
        <v>April</v>
      </c>
      <c r="G37" s="6" t="s">
        <v>128</v>
      </c>
      <c r="H37" s="6" t="s">
        <v>129</v>
      </c>
      <c r="I37" s="6" t="s">
        <v>27</v>
      </c>
      <c r="J37" s="6" t="s">
        <v>45</v>
      </c>
      <c r="K37" s="25">
        <v>1500</v>
      </c>
      <c r="L37" s="26">
        <v>3</v>
      </c>
      <c r="M37" s="25">
        <f>Main_table[[#This Row],[Qty]]*Main_table[[#This Row],[Price]]</f>
        <v>4500</v>
      </c>
      <c r="N37" s="6" t="s">
        <v>17</v>
      </c>
      <c r="O37" s="25">
        <f>SUMIFS(Main_table[Amount], Main_table[Order Date], "&gt;"&amp;Main_table[[#This Row],[Order Date]]-30,Main_table[Order Date], "&lt;="&amp;Main_table[[#This Row],[Order Date]])</f>
        <v>334730</v>
      </c>
      <c r="P37" s="25">
        <f>SUMIFS(Main_table[Amount], Main_table[Order Date], "&gt;"&amp;Main_table[[#This Row],[Order Date]]-90,Main_table[Order Date], "&lt;="&amp;Main_table[[#This Row],[Order Date]])</f>
        <v>334730</v>
      </c>
      <c r="Q37" s="25">
        <f>SUMIFS(Main_table[Amount], Main_table[Order Date], "&gt;"&amp;DATE(2022, 9, 12)-30, Main_table[Order Date], "&lt;="&amp;DATE(2022, 9, 12))</f>
        <v>8929710</v>
      </c>
      <c r="R37" s="25">
        <f>SUMIFS(Main_table[Amount], Main_table[Order Date], "&gt;"&amp;DATE(2022, 9, 12)-90, Main_table[Order Date], "&lt;="&amp;DATE(2022, 9, 12))</f>
        <v>12529390</v>
      </c>
      <c r="S37" s="25" t="b">
        <f>AND(Main_table[[#This Row],[Order Date]] &gt; DATE(2022,8,12), Main_table[[#This Row],[Order Date]] &lt;=DATE(2022,9,12))</f>
        <v>0</v>
      </c>
    </row>
    <row r="38" spans="2:19" ht="13.8" x14ac:dyDescent="0.25">
      <c r="B38" s="6" t="s">
        <v>130</v>
      </c>
      <c r="C38" s="15">
        <v>44657</v>
      </c>
      <c r="D38" s="6" t="str">
        <f>TEXT(Main_table[[#This Row],[Order Date]],"d")</f>
        <v>6</v>
      </c>
      <c r="E38" s="6" t="str">
        <f>TEXT(Main_table[[#This Row],[Order Date]],"dddd")</f>
        <v>Wednesday</v>
      </c>
      <c r="F38" s="6" t="str">
        <f>TEXT(Main_table[[#This Row],[Order Date]],"mmmm")</f>
        <v>April</v>
      </c>
      <c r="G38" s="6" t="s">
        <v>131</v>
      </c>
      <c r="H38" s="6" t="s">
        <v>132</v>
      </c>
      <c r="I38" s="6" t="s">
        <v>32</v>
      </c>
      <c r="J38" s="6" t="s">
        <v>16</v>
      </c>
      <c r="K38" s="25">
        <v>210</v>
      </c>
      <c r="L38" s="26">
        <v>7</v>
      </c>
      <c r="M38" s="25">
        <f>Main_table[[#This Row],[Qty]]*Main_table[[#This Row],[Price]]</f>
        <v>1470</v>
      </c>
      <c r="N38" s="6" t="s">
        <v>23</v>
      </c>
      <c r="O38" s="25">
        <f>SUMIFS(Main_table[Amount], Main_table[Order Date], "&gt;"&amp;Main_table[[#This Row],[Order Date]]-30,Main_table[Order Date], "&lt;="&amp;Main_table[[#This Row],[Order Date]])</f>
        <v>385360</v>
      </c>
      <c r="P38" s="25">
        <f>SUMIFS(Main_table[Amount], Main_table[Order Date], "&gt;"&amp;Main_table[[#This Row],[Order Date]]-90,Main_table[Order Date], "&lt;="&amp;Main_table[[#This Row],[Order Date]])</f>
        <v>385360</v>
      </c>
      <c r="Q38" s="25">
        <f>SUMIFS(Main_table[Amount], Main_table[Order Date], "&gt;"&amp;DATE(2022, 9, 12)-30, Main_table[Order Date], "&lt;="&amp;DATE(2022, 9, 12))</f>
        <v>8929710</v>
      </c>
      <c r="R38" s="25">
        <f>SUMIFS(Main_table[Amount], Main_table[Order Date], "&gt;"&amp;DATE(2022, 9, 12)-90, Main_table[Order Date], "&lt;="&amp;DATE(2022, 9, 12))</f>
        <v>12529390</v>
      </c>
      <c r="S38" s="25" t="b">
        <f>AND(Main_table[[#This Row],[Order Date]] &gt; DATE(2022,8,12), Main_table[[#This Row],[Order Date]] &lt;=DATE(2022,9,12))</f>
        <v>0</v>
      </c>
    </row>
    <row r="39" spans="2:19" ht="13.8" x14ac:dyDescent="0.25">
      <c r="B39" s="6" t="s">
        <v>133</v>
      </c>
      <c r="C39" s="15">
        <v>44657</v>
      </c>
      <c r="D39" s="6" t="str">
        <f>TEXT(Main_table[[#This Row],[Order Date]],"d")</f>
        <v>6</v>
      </c>
      <c r="E39" s="6" t="str">
        <f>TEXT(Main_table[[#This Row],[Order Date]],"dddd")</f>
        <v>Wednesday</v>
      </c>
      <c r="F39" s="6" t="str">
        <f>TEXT(Main_table[[#This Row],[Order Date]],"mmmm")</f>
        <v>April</v>
      </c>
      <c r="G39" s="6" t="s">
        <v>134</v>
      </c>
      <c r="H39" s="6" t="s">
        <v>135</v>
      </c>
      <c r="I39" s="6" t="s">
        <v>15</v>
      </c>
      <c r="J39" s="6" t="s">
        <v>22</v>
      </c>
      <c r="K39" s="25">
        <v>4000</v>
      </c>
      <c r="L39" s="26">
        <v>6</v>
      </c>
      <c r="M39" s="25">
        <f>Main_table[[#This Row],[Qty]]*Main_table[[#This Row],[Price]]</f>
        <v>24000</v>
      </c>
      <c r="N39" s="29" t="s">
        <v>17</v>
      </c>
      <c r="O39" s="25">
        <f>SUMIFS(Main_table[Amount], Main_table[Order Date], "&gt;"&amp;Main_table[[#This Row],[Order Date]]-30,Main_table[Order Date], "&lt;="&amp;Main_table[[#This Row],[Order Date]])</f>
        <v>385360</v>
      </c>
      <c r="P39" s="25">
        <f>SUMIFS(Main_table[Amount], Main_table[Order Date], "&gt;"&amp;Main_table[[#This Row],[Order Date]]-90,Main_table[Order Date], "&lt;="&amp;Main_table[[#This Row],[Order Date]])</f>
        <v>385360</v>
      </c>
      <c r="Q39" s="25">
        <f>SUMIFS(Main_table[Amount], Main_table[Order Date], "&gt;"&amp;DATE(2022, 9, 12)-30, Main_table[Order Date], "&lt;="&amp;DATE(2022, 9, 12))</f>
        <v>8929710</v>
      </c>
      <c r="R39" s="25">
        <f>SUMIFS(Main_table[Amount], Main_table[Order Date], "&gt;"&amp;DATE(2022, 9, 12)-90, Main_table[Order Date], "&lt;="&amp;DATE(2022, 9, 12))</f>
        <v>12529390</v>
      </c>
      <c r="S39" s="25" t="b">
        <f>AND(Main_table[[#This Row],[Order Date]] &gt; DATE(2022,8,12), Main_table[[#This Row],[Order Date]] &lt;=DATE(2022,9,12))</f>
        <v>0</v>
      </c>
    </row>
    <row r="40" spans="2:19" ht="13.8" x14ac:dyDescent="0.25">
      <c r="B40" s="6" t="s">
        <v>136</v>
      </c>
      <c r="C40" s="15">
        <v>44657</v>
      </c>
      <c r="D40" s="6" t="str">
        <f>TEXT(Main_table[[#This Row],[Order Date]],"d")</f>
        <v>6</v>
      </c>
      <c r="E40" s="6" t="str">
        <f>TEXT(Main_table[[#This Row],[Order Date]],"dddd")</f>
        <v>Wednesday</v>
      </c>
      <c r="F40" s="6" t="str">
        <f>TEXT(Main_table[[#This Row],[Order Date]],"mmmm")</f>
        <v>April</v>
      </c>
      <c r="G40" s="6" t="s">
        <v>137</v>
      </c>
      <c r="H40" s="6" t="s">
        <v>138</v>
      </c>
      <c r="I40" s="6" t="s">
        <v>21</v>
      </c>
      <c r="J40" s="6" t="s">
        <v>28</v>
      </c>
      <c r="K40" s="25">
        <v>3200</v>
      </c>
      <c r="L40" s="26">
        <v>1</v>
      </c>
      <c r="M40" s="25">
        <f>Main_table[[#This Row],[Qty]]*Main_table[[#This Row],[Price]]</f>
        <v>3200</v>
      </c>
      <c r="N40" s="6" t="s">
        <v>23</v>
      </c>
      <c r="O40" s="25">
        <f>SUMIFS(Main_table[Amount], Main_table[Order Date], "&gt;"&amp;Main_table[[#This Row],[Order Date]]-30,Main_table[Order Date], "&lt;="&amp;Main_table[[#This Row],[Order Date]])</f>
        <v>385360</v>
      </c>
      <c r="P40" s="25">
        <f>SUMIFS(Main_table[Amount], Main_table[Order Date], "&gt;"&amp;Main_table[[#This Row],[Order Date]]-90,Main_table[Order Date], "&lt;="&amp;Main_table[[#This Row],[Order Date]])</f>
        <v>385360</v>
      </c>
      <c r="Q40" s="25">
        <f>SUMIFS(Main_table[Amount], Main_table[Order Date], "&gt;"&amp;DATE(2022, 9, 12)-30, Main_table[Order Date], "&lt;="&amp;DATE(2022, 9, 12))</f>
        <v>8929710</v>
      </c>
      <c r="R40" s="25">
        <f>SUMIFS(Main_table[Amount], Main_table[Order Date], "&gt;"&amp;DATE(2022, 9, 12)-90, Main_table[Order Date], "&lt;="&amp;DATE(2022, 9, 12))</f>
        <v>12529390</v>
      </c>
      <c r="S40" s="25" t="b">
        <f>AND(Main_table[[#This Row],[Order Date]] &gt; DATE(2022,8,12), Main_table[[#This Row],[Order Date]] &lt;=DATE(2022,9,12))</f>
        <v>0</v>
      </c>
    </row>
    <row r="41" spans="2:19" ht="13.8" x14ac:dyDescent="0.25">
      <c r="B41" s="6" t="s">
        <v>139</v>
      </c>
      <c r="C41" s="15">
        <v>44657</v>
      </c>
      <c r="D41" s="6" t="str">
        <f>TEXT(Main_table[[#This Row],[Order Date]],"d")</f>
        <v>6</v>
      </c>
      <c r="E41" s="6" t="str">
        <f>TEXT(Main_table[[#This Row],[Order Date]],"dddd")</f>
        <v>Wednesday</v>
      </c>
      <c r="F41" s="6" t="str">
        <f>TEXT(Main_table[[#This Row],[Order Date]],"mmmm")</f>
        <v>April</v>
      </c>
      <c r="G41" s="6" t="s">
        <v>140</v>
      </c>
      <c r="H41" s="6" t="s">
        <v>141</v>
      </c>
      <c r="I41" s="6" t="s">
        <v>27</v>
      </c>
      <c r="J41" s="6" t="s">
        <v>33</v>
      </c>
      <c r="K41" s="25">
        <v>2900</v>
      </c>
      <c r="L41" s="26">
        <v>3</v>
      </c>
      <c r="M41" s="25">
        <f>Main_table[[#This Row],[Qty]]*Main_table[[#This Row],[Price]]</f>
        <v>8700</v>
      </c>
      <c r="N41" s="6" t="s">
        <v>17</v>
      </c>
      <c r="O41" s="25">
        <f>SUMIFS(Main_table[Amount], Main_table[Order Date], "&gt;"&amp;Main_table[[#This Row],[Order Date]]-30,Main_table[Order Date], "&lt;="&amp;Main_table[[#This Row],[Order Date]])</f>
        <v>385360</v>
      </c>
      <c r="P41" s="25">
        <f>SUMIFS(Main_table[Amount], Main_table[Order Date], "&gt;"&amp;Main_table[[#This Row],[Order Date]]-90,Main_table[Order Date], "&lt;="&amp;Main_table[[#This Row],[Order Date]])</f>
        <v>385360</v>
      </c>
      <c r="Q41" s="25">
        <f>SUMIFS(Main_table[Amount], Main_table[Order Date], "&gt;"&amp;DATE(2022, 9, 12)-30, Main_table[Order Date], "&lt;="&amp;DATE(2022, 9, 12))</f>
        <v>8929710</v>
      </c>
      <c r="R41" s="25">
        <f>SUMIFS(Main_table[Amount], Main_table[Order Date], "&gt;"&amp;DATE(2022, 9, 12)-90, Main_table[Order Date], "&lt;="&amp;DATE(2022, 9, 12))</f>
        <v>12529390</v>
      </c>
      <c r="S41" s="25" t="b">
        <f>AND(Main_table[[#This Row],[Order Date]] &gt; DATE(2022,8,12), Main_table[[#This Row],[Order Date]] &lt;=DATE(2022,9,12))</f>
        <v>0</v>
      </c>
    </row>
    <row r="42" spans="2:19" ht="13.8" x14ac:dyDescent="0.25">
      <c r="B42" s="6" t="s">
        <v>142</v>
      </c>
      <c r="C42" s="15">
        <v>44657</v>
      </c>
      <c r="D42" s="6" t="str">
        <f>TEXT(Main_table[[#This Row],[Order Date]],"d")</f>
        <v>6</v>
      </c>
      <c r="E42" s="6" t="str">
        <f>TEXT(Main_table[[#This Row],[Order Date]],"dddd")</f>
        <v>Wednesday</v>
      </c>
      <c r="F42" s="6" t="str">
        <f>TEXT(Main_table[[#This Row],[Order Date]],"mmmm")</f>
        <v>April</v>
      </c>
      <c r="G42" s="6" t="s">
        <v>143</v>
      </c>
      <c r="H42" s="6" t="s">
        <v>144</v>
      </c>
      <c r="I42" s="6" t="s">
        <v>32</v>
      </c>
      <c r="J42" s="6" t="s">
        <v>37</v>
      </c>
      <c r="K42" s="25">
        <v>190</v>
      </c>
      <c r="L42" s="26">
        <v>4</v>
      </c>
      <c r="M42" s="25">
        <f>Main_table[[#This Row],[Qty]]*Main_table[[#This Row],[Price]]</f>
        <v>760</v>
      </c>
      <c r="N42" s="6" t="s">
        <v>23</v>
      </c>
      <c r="O42" s="25">
        <f>SUMIFS(Main_table[Amount], Main_table[Order Date], "&gt;"&amp;Main_table[[#This Row],[Order Date]]-30,Main_table[Order Date], "&lt;="&amp;Main_table[[#This Row],[Order Date]])</f>
        <v>385360</v>
      </c>
      <c r="P42" s="25">
        <f>SUMIFS(Main_table[Amount], Main_table[Order Date], "&gt;"&amp;Main_table[[#This Row],[Order Date]]-90,Main_table[Order Date], "&lt;="&amp;Main_table[[#This Row],[Order Date]])</f>
        <v>385360</v>
      </c>
      <c r="Q42" s="25">
        <f>SUMIFS(Main_table[Amount], Main_table[Order Date], "&gt;"&amp;DATE(2022, 9, 12)-30, Main_table[Order Date], "&lt;="&amp;DATE(2022, 9, 12))</f>
        <v>8929710</v>
      </c>
      <c r="R42" s="25">
        <f>SUMIFS(Main_table[Amount], Main_table[Order Date], "&gt;"&amp;DATE(2022, 9, 12)-90, Main_table[Order Date], "&lt;="&amp;DATE(2022, 9, 12))</f>
        <v>12529390</v>
      </c>
      <c r="S42" s="25" t="b">
        <f>AND(Main_table[[#This Row],[Order Date]] &gt; DATE(2022,8,12), Main_table[[#This Row],[Order Date]] &lt;=DATE(2022,9,12))</f>
        <v>0</v>
      </c>
    </row>
    <row r="43" spans="2:19" ht="13.8" x14ac:dyDescent="0.25">
      <c r="B43" s="6" t="s">
        <v>145</v>
      </c>
      <c r="C43" s="15">
        <v>44657</v>
      </c>
      <c r="D43" s="6" t="str">
        <f>TEXT(Main_table[[#This Row],[Order Date]],"d")</f>
        <v>6</v>
      </c>
      <c r="E43" s="6" t="str">
        <f>TEXT(Main_table[[#This Row],[Order Date]],"dddd")</f>
        <v>Wednesday</v>
      </c>
      <c r="F43" s="6" t="str">
        <f>TEXT(Main_table[[#This Row],[Order Date]],"mmmm")</f>
        <v>April</v>
      </c>
      <c r="G43" s="6" t="s">
        <v>146</v>
      </c>
      <c r="H43" s="6" t="s">
        <v>147</v>
      </c>
      <c r="I43" s="6" t="s">
        <v>15</v>
      </c>
      <c r="J43" s="6" t="s">
        <v>41</v>
      </c>
      <c r="K43" s="25">
        <v>4000</v>
      </c>
      <c r="L43" s="26">
        <v>2</v>
      </c>
      <c r="M43" s="25">
        <f>Main_table[[#This Row],[Qty]]*Main_table[[#This Row],[Price]]</f>
        <v>8000</v>
      </c>
      <c r="N43" s="29" t="s">
        <v>17</v>
      </c>
      <c r="O43" s="25">
        <f>SUMIFS(Main_table[Amount], Main_table[Order Date], "&gt;"&amp;Main_table[[#This Row],[Order Date]]-30,Main_table[Order Date], "&lt;="&amp;Main_table[[#This Row],[Order Date]])</f>
        <v>385360</v>
      </c>
      <c r="P43" s="25">
        <f>SUMIFS(Main_table[Amount], Main_table[Order Date], "&gt;"&amp;Main_table[[#This Row],[Order Date]]-90,Main_table[Order Date], "&lt;="&amp;Main_table[[#This Row],[Order Date]])</f>
        <v>385360</v>
      </c>
      <c r="Q43" s="25">
        <f>SUMIFS(Main_table[Amount], Main_table[Order Date], "&gt;"&amp;DATE(2022, 9, 12)-30, Main_table[Order Date], "&lt;="&amp;DATE(2022, 9, 12))</f>
        <v>8929710</v>
      </c>
      <c r="R43" s="25">
        <f>SUMIFS(Main_table[Amount], Main_table[Order Date], "&gt;"&amp;DATE(2022, 9, 12)-90, Main_table[Order Date], "&lt;="&amp;DATE(2022, 9, 12))</f>
        <v>12529390</v>
      </c>
      <c r="S43" s="25" t="b">
        <f>AND(Main_table[[#This Row],[Order Date]] &gt; DATE(2022,8,12), Main_table[[#This Row],[Order Date]] &lt;=DATE(2022,9,12))</f>
        <v>0</v>
      </c>
    </row>
    <row r="44" spans="2:19" ht="13.8" x14ac:dyDescent="0.25">
      <c r="B44" s="6" t="s">
        <v>148</v>
      </c>
      <c r="C44" s="15">
        <v>44657</v>
      </c>
      <c r="D44" s="6" t="str">
        <f>TEXT(Main_table[[#This Row],[Order Date]],"d")</f>
        <v>6</v>
      </c>
      <c r="E44" s="6" t="str">
        <f>TEXT(Main_table[[#This Row],[Order Date]],"dddd")</f>
        <v>Wednesday</v>
      </c>
      <c r="F44" s="6" t="str">
        <f>TEXT(Main_table[[#This Row],[Order Date]],"mmmm")</f>
        <v>April</v>
      </c>
      <c r="G44" s="6" t="s">
        <v>149</v>
      </c>
      <c r="H44" s="6" t="s">
        <v>150</v>
      </c>
      <c r="I44" s="6" t="s">
        <v>21</v>
      </c>
      <c r="J44" s="6" t="s">
        <v>45</v>
      </c>
      <c r="K44" s="25">
        <v>1500</v>
      </c>
      <c r="L44" s="26">
        <v>3</v>
      </c>
      <c r="M44" s="25">
        <f>Main_table[[#This Row],[Qty]]*Main_table[[#This Row],[Price]]</f>
        <v>4500</v>
      </c>
      <c r="N44" s="6" t="s">
        <v>23</v>
      </c>
      <c r="O44" s="25">
        <f>SUMIFS(Main_table[Amount], Main_table[Order Date], "&gt;"&amp;Main_table[[#This Row],[Order Date]]-30,Main_table[Order Date], "&lt;="&amp;Main_table[[#This Row],[Order Date]])</f>
        <v>385360</v>
      </c>
      <c r="P44" s="25">
        <f>SUMIFS(Main_table[Amount], Main_table[Order Date], "&gt;"&amp;Main_table[[#This Row],[Order Date]]-90,Main_table[Order Date], "&lt;="&amp;Main_table[[#This Row],[Order Date]])</f>
        <v>385360</v>
      </c>
      <c r="Q44" s="25">
        <f>SUMIFS(Main_table[Amount], Main_table[Order Date], "&gt;"&amp;DATE(2022, 9, 12)-30, Main_table[Order Date], "&lt;="&amp;DATE(2022, 9, 12))</f>
        <v>8929710</v>
      </c>
      <c r="R44" s="25">
        <f>SUMIFS(Main_table[Amount], Main_table[Order Date], "&gt;"&amp;DATE(2022, 9, 12)-90, Main_table[Order Date], "&lt;="&amp;DATE(2022, 9, 12))</f>
        <v>12529390</v>
      </c>
      <c r="S44" s="25" t="b">
        <f>AND(Main_table[[#This Row],[Order Date]] &gt; DATE(2022,8,12), Main_table[[#This Row],[Order Date]] &lt;=DATE(2022,9,12))</f>
        <v>0</v>
      </c>
    </row>
    <row r="45" spans="2:19" ht="13.8" x14ac:dyDescent="0.25">
      <c r="B45" s="6" t="s">
        <v>151</v>
      </c>
      <c r="C45" s="15">
        <v>44658</v>
      </c>
      <c r="D45" s="6" t="str">
        <f>TEXT(Main_table[[#This Row],[Order Date]],"d")</f>
        <v>7</v>
      </c>
      <c r="E45" s="6" t="str">
        <f>TEXT(Main_table[[#This Row],[Order Date]],"dddd")</f>
        <v>Thursday</v>
      </c>
      <c r="F45" s="6" t="str">
        <f>TEXT(Main_table[[#This Row],[Order Date]],"mmmm")</f>
        <v>April</v>
      </c>
      <c r="G45" s="6" t="s">
        <v>152</v>
      </c>
      <c r="H45" s="6" t="s">
        <v>153</v>
      </c>
      <c r="I45" s="6" t="s">
        <v>27</v>
      </c>
      <c r="J45" s="6" t="s">
        <v>16</v>
      </c>
      <c r="K45" s="25">
        <v>210</v>
      </c>
      <c r="L45" s="26">
        <v>4</v>
      </c>
      <c r="M45" s="25">
        <f>Main_table[[#This Row],[Qty]]*Main_table[[#This Row],[Price]]</f>
        <v>840</v>
      </c>
      <c r="N45" s="6" t="s">
        <v>17</v>
      </c>
      <c r="O45" s="25">
        <f>SUMIFS(Main_table[Amount], Main_table[Order Date], "&gt;"&amp;Main_table[[#This Row],[Order Date]]-30,Main_table[Order Date], "&lt;="&amp;Main_table[[#This Row],[Order Date]])</f>
        <v>485160</v>
      </c>
      <c r="P45" s="25">
        <f>SUMIFS(Main_table[Amount], Main_table[Order Date], "&gt;"&amp;Main_table[[#This Row],[Order Date]]-90,Main_table[Order Date], "&lt;="&amp;Main_table[[#This Row],[Order Date]])</f>
        <v>485160</v>
      </c>
      <c r="Q45" s="25">
        <f>SUMIFS(Main_table[Amount], Main_table[Order Date], "&gt;"&amp;DATE(2022, 9, 12)-30, Main_table[Order Date], "&lt;="&amp;DATE(2022, 9, 12))</f>
        <v>8929710</v>
      </c>
      <c r="R45" s="25">
        <f>SUMIFS(Main_table[Amount], Main_table[Order Date], "&gt;"&amp;DATE(2022, 9, 12)-90, Main_table[Order Date], "&lt;="&amp;DATE(2022, 9, 12))</f>
        <v>12529390</v>
      </c>
      <c r="S45" s="25" t="b">
        <f>AND(Main_table[[#This Row],[Order Date]] &gt; DATE(2022,8,12), Main_table[[#This Row],[Order Date]] &lt;=DATE(2022,9,12))</f>
        <v>0</v>
      </c>
    </row>
    <row r="46" spans="2:19" ht="13.8" x14ac:dyDescent="0.25">
      <c r="B46" s="6" t="s">
        <v>154</v>
      </c>
      <c r="C46" s="15">
        <v>44658</v>
      </c>
      <c r="D46" s="6" t="str">
        <f>TEXT(Main_table[[#This Row],[Order Date]],"d")</f>
        <v>7</v>
      </c>
      <c r="E46" s="6" t="str">
        <f>TEXT(Main_table[[#This Row],[Order Date]],"dddd")</f>
        <v>Thursday</v>
      </c>
      <c r="F46" s="6" t="str">
        <f>TEXT(Main_table[[#This Row],[Order Date]],"mmmm")</f>
        <v>April</v>
      </c>
      <c r="G46" s="6" t="s">
        <v>155</v>
      </c>
      <c r="H46" s="6" t="s">
        <v>156</v>
      </c>
      <c r="I46" s="6" t="s">
        <v>32</v>
      </c>
      <c r="J46" s="6" t="s">
        <v>22</v>
      </c>
      <c r="K46" s="25">
        <v>4000</v>
      </c>
      <c r="L46" s="26">
        <v>5</v>
      </c>
      <c r="M46" s="25">
        <f>Main_table[[#This Row],[Qty]]*Main_table[[#This Row],[Price]]</f>
        <v>20000</v>
      </c>
      <c r="N46" s="6" t="s">
        <v>23</v>
      </c>
      <c r="O46" s="25">
        <f>SUMIFS(Main_table[Amount], Main_table[Order Date], "&gt;"&amp;Main_table[[#This Row],[Order Date]]-30,Main_table[Order Date], "&lt;="&amp;Main_table[[#This Row],[Order Date]])</f>
        <v>485160</v>
      </c>
      <c r="P46" s="25">
        <f>SUMIFS(Main_table[Amount], Main_table[Order Date], "&gt;"&amp;Main_table[[#This Row],[Order Date]]-90,Main_table[Order Date], "&lt;="&amp;Main_table[[#This Row],[Order Date]])</f>
        <v>485160</v>
      </c>
      <c r="Q46" s="25">
        <f>SUMIFS(Main_table[Amount], Main_table[Order Date], "&gt;"&amp;DATE(2022, 9, 12)-30, Main_table[Order Date], "&lt;="&amp;DATE(2022, 9, 12))</f>
        <v>8929710</v>
      </c>
      <c r="R46" s="25">
        <f>SUMIFS(Main_table[Amount], Main_table[Order Date], "&gt;"&amp;DATE(2022, 9, 12)-90, Main_table[Order Date], "&lt;="&amp;DATE(2022, 9, 12))</f>
        <v>12529390</v>
      </c>
      <c r="S46" s="25" t="b">
        <f>AND(Main_table[[#This Row],[Order Date]] &gt; DATE(2022,8,12), Main_table[[#This Row],[Order Date]] &lt;=DATE(2022,9,12))</f>
        <v>0</v>
      </c>
    </row>
    <row r="47" spans="2:19" ht="13.8" x14ac:dyDescent="0.25">
      <c r="B47" s="6" t="s">
        <v>157</v>
      </c>
      <c r="C47" s="15">
        <v>44658</v>
      </c>
      <c r="D47" s="6" t="str">
        <f>TEXT(Main_table[[#This Row],[Order Date]],"d")</f>
        <v>7</v>
      </c>
      <c r="E47" s="6" t="str">
        <f>TEXT(Main_table[[#This Row],[Order Date]],"dddd")</f>
        <v>Thursday</v>
      </c>
      <c r="F47" s="6" t="str">
        <f>TEXT(Main_table[[#This Row],[Order Date]],"mmmm")</f>
        <v>April</v>
      </c>
      <c r="G47" s="6" t="s">
        <v>158</v>
      </c>
      <c r="H47" s="6" t="s">
        <v>159</v>
      </c>
      <c r="I47" s="6" t="s">
        <v>15</v>
      </c>
      <c r="J47" s="6" t="s">
        <v>28</v>
      </c>
      <c r="K47" s="25">
        <v>3200</v>
      </c>
      <c r="L47" s="26">
        <v>6</v>
      </c>
      <c r="M47" s="25">
        <f>Main_table[[#This Row],[Qty]]*Main_table[[#This Row],[Price]]</f>
        <v>19200</v>
      </c>
      <c r="N47" s="29" t="s">
        <v>17</v>
      </c>
      <c r="O47" s="25">
        <f>SUMIFS(Main_table[Amount], Main_table[Order Date], "&gt;"&amp;Main_table[[#This Row],[Order Date]]-30,Main_table[Order Date], "&lt;="&amp;Main_table[[#This Row],[Order Date]])</f>
        <v>485160</v>
      </c>
      <c r="P47" s="25">
        <f>SUMIFS(Main_table[Amount], Main_table[Order Date], "&gt;"&amp;Main_table[[#This Row],[Order Date]]-90,Main_table[Order Date], "&lt;="&amp;Main_table[[#This Row],[Order Date]])</f>
        <v>485160</v>
      </c>
      <c r="Q47" s="25">
        <f>SUMIFS(Main_table[Amount], Main_table[Order Date], "&gt;"&amp;DATE(2022, 9, 12)-30, Main_table[Order Date], "&lt;="&amp;DATE(2022, 9, 12))</f>
        <v>8929710</v>
      </c>
      <c r="R47" s="25">
        <f>SUMIFS(Main_table[Amount], Main_table[Order Date], "&gt;"&amp;DATE(2022, 9, 12)-90, Main_table[Order Date], "&lt;="&amp;DATE(2022, 9, 12))</f>
        <v>12529390</v>
      </c>
      <c r="S47" s="25" t="b">
        <f>AND(Main_table[[#This Row],[Order Date]] &gt; DATE(2022,8,12), Main_table[[#This Row],[Order Date]] &lt;=DATE(2022,9,12))</f>
        <v>0</v>
      </c>
    </row>
    <row r="48" spans="2:19" ht="13.8" x14ac:dyDescent="0.25">
      <c r="B48" s="6" t="s">
        <v>160</v>
      </c>
      <c r="C48" s="15">
        <v>44658</v>
      </c>
      <c r="D48" s="6" t="str">
        <f>TEXT(Main_table[[#This Row],[Order Date]],"d")</f>
        <v>7</v>
      </c>
      <c r="E48" s="6" t="str">
        <f>TEXT(Main_table[[#This Row],[Order Date]],"dddd")</f>
        <v>Thursday</v>
      </c>
      <c r="F48" s="6" t="str">
        <f>TEXT(Main_table[[#This Row],[Order Date]],"mmmm")</f>
        <v>April</v>
      </c>
      <c r="G48" s="6" t="s">
        <v>161</v>
      </c>
      <c r="H48" s="6" t="s">
        <v>162</v>
      </c>
      <c r="I48" s="6" t="s">
        <v>21</v>
      </c>
      <c r="J48" s="6" t="s">
        <v>33</v>
      </c>
      <c r="K48" s="25">
        <v>2900</v>
      </c>
      <c r="L48" s="26">
        <v>5</v>
      </c>
      <c r="M48" s="25">
        <f>Main_table[[#This Row],[Qty]]*Main_table[[#This Row],[Price]]</f>
        <v>14500</v>
      </c>
      <c r="N48" s="6" t="s">
        <v>23</v>
      </c>
      <c r="O48" s="25">
        <f>SUMIFS(Main_table[Amount], Main_table[Order Date], "&gt;"&amp;Main_table[[#This Row],[Order Date]]-30,Main_table[Order Date], "&lt;="&amp;Main_table[[#This Row],[Order Date]])</f>
        <v>485160</v>
      </c>
      <c r="P48" s="25">
        <f>SUMIFS(Main_table[Amount], Main_table[Order Date], "&gt;"&amp;Main_table[[#This Row],[Order Date]]-90,Main_table[Order Date], "&lt;="&amp;Main_table[[#This Row],[Order Date]])</f>
        <v>485160</v>
      </c>
      <c r="Q48" s="25">
        <f>SUMIFS(Main_table[Amount], Main_table[Order Date], "&gt;"&amp;DATE(2022, 9, 12)-30, Main_table[Order Date], "&lt;="&amp;DATE(2022, 9, 12))</f>
        <v>8929710</v>
      </c>
      <c r="R48" s="25">
        <f>SUMIFS(Main_table[Amount], Main_table[Order Date], "&gt;"&amp;DATE(2022, 9, 12)-90, Main_table[Order Date], "&lt;="&amp;DATE(2022, 9, 12))</f>
        <v>12529390</v>
      </c>
      <c r="S48" s="25" t="b">
        <f>AND(Main_table[[#This Row],[Order Date]] &gt; DATE(2022,8,12), Main_table[[#This Row],[Order Date]] &lt;=DATE(2022,9,12))</f>
        <v>0</v>
      </c>
    </row>
    <row r="49" spans="2:19" ht="13.8" x14ac:dyDescent="0.25">
      <c r="B49" s="6" t="s">
        <v>163</v>
      </c>
      <c r="C49" s="15">
        <v>44658</v>
      </c>
      <c r="D49" s="6" t="str">
        <f>TEXT(Main_table[[#This Row],[Order Date]],"d")</f>
        <v>7</v>
      </c>
      <c r="E49" s="6" t="str">
        <f>TEXT(Main_table[[#This Row],[Order Date]],"dddd")</f>
        <v>Thursday</v>
      </c>
      <c r="F49" s="6" t="str">
        <f>TEXT(Main_table[[#This Row],[Order Date]],"mmmm")</f>
        <v>April</v>
      </c>
      <c r="G49" s="6" t="s">
        <v>164</v>
      </c>
      <c r="H49" s="6" t="s">
        <v>165</v>
      </c>
      <c r="I49" s="6" t="s">
        <v>27</v>
      </c>
      <c r="J49" s="6" t="s">
        <v>37</v>
      </c>
      <c r="K49" s="25">
        <v>190</v>
      </c>
      <c r="L49" s="26">
        <v>4</v>
      </c>
      <c r="M49" s="25">
        <f>Main_table[[#This Row],[Qty]]*Main_table[[#This Row],[Price]]</f>
        <v>760</v>
      </c>
      <c r="N49" s="6" t="s">
        <v>17</v>
      </c>
      <c r="O49" s="25">
        <f>SUMIFS(Main_table[Amount], Main_table[Order Date], "&gt;"&amp;Main_table[[#This Row],[Order Date]]-30,Main_table[Order Date], "&lt;="&amp;Main_table[[#This Row],[Order Date]])</f>
        <v>485160</v>
      </c>
      <c r="P49" s="25">
        <f>SUMIFS(Main_table[Amount], Main_table[Order Date], "&gt;"&amp;Main_table[[#This Row],[Order Date]]-90,Main_table[Order Date], "&lt;="&amp;Main_table[[#This Row],[Order Date]])</f>
        <v>485160</v>
      </c>
      <c r="Q49" s="25">
        <f>SUMIFS(Main_table[Amount], Main_table[Order Date], "&gt;"&amp;DATE(2022, 9, 12)-30, Main_table[Order Date], "&lt;="&amp;DATE(2022, 9, 12))</f>
        <v>8929710</v>
      </c>
      <c r="R49" s="25">
        <f>SUMIFS(Main_table[Amount], Main_table[Order Date], "&gt;"&amp;DATE(2022, 9, 12)-90, Main_table[Order Date], "&lt;="&amp;DATE(2022, 9, 12))</f>
        <v>12529390</v>
      </c>
      <c r="S49" s="25" t="b">
        <f>AND(Main_table[[#This Row],[Order Date]] &gt; DATE(2022,8,12), Main_table[[#This Row],[Order Date]] &lt;=DATE(2022,9,12))</f>
        <v>0</v>
      </c>
    </row>
    <row r="50" spans="2:19" ht="13.8" x14ac:dyDescent="0.25">
      <c r="B50" s="6" t="s">
        <v>166</v>
      </c>
      <c r="C50" s="15">
        <v>44658</v>
      </c>
      <c r="D50" s="6" t="str">
        <f>TEXT(Main_table[[#This Row],[Order Date]],"d")</f>
        <v>7</v>
      </c>
      <c r="E50" s="6" t="str">
        <f>TEXT(Main_table[[#This Row],[Order Date]],"dddd")</f>
        <v>Thursday</v>
      </c>
      <c r="F50" s="6" t="str">
        <f>TEXT(Main_table[[#This Row],[Order Date]],"mmmm")</f>
        <v>April</v>
      </c>
      <c r="G50" s="6" t="s">
        <v>167</v>
      </c>
      <c r="H50" s="6" t="s">
        <v>168</v>
      </c>
      <c r="I50" s="6" t="s">
        <v>32</v>
      </c>
      <c r="J50" s="6" t="s">
        <v>41</v>
      </c>
      <c r="K50" s="25">
        <v>4000</v>
      </c>
      <c r="L50" s="26">
        <v>10</v>
      </c>
      <c r="M50" s="25">
        <f>Main_table[[#This Row],[Qty]]*Main_table[[#This Row],[Price]]</f>
        <v>40000</v>
      </c>
      <c r="N50" s="6" t="s">
        <v>23</v>
      </c>
      <c r="O50" s="25">
        <f>SUMIFS(Main_table[Amount], Main_table[Order Date], "&gt;"&amp;Main_table[[#This Row],[Order Date]]-30,Main_table[Order Date], "&lt;="&amp;Main_table[[#This Row],[Order Date]])</f>
        <v>485160</v>
      </c>
      <c r="P50" s="25">
        <f>SUMIFS(Main_table[Amount], Main_table[Order Date], "&gt;"&amp;Main_table[[#This Row],[Order Date]]-90,Main_table[Order Date], "&lt;="&amp;Main_table[[#This Row],[Order Date]])</f>
        <v>485160</v>
      </c>
      <c r="Q50" s="25">
        <f>SUMIFS(Main_table[Amount], Main_table[Order Date], "&gt;"&amp;DATE(2022, 9, 12)-30, Main_table[Order Date], "&lt;="&amp;DATE(2022, 9, 12))</f>
        <v>8929710</v>
      </c>
      <c r="R50" s="25">
        <f>SUMIFS(Main_table[Amount], Main_table[Order Date], "&gt;"&amp;DATE(2022, 9, 12)-90, Main_table[Order Date], "&lt;="&amp;DATE(2022, 9, 12))</f>
        <v>12529390</v>
      </c>
      <c r="S50" s="25" t="b">
        <f>AND(Main_table[[#This Row],[Order Date]] &gt; DATE(2022,8,12), Main_table[[#This Row],[Order Date]] &lt;=DATE(2022,9,12))</f>
        <v>0</v>
      </c>
    </row>
    <row r="51" spans="2:19" ht="13.8" x14ac:dyDescent="0.25">
      <c r="B51" s="6" t="s">
        <v>169</v>
      </c>
      <c r="C51" s="15">
        <v>44658</v>
      </c>
      <c r="D51" s="6" t="str">
        <f>TEXT(Main_table[[#This Row],[Order Date]],"d")</f>
        <v>7</v>
      </c>
      <c r="E51" s="6" t="str">
        <f>TEXT(Main_table[[#This Row],[Order Date]],"dddd")</f>
        <v>Thursday</v>
      </c>
      <c r="F51" s="6" t="str">
        <f>TEXT(Main_table[[#This Row],[Order Date]],"mmmm")</f>
        <v>April</v>
      </c>
      <c r="G51" s="6" t="s">
        <v>170</v>
      </c>
      <c r="H51" s="6" t="s">
        <v>171</v>
      </c>
      <c r="I51" s="6" t="s">
        <v>15</v>
      </c>
      <c r="J51" s="6" t="s">
        <v>45</v>
      </c>
      <c r="K51" s="25">
        <v>1500</v>
      </c>
      <c r="L51" s="26">
        <v>3</v>
      </c>
      <c r="M51" s="25">
        <f>Main_table[[#This Row],[Qty]]*Main_table[[#This Row],[Price]]</f>
        <v>4500</v>
      </c>
      <c r="N51" s="29" t="s">
        <v>17</v>
      </c>
      <c r="O51" s="25">
        <f>SUMIFS(Main_table[Amount], Main_table[Order Date], "&gt;"&amp;Main_table[[#This Row],[Order Date]]-30,Main_table[Order Date], "&lt;="&amp;Main_table[[#This Row],[Order Date]])</f>
        <v>485160</v>
      </c>
      <c r="P51" s="25">
        <f>SUMIFS(Main_table[Amount], Main_table[Order Date], "&gt;"&amp;Main_table[[#This Row],[Order Date]]-90,Main_table[Order Date], "&lt;="&amp;Main_table[[#This Row],[Order Date]])</f>
        <v>485160</v>
      </c>
      <c r="Q51" s="25">
        <f>SUMIFS(Main_table[Amount], Main_table[Order Date], "&gt;"&amp;DATE(2022, 9, 12)-30, Main_table[Order Date], "&lt;="&amp;DATE(2022, 9, 12))</f>
        <v>8929710</v>
      </c>
      <c r="R51" s="25">
        <f>SUMIFS(Main_table[Amount], Main_table[Order Date], "&gt;"&amp;DATE(2022, 9, 12)-90, Main_table[Order Date], "&lt;="&amp;DATE(2022, 9, 12))</f>
        <v>12529390</v>
      </c>
      <c r="S51" s="25" t="b">
        <f>AND(Main_table[[#This Row],[Order Date]] &gt; DATE(2022,8,12), Main_table[[#This Row],[Order Date]] &lt;=DATE(2022,9,12))</f>
        <v>0</v>
      </c>
    </row>
    <row r="52" spans="2:19" ht="13.8" x14ac:dyDescent="0.25">
      <c r="B52" s="6" t="s">
        <v>172</v>
      </c>
      <c r="C52" s="15">
        <v>44659</v>
      </c>
      <c r="D52" s="6" t="str">
        <f>TEXT(Main_table[[#This Row],[Order Date]],"d")</f>
        <v>8</v>
      </c>
      <c r="E52" s="6" t="str">
        <f>TEXT(Main_table[[#This Row],[Order Date]],"dddd")</f>
        <v>Friday</v>
      </c>
      <c r="F52" s="6" t="str">
        <f>TEXT(Main_table[[#This Row],[Order Date]],"mmmm")</f>
        <v>April</v>
      </c>
      <c r="G52" s="6" t="s">
        <v>173</v>
      </c>
      <c r="H52" s="6" t="s">
        <v>174</v>
      </c>
      <c r="I52" s="6" t="s">
        <v>21</v>
      </c>
      <c r="J52" s="6" t="s">
        <v>16</v>
      </c>
      <c r="K52" s="25">
        <v>210</v>
      </c>
      <c r="L52" s="26">
        <v>4</v>
      </c>
      <c r="M52" s="25">
        <f>Main_table[[#This Row],[Qty]]*Main_table[[#This Row],[Price]]</f>
        <v>840</v>
      </c>
      <c r="N52" s="6" t="s">
        <v>23</v>
      </c>
      <c r="O52" s="25">
        <f>SUMIFS(Main_table[Amount], Main_table[Order Date], "&gt;"&amp;Main_table[[#This Row],[Order Date]]-30,Main_table[Order Date], "&lt;="&amp;Main_table[[#This Row],[Order Date]])</f>
        <v>569840</v>
      </c>
      <c r="P52" s="25">
        <f>SUMIFS(Main_table[Amount], Main_table[Order Date], "&gt;"&amp;Main_table[[#This Row],[Order Date]]-90,Main_table[Order Date], "&lt;="&amp;Main_table[[#This Row],[Order Date]])</f>
        <v>569840</v>
      </c>
      <c r="Q52" s="25">
        <f>SUMIFS(Main_table[Amount], Main_table[Order Date], "&gt;"&amp;DATE(2022, 9, 12)-30, Main_table[Order Date], "&lt;="&amp;DATE(2022, 9, 12))</f>
        <v>8929710</v>
      </c>
      <c r="R52" s="25">
        <f>SUMIFS(Main_table[Amount], Main_table[Order Date], "&gt;"&amp;DATE(2022, 9, 12)-90, Main_table[Order Date], "&lt;="&amp;DATE(2022, 9, 12))</f>
        <v>12529390</v>
      </c>
      <c r="S52" s="25" t="b">
        <f>AND(Main_table[[#This Row],[Order Date]] &gt; DATE(2022,8,12), Main_table[[#This Row],[Order Date]] &lt;=DATE(2022,9,12))</f>
        <v>0</v>
      </c>
    </row>
    <row r="53" spans="2:19" ht="13.8" x14ac:dyDescent="0.25">
      <c r="B53" s="6" t="s">
        <v>175</v>
      </c>
      <c r="C53" s="15">
        <v>44659</v>
      </c>
      <c r="D53" s="6" t="str">
        <f>TEXT(Main_table[[#This Row],[Order Date]],"d")</f>
        <v>8</v>
      </c>
      <c r="E53" s="6" t="str">
        <f>TEXT(Main_table[[#This Row],[Order Date]],"dddd")</f>
        <v>Friday</v>
      </c>
      <c r="F53" s="6" t="str">
        <f>TEXT(Main_table[[#This Row],[Order Date]],"mmmm")</f>
        <v>April</v>
      </c>
      <c r="G53" s="6" t="s">
        <v>176</v>
      </c>
      <c r="H53" s="6" t="s">
        <v>177</v>
      </c>
      <c r="I53" s="6" t="s">
        <v>27</v>
      </c>
      <c r="J53" s="6" t="s">
        <v>22</v>
      </c>
      <c r="K53" s="25">
        <v>4000</v>
      </c>
      <c r="L53" s="26">
        <v>5</v>
      </c>
      <c r="M53" s="25">
        <f>Main_table[[#This Row],[Qty]]*Main_table[[#This Row],[Price]]</f>
        <v>20000</v>
      </c>
      <c r="N53" s="6" t="s">
        <v>17</v>
      </c>
      <c r="O53" s="25">
        <f>SUMIFS(Main_table[Amount], Main_table[Order Date], "&gt;"&amp;Main_table[[#This Row],[Order Date]]-30,Main_table[Order Date], "&lt;="&amp;Main_table[[#This Row],[Order Date]])</f>
        <v>569840</v>
      </c>
      <c r="P53" s="25">
        <f>SUMIFS(Main_table[Amount], Main_table[Order Date], "&gt;"&amp;Main_table[[#This Row],[Order Date]]-90,Main_table[Order Date], "&lt;="&amp;Main_table[[#This Row],[Order Date]])</f>
        <v>569840</v>
      </c>
      <c r="Q53" s="25">
        <f>SUMIFS(Main_table[Amount], Main_table[Order Date], "&gt;"&amp;DATE(2022, 9, 12)-30, Main_table[Order Date], "&lt;="&amp;DATE(2022, 9, 12))</f>
        <v>8929710</v>
      </c>
      <c r="R53" s="25">
        <f>SUMIFS(Main_table[Amount], Main_table[Order Date], "&gt;"&amp;DATE(2022, 9, 12)-90, Main_table[Order Date], "&lt;="&amp;DATE(2022, 9, 12))</f>
        <v>12529390</v>
      </c>
      <c r="S53" s="25" t="b">
        <f>AND(Main_table[[#This Row],[Order Date]] &gt; DATE(2022,8,12), Main_table[[#This Row],[Order Date]] &lt;=DATE(2022,9,12))</f>
        <v>0</v>
      </c>
    </row>
    <row r="54" spans="2:19" ht="13.8" x14ac:dyDescent="0.25">
      <c r="B54" s="6" t="s">
        <v>178</v>
      </c>
      <c r="C54" s="15">
        <v>44659</v>
      </c>
      <c r="D54" s="6" t="str">
        <f>TEXT(Main_table[[#This Row],[Order Date]],"d")</f>
        <v>8</v>
      </c>
      <c r="E54" s="6" t="str">
        <f>TEXT(Main_table[[#This Row],[Order Date]],"dddd")</f>
        <v>Friday</v>
      </c>
      <c r="F54" s="6" t="str">
        <f>TEXT(Main_table[[#This Row],[Order Date]],"mmmm")</f>
        <v>April</v>
      </c>
      <c r="G54" s="6" t="s">
        <v>179</v>
      </c>
      <c r="H54" s="6" t="s">
        <v>180</v>
      </c>
      <c r="I54" s="6" t="s">
        <v>32</v>
      </c>
      <c r="J54" s="6" t="s">
        <v>28</v>
      </c>
      <c r="K54" s="25">
        <v>3200</v>
      </c>
      <c r="L54" s="26">
        <v>6</v>
      </c>
      <c r="M54" s="25">
        <f>Main_table[[#This Row],[Qty]]*Main_table[[#This Row],[Price]]</f>
        <v>19200</v>
      </c>
      <c r="N54" s="6" t="s">
        <v>23</v>
      </c>
      <c r="O54" s="25">
        <f>SUMIFS(Main_table[Amount], Main_table[Order Date], "&gt;"&amp;Main_table[[#This Row],[Order Date]]-30,Main_table[Order Date], "&lt;="&amp;Main_table[[#This Row],[Order Date]])</f>
        <v>569840</v>
      </c>
      <c r="P54" s="25">
        <f>SUMIFS(Main_table[Amount], Main_table[Order Date], "&gt;"&amp;Main_table[[#This Row],[Order Date]]-90,Main_table[Order Date], "&lt;="&amp;Main_table[[#This Row],[Order Date]])</f>
        <v>569840</v>
      </c>
      <c r="Q54" s="25">
        <f>SUMIFS(Main_table[Amount], Main_table[Order Date], "&gt;"&amp;DATE(2022, 9, 12)-30, Main_table[Order Date], "&lt;="&amp;DATE(2022, 9, 12))</f>
        <v>8929710</v>
      </c>
      <c r="R54" s="25">
        <f>SUMIFS(Main_table[Amount], Main_table[Order Date], "&gt;"&amp;DATE(2022, 9, 12)-90, Main_table[Order Date], "&lt;="&amp;DATE(2022, 9, 12))</f>
        <v>12529390</v>
      </c>
      <c r="S54" s="25" t="b">
        <f>AND(Main_table[[#This Row],[Order Date]] &gt; DATE(2022,8,12), Main_table[[#This Row],[Order Date]] &lt;=DATE(2022,9,12))</f>
        <v>0</v>
      </c>
    </row>
    <row r="55" spans="2:19" ht="13.8" x14ac:dyDescent="0.25">
      <c r="B55" s="6" t="s">
        <v>181</v>
      </c>
      <c r="C55" s="15">
        <v>44659</v>
      </c>
      <c r="D55" s="6" t="str">
        <f>TEXT(Main_table[[#This Row],[Order Date]],"d")</f>
        <v>8</v>
      </c>
      <c r="E55" s="6" t="str">
        <f>TEXT(Main_table[[#This Row],[Order Date]],"dddd")</f>
        <v>Friday</v>
      </c>
      <c r="F55" s="6" t="str">
        <f>TEXT(Main_table[[#This Row],[Order Date]],"mmmm")</f>
        <v>April</v>
      </c>
      <c r="G55" s="6" t="s">
        <v>182</v>
      </c>
      <c r="H55" s="6" t="s">
        <v>183</v>
      </c>
      <c r="I55" s="6" t="s">
        <v>15</v>
      </c>
      <c r="J55" s="6" t="s">
        <v>33</v>
      </c>
      <c r="K55" s="25">
        <v>2900</v>
      </c>
      <c r="L55" s="26">
        <v>5</v>
      </c>
      <c r="M55" s="25">
        <f>Main_table[[#This Row],[Qty]]*Main_table[[#This Row],[Price]]</f>
        <v>14500</v>
      </c>
      <c r="N55" s="29" t="s">
        <v>17</v>
      </c>
      <c r="O55" s="25">
        <f>SUMIFS(Main_table[Amount], Main_table[Order Date], "&gt;"&amp;Main_table[[#This Row],[Order Date]]-30,Main_table[Order Date], "&lt;="&amp;Main_table[[#This Row],[Order Date]])</f>
        <v>569840</v>
      </c>
      <c r="P55" s="25">
        <f>SUMIFS(Main_table[Amount], Main_table[Order Date], "&gt;"&amp;Main_table[[#This Row],[Order Date]]-90,Main_table[Order Date], "&lt;="&amp;Main_table[[#This Row],[Order Date]])</f>
        <v>569840</v>
      </c>
      <c r="Q55" s="25">
        <f>SUMIFS(Main_table[Amount], Main_table[Order Date], "&gt;"&amp;DATE(2022, 9, 12)-30, Main_table[Order Date], "&lt;="&amp;DATE(2022, 9, 12))</f>
        <v>8929710</v>
      </c>
      <c r="R55" s="25">
        <f>SUMIFS(Main_table[Amount], Main_table[Order Date], "&gt;"&amp;DATE(2022, 9, 12)-90, Main_table[Order Date], "&lt;="&amp;DATE(2022, 9, 12))</f>
        <v>12529390</v>
      </c>
      <c r="S55" s="25" t="b">
        <f>AND(Main_table[[#This Row],[Order Date]] &gt; DATE(2022,8,12), Main_table[[#This Row],[Order Date]] &lt;=DATE(2022,9,12))</f>
        <v>0</v>
      </c>
    </row>
    <row r="56" spans="2:19" ht="13.8" x14ac:dyDescent="0.25">
      <c r="B56" s="6" t="s">
        <v>184</v>
      </c>
      <c r="C56" s="15">
        <v>44659</v>
      </c>
      <c r="D56" s="6" t="str">
        <f>TEXT(Main_table[[#This Row],[Order Date]],"d")</f>
        <v>8</v>
      </c>
      <c r="E56" s="6" t="str">
        <f>TEXT(Main_table[[#This Row],[Order Date]],"dddd")</f>
        <v>Friday</v>
      </c>
      <c r="F56" s="6" t="str">
        <f>TEXT(Main_table[[#This Row],[Order Date]],"mmmm")</f>
        <v>April</v>
      </c>
      <c r="G56" s="6" t="s">
        <v>185</v>
      </c>
      <c r="H56" s="6" t="s">
        <v>186</v>
      </c>
      <c r="I56" s="6" t="s">
        <v>21</v>
      </c>
      <c r="J56" s="6" t="s">
        <v>37</v>
      </c>
      <c r="K56" s="25">
        <v>190</v>
      </c>
      <c r="L56" s="26">
        <v>6</v>
      </c>
      <c r="M56" s="25">
        <f>Main_table[[#This Row],[Qty]]*Main_table[[#This Row],[Price]]</f>
        <v>1140</v>
      </c>
      <c r="N56" s="6" t="s">
        <v>23</v>
      </c>
      <c r="O56" s="25">
        <f>SUMIFS(Main_table[Amount], Main_table[Order Date], "&gt;"&amp;Main_table[[#This Row],[Order Date]]-30,Main_table[Order Date], "&lt;="&amp;Main_table[[#This Row],[Order Date]])</f>
        <v>569840</v>
      </c>
      <c r="P56" s="25">
        <f>SUMIFS(Main_table[Amount], Main_table[Order Date], "&gt;"&amp;Main_table[[#This Row],[Order Date]]-90,Main_table[Order Date], "&lt;="&amp;Main_table[[#This Row],[Order Date]])</f>
        <v>569840</v>
      </c>
      <c r="Q56" s="25">
        <f>SUMIFS(Main_table[Amount], Main_table[Order Date], "&gt;"&amp;DATE(2022, 9, 12)-30, Main_table[Order Date], "&lt;="&amp;DATE(2022, 9, 12))</f>
        <v>8929710</v>
      </c>
      <c r="R56" s="25">
        <f>SUMIFS(Main_table[Amount], Main_table[Order Date], "&gt;"&amp;DATE(2022, 9, 12)-90, Main_table[Order Date], "&lt;="&amp;DATE(2022, 9, 12))</f>
        <v>12529390</v>
      </c>
      <c r="S56" s="25" t="b">
        <f>AND(Main_table[[#This Row],[Order Date]] &gt; DATE(2022,8,12), Main_table[[#This Row],[Order Date]] &lt;=DATE(2022,9,12))</f>
        <v>0</v>
      </c>
    </row>
    <row r="57" spans="2:19" ht="13.8" x14ac:dyDescent="0.25">
      <c r="B57" s="6" t="s">
        <v>187</v>
      </c>
      <c r="C57" s="15">
        <v>44659</v>
      </c>
      <c r="D57" s="6" t="str">
        <f>TEXT(Main_table[[#This Row],[Order Date]],"d")</f>
        <v>8</v>
      </c>
      <c r="E57" s="6" t="str">
        <f>TEXT(Main_table[[#This Row],[Order Date]],"dddd")</f>
        <v>Friday</v>
      </c>
      <c r="F57" s="6" t="str">
        <f>TEXT(Main_table[[#This Row],[Order Date]],"mmmm")</f>
        <v>April</v>
      </c>
      <c r="G57" s="6" t="s">
        <v>188</v>
      </c>
      <c r="H57" s="6" t="s">
        <v>189</v>
      </c>
      <c r="I57" s="6" t="s">
        <v>27</v>
      </c>
      <c r="J57" s="6" t="s">
        <v>41</v>
      </c>
      <c r="K57" s="25">
        <v>4000</v>
      </c>
      <c r="L57" s="26">
        <v>5</v>
      </c>
      <c r="M57" s="25">
        <f>Main_table[[#This Row],[Qty]]*Main_table[[#This Row],[Price]]</f>
        <v>20000</v>
      </c>
      <c r="N57" s="6" t="s">
        <v>17</v>
      </c>
      <c r="O57" s="25">
        <f>SUMIFS(Main_table[Amount], Main_table[Order Date], "&gt;"&amp;Main_table[[#This Row],[Order Date]]-30,Main_table[Order Date], "&lt;="&amp;Main_table[[#This Row],[Order Date]])</f>
        <v>569840</v>
      </c>
      <c r="P57" s="25">
        <f>SUMIFS(Main_table[Amount], Main_table[Order Date], "&gt;"&amp;Main_table[[#This Row],[Order Date]]-90,Main_table[Order Date], "&lt;="&amp;Main_table[[#This Row],[Order Date]])</f>
        <v>569840</v>
      </c>
      <c r="Q57" s="25">
        <f>SUMIFS(Main_table[Amount], Main_table[Order Date], "&gt;"&amp;DATE(2022, 9, 12)-30, Main_table[Order Date], "&lt;="&amp;DATE(2022, 9, 12))</f>
        <v>8929710</v>
      </c>
      <c r="R57" s="25">
        <f>SUMIFS(Main_table[Amount], Main_table[Order Date], "&gt;"&amp;DATE(2022, 9, 12)-90, Main_table[Order Date], "&lt;="&amp;DATE(2022, 9, 12))</f>
        <v>12529390</v>
      </c>
      <c r="S57" s="25" t="b">
        <f>AND(Main_table[[#This Row],[Order Date]] &gt; DATE(2022,8,12), Main_table[[#This Row],[Order Date]] &lt;=DATE(2022,9,12))</f>
        <v>0</v>
      </c>
    </row>
    <row r="58" spans="2:19" ht="13.8" x14ac:dyDescent="0.25">
      <c r="B58" s="6" t="s">
        <v>190</v>
      </c>
      <c r="C58" s="15">
        <v>44659</v>
      </c>
      <c r="D58" s="6" t="str">
        <f>TEXT(Main_table[[#This Row],[Order Date]],"d")</f>
        <v>8</v>
      </c>
      <c r="E58" s="6" t="str">
        <f>TEXT(Main_table[[#This Row],[Order Date]],"dddd")</f>
        <v>Friday</v>
      </c>
      <c r="F58" s="6" t="str">
        <f>TEXT(Main_table[[#This Row],[Order Date]],"mmmm")</f>
        <v>April</v>
      </c>
      <c r="G58" s="6" t="s">
        <v>191</v>
      </c>
      <c r="H58" s="6" t="s">
        <v>192</v>
      </c>
      <c r="I58" s="6" t="s">
        <v>32</v>
      </c>
      <c r="J58" s="6" t="s">
        <v>45</v>
      </c>
      <c r="K58" s="25">
        <v>1500</v>
      </c>
      <c r="L58" s="26">
        <v>6</v>
      </c>
      <c r="M58" s="25">
        <f>Main_table[[#This Row],[Qty]]*Main_table[[#This Row],[Price]]</f>
        <v>9000</v>
      </c>
      <c r="N58" s="6" t="s">
        <v>23</v>
      </c>
      <c r="O58" s="25">
        <f>SUMIFS(Main_table[Amount], Main_table[Order Date], "&gt;"&amp;Main_table[[#This Row],[Order Date]]-30,Main_table[Order Date], "&lt;="&amp;Main_table[[#This Row],[Order Date]])</f>
        <v>569840</v>
      </c>
      <c r="P58" s="25">
        <f>SUMIFS(Main_table[Amount], Main_table[Order Date], "&gt;"&amp;Main_table[[#This Row],[Order Date]]-90,Main_table[Order Date], "&lt;="&amp;Main_table[[#This Row],[Order Date]])</f>
        <v>569840</v>
      </c>
      <c r="Q58" s="25">
        <f>SUMIFS(Main_table[Amount], Main_table[Order Date], "&gt;"&amp;DATE(2022, 9, 12)-30, Main_table[Order Date], "&lt;="&amp;DATE(2022, 9, 12))</f>
        <v>8929710</v>
      </c>
      <c r="R58" s="25">
        <f>SUMIFS(Main_table[Amount], Main_table[Order Date], "&gt;"&amp;DATE(2022, 9, 12)-90, Main_table[Order Date], "&lt;="&amp;DATE(2022, 9, 12))</f>
        <v>12529390</v>
      </c>
      <c r="S58" s="25" t="b">
        <f>AND(Main_table[[#This Row],[Order Date]] &gt; DATE(2022,8,12), Main_table[[#This Row],[Order Date]] &lt;=DATE(2022,9,12))</f>
        <v>0</v>
      </c>
    </row>
    <row r="59" spans="2:19" ht="13.8" x14ac:dyDescent="0.25">
      <c r="B59" s="6" t="s">
        <v>193</v>
      </c>
      <c r="C59" s="15">
        <v>44660</v>
      </c>
      <c r="D59" s="6" t="str">
        <f>TEXT(Main_table[[#This Row],[Order Date]],"d")</f>
        <v>9</v>
      </c>
      <c r="E59" s="6" t="str">
        <f>TEXT(Main_table[[#This Row],[Order Date]],"dddd")</f>
        <v>Saturday</v>
      </c>
      <c r="F59" s="6" t="str">
        <f>TEXT(Main_table[[#This Row],[Order Date]],"mmmm")</f>
        <v>April</v>
      </c>
      <c r="G59" s="6" t="s">
        <v>194</v>
      </c>
      <c r="H59" s="6" t="s">
        <v>195</v>
      </c>
      <c r="I59" s="6" t="s">
        <v>15</v>
      </c>
      <c r="J59" s="6" t="s">
        <v>16</v>
      </c>
      <c r="K59" s="25">
        <v>210</v>
      </c>
      <c r="L59" s="26">
        <v>2</v>
      </c>
      <c r="M59" s="25">
        <f>Main_table[[#This Row],[Qty]]*Main_table[[#This Row],[Price]]</f>
        <v>420</v>
      </c>
      <c r="N59" s="29" t="s">
        <v>17</v>
      </c>
      <c r="O59" s="25">
        <f>SUMIFS(Main_table[Amount], Main_table[Order Date], "&gt;"&amp;Main_table[[#This Row],[Order Date]]-30,Main_table[Order Date], "&lt;="&amp;Main_table[[#This Row],[Order Date]])</f>
        <v>619650</v>
      </c>
      <c r="P59" s="25">
        <f>SUMIFS(Main_table[Amount], Main_table[Order Date], "&gt;"&amp;Main_table[[#This Row],[Order Date]]-90,Main_table[Order Date], "&lt;="&amp;Main_table[[#This Row],[Order Date]])</f>
        <v>619650</v>
      </c>
      <c r="Q59" s="25">
        <f>SUMIFS(Main_table[Amount], Main_table[Order Date], "&gt;"&amp;DATE(2022, 9, 12)-30, Main_table[Order Date], "&lt;="&amp;DATE(2022, 9, 12))</f>
        <v>8929710</v>
      </c>
      <c r="R59" s="25">
        <f>SUMIFS(Main_table[Amount], Main_table[Order Date], "&gt;"&amp;DATE(2022, 9, 12)-90, Main_table[Order Date], "&lt;="&amp;DATE(2022, 9, 12))</f>
        <v>12529390</v>
      </c>
      <c r="S59" s="25" t="b">
        <f>AND(Main_table[[#This Row],[Order Date]] &gt; DATE(2022,8,12), Main_table[[#This Row],[Order Date]] &lt;=DATE(2022,9,12))</f>
        <v>0</v>
      </c>
    </row>
    <row r="60" spans="2:19" ht="13.8" x14ac:dyDescent="0.25">
      <c r="B60" s="6" t="s">
        <v>196</v>
      </c>
      <c r="C60" s="15">
        <v>44660</v>
      </c>
      <c r="D60" s="6" t="str">
        <f>TEXT(Main_table[[#This Row],[Order Date]],"d")</f>
        <v>9</v>
      </c>
      <c r="E60" s="6" t="str">
        <f>TEXT(Main_table[[#This Row],[Order Date]],"dddd")</f>
        <v>Saturday</v>
      </c>
      <c r="F60" s="6" t="str">
        <f>TEXT(Main_table[[#This Row],[Order Date]],"mmmm")</f>
        <v>April</v>
      </c>
      <c r="G60" s="6" t="s">
        <v>197</v>
      </c>
      <c r="H60" s="6" t="s">
        <v>198</v>
      </c>
      <c r="I60" s="6" t="s">
        <v>21</v>
      </c>
      <c r="J60" s="6" t="s">
        <v>22</v>
      </c>
      <c r="K60" s="25">
        <v>4000</v>
      </c>
      <c r="L60" s="26">
        <v>3</v>
      </c>
      <c r="M60" s="25">
        <f>Main_table[[#This Row],[Qty]]*Main_table[[#This Row],[Price]]</f>
        <v>12000</v>
      </c>
      <c r="N60" s="6" t="s">
        <v>23</v>
      </c>
      <c r="O60" s="25">
        <f>SUMIFS(Main_table[Amount], Main_table[Order Date], "&gt;"&amp;Main_table[[#This Row],[Order Date]]-30,Main_table[Order Date], "&lt;="&amp;Main_table[[#This Row],[Order Date]])</f>
        <v>619650</v>
      </c>
      <c r="P60" s="25">
        <f>SUMIFS(Main_table[Amount], Main_table[Order Date], "&gt;"&amp;Main_table[[#This Row],[Order Date]]-90,Main_table[Order Date], "&lt;="&amp;Main_table[[#This Row],[Order Date]])</f>
        <v>619650</v>
      </c>
      <c r="Q60" s="25">
        <f>SUMIFS(Main_table[Amount], Main_table[Order Date], "&gt;"&amp;DATE(2022, 9, 12)-30, Main_table[Order Date], "&lt;="&amp;DATE(2022, 9, 12))</f>
        <v>8929710</v>
      </c>
      <c r="R60" s="25">
        <f>SUMIFS(Main_table[Amount], Main_table[Order Date], "&gt;"&amp;DATE(2022, 9, 12)-90, Main_table[Order Date], "&lt;="&amp;DATE(2022, 9, 12))</f>
        <v>12529390</v>
      </c>
      <c r="S60" s="25" t="b">
        <f>AND(Main_table[[#This Row],[Order Date]] &gt; DATE(2022,8,12), Main_table[[#This Row],[Order Date]] &lt;=DATE(2022,9,12))</f>
        <v>0</v>
      </c>
    </row>
    <row r="61" spans="2:19" ht="13.8" x14ac:dyDescent="0.25">
      <c r="B61" s="6" t="s">
        <v>199</v>
      </c>
      <c r="C61" s="15">
        <v>44660</v>
      </c>
      <c r="D61" s="6" t="str">
        <f>TEXT(Main_table[[#This Row],[Order Date]],"d")</f>
        <v>9</v>
      </c>
      <c r="E61" s="6" t="str">
        <f>TEXT(Main_table[[#This Row],[Order Date]],"dddd")</f>
        <v>Saturday</v>
      </c>
      <c r="F61" s="6" t="str">
        <f>TEXT(Main_table[[#This Row],[Order Date]],"mmmm")</f>
        <v>April</v>
      </c>
      <c r="G61" s="6" t="s">
        <v>200</v>
      </c>
      <c r="H61" s="6" t="s">
        <v>201</v>
      </c>
      <c r="I61" s="6" t="s">
        <v>27</v>
      </c>
      <c r="J61" s="6" t="s">
        <v>28</v>
      </c>
      <c r="K61" s="25">
        <v>3200</v>
      </c>
      <c r="L61" s="26">
        <v>5</v>
      </c>
      <c r="M61" s="25">
        <f>Main_table[[#This Row],[Qty]]*Main_table[[#This Row],[Price]]</f>
        <v>16000</v>
      </c>
      <c r="N61" s="6" t="s">
        <v>17</v>
      </c>
      <c r="O61" s="25">
        <f>SUMIFS(Main_table[Amount], Main_table[Order Date], "&gt;"&amp;Main_table[[#This Row],[Order Date]]-30,Main_table[Order Date], "&lt;="&amp;Main_table[[#This Row],[Order Date]])</f>
        <v>619650</v>
      </c>
      <c r="P61" s="25">
        <f>SUMIFS(Main_table[Amount], Main_table[Order Date], "&gt;"&amp;Main_table[[#This Row],[Order Date]]-90,Main_table[Order Date], "&lt;="&amp;Main_table[[#This Row],[Order Date]])</f>
        <v>619650</v>
      </c>
      <c r="Q61" s="25">
        <f>SUMIFS(Main_table[Amount], Main_table[Order Date], "&gt;"&amp;DATE(2022, 9, 12)-30, Main_table[Order Date], "&lt;="&amp;DATE(2022, 9, 12))</f>
        <v>8929710</v>
      </c>
      <c r="R61" s="25">
        <f>SUMIFS(Main_table[Amount], Main_table[Order Date], "&gt;"&amp;DATE(2022, 9, 12)-90, Main_table[Order Date], "&lt;="&amp;DATE(2022, 9, 12))</f>
        <v>12529390</v>
      </c>
      <c r="S61" s="25" t="b">
        <f>AND(Main_table[[#This Row],[Order Date]] &gt; DATE(2022,8,12), Main_table[[#This Row],[Order Date]] &lt;=DATE(2022,9,12))</f>
        <v>0</v>
      </c>
    </row>
    <row r="62" spans="2:19" ht="13.8" x14ac:dyDescent="0.25">
      <c r="B62" s="6" t="s">
        <v>202</v>
      </c>
      <c r="C62" s="15">
        <v>44660</v>
      </c>
      <c r="D62" s="6" t="str">
        <f>TEXT(Main_table[[#This Row],[Order Date]],"d")</f>
        <v>9</v>
      </c>
      <c r="E62" s="6" t="str">
        <f>TEXT(Main_table[[#This Row],[Order Date]],"dddd")</f>
        <v>Saturday</v>
      </c>
      <c r="F62" s="6" t="str">
        <f>TEXT(Main_table[[#This Row],[Order Date]],"mmmm")</f>
        <v>April</v>
      </c>
      <c r="G62" s="6" t="s">
        <v>203</v>
      </c>
      <c r="H62" s="6" t="s">
        <v>204</v>
      </c>
      <c r="I62" s="6" t="s">
        <v>32</v>
      </c>
      <c r="J62" s="6" t="s">
        <v>33</v>
      </c>
      <c r="K62" s="25">
        <v>2900</v>
      </c>
      <c r="L62" s="26">
        <v>3</v>
      </c>
      <c r="M62" s="25">
        <f>Main_table[[#This Row],[Qty]]*Main_table[[#This Row],[Price]]</f>
        <v>8700</v>
      </c>
      <c r="N62" s="6" t="s">
        <v>23</v>
      </c>
      <c r="O62" s="25">
        <f>SUMIFS(Main_table[Amount], Main_table[Order Date], "&gt;"&amp;Main_table[[#This Row],[Order Date]]-30,Main_table[Order Date], "&lt;="&amp;Main_table[[#This Row],[Order Date]])</f>
        <v>619650</v>
      </c>
      <c r="P62" s="25">
        <f>SUMIFS(Main_table[Amount], Main_table[Order Date], "&gt;"&amp;Main_table[[#This Row],[Order Date]]-90,Main_table[Order Date], "&lt;="&amp;Main_table[[#This Row],[Order Date]])</f>
        <v>619650</v>
      </c>
      <c r="Q62" s="25">
        <f>SUMIFS(Main_table[Amount], Main_table[Order Date], "&gt;"&amp;DATE(2022, 9, 12)-30, Main_table[Order Date], "&lt;="&amp;DATE(2022, 9, 12))</f>
        <v>8929710</v>
      </c>
      <c r="R62" s="25">
        <f>SUMIFS(Main_table[Amount], Main_table[Order Date], "&gt;"&amp;DATE(2022, 9, 12)-90, Main_table[Order Date], "&lt;="&amp;DATE(2022, 9, 12))</f>
        <v>12529390</v>
      </c>
      <c r="S62" s="25" t="b">
        <f>AND(Main_table[[#This Row],[Order Date]] &gt; DATE(2022,8,12), Main_table[[#This Row],[Order Date]] &lt;=DATE(2022,9,12))</f>
        <v>0</v>
      </c>
    </row>
    <row r="63" spans="2:19" ht="13.8" x14ac:dyDescent="0.25">
      <c r="B63" s="6" t="s">
        <v>205</v>
      </c>
      <c r="C63" s="15">
        <v>44660</v>
      </c>
      <c r="D63" s="6" t="str">
        <f>TEXT(Main_table[[#This Row],[Order Date]],"d")</f>
        <v>9</v>
      </c>
      <c r="E63" s="6" t="str">
        <f>TEXT(Main_table[[#This Row],[Order Date]],"dddd")</f>
        <v>Saturday</v>
      </c>
      <c r="F63" s="6" t="str">
        <f>TEXT(Main_table[[#This Row],[Order Date]],"mmmm")</f>
        <v>April</v>
      </c>
      <c r="G63" s="6" t="s">
        <v>206</v>
      </c>
      <c r="H63" s="6" t="s">
        <v>207</v>
      </c>
      <c r="I63" s="6" t="s">
        <v>15</v>
      </c>
      <c r="J63" s="6" t="s">
        <v>37</v>
      </c>
      <c r="K63" s="25">
        <v>190</v>
      </c>
      <c r="L63" s="26">
        <v>1</v>
      </c>
      <c r="M63" s="25">
        <f>Main_table[[#This Row],[Qty]]*Main_table[[#This Row],[Price]]</f>
        <v>190</v>
      </c>
      <c r="N63" s="29" t="s">
        <v>17</v>
      </c>
      <c r="O63" s="25">
        <f>SUMIFS(Main_table[Amount], Main_table[Order Date], "&gt;"&amp;Main_table[[#This Row],[Order Date]]-30,Main_table[Order Date], "&lt;="&amp;Main_table[[#This Row],[Order Date]])</f>
        <v>619650</v>
      </c>
      <c r="P63" s="25">
        <f>SUMIFS(Main_table[Amount], Main_table[Order Date], "&gt;"&amp;Main_table[[#This Row],[Order Date]]-90,Main_table[Order Date], "&lt;="&amp;Main_table[[#This Row],[Order Date]])</f>
        <v>619650</v>
      </c>
      <c r="Q63" s="25">
        <f>SUMIFS(Main_table[Amount], Main_table[Order Date], "&gt;"&amp;DATE(2022, 9, 12)-30, Main_table[Order Date], "&lt;="&amp;DATE(2022, 9, 12))</f>
        <v>8929710</v>
      </c>
      <c r="R63" s="25">
        <f>SUMIFS(Main_table[Amount], Main_table[Order Date], "&gt;"&amp;DATE(2022, 9, 12)-90, Main_table[Order Date], "&lt;="&amp;DATE(2022, 9, 12))</f>
        <v>12529390</v>
      </c>
      <c r="S63" s="25" t="b">
        <f>AND(Main_table[[#This Row],[Order Date]] &gt; DATE(2022,8,12), Main_table[[#This Row],[Order Date]] &lt;=DATE(2022,9,12))</f>
        <v>0</v>
      </c>
    </row>
    <row r="64" spans="2:19" ht="13.8" x14ac:dyDescent="0.25">
      <c r="B64" s="6" t="s">
        <v>208</v>
      </c>
      <c r="C64" s="15">
        <v>44660</v>
      </c>
      <c r="D64" s="6" t="str">
        <f>TEXT(Main_table[[#This Row],[Order Date]],"d")</f>
        <v>9</v>
      </c>
      <c r="E64" s="6" t="str">
        <f>TEXT(Main_table[[#This Row],[Order Date]],"dddd")</f>
        <v>Saturday</v>
      </c>
      <c r="F64" s="6" t="str">
        <f>TEXT(Main_table[[#This Row],[Order Date]],"mmmm")</f>
        <v>April</v>
      </c>
      <c r="G64" s="6" t="s">
        <v>209</v>
      </c>
      <c r="H64" s="6" t="s">
        <v>210</v>
      </c>
      <c r="I64" s="6" t="s">
        <v>21</v>
      </c>
      <c r="J64" s="6" t="s">
        <v>41</v>
      </c>
      <c r="K64" s="25">
        <v>4000</v>
      </c>
      <c r="L64" s="26">
        <v>2</v>
      </c>
      <c r="M64" s="25">
        <f>Main_table[[#This Row],[Qty]]*Main_table[[#This Row],[Price]]</f>
        <v>8000</v>
      </c>
      <c r="N64" s="6" t="s">
        <v>23</v>
      </c>
      <c r="O64" s="25">
        <f>SUMIFS(Main_table[Amount], Main_table[Order Date], "&gt;"&amp;Main_table[[#This Row],[Order Date]]-30,Main_table[Order Date], "&lt;="&amp;Main_table[[#This Row],[Order Date]])</f>
        <v>619650</v>
      </c>
      <c r="P64" s="25">
        <f>SUMIFS(Main_table[Amount], Main_table[Order Date], "&gt;"&amp;Main_table[[#This Row],[Order Date]]-90,Main_table[Order Date], "&lt;="&amp;Main_table[[#This Row],[Order Date]])</f>
        <v>619650</v>
      </c>
      <c r="Q64" s="25">
        <f>SUMIFS(Main_table[Amount], Main_table[Order Date], "&gt;"&amp;DATE(2022, 9, 12)-30, Main_table[Order Date], "&lt;="&amp;DATE(2022, 9, 12))</f>
        <v>8929710</v>
      </c>
      <c r="R64" s="25">
        <f>SUMIFS(Main_table[Amount], Main_table[Order Date], "&gt;"&amp;DATE(2022, 9, 12)-90, Main_table[Order Date], "&lt;="&amp;DATE(2022, 9, 12))</f>
        <v>12529390</v>
      </c>
      <c r="S64" s="25" t="b">
        <f>AND(Main_table[[#This Row],[Order Date]] &gt; DATE(2022,8,12), Main_table[[#This Row],[Order Date]] &lt;=DATE(2022,9,12))</f>
        <v>0</v>
      </c>
    </row>
    <row r="65" spans="2:19" ht="13.8" x14ac:dyDescent="0.25">
      <c r="B65" s="6" t="s">
        <v>211</v>
      </c>
      <c r="C65" s="15">
        <v>44660</v>
      </c>
      <c r="D65" s="6" t="str">
        <f>TEXT(Main_table[[#This Row],[Order Date]],"d")</f>
        <v>9</v>
      </c>
      <c r="E65" s="6" t="str">
        <f>TEXT(Main_table[[#This Row],[Order Date]],"dddd")</f>
        <v>Saturday</v>
      </c>
      <c r="F65" s="6" t="str">
        <f>TEXT(Main_table[[#This Row],[Order Date]],"mmmm")</f>
        <v>April</v>
      </c>
      <c r="G65" s="6" t="s">
        <v>212</v>
      </c>
      <c r="H65" s="6" t="s">
        <v>213</v>
      </c>
      <c r="I65" s="6" t="s">
        <v>27</v>
      </c>
      <c r="J65" s="6" t="s">
        <v>45</v>
      </c>
      <c r="K65" s="25">
        <v>1500</v>
      </c>
      <c r="L65" s="26">
        <v>3</v>
      </c>
      <c r="M65" s="25">
        <f>Main_table[[#This Row],[Qty]]*Main_table[[#This Row],[Price]]</f>
        <v>4500</v>
      </c>
      <c r="N65" s="6" t="s">
        <v>17</v>
      </c>
      <c r="O65" s="25">
        <f>SUMIFS(Main_table[Amount], Main_table[Order Date], "&gt;"&amp;Main_table[[#This Row],[Order Date]]-30,Main_table[Order Date], "&lt;="&amp;Main_table[[#This Row],[Order Date]])</f>
        <v>619650</v>
      </c>
      <c r="P65" s="25">
        <f>SUMIFS(Main_table[Amount], Main_table[Order Date], "&gt;"&amp;Main_table[[#This Row],[Order Date]]-90,Main_table[Order Date], "&lt;="&amp;Main_table[[#This Row],[Order Date]])</f>
        <v>619650</v>
      </c>
      <c r="Q65" s="25">
        <f>SUMIFS(Main_table[Amount], Main_table[Order Date], "&gt;"&amp;DATE(2022, 9, 12)-30, Main_table[Order Date], "&lt;="&amp;DATE(2022, 9, 12))</f>
        <v>8929710</v>
      </c>
      <c r="R65" s="25">
        <f>SUMIFS(Main_table[Amount], Main_table[Order Date], "&gt;"&amp;DATE(2022, 9, 12)-90, Main_table[Order Date], "&lt;="&amp;DATE(2022, 9, 12))</f>
        <v>12529390</v>
      </c>
      <c r="S65" s="25" t="b">
        <f>AND(Main_table[[#This Row],[Order Date]] &gt; DATE(2022,8,12), Main_table[[#This Row],[Order Date]] &lt;=DATE(2022,9,12))</f>
        <v>0</v>
      </c>
    </row>
    <row r="66" spans="2:19" ht="13.8" x14ac:dyDescent="0.25">
      <c r="B66" s="6" t="s">
        <v>214</v>
      </c>
      <c r="C66" s="15">
        <v>44661</v>
      </c>
      <c r="D66" s="6" t="str">
        <f>TEXT(Main_table[[#This Row],[Order Date]],"d")</f>
        <v>10</v>
      </c>
      <c r="E66" s="6" t="str">
        <f>TEXT(Main_table[[#This Row],[Order Date]],"dddd")</f>
        <v>Sunday</v>
      </c>
      <c r="F66" s="6" t="str">
        <f>TEXT(Main_table[[#This Row],[Order Date]],"mmmm")</f>
        <v>April</v>
      </c>
      <c r="G66" s="6" t="s">
        <v>215</v>
      </c>
      <c r="H66" s="6" t="s">
        <v>216</v>
      </c>
      <c r="I66" s="6" t="s">
        <v>32</v>
      </c>
      <c r="J66" s="6" t="s">
        <v>16</v>
      </c>
      <c r="K66" s="25">
        <v>210</v>
      </c>
      <c r="L66" s="26">
        <v>7</v>
      </c>
      <c r="M66" s="25">
        <f>Main_table[[#This Row],[Qty]]*Main_table[[#This Row],[Price]]</f>
        <v>1470</v>
      </c>
      <c r="N66" s="6" t="s">
        <v>23</v>
      </c>
      <c r="O66" s="25">
        <f>SUMIFS(Main_table[Amount], Main_table[Order Date], "&gt;"&amp;Main_table[[#This Row],[Order Date]]-30,Main_table[Order Date], "&lt;="&amp;Main_table[[#This Row],[Order Date]])</f>
        <v>670280</v>
      </c>
      <c r="P66" s="25">
        <f>SUMIFS(Main_table[Amount], Main_table[Order Date], "&gt;"&amp;Main_table[[#This Row],[Order Date]]-90,Main_table[Order Date], "&lt;="&amp;Main_table[[#This Row],[Order Date]])</f>
        <v>670280</v>
      </c>
      <c r="Q66" s="25">
        <f>SUMIFS(Main_table[Amount], Main_table[Order Date], "&gt;"&amp;DATE(2022, 9, 12)-30, Main_table[Order Date], "&lt;="&amp;DATE(2022, 9, 12))</f>
        <v>8929710</v>
      </c>
      <c r="R66" s="25">
        <f>SUMIFS(Main_table[Amount], Main_table[Order Date], "&gt;"&amp;DATE(2022, 9, 12)-90, Main_table[Order Date], "&lt;="&amp;DATE(2022, 9, 12))</f>
        <v>12529390</v>
      </c>
      <c r="S66" s="25" t="b">
        <f>AND(Main_table[[#This Row],[Order Date]] &gt; DATE(2022,8,12), Main_table[[#This Row],[Order Date]] &lt;=DATE(2022,9,12))</f>
        <v>0</v>
      </c>
    </row>
    <row r="67" spans="2:19" ht="13.8" x14ac:dyDescent="0.25">
      <c r="B67" s="6" t="s">
        <v>217</v>
      </c>
      <c r="C67" s="15">
        <v>44661</v>
      </c>
      <c r="D67" s="6" t="str">
        <f>TEXT(Main_table[[#This Row],[Order Date]],"d")</f>
        <v>10</v>
      </c>
      <c r="E67" s="6" t="str">
        <f>TEXT(Main_table[[#This Row],[Order Date]],"dddd")</f>
        <v>Sunday</v>
      </c>
      <c r="F67" s="6" t="str">
        <f>TEXT(Main_table[[#This Row],[Order Date]],"mmmm")</f>
        <v>April</v>
      </c>
      <c r="G67" s="6" t="s">
        <v>218</v>
      </c>
      <c r="H67" s="6" t="s">
        <v>219</v>
      </c>
      <c r="I67" s="6" t="s">
        <v>15</v>
      </c>
      <c r="J67" s="6" t="s">
        <v>22</v>
      </c>
      <c r="K67" s="25">
        <v>4000</v>
      </c>
      <c r="L67" s="26">
        <v>6</v>
      </c>
      <c r="M67" s="25">
        <f>Main_table[[#This Row],[Qty]]*Main_table[[#This Row],[Price]]</f>
        <v>24000</v>
      </c>
      <c r="N67" s="29" t="s">
        <v>17</v>
      </c>
      <c r="O67" s="25">
        <f>SUMIFS(Main_table[Amount], Main_table[Order Date], "&gt;"&amp;Main_table[[#This Row],[Order Date]]-30,Main_table[Order Date], "&lt;="&amp;Main_table[[#This Row],[Order Date]])</f>
        <v>670280</v>
      </c>
      <c r="P67" s="25">
        <f>SUMIFS(Main_table[Amount], Main_table[Order Date], "&gt;"&amp;Main_table[[#This Row],[Order Date]]-90,Main_table[Order Date], "&lt;="&amp;Main_table[[#This Row],[Order Date]])</f>
        <v>670280</v>
      </c>
      <c r="Q67" s="25">
        <f>SUMIFS(Main_table[Amount], Main_table[Order Date], "&gt;"&amp;DATE(2022, 9, 12)-30, Main_table[Order Date], "&lt;="&amp;DATE(2022, 9, 12))</f>
        <v>8929710</v>
      </c>
      <c r="R67" s="25">
        <f>SUMIFS(Main_table[Amount], Main_table[Order Date], "&gt;"&amp;DATE(2022, 9, 12)-90, Main_table[Order Date], "&lt;="&amp;DATE(2022, 9, 12))</f>
        <v>12529390</v>
      </c>
      <c r="S67" s="25" t="b">
        <f>AND(Main_table[[#This Row],[Order Date]] &gt; DATE(2022,8,12), Main_table[[#This Row],[Order Date]] &lt;=DATE(2022,9,12))</f>
        <v>0</v>
      </c>
    </row>
    <row r="68" spans="2:19" ht="13.8" x14ac:dyDescent="0.25">
      <c r="B68" s="6" t="s">
        <v>220</v>
      </c>
      <c r="C68" s="15">
        <v>44661</v>
      </c>
      <c r="D68" s="6" t="str">
        <f>TEXT(Main_table[[#This Row],[Order Date]],"d")</f>
        <v>10</v>
      </c>
      <c r="E68" s="6" t="str">
        <f>TEXT(Main_table[[#This Row],[Order Date]],"dddd")</f>
        <v>Sunday</v>
      </c>
      <c r="F68" s="6" t="str">
        <f>TEXT(Main_table[[#This Row],[Order Date]],"mmmm")</f>
        <v>April</v>
      </c>
      <c r="G68" s="6" t="s">
        <v>221</v>
      </c>
      <c r="H68" s="6" t="s">
        <v>222</v>
      </c>
      <c r="I68" s="6" t="s">
        <v>21</v>
      </c>
      <c r="J68" s="6" t="s">
        <v>28</v>
      </c>
      <c r="K68" s="25">
        <v>3200</v>
      </c>
      <c r="L68" s="26">
        <v>1</v>
      </c>
      <c r="M68" s="25">
        <f>Main_table[[#This Row],[Qty]]*Main_table[[#This Row],[Price]]</f>
        <v>3200</v>
      </c>
      <c r="N68" s="6" t="s">
        <v>23</v>
      </c>
      <c r="O68" s="25">
        <f>SUMIFS(Main_table[Amount], Main_table[Order Date], "&gt;"&amp;Main_table[[#This Row],[Order Date]]-30,Main_table[Order Date], "&lt;="&amp;Main_table[[#This Row],[Order Date]])</f>
        <v>670280</v>
      </c>
      <c r="P68" s="25">
        <f>SUMIFS(Main_table[Amount], Main_table[Order Date], "&gt;"&amp;Main_table[[#This Row],[Order Date]]-90,Main_table[Order Date], "&lt;="&amp;Main_table[[#This Row],[Order Date]])</f>
        <v>670280</v>
      </c>
      <c r="Q68" s="25">
        <f>SUMIFS(Main_table[Amount], Main_table[Order Date], "&gt;"&amp;DATE(2022, 9, 12)-30, Main_table[Order Date], "&lt;="&amp;DATE(2022, 9, 12))</f>
        <v>8929710</v>
      </c>
      <c r="R68" s="25">
        <f>SUMIFS(Main_table[Amount], Main_table[Order Date], "&gt;"&amp;DATE(2022, 9, 12)-90, Main_table[Order Date], "&lt;="&amp;DATE(2022, 9, 12))</f>
        <v>12529390</v>
      </c>
      <c r="S68" s="25" t="b">
        <f>AND(Main_table[[#This Row],[Order Date]] &gt; DATE(2022,8,12), Main_table[[#This Row],[Order Date]] &lt;=DATE(2022,9,12))</f>
        <v>0</v>
      </c>
    </row>
    <row r="69" spans="2:19" ht="13.8" x14ac:dyDescent="0.25">
      <c r="B69" s="6" t="s">
        <v>223</v>
      </c>
      <c r="C69" s="15">
        <v>44661</v>
      </c>
      <c r="D69" s="6" t="str">
        <f>TEXT(Main_table[[#This Row],[Order Date]],"d")</f>
        <v>10</v>
      </c>
      <c r="E69" s="6" t="str">
        <f>TEXT(Main_table[[#This Row],[Order Date]],"dddd")</f>
        <v>Sunday</v>
      </c>
      <c r="F69" s="6" t="str">
        <f>TEXT(Main_table[[#This Row],[Order Date]],"mmmm")</f>
        <v>April</v>
      </c>
      <c r="G69" s="6" t="s">
        <v>224</v>
      </c>
      <c r="H69" s="6" t="s">
        <v>225</v>
      </c>
      <c r="I69" s="6" t="s">
        <v>27</v>
      </c>
      <c r="J69" s="6" t="s">
        <v>33</v>
      </c>
      <c r="K69" s="25">
        <v>2900</v>
      </c>
      <c r="L69" s="26">
        <v>3</v>
      </c>
      <c r="M69" s="25">
        <f>Main_table[[#This Row],[Qty]]*Main_table[[#This Row],[Price]]</f>
        <v>8700</v>
      </c>
      <c r="N69" s="6" t="s">
        <v>17</v>
      </c>
      <c r="O69" s="25">
        <f>SUMIFS(Main_table[Amount], Main_table[Order Date], "&gt;"&amp;Main_table[[#This Row],[Order Date]]-30,Main_table[Order Date], "&lt;="&amp;Main_table[[#This Row],[Order Date]])</f>
        <v>670280</v>
      </c>
      <c r="P69" s="25">
        <f>SUMIFS(Main_table[Amount], Main_table[Order Date], "&gt;"&amp;Main_table[[#This Row],[Order Date]]-90,Main_table[Order Date], "&lt;="&amp;Main_table[[#This Row],[Order Date]])</f>
        <v>670280</v>
      </c>
      <c r="Q69" s="25">
        <f>SUMIFS(Main_table[Amount], Main_table[Order Date], "&gt;"&amp;DATE(2022, 9, 12)-30, Main_table[Order Date], "&lt;="&amp;DATE(2022, 9, 12))</f>
        <v>8929710</v>
      </c>
      <c r="R69" s="25">
        <f>SUMIFS(Main_table[Amount], Main_table[Order Date], "&gt;"&amp;DATE(2022, 9, 12)-90, Main_table[Order Date], "&lt;="&amp;DATE(2022, 9, 12))</f>
        <v>12529390</v>
      </c>
      <c r="S69" s="25" t="b">
        <f>AND(Main_table[[#This Row],[Order Date]] &gt; DATE(2022,8,12), Main_table[[#This Row],[Order Date]] &lt;=DATE(2022,9,12))</f>
        <v>0</v>
      </c>
    </row>
    <row r="70" spans="2:19" ht="13.8" x14ac:dyDescent="0.25">
      <c r="B70" s="6" t="s">
        <v>226</v>
      </c>
      <c r="C70" s="15">
        <v>44661</v>
      </c>
      <c r="D70" s="6" t="str">
        <f>TEXT(Main_table[[#This Row],[Order Date]],"d")</f>
        <v>10</v>
      </c>
      <c r="E70" s="6" t="str">
        <f>TEXT(Main_table[[#This Row],[Order Date]],"dddd")</f>
        <v>Sunday</v>
      </c>
      <c r="F70" s="6" t="str">
        <f>TEXT(Main_table[[#This Row],[Order Date]],"mmmm")</f>
        <v>April</v>
      </c>
      <c r="G70" s="6" t="s">
        <v>227</v>
      </c>
      <c r="H70" s="6" t="s">
        <v>228</v>
      </c>
      <c r="I70" s="6" t="s">
        <v>32</v>
      </c>
      <c r="J70" s="6" t="s">
        <v>37</v>
      </c>
      <c r="K70" s="25">
        <v>190</v>
      </c>
      <c r="L70" s="26">
        <v>4</v>
      </c>
      <c r="M70" s="25">
        <f>Main_table[[#This Row],[Qty]]*Main_table[[#This Row],[Price]]</f>
        <v>760</v>
      </c>
      <c r="N70" s="6" t="s">
        <v>23</v>
      </c>
      <c r="O70" s="25">
        <f>SUMIFS(Main_table[Amount], Main_table[Order Date], "&gt;"&amp;Main_table[[#This Row],[Order Date]]-30,Main_table[Order Date], "&lt;="&amp;Main_table[[#This Row],[Order Date]])</f>
        <v>670280</v>
      </c>
      <c r="P70" s="25">
        <f>SUMIFS(Main_table[Amount], Main_table[Order Date], "&gt;"&amp;Main_table[[#This Row],[Order Date]]-90,Main_table[Order Date], "&lt;="&amp;Main_table[[#This Row],[Order Date]])</f>
        <v>670280</v>
      </c>
      <c r="Q70" s="25">
        <f>SUMIFS(Main_table[Amount], Main_table[Order Date], "&gt;"&amp;DATE(2022, 9, 12)-30, Main_table[Order Date], "&lt;="&amp;DATE(2022, 9, 12))</f>
        <v>8929710</v>
      </c>
      <c r="R70" s="25">
        <f>SUMIFS(Main_table[Amount], Main_table[Order Date], "&gt;"&amp;DATE(2022, 9, 12)-90, Main_table[Order Date], "&lt;="&amp;DATE(2022, 9, 12))</f>
        <v>12529390</v>
      </c>
      <c r="S70" s="25" t="b">
        <f>AND(Main_table[[#This Row],[Order Date]] &gt; DATE(2022,8,12), Main_table[[#This Row],[Order Date]] &lt;=DATE(2022,9,12))</f>
        <v>0</v>
      </c>
    </row>
    <row r="71" spans="2:19" ht="13.8" x14ac:dyDescent="0.25">
      <c r="B71" s="6" t="s">
        <v>229</v>
      </c>
      <c r="C71" s="15">
        <v>44661</v>
      </c>
      <c r="D71" s="6" t="str">
        <f>TEXT(Main_table[[#This Row],[Order Date]],"d")</f>
        <v>10</v>
      </c>
      <c r="E71" s="6" t="str">
        <f>TEXT(Main_table[[#This Row],[Order Date]],"dddd")</f>
        <v>Sunday</v>
      </c>
      <c r="F71" s="6" t="str">
        <f>TEXT(Main_table[[#This Row],[Order Date]],"mmmm")</f>
        <v>April</v>
      </c>
      <c r="G71" s="6" t="s">
        <v>230</v>
      </c>
      <c r="H71" s="6" t="s">
        <v>231</v>
      </c>
      <c r="I71" s="6" t="s">
        <v>15</v>
      </c>
      <c r="J71" s="6" t="s">
        <v>41</v>
      </c>
      <c r="K71" s="25">
        <v>4000</v>
      </c>
      <c r="L71" s="26">
        <v>2</v>
      </c>
      <c r="M71" s="25">
        <f>Main_table[[#This Row],[Qty]]*Main_table[[#This Row],[Price]]</f>
        <v>8000</v>
      </c>
      <c r="N71" s="29" t="s">
        <v>17</v>
      </c>
      <c r="O71" s="25">
        <f>SUMIFS(Main_table[Amount], Main_table[Order Date], "&gt;"&amp;Main_table[[#This Row],[Order Date]]-30,Main_table[Order Date], "&lt;="&amp;Main_table[[#This Row],[Order Date]])</f>
        <v>670280</v>
      </c>
      <c r="P71" s="25">
        <f>SUMIFS(Main_table[Amount], Main_table[Order Date], "&gt;"&amp;Main_table[[#This Row],[Order Date]]-90,Main_table[Order Date], "&lt;="&amp;Main_table[[#This Row],[Order Date]])</f>
        <v>670280</v>
      </c>
      <c r="Q71" s="25">
        <f>SUMIFS(Main_table[Amount], Main_table[Order Date], "&gt;"&amp;DATE(2022, 9, 12)-30, Main_table[Order Date], "&lt;="&amp;DATE(2022, 9, 12))</f>
        <v>8929710</v>
      </c>
      <c r="R71" s="25">
        <f>SUMIFS(Main_table[Amount], Main_table[Order Date], "&gt;"&amp;DATE(2022, 9, 12)-90, Main_table[Order Date], "&lt;="&amp;DATE(2022, 9, 12))</f>
        <v>12529390</v>
      </c>
      <c r="S71" s="25" t="b">
        <f>AND(Main_table[[#This Row],[Order Date]] &gt; DATE(2022,8,12), Main_table[[#This Row],[Order Date]] &lt;=DATE(2022,9,12))</f>
        <v>0</v>
      </c>
    </row>
    <row r="72" spans="2:19" ht="13.8" x14ac:dyDescent="0.25">
      <c r="B72" s="6" t="s">
        <v>232</v>
      </c>
      <c r="C72" s="15">
        <v>44661</v>
      </c>
      <c r="D72" s="6" t="str">
        <f>TEXT(Main_table[[#This Row],[Order Date]],"d")</f>
        <v>10</v>
      </c>
      <c r="E72" s="6" t="str">
        <f>TEXT(Main_table[[#This Row],[Order Date]],"dddd")</f>
        <v>Sunday</v>
      </c>
      <c r="F72" s="6" t="str">
        <f>TEXT(Main_table[[#This Row],[Order Date]],"mmmm")</f>
        <v>April</v>
      </c>
      <c r="G72" s="6" t="s">
        <v>233</v>
      </c>
      <c r="H72" s="6" t="s">
        <v>234</v>
      </c>
      <c r="I72" s="6" t="s">
        <v>21</v>
      </c>
      <c r="J72" s="6" t="s">
        <v>45</v>
      </c>
      <c r="K72" s="25">
        <v>1500</v>
      </c>
      <c r="L72" s="26">
        <v>3</v>
      </c>
      <c r="M72" s="25">
        <f>Main_table[[#This Row],[Qty]]*Main_table[[#This Row],[Price]]</f>
        <v>4500</v>
      </c>
      <c r="N72" s="6" t="s">
        <v>23</v>
      </c>
      <c r="O72" s="25">
        <f>SUMIFS(Main_table[Amount], Main_table[Order Date], "&gt;"&amp;Main_table[[#This Row],[Order Date]]-30,Main_table[Order Date], "&lt;="&amp;Main_table[[#This Row],[Order Date]])</f>
        <v>670280</v>
      </c>
      <c r="P72" s="25">
        <f>SUMIFS(Main_table[Amount], Main_table[Order Date], "&gt;"&amp;Main_table[[#This Row],[Order Date]]-90,Main_table[Order Date], "&lt;="&amp;Main_table[[#This Row],[Order Date]])</f>
        <v>670280</v>
      </c>
      <c r="Q72" s="25">
        <f>SUMIFS(Main_table[Amount], Main_table[Order Date], "&gt;"&amp;DATE(2022, 9, 12)-30, Main_table[Order Date], "&lt;="&amp;DATE(2022, 9, 12))</f>
        <v>8929710</v>
      </c>
      <c r="R72" s="25">
        <f>SUMIFS(Main_table[Amount], Main_table[Order Date], "&gt;"&amp;DATE(2022, 9, 12)-90, Main_table[Order Date], "&lt;="&amp;DATE(2022, 9, 12))</f>
        <v>12529390</v>
      </c>
      <c r="S72" s="25" t="b">
        <f>AND(Main_table[[#This Row],[Order Date]] &gt; DATE(2022,8,12), Main_table[[#This Row],[Order Date]] &lt;=DATE(2022,9,12))</f>
        <v>0</v>
      </c>
    </row>
    <row r="73" spans="2:19" ht="13.8" x14ac:dyDescent="0.25">
      <c r="B73" s="6" t="s">
        <v>235</v>
      </c>
      <c r="C73" s="15">
        <v>44662</v>
      </c>
      <c r="D73" s="6" t="str">
        <f>TEXT(Main_table[[#This Row],[Order Date]],"d")</f>
        <v>11</v>
      </c>
      <c r="E73" s="6" t="str">
        <f>TEXT(Main_table[[#This Row],[Order Date]],"dddd")</f>
        <v>Monday</v>
      </c>
      <c r="F73" s="6" t="str">
        <f>TEXT(Main_table[[#This Row],[Order Date]],"mmmm")</f>
        <v>April</v>
      </c>
      <c r="G73" s="6" t="s">
        <v>236</v>
      </c>
      <c r="H73" s="6" t="s">
        <v>237</v>
      </c>
      <c r="I73" s="6" t="s">
        <v>27</v>
      </c>
      <c r="J73" s="6" t="s">
        <v>16</v>
      </c>
      <c r="K73" s="25">
        <v>210</v>
      </c>
      <c r="L73" s="26">
        <v>4</v>
      </c>
      <c r="M73" s="25">
        <f>Main_table[[#This Row],[Qty]]*Main_table[[#This Row],[Price]]</f>
        <v>840</v>
      </c>
      <c r="N73" s="6" t="s">
        <v>17</v>
      </c>
      <c r="O73" s="25">
        <f>SUMIFS(Main_table[Amount], Main_table[Order Date], "&gt;"&amp;Main_table[[#This Row],[Order Date]]-30,Main_table[Order Date], "&lt;="&amp;Main_table[[#This Row],[Order Date]])</f>
        <v>770080</v>
      </c>
      <c r="P73" s="25">
        <f>SUMIFS(Main_table[Amount], Main_table[Order Date], "&gt;"&amp;Main_table[[#This Row],[Order Date]]-90,Main_table[Order Date], "&lt;="&amp;Main_table[[#This Row],[Order Date]])</f>
        <v>770080</v>
      </c>
      <c r="Q73" s="25">
        <f>SUMIFS(Main_table[Amount], Main_table[Order Date], "&gt;"&amp;DATE(2022, 9, 12)-30, Main_table[Order Date], "&lt;="&amp;DATE(2022, 9, 12))</f>
        <v>8929710</v>
      </c>
      <c r="R73" s="25">
        <f>SUMIFS(Main_table[Amount], Main_table[Order Date], "&gt;"&amp;DATE(2022, 9, 12)-90, Main_table[Order Date], "&lt;="&amp;DATE(2022, 9, 12))</f>
        <v>12529390</v>
      </c>
      <c r="S73" s="25" t="b">
        <f>AND(Main_table[[#This Row],[Order Date]] &gt; DATE(2022,8,12), Main_table[[#This Row],[Order Date]] &lt;=DATE(2022,9,12))</f>
        <v>0</v>
      </c>
    </row>
    <row r="74" spans="2:19" ht="13.8" x14ac:dyDescent="0.25">
      <c r="B74" s="6" t="s">
        <v>238</v>
      </c>
      <c r="C74" s="15">
        <v>44662</v>
      </c>
      <c r="D74" s="6" t="str">
        <f>TEXT(Main_table[[#This Row],[Order Date]],"d")</f>
        <v>11</v>
      </c>
      <c r="E74" s="6" t="str">
        <f>TEXT(Main_table[[#This Row],[Order Date]],"dddd")</f>
        <v>Monday</v>
      </c>
      <c r="F74" s="6" t="str">
        <f>TEXT(Main_table[[#This Row],[Order Date]],"mmmm")</f>
        <v>April</v>
      </c>
      <c r="G74" s="6" t="s">
        <v>239</v>
      </c>
      <c r="H74" s="6" t="s">
        <v>240</v>
      </c>
      <c r="I74" s="6" t="s">
        <v>32</v>
      </c>
      <c r="J74" s="6" t="s">
        <v>22</v>
      </c>
      <c r="K74" s="25">
        <v>4000</v>
      </c>
      <c r="L74" s="26">
        <v>5</v>
      </c>
      <c r="M74" s="25">
        <f>Main_table[[#This Row],[Qty]]*Main_table[[#This Row],[Price]]</f>
        <v>20000</v>
      </c>
      <c r="N74" s="6" t="s">
        <v>23</v>
      </c>
      <c r="O74" s="25">
        <f>SUMIFS(Main_table[Amount], Main_table[Order Date], "&gt;"&amp;Main_table[[#This Row],[Order Date]]-30,Main_table[Order Date], "&lt;="&amp;Main_table[[#This Row],[Order Date]])</f>
        <v>770080</v>
      </c>
      <c r="P74" s="25">
        <f>SUMIFS(Main_table[Amount], Main_table[Order Date], "&gt;"&amp;Main_table[[#This Row],[Order Date]]-90,Main_table[Order Date], "&lt;="&amp;Main_table[[#This Row],[Order Date]])</f>
        <v>770080</v>
      </c>
      <c r="Q74" s="25">
        <f>SUMIFS(Main_table[Amount], Main_table[Order Date], "&gt;"&amp;DATE(2022, 9, 12)-30, Main_table[Order Date], "&lt;="&amp;DATE(2022, 9, 12))</f>
        <v>8929710</v>
      </c>
      <c r="R74" s="25">
        <f>SUMIFS(Main_table[Amount], Main_table[Order Date], "&gt;"&amp;DATE(2022, 9, 12)-90, Main_table[Order Date], "&lt;="&amp;DATE(2022, 9, 12))</f>
        <v>12529390</v>
      </c>
      <c r="S74" s="25" t="b">
        <f>AND(Main_table[[#This Row],[Order Date]] &gt; DATE(2022,8,12), Main_table[[#This Row],[Order Date]] &lt;=DATE(2022,9,12))</f>
        <v>0</v>
      </c>
    </row>
    <row r="75" spans="2:19" ht="13.8" x14ac:dyDescent="0.25">
      <c r="B75" s="6" t="s">
        <v>241</v>
      </c>
      <c r="C75" s="15">
        <v>44662</v>
      </c>
      <c r="D75" s="6" t="str">
        <f>TEXT(Main_table[[#This Row],[Order Date]],"d")</f>
        <v>11</v>
      </c>
      <c r="E75" s="6" t="str">
        <f>TEXT(Main_table[[#This Row],[Order Date]],"dddd")</f>
        <v>Monday</v>
      </c>
      <c r="F75" s="6" t="str">
        <f>TEXT(Main_table[[#This Row],[Order Date]],"mmmm")</f>
        <v>April</v>
      </c>
      <c r="G75" s="6" t="s">
        <v>242</v>
      </c>
      <c r="H75" s="6" t="s">
        <v>243</v>
      </c>
      <c r="I75" s="6" t="s">
        <v>15</v>
      </c>
      <c r="J75" s="6" t="s">
        <v>28</v>
      </c>
      <c r="K75" s="25">
        <v>3200</v>
      </c>
      <c r="L75" s="26">
        <v>6</v>
      </c>
      <c r="M75" s="25">
        <f>Main_table[[#This Row],[Qty]]*Main_table[[#This Row],[Price]]</f>
        <v>19200</v>
      </c>
      <c r="N75" s="29" t="s">
        <v>17</v>
      </c>
      <c r="O75" s="25">
        <f>SUMIFS(Main_table[Amount], Main_table[Order Date], "&gt;"&amp;Main_table[[#This Row],[Order Date]]-30,Main_table[Order Date], "&lt;="&amp;Main_table[[#This Row],[Order Date]])</f>
        <v>770080</v>
      </c>
      <c r="P75" s="25">
        <f>SUMIFS(Main_table[Amount], Main_table[Order Date], "&gt;"&amp;Main_table[[#This Row],[Order Date]]-90,Main_table[Order Date], "&lt;="&amp;Main_table[[#This Row],[Order Date]])</f>
        <v>770080</v>
      </c>
      <c r="Q75" s="25">
        <f>SUMIFS(Main_table[Amount], Main_table[Order Date], "&gt;"&amp;DATE(2022, 9, 12)-30, Main_table[Order Date], "&lt;="&amp;DATE(2022, 9, 12))</f>
        <v>8929710</v>
      </c>
      <c r="R75" s="25">
        <f>SUMIFS(Main_table[Amount], Main_table[Order Date], "&gt;"&amp;DATE(2022, 9, 12)-90, Main_table[Order Date], "&lt;="&amp;DATE(2022, 9, 12))</f>
        <v>12529390</v>
      </c>
      <c r="S75" s="25" t="b">
        <f>AND(Main_table[[#This Row],[Order Date]] &gt; DATE(2022,8,12), Main_table[[#This Row],[Order Date]] &lt;=DATE(2022,9,12))</f>
        <v>0</v>
      </c>
    </row>
    <row r="76" spans="2:19" ht="13.8" x14ac:dyDescent="0.25">
      <c r="B76" s="6" t="s">
        <v>244</v>
      </c>
      <c r="C76" s="15">
        <v>44662</v>
      </c>
      <c r="D76" s="6" t="str">
        <f>TEXT(Main_table[[#This Row],[Order Date]],"d")</f>
        <v>11</v>
      </c>
      <c r="E76" s="6" t="str">
        <f>TEXT(Main_table[[#This Row],[Order Date]],"dddd")</f>
        <v>Monday</v>
      </c>
      <c r="F76" s="6" t="str">
        <f>TEXT(Main_table[[#This Row],[Order Date]],"mmmm")</f>
        <v>April</v>
      </c>
      <c r="G76" s="6" t="s">
        <v>245</v>
      </c>
      <c r="H76" s="6" t="s">
        <v>246</v>
      </c>
      <c r="I76" s="6" t="s">
        <v>21</v>
      </c>
      <c r="J76" s="6" t="s">
        <v>33</v>
      </c>
      <c r="K76" s="25">
        <v>2900</v>
      </c>
      <c r="L76" s="26">
        <v>5</v>
      </c>
      <c r="M76" s="25">
        <f>Main_table[[#This Row],[Qty]]*Main_table[[#This Row],[Price]]</f>
        <v>14500</v>
      </c>
      <c r="N76" s="6" t="s">
        <v>23</v>
      </c>
      <c r="O76" s="25">
        <f>SUMIFS(Main_table[Amount], Main_table[Order Date], "&gt;"&amp;Main_table[[#This Row],[Order Date]]-30,Main_table[Order Date], "&lt;="&amp;Main_table[[#This Row],[Order Date]])</f>
        <v>770080</v>
      </c>
      <c r="P76" s="25">
        <f>SUMIFS(Main_table[Amount], Main_table[Order Date], "&gt;"&amp;Main_table[[#This Row],[Order Date]]-90,Main_table[Order Date], "&lt;="&amp;Main_table[[#This Row],[Order Date]])</f>
        <v>770080</v>
      </c>
      <c r="Q76" s="25">
        <f>SUMIFS(Main_table[Amount], Main_table[Order Date], "&gt;"&amp;DATE(2022, 9, 12)-30, Main_table[Order Date], "&lt;="&amp;DATE(2022, 9, 12))</f>
        <v>8929710</v>
      </c>
      <c r="R76" s="25">
        <f>SUMIFS(Main_table[Amount], Main_table[Order Date], "&gt;"&amp;DATE(2022, 9, 12)-90, Main_table[Order Date], "&lt;="&amp;DATE(2022, 9, 12))</f>
        <v>12529390</v>
      </c>
      <c r="S76" s="25" t="b">
        <f>AND(Main_table[[#This Row],[Order Date]] &gt; DATE(2022,8,12), Main_table[[#This Row],[Order Date]] &lt;=DATE(2022,9,12))</f>
        <v>0</v>
      </c>
    </row>
    <row r="77" spans="2:19" ht="13.8" x14ac:dyDescent="0.25">
      <c r="B77" s="6" t="s">
        <v>247</v>
      </c>
      <c r="C77" s="15">
        <v>44662</v>
      </c>
      <c r="D77" s="6" t="str">
        <f>TEXT(Main_table[[#This Row],[Order Date]],"d")</f>
        <v>11</v>
      </c>
      <c r="E77" s="6" t="str">
        <f>TEXT(Main_table[[#This Row],[Order Date]],"dddd")</f>
        <v>Monday</v>
      </c>
      <c r="F77" s="6" t="str">
        <f>TEXT(Main_table[[#This Row],[Order Date]],"mmmm")</f>
        <v>April</v>
      </c>
      <c r="G77" s="6" t="s">
        <v>248</v>
      </c>
      <c r="H77" s="6" t="s">
        <v>249</v>
      </c>
      <c r="I77" s="6" t="s">
        <v>27</v>
      </c>
      <c r="J77" s="6" t="s">
        <v>37</v>
      </c>
      <c r="K77" s="25">
        <v>190</v>
      </c>
      <c r="L77" s="26">
        <v>4</v>
      </c>
      <c r="M77" s="25">
        <f>Main_table[[#This Row],[Qty]]*Main_table[[#This Row],[Price]]</f>
        <v>760</v>
      </c>
      <c r="N77" s="6" t="s">
        <v>17</v>
      </c>
      <c r="O77" s="25">
        <f>SUMIFS(Main_table[Amount], Main_table[Order Date], "&gt;"&amp;Main_table[[#This Row],[Order Date]]-30,Main_table[Order Date], "&lt;="&amp;Main_table[[#This Row],[Order Date]])</f>
        <v>770080</v>
      </c>
      <c r="P77" s="25">
        <f>SUMIFS(Main_table[Amount], Main_table[Order Date], "&gt;"&amp;Main_table[[#This Row],[Order Date]]-90,Main_table[Order Date], "&lt;="&amp;Main_table[[#This Row],[Order Date]])</f>
        <v>770080</v>
      </c>
      <c r="Q77" s="25">
        <f>SUMIFS(Main_table[Amount], Main_table[Order Date], "&gt;"&amp;DATE(2022, 9, 12)-30, Main_table[Order Date], "&lt;="&amp;DATE(2022, 9, 12))</f>
        <v>8929710</v>
      </c>
      <c r="R77" s="25">
        <f>SUMIFS(Main_table[Amount], Main_table[Order Date], "&gt;"&amp;DATE(2022, 9, 12)-90, Main_table[Order Date], "&lt;="&amp;DATE(2022, 9, 12))</f>
        <v>12529390</v>
      </c>
      <c r="S77" s="25" t="b">
        <f>AND(Main_table[[#This Row],[Order Date]] &gt; DATE(2022,8,12), Main_table[[#This Row],[Order Date]] &lt;=DATE(2022,9,12))</f>
        <v>0</v>
      </c>
    </row>
    <row r="78" spans="2:19" ht="13.8" x14ac:dyDescent="0.25">
      <c r="B78" s="6" t="s">
        <v>250</v>
      </c>
      <c r="C78" s="15">
        <v>44662</v>
      </c>
      <c r="D78" s="6" t="str">
        <f>TEXT(Main_table[[#This Row],[Order Date]],"d")</f>
        <v>11</v>
      </c>
      <c r="E78" s="6" t="str">
        <f>TEXT(Main_table[[#This Row],[Order Date]],"dddd")</f>
        <v>Monday</v>
      </c>
      <c r="F78" s="6" t="str">
        <f>TEXT(Main_table[[#This Row],[Order Date]],"mmmm")</f>
        <v>April</v>
      </c>
      <c r="G78" s="6" t="s">
        <v>251</v>
      </c>
      <c r="H78" s="6" t="s">
        <v>252</v>
      </c>
      <c r="I78" s="6" t="s">
        <v>32</v>
      </c>
      <c r="J78" s="6" t="s">
        <v>41</v>
      </c>
      <c r="K78" s="25">
        <v>4000</v>
      </c>
      <c r="L78" s="26">
        <v>10</v>
      </c>
      <c r="M78" s="25">
        <f>Main_table[[#This Row],[Qty]]*Main_table[[#This Row],[Price]]</f>
        <v>40000</v>
      </c>
      <c r="N78" s="6" t="s">
        <v>23</v>
      </c>
      <c r="O78" s="25">
        <f>SUMIFS(Main_table[Amount], Main_table[Order Date], "&gt;"&amp;Main_table[[#This Row],[Order Date]]-30,Main_table[Order Date], "&lt;="&amp;Main_table[[#This Row],[Order Date]])</f>
        <v>770080</v>
      </c>
      <c r="P78" s="25">
        <f>SUMIFS(Main_table[Amount], Main_table[Order Date], "&gt;"&amp;Main_table[[#This Row],[Order Date]]-90,Main_table[Order Date], "&lt;="&amp;Main_table[[#This Row],[Order Date]])</f>
        <v>770080</v>
      </c>
      <c r="Q78" s="25">
        <f>SUMIFS(Main_table[Amount], Main_table[Order Date], "&gt;"&amp;DATE(2022, 9, 12)-30, Main_table[Order Date], "&lt;="&amp;DATE(2022, 9, 12))</f>
        <v>8929710</v>
      </c>
      <c r="R78" s="25">
        <f>SUMIFS(Main_table[Amount], Main_table[Order Date], "&gt;"&amp;DATE(2022, 9, 12)-90, Main_table[Order Date], "&lt;="&amp;DATE(2022, 9, 12))</f>
        <v>12529390</v>
      </c>
      <c r="S78" s="25" t="b">
        <f>AND(Main_table[[#This Row],[Order Date]] &gt; DATE(2022,8,12), Main_table[[#This Row],[Order Date]] &lt;=DATE(2022,9,12))</f>
        <v>0</v>
      </c>
    </row>
    <row r="79" spans="2:19" ht="13.8" x14ac:dyDescent="0.25">
      <c r="B79" s="6" t="s">
        <v>253</v>
      </c>
      <c r="C79" s="15">
        <v>44662</v>
      </c>
      <c r="D79" s="6" t="str">
        <f>TEXT(Main_table[[#This Row],[Order Date]],"d")</f>
        <v>11</v>
      </c>
      <c r="E79" s="6" t="str">
        <f>TEXT(Main_table[[#This Row],[Order Date]],"dddd")</f>
        <v>Monday</v>
      </c>
      <c r="F79" s="6" t="str">
        <f>TEXT(Main_table[[#This Row],[Order Date]],"mmmm")</f>
        <v>April</v>
      </c>
      <c r="G79" s="6" t="s">
        <v>254</v>
      </c>
      <c r="H79" s="6" t="s">
        <v>255</v>
      </c>
      <c r="I79" s="6" t="s">
        <v>15</v>
      </c>
      <c r="J79" s="6" t="s">
        <v>45</v>
      </c>
      <c r="K79" s="25">
        <v>1500</v>
      </c>
      <c r="L79" s="26">
        <v>3</v>
      </c>
      <c r="M79" s="25">
        <f>Main_table[[#This Row],[Qty]]*Main_table[[#This Row],[Price]]</f>
        <v>4500</v>
      </c>
      <c r="N79" s="29" t="s">
        <v>17</v>
      </c>
      <c r="O79" s="25">
        <f>SUMIFS(Main_table[Amount], Main_table[Order Date], "&gt;"&amp;Main_table[[#This Row],[Order Date]]-30,Main_table[Order Date], "&lt;="&amp;Main_table[[#This Row],[Order Date]])</f>
        <v>770080</v>
      </c>
      <c r="P79" s="25">
        <f>SUMIFS(Main_table[Amount], Main_table[Order Date], "&gt;"&amp;Main_table[[#This Row],[Order Date]]-90,Main_table[Order Date], "&lt;="&amp;Main_table[[#This Row],[Order Date]])</f>
        <v>770080</v>
      </c>
      <c r="Q79" s="25">
        <f>SUMIFS(Main_table[Amount], Main_table[Order Date], "&gt;"&amp;DATE(2022, 9, 12)-30, Main_table[Order Date], "&lt;="&amp;DATE(2022, 9, 12))</f>
        <v>8929710</v>
      </c>
      <c r="R79" s="25">
        <f>SUMIFS(Main_table[Amount], Main_table[Order Date], "&gt;"&amp;DATE(2022, 9, 12)-90, Main_table[Order Date], "&lt;="&amp;DATE(2022, 9, 12))</f>
        <v>12529390</v>
      </c>
      <c r="S79" s="25" t="b">
        <f>AND(Main_table[[#This Row],[Order Date]] &gt; DATE(2022,8,12), Main_table[[#This Row],[Order Date]] &lt;=DATE(2022,9,12))</f>
        <v>0</v>
      </c>
    </row>
    <row r="80" spans="2:19" ht="13.8" x14ac:dyDescent="0.25">
      <c r="B80" s="6" t="s">
        <v>256</v>
      </c>
      <c r="C80" s="15">
        <v>44663</v>
      </c>
      <c r="D80" s="6" t="str">
        <f>TEXT(Main_table[[#This Row],[Order Date]],"d")</f>
        <v>12</v>
      </c>
      <c r="E80" s="6" t="str">
        <f>TEXT(Main_table[[#This Row],[Order Date]],"dddd")</f>
        <v>Tuesday</v>
      </c>
      <c r="F80" s="6" t="str">
        <f>TEXT(Main_table[[#This Row],[Order Date]],"mmmm")</f>
        <v>April</v>
      </c>
      <c r="G80" s="6" t="s">
        <v>257</v>
      </c>
      <c r="H80" s="6" t="s">
        <v>258</v>
      </c>
      <c r="I80" s="6" t="s">
        <v>21</v>
      </c>
      <c r="J80" s="6" t="s">
        <v>16</v>
      </c>
      <c r="K80" s="25">
        <v>210</v>
      </c>
      <c r="L80" s="26">
        <v>4</v>
      </c>
      <c r="M80" s="25">
        <f>Main_table[[#This Row],[Qty]]*Main_table[[#This Row],[Price]]</f>
        <v>840</v>
      </c>
      <c r="N80" s="6" t="s">
        <v>23</v>
      </c>
      <c r="O80" s="25">
        <f>SUMIFS(Main_table[Amount], Main_table[Order Date], "&gt;"&amp;Main_table[[#This Row],[Order Date]]-30,Main_table[Order Date], "&lt;="&amp;Main_table[[#This Row],[Order Date]])</f>
        <v>854760</v>
      </c>
      <c r="P80" s="25">
        <f>SUMIFS(Main_table[Amount], Main_table[Order Date], "&gt;"&amp;Main_table[[#This Row],[Order Date]]-90,Main_table[Order Date], "&lt;="&amp;Main_table[[#This Row],[Order Date]])</f>
        <v>854760</v>
      </c>
      <c r="Q80" s="25">
        <f>SUMIFS(Main_table[Amount], Main_table[Order Date], "&gt;"&amp;DATE(2022, 9, 12)-30, Main_table[Order Date], "&lt;="&amp;DATE(2022, 9, 12))</f>
        <v>8929710</v>
      </c>
      <c r="R80" s="25">
        <f>SUMIFS(Main_table[Amount], Main_table[Order Date], "&gt;"&amp;DATE(2022, 9, 12)-90, Main_table[Order Date], "&lt;="&amp;DATE(2022, 9, 12))</f>
        <v>12529390</v>
      </c>
      <c r="S80" s="25" t="b">
        <f>AND(Main_table[[#This Row],[Order Date]] &gt; DATE(2022,8,12), Main_table[[#This Row],[Order Date]] &lt;=DATE(2022,9,12))</f>
        <v>0</v>
      </c>
    </row>
    <row r="81" spans="2:19" ht="13.8" x14ac:dyDescent="0.25">
      <c r="B81" s="6" t="s">
        <v>259</v>
      </c>
      <c r="C81" s="15">
        <v>44663</v>
      </c>
      <c r="D81" s="6" t="str">
        <f>TEXT(Main_table[[#This Row],[Order Date]],"d")</f>
        <v>12</v>
      </c>
      <c r="E81" s="6" t="str">
        <f>TEXT(Main_table[[#This Row],[Order Date]],"dddd")</f>
        <v>Tuesday</v>
      </c>
      <c r="F81" s="6" t="str">
        <f>TEXT(Main_table[[#This Row],[Order Date]],"mmmm")</f>
        <v>April</v>
      </c>
      <c r="G81" s="6" t="s">
        <v>260</v>
      </c>
      <c r="H81" s="6" t="s">
        <v>261</v>
      </c>
      <c r="I81" s="6" t="s">
        <v>27</v>
      </c>
      <c r="J81" s="6" t="s">
        <v>22</v>
      </c>
      <c r="K81" s="25">
        <v>4000</v>
      </c>
      <c r="L81" s="26">
        <v>5</v>
      </c>
      <c r="M81" s="25">
        <f>Main_table[[#This Row],[Qty]]*Main_table[[#This Row],[Price]]</f>
        <v>20000</v>
      </c>
      <c r="N81" s="6" t="s">
        <v>17</v>
      </c>
      <c r="O81" s="25">
        <f>SUMIFS(Main_table[Amount], Main_table[Order Date], "&gt;"&amp;Main_table[[#This Row],[Order Date]]-30,Main_table[Order Date], "&lt;="&amp;Main_table[[#This Row],[Order Date]])</f>
        <v>854760</v>
      </c>
      <c r="P81" s="25">
        <f>SUMIFS(Main_table[Amount], Main_table[Order Date], "&gt;"&amp;Main_table[[#This Row],[Order Date]]-90,Main_table[Order Date], "&lt;="&amp;Main_table[[#This Row],[Order Date]])</f>
        <v>854760</v>
      </c>
      <c r="Q81" s="25">
        <f>SUMIFS(Main_table[Amount], Main_table[Order Date], "&gt;"&amp;DATE(2022, 9, 12)-30, Main_table[Order Date], "&lt;="&amp;DATE(2022, 9, 12))</f>
        <v>8929710</v>
      </c>
      <c r="R81" s="25">
        <f>SUMIFS(Main_table[Amount], Main_table[Order Date], "&gt;"&amp;DATE(2022, 9, 12)-90, Main_table[Order Date], "&lt;="&amp;DATE(2022, 9, 12))</f>
        <v>12529390</v>
      </c>
      <c r="S81" s="25" t="b">
        <f>AND(Main_table[[#This Row],[Order Date]] &gt; DATE(2022,8,12), Main_table[[#This Row],[Order Date]] &lt;=DATE(2022,9,12))</f>
        <v>0</v>
      </c>
    </row>
    <row r="82" spans="2:19" ht="13.8" x14ac:dyDescent="0.25">
      <c r="B82" s="6" t="s">
        <v>262</v>
      </c>
      <c r="C82" s="15">
        <v>44663</v>
      </c>
      <c r="D82" s="6" t="str">
        <f>TEXT(Main_table[[#This Row],[Order Date]],"d")</f>
        <v>12</v>
      </c>
      <c r="E82" s="6" t="str">
        <f>TEXT(Main_table[[#This Row],[Order Date]],"dddd")</f>
        <v>Tuesday</v>
      </c>
      <c r="F82" s="6" t="str">
        <f>TEXT(Main_table[[#This Row],[Order Date]],"mmmm")</f>
        <v>April</v>
      </c>
      <c r="G82" s="6" t="s">
        <v>263</v>
      </c>
      <c r="H82" s="6" t="s">
        <v>264</v>
      </c>
      <c r="I82" s="6" t="s">
        <v>32</v>
      </c>
      <c r="J82" s="6" t="s">
        <v>28</v>
      </c>
      <c r="K82" s="25">
        <v>3200</v>
      </c>
      <c r="L82" s="26">
        <v>6</v>
      </c>
      <c r="M82" s="25">
        <f>Main_table[[#This Row],[Qty]]*Main_table[[#This Row],[Price]]</f>
        <v>19200</v>
      </c>
      <c r="N82" s="6" t="s">
        <v>23</v>
      </c>
      <c r="O82" s="25">
        <f>SUMIFS(Main_table[Amount], Main_table[Order Date], "&gt;"&amp;Main_table[[#This Row],[Order Date]]-30,Main_table[Order Date], "&lt;="&amp;Main_table[[#This Row],[Order Date]])</f>
        <v>854760</v>
      </c>
      <c r="P82" s="25">
        <f>SUMIFS(Main_table[Amount], Main_table[Order Date], "&gt;"&amp;Main_table[[#This Row],[Order Date]]-90,Main_table[Order Date], "&lt;="&amp;Main_table[[#This Row],[Order Date]])</f>
        <v>854760</v>
      </c>
      <c r="Q82" s="25">
        <f>SUMIFS(Main_table[Amount], Main_table[Order Date], "&gt;"&amp;DATE(2022, 9, 12)-30, Main_table[Order Date], "&lt;="&amp;DATE(2022, 9, 12))</f>
        <v>8929710</v>
      </c>
      <c r="R82" s="25">
        <f>SUMIFS(Main_table[Amount], Main_table[Order Date], "&gt;"&amp;DATE(2022, 9, 12)-90, Main_table[Order Date], "&lt;="&amp;DATE(2022, 9, 12))</f>
        <v>12529390</v>
      </c>
      <c r="S82" s="25" t="b">
        <f>AND(Main_table[[#This Row],[Order Date]] &gt; DATE(2022,8,12), Main_table[[#This Row],[Order Date]] &lt;=DATE(2022,9,12))</f>
        <v>0</v>
      </c>
    </row>
    <row r="83" spans="2:19" ht="13.8" x14ac:dyDescent="0.25">
      <c r="B83" s="6" t="s">
        <v>265</v>
      </c>
      <c r="C83" s="15">
        <v>44663</v>
      </c>
      <c r="D83" s="6" t="str">
        <f>TEXT(Main_table[[#This Row],[Order Date]],"d")</f>
        <v>12</v>
      </c>
      <c r="E83" s="6" t="str">
        <f>TEXT(Main_table[[#This Row],[Order Date]],"dddd")</f>
        <v>Tuesday</v>
      </c>
      <c r="F83" s="6" t="str">
        <f>TEXT(Main_table[[#This Row],[Order Date]],"mmmm")</f>
        <v>April</v>
      </c>
      <c r="G83" s="6" t="s">
        <v>266</v>
      </c>
      <c r="H83" s="6" t="s">
        <v>267</v>
      </c>
      <c r="I83" s="6" t="s">
        <v>15</v>
      </c>
      <c r="J83" s="6" t="s">
        <v>33</v>
      </c>
      <c r="K83" s="25">
        <v>2900</v>
      </c>
      <c r="L83" s="26">
        <v>5</v>
      </c>
      <c r="M83" s="25">
        <f>Main_table[[#This Row],[Qty]]*Main_table[[#This Row],[Price]]</f>
        <v>14500</v>
      </c>
      <c r="N83" s="29" t="s">
        <v>17</v>
      </c>
      <c r="O83" s="25">
        <f>SUMIFS(Main_table[Amount], Main_table[Order Date], "&gt;"&amp;Main_table[[#This Row],[Order Date]]-30,Main_table[Order Date], "&lt;="&amp;Main_table[[#This Row],[Order Date]])</f>
        <v>854760</v>
      </c>
      <c r="P83" s="25">
        <f>SUMIFS(Main_table[Amount], Main_table[Order Date], "&gt;"&amp;Main_table[[#This Row],[Order Date]]-90,Main_table[Order Date], "&lt;="&amp;Main_table[[#This Row],[Order Date]])</f>
        <v>854760</v>
      </c>
      <c r="Q83" s="25">
        <f>SUMIFS(Main_table[Amount], Main_table[Order Date], "&gt;"&amp;DATE(2022, 9, 12)-30, Main_table[Order Date], "&lt;="&amp;DATE(2022, 9, 12))</f>
        <v>8929710</v>
      </c>
      <c r="R83" s="25">
        <f>SUMIFS(Main_table[Amount], Main_table[Order Date], "&gt;"&amp;DATE(2022, 9, 12)-90, Main_table[Order Date], "&lt;="&amp;DATE(2022, 9, 12))</f>
        <v>12529390</v>
      </c>
      <c r="S83" s="25" t="b">
        <f>AND(Main_table[[#This Row],[Order Date]] &gt; DATE(2022,8,12), Main_table[[#This Row],[Order Date]] &lt;=DATE(2022,9,12))</f>
        <v>0</v>
      </c>
    </row>
    <row r="84" spans="2:19" ht="13.8" x14ac:dyDescent="0.25">
      <c r="B84" s="6" t="s">
        <v>268</v>
      </c>
      <c r="C84" s="15">
        <v>44663</v>
      </c>
      <c r="D84" s="6" t="str">
        <f>TEXT(Main_table[[#This Row],[Order Date]],"d")</f>
        <v>12</v>
      </c>
      <c r="E84" s="6" t="str">
        <f>TEXT(Main_table[[#This Row],[Order Date]],"dddd")</f>
        <v>Tuesday</v>
      </c>
      <c r="F84" s="6" t="str">
        <f>TEXT(Main_table[[#This Row],[Order Date]],"mmmm")</f>
        <v>April</v>
      </c>
      <c r="G84" s="6" t="s">
        <v>269</v>
      </c>
      <c r="H84" s="6" t="s">
        <v>270</v>
      </c>
      <c r="I84" s="6" t="s">
        <v>21</v>
      </c>
      <c r="J84" s="6" t="s">
        <v>37</v>
      </c>
      <c r="K84" s="25">
        <v>190</v>
      </c>
      <c r="L84" s="26">
        <v>6</v>
      </c>
      <c r="M84" s="25">
        <f>Main_table[[#This Row],[Qty]]*Main_table[[#This Row],[Price]]</f>
        <v>1140</v>
      </c>
      <c r="N84" s="6" t="s">
        <v>23</v>
      </c>
      <c r="O84" s="25">
        <f>SUMIFS(Main_table[Amount], Main_table[Order Date], "&gt;"&amp;Main_table[[#This Row],[Order Date]]-30,Main_table[Order Date], "&lt;="&amp;Main_table[[#This Row],[Order Date]])</f>
        <v>854760</v>
      </c>
      <c r="P84" s="25">
        <f>SUMIFS(Main_table[Amount], Main_table[Order Date], "&gt;"&amp;Main_table[[#This Row],[Order Date]]-90,Main_table[Order Date], "&lt;="&amp;Main_table[[#This Row],[Order Date]])</f>
        <v>854760</v>
      </c>
      <c r="Q84" s="25">
        <f>SUMIFS(Main_table[Amount], Main_table[Order Date], "&gt;"&amp;DATE(2022, 9, 12)-30, Main_table[Order Date], "&lt;="&amp;DATE(2022, 9, 12))</f>
        <v>8929710</v>
      </c>
      <c r="R84" s="25">
        <f>SUMIFS(Main_table[Amount], Main_table[Order Date], "&gt;"&amp;DATE(2022, 9, 12)-90, Main_table[Order Date], "&lt;="&amp;DATE(2022, 9, 12))</f>
        <v>12529390</v>
      </c>
      <c r="S84" s="25" t="b">
        <f>AND(Main_table[[#This Row],[Order Date]] &gt; DATE(2022,8,12), Main_table[[#This Row],[Order Date]] &lt;=DATE(2022,9,12))</f>
        <v>0</v>
      </c>
    </row>
    <row r="85" spans="2:19" ht="13.8" x14ac:dyDescent="0.25">
      <c r="B85" s="6" t="s">
        <v>271</v>
      </c>
      <c r="C85" s="15">
        <v>44663</v>
      </c>
      <c r="D85" s="6" t="str">
        <f>TEXT(Main_table[[#This Row],[Order Date]],"d")</f>
        <v>12</v>
      </c>
      <c r="E85" s="6" t="str">
        <f>TEXT(Main_table[[#This Row],[Order Date]],"dddd")</f>
        <v>Tuesday</v>
      </c>
      <c r="F85" s="6" t="str">
        <f>TEXT(Main_table[[#This Row],[Order Date]],"mmmm")</f>
        <v>April</v>
      </c>
      <c r="G85" s="6" t="s">
        <v>272</v>
      </c>
      <c r="H85" s="6" t="s">
        <v>273</v>
      </c>
      <c r="I85" s="6" t="s">
        <v>27</v>
      </c>
      <c r="J85" s="6" t="s">
        <v>41</v>
      </c>
      <c r="K85" s="25">
        <v>4000</v>
      </c>
      <c r="L85" s="26">
        <v>5</v>
      </c>
      <c r="M85" s="25">
        <f>Main_table[[#This Row],[Qty]]*Main_table[[#This Row],[Price]]</f>
        <v>20000</v>
      </c>
      <c r="N85" s="6" t="s">
        <v>17</v>
      </c>
      <c r="O85" s="25">
        <f>SUMIFS(Main_table[Amount], Main_table[Order Date], "&gt;"&amp;Main_table[[#This Row],[Order Date]]-30,Main_table[Order Date], "&lt;="&amp;Main_table[[#This Row],[Order Date]])</f>
        <v>854760</v>
      </c>
      <c r="P85" s="25">
        <f>SUMIFS(Main_table[Amount], Main_table[Order Date], "&gt;"&amp;Main_table[[#This Row],[Order Date]]-90,Main_table[Order Date], "&lt;="&amp;Main_table[[#This Row],[Order Date]])</f>
        <v>854760</v>
      </c>
      <c r="Q85" s="25">
        <f>SUMIFS(Main_table[Amount], Main_table[Order Date], "&gt;"&amp;DATE(2022, 9, 12)-30, Main_table[Order Date], "&lt;="&amp;DATE(2022, 9, 12))</f>
        <v>8929710</v>
      </c>
      <c r="R85" s="25">
        <f>SUMIFS(Main_table[Amount], Main_table[Order Date], "&gt;"&amp;DATE(2022, 9, 12)-90, Main_table[Order Date], "&lt;="&amp;DATE(2022, 9, 12))</f>
        <v>12529390</v>
      </c>
      <c r="S85" s="25" t="b">
        <f>AND(Main_table[[#This Row],[Order Date]] &gt; DATE(2022,8,12), Main_table[[#This Row],[Order Date]] &lt;=DATE(2022,9,12))</f>
        <v>0</v>
      </c>
    </row>
    <row r="86" spans="2:19" ht="13.8" x14ac:dyDescent="0.25">
      <c r="B86" s="6" t="s">
        <v>274</v>
      </c>
      <c r="C86" s="15">
        <v>44663</v>
      </c>
      <c r="D86" s="6" t="str">
        <f>TEXT(Main_table[[#This Row],[Order Date]],"d")</f>
        <v>12</v>
      </c>
      <c r="E86" s="6" t="str">
        <f>TEXT(Main_table[[#This Row],[Order Date]],"dddd")</f>
        <v>Tuesday</v>
      </c>
      <c r="F86" s="6" t="str">
        <f>TEXT(Main_table[[#This Row],[Order Date]],"mmmm")</f>
        <v>April</v>
      </c>
      <c r="G86" s="6" t="s">
        <v>275</v>
      </c>
      <c r="H86" s="6" t="s">
        <v>276</v>
      </c>
      <c r="I86" s="6" t="s">
        <v>32</v>
      </c>
      <c r="J86" s="6" t="s">
        <v>45</v>
      </c>
      <c r="K86" s="25">
        <v>1500</v>
      </c>
      <c r="L86" s="26">
        <v>6</v>
      </c>
      <c r="M86" s="25">
        <f>Main_table[[#This Row],[Qty]]*Main_table[[#This Row],[Price]]</f>
        <v>9000</v>
      </c>
      <c r="N86" s="6" t="s">
        <v>23</v>
      </c>
      <c r="O86" s="25">
        <f>SUMIFS(Main_table[Amount], Main_table[Order Date], "&gt;"&amp;Main_table[[#This Row],[Order Date]]-30,Main_table[Order Date], "&lt;="&amp;Main_table[[#This Row],[Order Date]])</f>
        <v>854760</v>
      </c>
      <c r="P86" s="25">
        <f>SUMIFS(Main_table[Amount], Main_table[Order Date], "&gt;"&amp;Main_table[[#This Row],[Order Date]]-90,Main_table[Order Date], "&lt;="&amp;Main_table[[#This Row],[Order Date]])</f>
        <v>854760</v>
      </c>
      <c r="Q86" s="25">
        <f>SUMIFS(Main_table[Amount], Main_table[Order Date], "&gt;"&amp;DATE(2022, 9, 12)-30, Main_table[Order Date], "&lt;="&amp;DATE(2022, 9, 12))</f>
        <v>8929710</v>
      </c>
      <c r="R86" s="25">
        <f>SUMIFS(Main_table[Amount], Main_table[Order Date], "&gt;"&amp;DATE(2022, 9, 12)-90, Main_table[Order Date], "&lt;="&amp;DATE(2022, 9, 12))</f>
        <v>12529390</v>
      </c>
      <c r="S86" s="25" t="b">
        <f>AND(Main_table[[#This Row],[Order Date]] &gt; DATE(2022,8,12), Main_table[[#This Row],[Order Date]] &lt;=DATE(2022,9,12))</f>
        <v>0</v>
      </c>
    </row>
    <row r="87" spans="2:19" ht="13.8" x14ac:dyDescent="0.25">
      <c r="B87" s="6" t="s">
        <v>277</v>
      </c>
      <c r="C87" s="15">
        <v>44664</v>
      </c>
      <c r="D87" s="6" t="str">
        <f>TEXT(Main_table[[#This Row],[Order Date]],"d")</f>
        <v>13</v>
      </c>
      <c r="E87" s="6" t="str">
        <f>TEXT(Main_table[[#This Row],[Order Date]],"dddd")</f>
        <v>Wednesday</v>
      </c>
      <c r="F87" s="6" t="str">
        <f>TEXT(Main_table[[#This Row],[Order Date]],"mmmm")</f>
        <v>April</v>
      </c>
      <c r="G87" s="6" t="s">
        <v>278</v>
      </c>
      <c r="H87" s="6" t="s">
        <v>279</v>
      </c>
      <c r="I87" s="6" t="s">
        <v>15</v>
      </c>
      <c r="J87" s="6" t="s">
        <v>16</v>
      </c>
      <c r="K87" s="25">
        <v>210</v>
      </c>
      <c r="L87" s="26">
        <v>2</v>
      </c>
      <c r="M87" s="25">
        <f>Main_table[[#This Row],[Qty]]*Main_table[[#This Row],[Price]]</f>
        <v>420</v>
      </c>
      <c r="N87" s="29" t="s">
        <v>17</v>
      </c>
      <c r="O87" s="25">
        <f>SUMIFS(Main_table[Amount], Main_table[Order Date], "&gt;"&amp;Main_table[[#This Row],[Order Date]]-30,Main_table[Order Date], "&lt;="&amp;Main_table[[#This Row],[Order Date]])</f>
        <v>904570</v>
      </c>
      <c r="P87" s="25">
        <f>SUMIFS(Main_table[Amount], Main_table[Order Date], "&gt;"&amp;Main_table[[#This Row],[Order Date]]-90,Main_table[Order Date], "&lt;="&amp;Main_table[[#This Row],[Order Date]])</f>
        <v>904570</v>
      </c>
      <c r="Q87" s="25">
        <f>SUMIFS(Main_table[Amount], Main_table[Order Date], "&gt;"&amp;DATE(2022, 9, 12)-30, Main_table[Order Date], "&lt;="&amp;DATE(2022, 9, 12))</f>
        <v>8929710</v>
      </c>
      <c r="R87" s="25">
        <f>SUMIFS(Main_table[Amount], Main_table[Order Date], "&gt;"&amp;DATE(2022, 9, 12)-90, Main_table[Order Date], "&lt;="&amp;DATE(2022, 9, 12))</f>
        <v>12529390</v>
      </c>
      <c r="S87" s="25" t="b">
        <f>AND(Main_table[[#This Row],[Order Date]] &gt; DATE(2022,8,12), Main_table[[#This Row],[Order Date]] &lt;=DATE(2022,9,12))</f>
        <v>0</v>
      </c>
    </row>
    <row r="88" spans="2:19" ht="13.8" x14ac:dyDescent="0.25">
      <c r="B88" s="6" t="s">
        <v>280</v>
      </c>
      <c r="C88" s="15">
        <v>44664</v>
      </c>
      <c r="D88" s="6" t="str">
        <f>TEXT(Main_table[[#This Row],[Order Date]],"d")</f>
        <v>13</v>
      </c>
      <c r="E88" s="6" t="str">
        <f>TEXT(Main_table[[#This Row],[Order Date]],"dddd")</f>
        <v>Wednesday</v>
      </c>
      <c r="F88" s="6" t="str">
        <f>TEXT(Main_table[[#This Row],[Order Date]],"mmmm")</f>
        <v>April</v>
      </c>
      <c r="G88" s="6" t="s">
        <v>281</v>
      </c>
      <c r="H88" s="6" t="s">
        <v>282</v>
      </c>
      <c r="I88" s="6" t="s">
        <v>21</v>
      </c>
      <c r="J88" s="6" t="s">
        <v>22</v>
      </c>
      <c r="K88" s="25">
        <v>4000</v>
      </c>
      <c r="L88" s="26">
        <v>3</v>
      </c>
      <c r="M88" s="25">
        <f>Main_table[[#This Row],[Qty]]*Main_table[[#This Row],[Price]]</f>
        <v>12000</v>
      </c>
      <c r="N88" s="6" t="s">
        <v>23</v>
      </c>
      <c r="O88" s="25">
        <f>SUMIFS(Main_table[Amount], Main_table[Order Date], "&gt;"&amp;Main_table[[#This Row],[Order Date]]-30,Main_table[Order Date], "&lt;="&amp;Main_table[[#This Row],[Order Date]])</f>
        <v>904570</v>
      </c>
      <c r="P88" s="25">
        <f>SUMIFS(Main_table[Amount], Main_table[Order Date], "&gt;"&amp;Main_table[[#This Row],[Order Date]]-90,Main_table[Order Date], "&lt;="&amp;Main_table[[#This Row],[Order Date]])</f>
        <v>904570</v>
      </c>
      <c r="Q88" s="25">
        <f>SUMIFS(Main_table[Amount], Main_table[Order Date], "&gt;"&amp;DATE(2022, 9, 12)-30, Main_table[Order Date], "&lt;="&amp;DATE(2022, 9, 12))</f>
        <v>8929710</v>
      </c>
      <c r="R88" s="25">
        <f>SUMIFS(Main_table[Amount], Main_table[Order Date], "&gt;"&amp;DATE(2022, 9, 12)-90, Main_table[Order Date], "&lt;="&amp;DATE(2022, 9, 12))</f>
        <v>12529390</v>
      </c>
      <c r="S88" s="25" t="b">
        <f>AND(Main_table[[#This Row],[Order Date]] &gt; DATE(2022,8,12), Main_table[[#This Row],[Order Date]] &lt;=DATE(2022,9,12))</f>
        <v>0</v>
      </c>
    </row>
    <row r="89" spans="2:19" ht="13.8" x14ac:dyDescent="0.25">
      <c r="B89" s="6" t="s">
        <v>283</v>
      </c>
      <c r="C89" s="15">
        <v>44664</v>
      </c>
      <c r="D89" s="6" t="str">
        <f>TEXT(Main_table[[#This Row],[Order Date]],"d")</f>
        <v>13</v>
      </c>
      <c r="E89" s="6" t="str">
        <f>TEXT(Main_table[[#This Row],[Order Date]],"dddd")</f>
        <v>Wednesday</v>
      </c>
      <c r="F89" s="6" t="str">
        <f>TEXT(Main_table[[#This Row],[Order Date]],"mmmm")</f>
        <v>April</v>
      </c>
      <c r="G89" s="6" t="s">
        <v>284</v>
      </c>
      <c r="H89" s="6" t="s">
        <v>285</v>
      </c>
      <c r="I89" s="6" t="s">
        <v>27</v>
      </c>
      <c r="J89" s="6" t="s">
        <v>28</v>
      </c>
      <c r="K89" s="25">
        <v>3200</v>
      </c>
      <c r="L89" s="26">
        <v>5</v>
      </c>
      <c r="M89" s="25">
        <f>Main_table[[#This Row],[Qty]]*Main_table[[#This Row],[Price]]</f>
        <v>16000</v>
      </c>
      <c r="N89" s="6" t="s">
        <v>17</v>
      </c>
      <c r="O89" s="25">
        <f>SUMIFS(Main_table[Amount], Main_table[Order Date], "&gt;"&amp;Main_table[[#This Row],[Order Date]]-30,Main_table[Order Date], "&lt;="&amp;Main_table[[#This Row],[Order Date]])</f>
        <v>904570</v>
      </c>
      <c r="P89" s="25">
        <f>SUMIFS(Main_table[Amount], Main_table[Order Date], "&gt;"&amp;Main_table[[#This Row],[Order Date]]-90,Main_table[Order Date], "&lt;="&amp;Main_table[[#This Row],[Order Date]])</f>
        <v>904570</v>
      </c>
      <c r="Q89" s="25">
        <f>SUMIFS(Main_table[Amount], Main_table[Order Date], "&gt;"&amp;DATE(2022, 9, 12)-30, Main_table[Order Date], "&lt;="&amp;DATE(2022, 9, 12))</f>
        <v>8929710</v>
      </c>
      <c r="R89" s="25">
        <f>SUMIFS(Main_table[Amount], Main_table[Order Date], "&gt;"&amp;DATE(2022, 9, 12)-90, Main_table[Order Date], "&lt;="&amp;DATE(2022, 9, 12))</f>
        <v>12529390</v>
      </c>
      <c r="S89" s="25" t="b">
        <f>AND(Main_table[[#This Row],[Order Date]] &gt; DATE(2022,8,12), Main_table[[#This Row],[Order Date]] &lt;=DATE(2022,9,12))</f>
        <v>0</v>
      </c>
    </row>
    <row r="90" spans="2:19" ht="13.8" x14ac:dyDescent="0.25">
      <c r="B90" s="6" t="s">
        <v>286</v>
      </c>
      <c r="C90" s="15">
        <v>44664</v>
      </c>
      <c r="D90" s="6" t="str">
        <f>TEXT(Main_table[[#This Row],[Order Date]],"d")</f>
        <v>13</v>
      </c>
      <c r="E90" s="6" t="str">
        <f>TEXT(Main_table[[#This Row],[Order Date]],"dddd")</f>
        <v>Wednesday</v>
      </c>
      <c r="F90" s="6" t="str">
        <f>TEXT(Main_table[[#This Row],[Order Date]],"mmmm")</f>
        <v>April</v>
      </c>
      <c r="G90" s="6" t="s">
        <v>287</v>
      </c>
      <c r="H90" s="6" t="s">
        <v>288</v>
      </c>
      <c r="I90" s="6" t="s">
        <v>32</v>
      </c>
      <c r="J90" s="6" t="s">
        <v>33</v>
      </c>
      <c r="K90" s="25">
        <v>2900</v>
      </c>
      <c r="L90" s="26">
        <v>3</v>
      </c>
      <c r="M90" s="25">
        <f>Main_table[[#This Row],[Qty]]*Main_table[[#This Row],[Price]]</f>
        <v>8700</v>
      </c>
      <c r="N90" s="6" t="s">
        <v>23</v>
      </c>
      <c r="O90" s="25">
        <f>SUMIFS(Main_table[Amount], Main_table[Order Date], "&gt;"&amp;Main_table[[#This Row],[Order Date]]-30,Main_table[Order Date], "&lt;="&amp;Main_table[[#This Row],[Order Date]])</f>
        <v>904570</v>
      </c>
      <c r="P90" s="25">
        <f>SUMIFS(Main_table[Amount], Main_table[Order Date], "&gt;"&amp;Main_table[[#This Row],[Order Date]]-90,Main_table[Order Date], "&lt;="&amp;Main_table[[#This Row],[Order Date]])</f>
        <v>904570</v>
      </c>
      <c r="Q90" s="25">
        <f>SUMIFS(Main_table[Amount], Main_table[Order Date], "&gt;"&amp;DATE(2022, 9, 12)-30, Main_table[Order Date], "&lt;="&amp;DATE(2022, 9, 12))</f>
        <v>8929710</v>
      </c>
      <c r="R90" s="25">
        <f>SUMIFS(Main_table[Amount], Main_table[Order Date], "&gt;"&amp;DATE(2022, 9, 12)-90, Main_table[Order Date], "&lt;="&amp;DATE(2022, 9, 12))</f>
        <v>12529390</v>
      </c>
      <c r="S90" s="25" t="b">
        <f>AND(Main_table[[#This Row],[Order Date]] &gt; DATE(2022,8,12), Main_table[[#This Row],[Order Date]] &lt;=DATE(2022,9,12))</f>
        <v>0</v>
      </c>
    </row>
    <row r="91" spans="2:19" ht="13.8" x14ac:dyDescent="0.25">
      <c r="B91" s="6" t="s">
        <v>289</v>
      </c>
      <c r="C91" s="15">
        <v>44664</v>
      </c>
      <c r="D91" s="6" t="str">
        <f>TEXT(Main_table[[#This Row],[Order Date]],"d")</f>
        <v>13</v>
      </c>
      <c r="E91" s="6" t="str">
        <f>TEXT(Main_table[[#This Row],[Order Date]],"dddd")</f>
        <v>Wednesday</v>
      </c>
      <c r="F91" s="6" t="str">
        <f>TEXT(Main_table[[#This Row],[Order Date]],"mmmm")</f>
        <v>April</v>
      </c>
      <c r="G91" s="6" t="s">
        <v>290</v>
      </c>
      <c r="H91" s="6" t="s">
        <v>291</v>
      </c>
      <c r="I91" s="6" t="s">
        <v>15</v>
      </c>
      <c r="J91" s="6" t="s">
        <v>37</v>
      </c>
      <c r="K91" s="25">
        <v>190</v>
      </c>
      <c r="L91" s="26">
        <v>1</v>
      </c>
      <c r="M91" s="25">
        <f>Main_table[[#This Row],[Qty]]*Main_table[[#This Row],[Price]]</f>
        <v>190</v>
      </c>
      <c r="N91" s="29" t="s">
        <v>17</v>
      </c>
      <c r="O91" s="25">
        <f>SUMIFS(Main_table[Amount], Main_table[Order Date], "&gt;"&amp;Main_table[[#This Row],[Order Date]]-30,Main_table[Order Date], "&lt;="&amp;Main_table[[#This Row],[Order Date]])</f>
        <v>904570</v>
      </c>
      <c r="P91" s="25">
        <f>SUMIFS(Main_table[Amount], Main_table[Order Date], "&gt;"&amp;Main_table[[#This Row],[Order Date]]-90,Main_table[Order Date], "&lt;="&amp;Main_table[[#This Row],[Order Date]])</f>
        <v>904570</v>
      </c>
      <c r="Q91" s="25">
        <f>SUMIFS(Main_table[Amount], Main_table[Order Date], "&gt;"&amp;DATE(2022, 9, 12)-30, Main_table[Order Date], "&lt;="&amp;DATE(2022, 9, 12))</f>
        <v>8929710</v>
      </c>
      <c r="R91" s="25">
        <f>SUMIFS(Main_table[Amount], Main_table[Order Date], "&gt;"&amp;DATE(2022, 9, 12)-90, Main_table[Order Date], "&lt;="&amp;DATE(2022, 9, 12))</f>
        <v>12529390</v>
      </c>
      <c r="S91" s="25" t="b">
        <f>AND(Main_table[[#This Row],[Order Date]] &gt; DATE(2022,8,12), Main_table[[#This Row],[Order Date]] &lt;=DATE(2022,9,12))</f>
        <v>0</v>
      </c>
    </row>
    <row r="92" spans="2:19" ht="13.8" x14ac:dyDescent="0.25">
      <c r="B92" s="6" t="s">
        <v>292</v>
      </c>
      <c r="C92" s="15">
        <v>44664</v>
      </c>
      <c r="D92" s="6" t="str">
        <f>TEXT(Main_table[[#This Row],[Order Date]],"d")</f>
        <v>13</v>
      </c>
      <c r="E92" s="6" t="str">
        <f>TEXT(Main_table[[#This Row],[Order Date]],"dddd")</f>
        <v>Wednesday</v>
      </c>
      <c r="F92" s="6" t="str">
        <f>TEXT(Main_table[[#This Row],[Order Date]],"mmmm")</f>
        <v>April</v>
      </c>
      <c r="G92" s="6" t="s">
        <v>293</v>
      </c>
      <c r="H92" s="6" t="s">
        <v>294</v>
      </c>
      <c r="I92" s="6" t="s">
        <v>21</v>
      </c>
      <c r="J92" s="6" t="s">
        <v>41</v>
      </c>
      <c r="K92" s="25">
        <v>4000</v>
      </c>
      <c r="L92" s="26">
        <v>2</v>
      </c>
      <c r="M92" s="25">
        <f>Main_table[[#This Row],[Qty]]*Main_table[[#This Row],[Price]]</f>
        <v>8000</v>
      </c>
      <c r="N92" s="6" t="s">
        <v>23</v>
      </c>
      <c r="O92" s="25">
        <f>SUMIFS(Main_table[Amount], Main_table[Order Date], "&gt;"&amp;Main_table[[#This Row],[Order Date]]-30,Main_table[Order Date], "&lt;="&amp;Main_table[[#This Row],[Order Date]])</f>
        <v>904570</v>
      </c>
      <c r="P92" s="25">
        <f>SUMIFS(Main_table[Amount], Main_table[Order Date], "&gt;"&amp;Main_table[[#This Row],[Order Date]]-90,Main_table[Order Date], "&lt;="&amp;Main_table[[#This Row],[Order Date]])</f>
        <v>904570</v>
      </c>
      <c r="Q92" s="25">
        <f>SUMIFS(Main_table[Amount], Main_table[Order Date], "&gt;"&amp;DATE(2022, 9, 12)-30, Main_table[Order Date], "&lt;="&amp;DATE(2022, 9, 12))</f>
        <v>8929710</v>
      </c>
      <c r="R92" s="25">
        <f>SUMIFS(Main_table[Amount], Main_table[Order Date], "&gt;"&amp;DATE(2022, 9, 12)-90, Main_table[Order Date], "&lt;="&amp;DATE(2022, 9, 12))</f>
        <v>12529390</v>
      </c>
      <c r="S92" s="25" t="b">
        <f>AND(Main_table[[#This Row],[Order Date]] &gt; DATE(2022,8,12), Main_table[[#This Row],[Order Date]] &lt;=DATE(2022,9,12))</f>
        <v>0</v>
      </c>
    </row>
    <row r="93" spans="2:19" ht="13.8" x14ac:dyDescent="0.25">
      <c r="B93" s="6" t="s">
        <v>295</v>
      </c>
      <c r="C93" s="15">
        <v>44664</v>
      </c>
      <c r="D93" s="6" t="str">
        <f>TEXT(Main_table[[#This Row],[Order Date]],"d")</f>
        <v>13</v>
      </c>
      <c r="E93" s="6" t="str">
        <f>TEXT(Main_table[[#This Row],[Order Date]],"dddd")</f>
        <v>Wednesday</v>
      </c>
      <c r="F93" s="6" t="str">
        <f>TEXT(Main_table[[#This Row],[Order Date]],"mmmm")</f>
        <v>April</v>
      </c>
      <c r="G93" s="6" t="s">
        <v>296</v>
      </c>
      <c r="H93" s="6" t="s">
        <v>297</v>
      </c>
      <c r="I93" s="6" t="s">
        <v>27</v>
      </c>
      <c r="J93" s="6" t="s">
        <v>45</v>
      </c>
      <c r="K93" s="25">
        <v>1500</v>
      </c>
      <c r="L93" s="26">
        <v>3</v>
      </c>
      <c r="M93" s="25">
        <f>Main_table[[#This Row],[Qty]]*Main_table[[#This Row],[Price]]</f>
        <v>4500</v>
      </c>
      <c r="N93" s="6" t="s">
        <v>17</v>
      </c>
      <c r="O93" s="25">
        <f>SUMIFS(Main_table[Amount], Main_table[Order Date], "&gt;"&amp;Main_table[[#This Row],[Order Date]]-30,Main_table[Order Date], "&lt;="&amp;Main_table[[#This Row],[Order Date]])</f>
        <v>904570</v>
      </c>
      <c r="P93" s="25">
        <f>SUMIFS(Main_table[Amount], Main_table[Order Date], "&gt;"&amp;Main_table[[#This Row],[Order Date]]-90,Main_table[Order Date], "&lt;="&amp;Main_table[[#This Row],[Order Date]])</f>
        <v>904570</v>
      </c>
      <c r="Q93" s="25">
        <f>SUMIFS(Main_table[Amount], Main_table[Order Date], "&gt;"&amp;DATE(2022, 9, 12)-30, Main_table[Order Date], "&lt;="&amp;DATE(2022, 9, 12))</f>
        <v>8929710</v>
      </c>
      <c r="R93" s="25">
        <f>SUMIFS(Main_table[Amount], Main_table[Order Date], "&gt;"&amp;DATE(2022, 9, 12)-90, Main_table[Order Date], "&lt;="&amp;DATE(2022, 9, 12))</f>
        <v>12529390</v>
      </c>
      <c r="S93" s="25" t="b">
        <f>AND(Main_table[[#This Row],[Order Date]] &gt; DATE(2022,8,12), Main_table[[#This Row],[Order Date]] &lt;=DATE(2022,9,12))</f>
        <v>0</v>
      </c>
    </row>
    <row r="94" spans="2:19" ht="13.8" x14ac:dyDescent="0.25">
      <c r="B94" s="6" t="s">
        <v>298</v>
      </c>
      <c r="C94" s="15">
        <v>44665</v>
      </c>
      <c r="D94" s="6" t="str">
        <f>TEXT(Main_table[[#This Row],[Order Date]],"d")</f>
        <v>14</v>
      </c>
      <c r="E94" s="6" t="str">
        <f>TEXT(Main_table[[#This Row],[Order Date]],"dddd")</f>
        <v>Thursday</v>
      </c>
      <c r="F94" s="6" t="str">
        <f>TEXT(Main_table[[#This Row],[Order Date]],"mmmm")</f>
        <v>April</v>
      </c>
      <c r="G94" s="6" t="s">
        <v>299</v>
      </c>
      <c r="H94" s="6" t="s">
        <v>300</v>
      </c>
      <c r="I94" s="6" t="s">
        <v>32</v>
      </c>
      <c r="J94" s="6" t="s">
        <v>16</v>
      </c>
      <c r="K94" s="25">
        <v>210</v>
      </c>
      <c r="L94" s="26">
        <v>7</v>
      </c>
      <c r="M94" s="25">
        <f>Main_table[[#This Row],[Qty]]*Main_table[[#This Row],[Price]]</f>
        <v>1470</v>
      </c>
      <c r="N94" s="6" t="s">
        <v>23</v>
      </c>
      <c r="O94" s="25">
        <f>SUMIFS(Main_table[Amount], Main_table[Order Date], "&gt;"&amp;Main_table[[#This Row],[Order Date]]-30,Main_table[Order Date], "&lt;="&amp;Main_table[[#This Row],[Order Date]])</f>
        <v>955200</v>
      </c>
      <c r="P94" s="25">
        <f>SUMIFS(Main_table[Amount], Main_table[Order Date], "&gt;"&amp;Main_table[[#This Row],[Order Date]]-90,Main_table[Order Date], "&lt;="&amp;Main_table[[#This Row],[Order Date]])</f>
        <v>955200</v>
      </c>
      <c r="Q94" s="25">
        <f>SUMIFS(Main_table[Amount], Main_table[Order Date], "&gt;"&amp;DATE(2022, 9, 12)-30, Main_table[Order Date], "&lt;="&amp;DATE(2022, 9, 12))</f>
        <v>8929710</v>
      </c>
      <c r="R94" s="25">
        <f>SUMIFS(Main_table[Amount], Main_table[Order Date], "&gt;"&amp;DATE(2022, 9, 12)-90, Main_table[Order Date], "&lt;="&amp;DATE(2022, 9, 12))</f>
        <v>12529390</v>
      </c>
      <c r="S94" s="25" t="b">
        <f>AND(Main_table[[#This Row],[Order Date]] &gt; DATE(2022,8,12), Main_table[[#This Row],[Order Date]] &lt;=DATE(2022,9,12))</f>
        <v>0</v>
      </c>
    </row>
    <row r="95" spans="2:19" ht="13.8" x14ac:dyDescent="0.25">
      <c r="B95" s="6" t="s">
        <v>301</v>
      </c>
      <c r="C95" s="15">
        <v>44665</v>
      </c>
      <c r="D95" s="6" t="str">
        <f>TEXT(Main_table[[#This Row],[Order Date]],"d")</f>
        <v>14</v>
      </c>
      <c r="E95" s="6" t="str">
        <f>TEXT(Main_table[[#This Row],[Order Date]],"dddd")</f>
        <v>Thursday</v>
      </c>
      <c r="F95" s="6" t="str">
        <f>TEXT(Main_table[[#This Row],[Order Date]],"mmmm")</f>
        <v>April</v>
      </c>
      <c r="G95" s="6" t="s">
        <v>302</v>
      </c>
      <c r="H95" s="6" t="s">
        <v>303</v>
      </c>
      <c r="I95" s="6" t="s">
        <v>15</v>
      </c>
      <c r="J95" s="6" t="s">
        <v>22</v>
      </c>
      <c r="K95" s="25">
        <v>4000</v>
      </c>
      <c r="L95" s="26">
        <v>6</v>
      </c>
      <c r="M95" s="25">
        <f>Main_table[[#This Row],[Qty]]*Main_table[[#This Row],[Price]]</f>
        <v>24000</v>
      </c>
      <c r="N95" s="29" t="s">
        <v>17</v>
      </c>
      <c r="O95" s="25">
        <f>SUMIFS(Main_table[Amount], Main_table[Order Date], "&gt;"&amp;Main_table[[#This Row],[Order Date]]-30,Main_table[Order Date], "&lt;="&amp;Main_table[[#This Row],[Order Date]])</f>
        <v>955200</v>
      </c>
      <c r="P95" s="25">
        <f>SUMIFS(Main_table[Amount], Main_table[Order Date], "&gt;"&amp;Main_table[[#This Row],[Order Date]]-90,Main_table[Order Date], "&lt;="&amp;Main_table[[#This Row],[Order Date]])</f>
        <v>955200</v>
      </c>
      <c r="Q95" s="25">
        <f>SUMIFS(Main_table[Amount], Main_table[Order Date], "&gt;"&amp;DATE(2022, 9, 12)-30, Main_table[Order Date], "&lt;="&amp;DATE(2022, 9, 12))</f>
        <v>8929710</v>
      </c>
      <c r="R95" s="25">
        <f>SUMIFS(Main_table[Amount], Main_table[Order Date], "&gt;"&amp;DATE(2022, 9, 12)-90, Main_table[Order Date], "&lt;="&amp;DATE(2022, 9, 12))</f>
        <v>12529390</v>
      </c>
      <c r="S95" s="25" t="b">
        <f>AND(Main_table[[#This Row],[Order Date]] &gt; DATE(2022,8,12), Main_table[[#This Row],[Order Date]] &lt;=DATE(2022,9,12))</f>
        <v>0</v>
      </c>
    </row>
    <row r="96" spans="2:19" ht="13.8" x14ac:dyDescent="0.25">
      <c r="B96" s="6" t="s">
        <v>304</v>
      </c>
      <c r="C96" s="15">
        <v>44665</v>
      </c>
      <c r="D96" s="6" t="str">
        <f>TEXT(Main_table[[#This Row],[Order Date]],"d")</f>
        <v>14</v>
      </c>
      <c r="E96" s="6" t="str">
        <f>TEXT(Main_table[[#This Row],[Order Date]],"dddd")</f>
        <v>Thursday</v>
      </c>
      <c r="F96" s="6" t="str">
        <f>TEXT(Main_table[[#This Row],[Order Date]],"mmmm")</f>
        <v>April</v>
      </c>
      <c r="G96" s="6" t="s">
        <v>305</v>
      </c>
      <c r="H96" s="6" t="s">
        <v>306</v>
      </c>
      <c r="I96" s="6" t="s">
        <v>21</v>
      </c>
      <c r="J96" s="6" t="s">
        <v>28</v>
      </c>
      <c r="K96" s="25">
        <v>3200</v>
      </c>
      <c r="L96" s="26">
        <v>1</v>
      </c>
      <c r="M96" s="25">
        <f>Main_table[[#This Row],[Qty]]*Main_table[[#This Row],[Price]]</f>
        <v>3200</v>
      </c>
      <c r="N96" s="6" t="s">
        <v>23</v>
      </c>
      <c r="O96" s="25">
        <f>SUMIFS(Main_table[Amount], Main_table[Order Date], "&gt;"&amp;Main_table[[#This Row],[Order Date]]-30,Main_table[Order Date], "&lt;="&amp;Main_table[[#This Row],[Order Date]])</f>
        <v>955200</v>
      </c>
      <c r="P96" s="25">
        <f>SUMIFS(Main_table[Amount], Main_table[Order Date], "&gt;"&amp;Main_table[[#This Row],[Order Date]]-90,Main_table[Order Date], "&lt;="&amp;Main_table[[#This Row],[Order Date]])</f>
        <v>955200</v>
      </c>
      <c r="Q96" s="25">
        <f>SUMIFS(Main_table[Amount], Main_table[Order Date], "&gt;"&amp;DATE(2022, 9, 12)-30, Main_table[Order Date], "&lt;="&amp;DATE(2022, 9, 12))</f>
        <v>8929710</v>
      </c>
      <c r="R96" s="25">
        <f>SUMIFS(Main_table[Amount], Main_table[Order Date], "&gt;"&amp;DATE(2022, 9, 12)-90, Main_table[Order Date], "&lt;="&amp;DATE(2022, 9, 12))</f>
        <v>12529390</v>
      </c>
      <c r="S96" s="25" t="b">
        <f>AND(Main_table[[#This Row],[Order Date]] &gt; DATE(2022,8,12), Main_table[[#This Row],[Order Date]] &lt;=DATE(2022,9,12))</f>
        <v>0</v>
      </c>
    </row>
    <row r="97" spans="2:19" ht="13.8" x14ac:dyDescent="0.25">
      <c r="B97" s="6" t="s">
        <v>307</v>
      </c>
      <c r="C97" s="15">
        <v>44665</v>
      </c>
      <c r="D97" s="6" t="str">
        <f>TEXT(Main_table[[#This Row],[Order Date]],"d")</f>
        <v>14</v>
      </c>
      <c r="E97" s="6" t="str">
        <f>TEXT(Main_table[[#This Row],[Order Date]],"dddd")</f>
        <v>Thursday</v>
      </c>
      <c r="F97" s="6" t="str">
        <f>TEXT(Main_table[[#This Row],[Order Date]],"mmmm")</f>
        <v>April</v>
      </c>
      <c r="G97" s="6" t="s">
        <v>308</v>
      </c>
      <c r="H97" s="6" t="s">
        <v>309</v>
      </c>
      <c r="I97" s="6" t="s">
        <v>27</v>
      </c>
      <c r="J97" s="6" t="s">
        <v>33</v>
      </c>
      <c r="K97" s="25">
        <v>2900</v>
      </c>
      <c r="L97" s="26">
        <v>3</v>
      </c>
      <c r="M97" s="25">
        <f>Main_table[[#This Row],[Qty]]*Main_table[[#This Row],[Price]]</f>
        <v>8700</v>
      </c>
      <c r="N97" s="6" t="s">
        <v>17</v>
      </c>
      <c r="O97" s="25">
        <f>SUMIFS(Main_table[Amount], Main_table[Order Date], "&gt;"&amp;Main_table[[#This Row],[Order Date]]-30,Main_table[Order Date], "&lt;="&amp;Main_table[[#This Row],[Order Date]])</f>
        <v>955200</v>
      </c>
      <c r="P97" s="25">
        <f>SUMIFS(Main_table[Amount], Main_table[Order Date], "&gt;"&amp;Main_table[[#This Row],[Order Date]]-90,Main_table[Order Date], "&lt;="&amp;Main_table[[#This Row],[Order Date]])</f>
        <v>955200</v>
      </c>
      <c r="Q97" s="25">
        <f>SUMIFS(Main_table[Amount], Main_table[Order Date], "&gt;"&amp;DATE(2022, 9, 12)-30, Main_table[Order Date], "&lt;="&amp;DATE(2022, 9, 12))</f>
        <v>8929710</v>
      </c>
      <c r="R97" s="25">
        <f>SUMIFS(Main_table[Amount], Main_table[Order Date], "&gt;"&amp;DATE(2022, 9, 12)-90, Main_table[Order Date], "&lt;="&amp;DATE(2022, 9, 12))</f>
        <v>12529390</v>
      </c>
      <c r="S97" s="25" t="b">
        <f>AND(Main_table[[#This Row],[Order Date]] &gt; DATE(2022,8,12), Main_table[[#This Row],[Order Date]] &lt;=DATE(2022,9,12))</f>
        <v>0</v>
      </c>
    </row>
    <row r="98" spans="2:19" ht="13.8" x14ac:dyDescent="0.25">
      <c r="B98" s="6" t="s">
        <v>310</v>
      </c>
      <c r="C98" s="15">
        <v>44665</v>
      </c>
      <c r="D98" s="6" t="str">
        <f>TEXT(Main_table[[#This Row],[Order Date]],"d")</f>
        <v>14</v>
      </c>
      <c r="E98" s="6" t="str">
        <f>TEXT(Main_table[[#This Row],[Order Date]],"dddd")</f>
        <v>Thursday</v>
      </c>
      <c r="F98" s="6" t="str">
        <f>TEXT(Main_table[[#This Row],[Order Date]],"mmmm")</f>
        <v>April</v>
      </c>
      <c r="G98" s="6" t="s">
        <v>311</v>
      </c>
      <c r="H98" s="6" t="s">
        <v>312</v>
      </c>
      <c r="I98" s="6" t="s">
        <v>32</v>
      </c>
      <c r="J98" s="6" t="s">
        <v>37</v>
      </c>
      <c r="K98" s="25">
        <v>190</v>
      </c>
      <c r="L98" s="26">
        <v>4</v>
      </c>
      <c r="M98" s="25">
        <f>Main_table[[#This Row],[Qty]]*Main_table[[#This Row],[Price]]</f>
        <v>760</v>
      </c>
      <c r="N98" s="6" t="s">
        <v>23</v>
      </c>
      <c r="O98" s="25">
        <f>SUMIFS(Main_table[Amount], Main_table[Order Date], "&gt;"&amp;Main_table[[#This Row],[Order Date]]-30,Main_table[Order Date], "&lt;="&amp;Main_table[[#This Row],[Order Date]])</f>
        <v>955200</v>
      </c>
      <c r="P98" s="25">
        <f>SUMIFS(Main_table[Amount], Main_table[Order Date], "&gt;"&amp;Main_table[[#This Row],[Order Date]]-90,Main_table[Order Date], "&lt;="&amp;Main_table[[#This Row],[Order Date]])</f>
        <v>955200</v>
      </c>
      <c r="Q98" s="25">
        <f>SUMIFS(Main_table[Amount], Main_table[Order Date], "&gt;"&amp;DATE(2022, 9, 12)-30, Main_table[Order Date], "&lt;="&amp;DATE(2022, 9, 12))</f>
        <v>8929710</v>
      </c>
      <c r="R98" s="25">
        <f>SUMIFS(Main_table[Amount], Main_table[Order Date], "&gt;"&amp;DATE(2022, 9, 12)-90, Main_table[Order Date], "&lt;="&amp;DATE(2022, 9, 12))</f>
        <v>12529390</v>
      </c>
      <c r="S98" s="25" t="b">
        <f>AND(Main_table[[#This Row],[Order Date]] &gt; DATE(2022,8,12), Main_table[[#This Row],[Order Date]] &lt;=DATE(2022,9,12))</f>
        <v>0</v>
      </c>
    </row>
    <row r="99" spans="2:19" ht="13.8" x14ac:dyDescent="0.25">
      <c r="B99" s="6" t="s">
        <v>313</v>
      </c>
      <c r="C99" s="15">
        <v>44665</v>
      </c>
      <c r="D99" s="6" t="str">
        <f>TEXT(Main_table[[#This Row],[Order Date]],"d")</f>
        <v>14</v>
      </c>
      <c r="E99" s="6" t="str">
        <f>TEXT(Main_table[[#This Row],[Order Date]],"dddd")</f>
        <v>Thursday</v>
      </c>
      <c r="F99" s="6" t="str">
        <f>TEXT(Main_table[[#This Row],[Order Date]],"mmmm")</f>
        <v>April</v>
      </c>
      <c r="G99" s="6" t="s">
        <v>314</v>
      </c>
      <c r="H99" s="6" t="s">
        <v>315</v>
      </c>
      <c r="I99" s="6" t="s">
        <v>15</v>
      </c>
      <c r="J99" s="6" t="s">
        <v>41</v>
      </c>
      <c r="K99" s="25">
        <v>4000</v>
      </c>
      <c r="L99" s="26">
        <v>2</v>
      </c>
      <c r="M99" s="25">
        <f>Main_table[[#This Row],[Qty]]*Main_table[[#This Row],[Price]]</f>
        <v>8000</v>
      </c>
      <c r="N99" s="29" t="s">
        <v>17</v>
      </c>
      <c r="O99" s="25">
        <f>SUMIFS(Main_table[Amount], Main_table[Order Date], "&gt;"&amp;Main_table[[#This Row],[Order Date]]-30,Main_table[Order Date], "&lt;="&amp;Main_table[[#This Row],[Order Date]])</f>
        <v>955200</v>
      </c>
      <c r="P99" s="25">
        <f>SUMIFS(Main_table[Amount], Main_table[Order Date], "&gt;"&amp;Main_table[[#This Row],[Order Date]]-90,Main_table[Order Date], "&lt;="&amp;Main_table[[#This Row],[Order Date]])</f>
        <v>955200</v>
      </c>
      <c r="Q99" s="25">
        <f>SUMIFS(Main_table[Amount], Main_table[Order Date], "&gt;"&amp;DATE(2022, 9, 12)-30, Main_table[Order Date], "&lt;="&amp;DATE(2022, 9, 12))</f>
        <v>8929710</v>
      </c>
      <c r="R99" s="25">
        <f>SUMIFS(Main_table[Amount], Main_table[Order Date], "&gt;"&amp;DATE(2022, 9, 12)-90, Main_table[Order Date], "&lt;="&amp;DATE(2022, 9, 12))</f>
        <v>12529390</v>
      </c>
      <c r="S99" s="25" t="b">
        <f>AND(Main_table[[#This Row],[Order Date]] &gt; DATE(2022,8,12), Main_table[[#This Row],[Order Date]] &lt;=DATE(2022,9,12))</f>
        <v>0</v>
      </c>
    </row>
    <row r="100" spans="2:19" ht="13.8" x14ac:dyDescent="0.25">
      <c r="B100" s="6" t="s">
        <v>316</v>
      </c>
      <c r="C100" s="15">
        <v>44665</v>
      </c>
      <c r="D100" s="6" t="str">
        <f>TEXT(Main_table[[#This Row],[Order Date]],"d")</f>
        <v>14</v>
      </c>
      <c r="E100" s="6" t="str">
        <f>TEXT(Main_table[[#This Row],[Order Date]],"dddd")</f>
        <v>Thursday</v>
      </c>
      <c r="F100" s="6" t="str">
        <f>TEXT(Main_table[[#This Row],[Order Date]],"mmmm")</f>
        <v>April</v>
      </c>
      <c r="G100" s="6" t="s">
        <v>317</v>
      </c>
      <c r="H100" s="6" t="s">
        <v>318</v>
      </c>
      <c r="I100" s="6" t="s">
        <v>21</v>
      </c>
      <c r="J100" s="6" t="s">
        <v>45</v>
      </c>
      <c r="K100" s="25">
        <v>1500</v>
      </c>
      <c r="L100" s="26">
        <v>3</v>
      </c>
      <c r="M100" s="25">
        <f>Main_table[[#This Row],[Qty]]*Main_table[[#This Row],[Price]]</f>
        <v>4500</v>
      </c>
      <c r="N100" s="6" t="s">
        <v>23</v>
      </c>
      <c r="O100" s="25">
        <f>SUMIFS(Main_table[Amount], Main_table[Order Date], "&gt;"&amp;Main_table[[#This Row],[Order Date]]-30,Main_table[Order Date], "&lt;="&amp;Main_table[[#This Row],[Order Date]])</f>
        <v>955200</v>
      </c>
      <c r="P100" s="25">
        <f>SUMIFS(Main_table[Amount], Main_table[Order Date], "&gt;"&amp;Main_table[[#This Row],[Order Date]]-90,Main_table[Order Date], "&lt;="&amp;Main_table[[#This Row],[Order Date]])</f>
        <v>955200</v>
      </c>
      <c r="Q100" s="25">
        <f>SUMIFS(Main_table[Amount], Main_table[Order Date], "&gt;"&amp;DATE(2022, 9, 12)-30, Main_table[Order Date], "&lt;="&amp;DATE(2022, 9, 12))</f>
        <v>8929710</v>
      </c>
      <c r="R100" s="25">
        <f>SUMIFS(Main_table[Amount], Main_table[Order Date], "&gt;"&amp;DATE(2022, 9, 12)-90, Main_table[Order Date], "&lt;="&amp;DATE(2022, 9, 12))</f>
        <v>12529390</v>
      </c>
      <c r="S100" s="25" t="b">
        <f>AND(Main_table[[#This Row],[Order Date]] &gt; DATE(2022,8,12), Main_table[[#This Row],[Order Date]] &lt;=DATE(2022,9,12))</f>
        <v>0</v>
      </c>
    </row>
    <row r="101" spans="2:19" ht="13.8" x14ac:dyDescent="0.25">
      <c r="B101" s="6" t="s">
        <v>319</v>
      </c>
      <c r="C101" s="15">
        <v>44666</v>
      </c>
      <c r="D101" s="6" t="str">
        <f>TEXT(Main_table[[#This Row],[Order Date]],"d")</f>
        <v>15</v>
      </c>
      <c r="E101" s="6" t="str">
        <f>TEXT(Main_table[[#This Row],[Order Date]],"dddd")</f>
        <v>Friday</v>
      </c>
      <c r="F101" s="6" t="str">
        <f>TEXT(Main_table[[#This Row],[Order Date]],"mmmm")</f>
        <v>April</v>
      </c>
      <c r="G101" s="6" t="s">
        <v>320</v>
      </c>
      <c r="H101" s="6" t="s">
        <v>321</v>
      </c>
      <c r="I101" s="6" t="s">
        <v>27</v>
      </c>
      <c r="J101" s="6" t="s">
        <v>16</v>
      </c>
      <c r="K101" s="25">
        <v>210</v>
      </c>
      <c r="L101" s="26">
        <v>4</v>
      </c>
      <c r="M101" s="25">
        <f>Main_table[[#This Row],[Qty]]*Main_table[[#This Row],[Price]]</f>
        <v>840</v>
      </c>
      <c r="N101" s="6" t="s">
        <v>17</v>
      </c>
      <c r="O101" s="25">
        <f>SUMIFS(Main_table[Amount], Main_table[Order Date], "&gt;"&amp;Main_table[[#This Row],[Order Date]]-30,Main_table[Order Date], "&lt;="&amp;Main_table[[#This Row],[Order Date]])</f>
        <v>1055000</v>
      </c>
      <c r="P101" s="25">
        <f>SUMIFS(Main_table[Amount], Main_table[Order Date], "&gt;"&amp;Main_table[[#This Row],[Order Date]]-90,Main_table[Order Date], "&lt;="&amp;Main_table[[#This Row],[Order Date]])</f>
        <v>1055000</v>
      </c>
      <c r="Q101" s="25">
        <f>SUMIFS(Main_table[Amount], Main_table[Order Date], "&gt;"&amp;DATE(2022, 9, 12)-30, Main_table[Order Date], "&lt;="&amp;DATE(2022, 9, 12))</f>
        <v>8929710</v>
      </c>
      <c r="R101" s="25">
        <f>SUMIFS(Main_table[Amount], Main_table[Order Date], "&gt;"&amp;DATE(2022, 9, 12)-90, Main_table[Order Date], "&lt;="&amp;DATE(2022, 9, 12))</f>
        <v>12529390</v>
      </c>
      <c r="S101" s="25" t="b">
        <f>AND(Main_table[[#This Row],[Order Date]] &gt; DATE(2022,8,12), Main_table[[#This Row],[Order Date]] &lt;=DATE(2022,9,12))</f>
        <v>0</v>
      </c>
    </row>
    <row r="102" spans="2:19" ht="13.8" x14ac:dyDescent="0.25">
      <c r="B102" s="6" t="s">
        <v>322</v>
      </c>
      <c r="C102" s="15">
        <v>44666</v>
      </c>
      <c r="D102" s="6" t="str">
        <f>TEXT(Main_table[[#This Row],[Order Date]],"d")</f>
        <v>15</v>
      </c>
      <c r="E102" s="6" t="str">
        <f>TEXT(Main_table[[#This Row],[Order Date]],"dddd")</f>
        <v>Friday</v>
      </c>
      <c r="F102" s="6" t="str">
        <f>TEXT(Main_table[[#This Row],[Order Date]],"mmmm")</f>
        <v>April</v>
      </c>
      <c r="G102" s="6" t="s">
        <v>323</v>
      </c>
      <c r="H102" s="6" t="s">
        <v>324</v>
      </c>
      <c r="I102" s="6" t="s">
        <v>32</v>
      </c>
      <c r="J102" s="6" t="s">
        <v>22</v>
      </c>
      <c r="K102" s="25">
        <v>4000</v>
      </c>
      <c r="L102" s="26">
        <v>5</v>
      </c>
      <c r="M102" s="25">
        <f>Main_table[[#This Row],[Qty]]*Main_table[[#This Row],[Price]]</f>
        <v>20000</v>
      </c>
      <c r="N102" s="6" t="s">
        <v>23</v>
      </c>
      <c r="O102" s="25">
        <f>SUMIFS(Main_table[Amount], Main_table[Order Date], "&gt;"&amp;Main_table[[#This Row],[Order Date]]-30,Main_table[Order Date], "&lt;="&amp;Main_table[[#This Row],[Order Date]])</f>
        <v>1055000</v>
      </c>
      <c r="P102" s="25">
        <f>SUMIFS(Main_table[Amount], Main_table[Order Date], "&gt;"&amp;Main_table[[#This Row],[Order Date]]-90,Main_table[Order Date], "&lt;="&amp;Main_table[[#This Row],[Order Date]])</f>
        <v>1055000</v>
      </c>
      <c r="Q102" s="25">
        <f>SUMIFS(Main_table[Amount], Main_table[Order Date], "&gt;"&amp;DATE(2022, 9, 12)-30, Main_table[Order Date], "&lt;="&amp;DATE(2022, 9, 12))</f>
        <v>8929710</v>
      </c>
      <c r="R102" s="25">
        <f>SUMIFS(Main_table[Amount], Main_table[Order Date], "&gt;"&amp;DATE(2022, 9, 12)-90, Main_table[Order Date], "&lt;="&amp;DATE(2022, 9, 12))</f>
        <v>12529390</v>
      </c>
      <c r="S102" s="25" t="b">
        <f>AND(Main_table[[#This Row],[Order Date]] &gt; DATE(2022,8,12), Main_table[[#This Row],[Order Date]] &lt;=DATE(2022,9,12))</f>
        <v>0</v>
      </c>
    </row>
    <row r="103" spans="2:19" ht="13.8" x14ac:dyDescent="0.25">
      <c r="B103" s="6" t="s">
        <v>325</v>
      </c>
      <c r="C103" s="15">
        <v>44666</v>
      </c>
      <c r="D103" s="6" t="str">
        <f>TEXT(Main_table[[#This Row],[Order Date]],"d")</f>
        <v>15</v>
      </c>
      <c r="E103" s="6" t="str">
        <f>TEXT(Main_table[[#This Row],[Order Date]],"dddd")</f>
        <v>Friday</v>
      </c>
      <c r="F103" s="6" t="str">
        <f>TEXT(Main_table[[#This Row],[Order Date]],"mmmm")</f>
        <v>April</v>
      </c>
      <c r="G103" s="6" t="s">
        <v>326</v>
      </c>
      <c r="H103" s="6" t="s">
        <v>327</v>
      </c>
      <c r="I103" s="6" t="s">
        <v>15</v>
      </c>
      <c r="J103" s="6" t="s">
        <v>28</v>
      </c>
      <c r="K103" s="25">
        <v>3200</v>
      </c>
      <c r="L103" s="26">
        <v>6</v>
      </c>
      <c r="M103" s="25">
        <f>Main_table[[#This Row],[Qty]]*Main_table[[#This Row],[Price]]</f>
        <v>19200</v>
      </c>
      <c r="N103" s="29" t="s">
        <v>17</v>
      </c>
      <c r="O103" s="25">
        <f>SUMIFS(Main_table[Amount], Main_table[Order Date], "&gt;"&amp;Main_table[[#This Row],[Order Date]]-30,Main_table[Order Date], "&lt;="&amp;Main_table[[#This Row],[Order Date]])</f>
        <v>1055000</v>
      </c>
      <c r="P103" s="25">
        <f>SUMIFS(Main_table[Amount], Main_table[Order Date], "&gt;"&amp;Main_table[[#This Row],[Order Date]]-90,Main_table[Order Date], "&lt;="&amp;Main_table[[#This Row],[Order Date]])</f>
        <v>1055000</v>
      </c>
      <c r="Q103" s="25">
        <f>SUMIFS(Main_table[Amount], Main_table[Order Date], "&gt;"&amp;DATE(2022, 9, 12)-30, Main_table[Order Date], "&lt;="&amp;DATE(2022, 9, 12))</f>
        <v>8929710</v>
      </c>
      <c r="R103" s="25">
        <f>SUMIFS(Main_table[Amount], Main_table[Order Date], "&gt;"&amp;DATE(2022, 9, 12)-90, Main_table[Order Date], "&lt;="&amp;DATE(2022, 9, 12))</f>
        <v>12529390</v>
      </c>
      <c r="S103" s="25" t="b">
        <f>AND(Main_table[[#This Row],[Order Date]] &gt; DATE(2022,8,12), Main_table[[#This Row],[Order Date]] &lt;=DATE(2022,9,12))</f>
        <v>0</v>
      </c>
    </row>
    <row r="104" spans="2:19" ht="13.8" x14ac:dyDescent="0.25">
      <c r="B104" s="6" t="s">
        <v>328</v>
      </c>
      <c r="C104" s="15">
        <v>44666</v>
      </c>
      <c r="D104" s="6" t="str">
        <f>TEXT(Main_table[[#This Row],[Order Date]],"d")</f>
        <v>15</v>
      </c>
      <c r="E104" s="6" t="str">
        <f>TEXT(Main_table[[#This Row],[Order Date]],"dddd")</f>
        <v>Friday</v>
      </c>
      <c r="F104" s="6" t="str">
        <f>TEXT(Main_table[[#This Row],[Order Date]],"mmmm")</f>
        <v>April</v>
      </c>
      <c r="G104" s="6" t="s">
        <v>329</v>
      </c>
      <c r="H104" s="6" t="s">
        <v>330</v>
      </c>
      <c r="I104" s="6" t="s">
        <v>21</v>
      </c>
      <c r="J104" s="6" t="s">
        <v>33</v>
      </c>
      <c r="K104" s="25">
        <v>2900</v>
      </c>
      <c r="L104" s="26">
        <v>5</v>
      </c>
      <c r="M104" s="25">
        <f>Main_table[[#This Row],[Qty]]*Main_table[[#This Row],[Price]]</f>
        <v>14500</v>
      </c>
      <c r="N104" s="6" t="s">
        <v>23</v>
      </c>
      <c r="O104" s="25">
        <f>SUMIFS(Main_table[Amount], Main_table[Order Date], "&gt;"&amp;Main_table[[#This Row],[Order Date]]-30,Main_table[Order Date], "&lt;="&amp;Main_table[[#This Row],[Order Date]])</f>
        <v>1055000</v>
      </c>
      <c r="P104" s="25">
        <f>SUMIFS(Main_table[Amount], Main_table[Order Date], "&gt;"&amp;Main_table[[#This Row],[Order Date]]-90,Main_table[Order Date], "&lt;="&amp;Main_table[[#This Row],[Order Date]])</f>
        <v>1055000</v>
      </c>
      <c r="Q104" s="25">
        <f>SUMIFS(Main_table[Amount], Main_table[Order Date], "&gt;"&amp;DATE(2022, 9, 12)-30, Main_table[Order Date], "&lt;="&amp;DATE(2022, 9, 12))</f>
        <v>8929710</v>
      </c>
      <c r="R104" s="25">
        <f>SUMIFS(Main_table[Amount], Main_table[Order Date], "&gt;"&amp;DATE(2022, 9, 12)-90, Main_table[Order Date], "&lt;="&amp;DATE(2022, 9, 12))</f>
        <v>12529390</v>
      </c>
      <c r="S104" s="25" t="b">
        <f>AND(Main_table[[#This Row],[Order Date]] &gt; DATE(2022,8,12), Main_table[[#This Row],[Order Date]] &lt;=DATE(2022,9,12))</f>
        <v>0</v>
      </c>
    </row>
    <row r="105" spans="2:19" ht="13.8" x14ac:dyDescent="0.25">
      <c r="B105" s="6" t="s">
        <v>331</v>
      </c>
      <c r="C105" s="15">
        <v>44666</v>
      </c>
      <c r="D105" s="6" t="str">
        <f>TEXT(Main_table[[#This Row],[Order Date]],"d")</f>
        <v>15</v>
      </c>
      <c r="E105" s="6" t="str">
        <f>TEXT(Main_table[[#This Row],[Order Date]],"dddd")</f>
        <v>Friday</v>
      </c>
      <c r="F105" s="6" t="str">
        <f>TEXT(Main_table[[#This Row],[Order Date]],"mmmm")</f>
        <v>April</v>
      </c>
      <c r="G105" s="6" t="s">
        <v>332</v>
      </c>
      <c r="H105" s="6" t="s">
        <v>333</v>
      </c>
      <c r="I105" s="6" t="s">
        <v>27</v>
      </c>
      <c r="J105" s="6" t="s">
        <v>37</v>
      </c>
      <c r="K105" s="25">
        <v>190</v>
      </c>
      <c r="L105" s="26">
        <v>4</v>
      </c>
      <c r="M105" s="25">
        <f>Main_table[[#This Row],[Qty]]*Main_table[[#This Row],[Price]]</f>
        <v>760</v>
      </c>
      <c r="N105" s="6" t="s">
        <v>17</v>
      </c>
      <c r="O105" s="25">
        <f>SUMIFS(Main_table[Amount], Main_table[Order Date], "&gt;"&amp;Main_table[[#This Row],[Order Date]]-30,Main_table[Order Date], "&lt;="&amp;Main_table[[#This Row],[Order Date]])</f>
        <v>1055000</v>
      </c>
      <c r="P105" s="25">
        <f>SUMIFS(Main_table[Amount], Main_table[Order Date], "&gt;"&amp;Main_table[[#This Row],[Order Date]]-90,Main_table[Order Date], "&lt;="&amp;Main_table[[#This Row],[Order Date]])</f>
        <v>1055000</v>
      </c>
      <c r="Q105" s="25">
        <f>SUMIFS(Main_table[Amount], Main_table[Order Date], "&gt;"&amp;DATE(2022, 9, 12)-30, Main_table[Order Date], "&lt;="&amp;DATE(2022, 9, 12))</f>
        <v>8929710</v>
      </c>
      <c r="R105" s="25">
        <f>SUMIFS(Main_table[Amount], Main_table[Order Date], "&gt;"&amp;DATE(2022, 9, 12)-90, Main_table[Order Date], "&lt;="&amp;DATE(2022, 9, 12))</f>
        <v>12529390</v>
      </c>
      <c r="S105" s="25" t="b">
        <f>AND(Main_table[[#This Row],[Order Date]] &gt; DATE(2022,8,12), Main_table[[#This Row],[Order Date]] &lt;=DATE(2022,9,12))</f>
        <v>0</v>
      </c>
    </row>
    <row r="106" spans="2:19" ht="13.8" x14ac:dyDescent="0.25">
      <c r="B106" s="6" t="s">
        <v>334</v>
      </c>
      <c r="C106" s="15">
        <v>44666</v>
      </c>
      <c r="D106" s="6" t="str">
        <f>TEXT(Main_table[[#This Row],[Order Date]],"d")</f>
        <v>15</v>
      </c>
      <c r="E106" s="6" t="str">
        <f>TEXT(Main_table[[#This Row],[Order Date]],"dddd")</f>
        <v>Friday</v>
      </c>
      <c r="F106" s="6" t="str">
        <f>TEXT(Main_table[[#This Row],[Order Date]],"mmmm")</f>
        <v>April</v>
      </c>
      <c r="G106" s="6" t="s">
        <v>335</v>
      </c>
      <c r="H106" s="6" t="s">
        <v>336</v>
      </c>
      <c r="I106" s="6" t="s">
        <v>32</v>
      </c>
      <c r="J106" s="6" t="s">
        <v>41</v>
      </c>
      <c r="K106" s="25">
        <v>4000</v>
      </c>
      <c r="L106" s="26">
        <v>10</v>
      </c>
      <c r="M106" s="25">
        <f>Main_table[[#This Row],[Qty]]*Main_table[[#This Row],[Price]]</f>
        <v>40000</v>
      </c>
      <c r="N106" s="6" t="s">
        <v>23</v>
      </c>
      <c r="O106" s="25">
        <f>SUMIFS(Main_table[Amount], Main_table[Order Date], "&gt;"&amp;Main_table[[#This Row],[Order Date]]-30,Main_table[Order Date], "&lt;="&amp;Main_table[[#This Row],[Order Date]])</f>
        <v>1055000</v>
      </c>
      <c r="P106" s="25">
        <f>SUMIFS(Main_table[Amount], Main_table[Order Date], "&gt;"&amp;Main_table[[#This Row],[Order Date]]-90,Main_table[Order Date], "&lt;="&amp;Main_table[[#This Row],[Order Date]])</f>
        <v>1055000</v>
      </c>
      <c r="Q106" s="25">
        <f>SUMIFS(Main_table[Amount], Main_table[Order Date], "&gt;"&amp;DATE(2022, 9, 12)-30, Main_table[Order Date], "&lt;="&amp;DATE(2022, 9, 12))</f>
        <v>8929710</v>
      </c>
      <c r="R106" s="25">
        <f>SUMIFS(Main_table[Amount], Main_table[Order Date], "&gt;"&amp;DATE(2022, 9, 12)-90, Main_table[Order Date], "&lt;="&amp;DATE(2022, 9, 12))</f>
        <v>12529390</v>
      </c>
      <c r="S106" s="25" t="b">
        <f>AND(Main_table[[#This Row],[Order Date]] &gt; DATE(2022,8,12), Main_table[[#This Row],[Order Date]] &lt;=DATE(2022,9,12))</f>
        <v>0</v>
      </c>
    </row>
    <row r="107" spans="2:19" ht="13.8" x14ac:dyDescent="0.25">
      <c r="B107" s="6" t="s">
        <v>337</v>
      </c>
      <c r="C107" s="15">
        <v>44666</v>
      </c>
      <c r="D107" s="6" t="str">
        <f>TEXT(Main_table[[#This Row],[Order Date]],"d")</f>
        <v>15</v>
      </c>
      <c r="E107" s="6" t="str">
        <f>TEXT(Main_table[[#This Row],[Order Date]],"dddd")</f>
        <v>Friday</v>
      </c>
      <c r="F107" s="6" t="str">
        <f>TEXT(Main_table[[#This Row],[Order Date]],"mmmm")</f>
        <v>April</v>
      </c>
      <c r="G107" s="6" t="s">
        <v>338</v>
      </c>
      <c r="H107" s="6" t="s">
        <v>339</v>
      </c>
      <c r="I107" s="6" t="s">
        <v>15</v>
      </c>
      <c r="J107" s="6" t="s">
        <v>45</v>
      </c>
      <c r="K107" s="25">
        <v>1500</v>
      </c>
      <c r="L107" s="26">
        <v>3</v>
      </c>
      <c r="M107" s="25">
        <f>Main_table[[#This Row],[Qty]]*Main_table[[#This Row],[Price]]</f>
        <v>4500</v>
      </c>
      <c r="N107" s="29" t="s">
        <v>17</v>
      </c>
      <c r="O107" s="25">
        <f>SUMIFS(Main_table[Amount], Main_table[Order Date], "&gt;"&amp;Main_table[[#This Row],[Order Date]]-30,Main_table[Order Date], "&lt;="&amp;Main_table[[#This Row],[Order Date]])</f>
        <v>1055000</v>
      </c>
      <c r="P107" s="25">
        <f>SUMIFS(Main_table[Amount], Main_table[Order Date], "&gt;"&amp;Main_table[[#This Row],[Order Date]]-90,Main_table[Order Date], "&lt;="&amp;Main_table[[#This Row],[Order Date]])</f>
        <v>1055000</v>
      </c>
      <c r="Q107" s="25">
        <f>SUMIFS(Main_table[Amount], Main_table[Order Date], "&gt;"&amp;DATE(2022, 9, 12)-30, Main_table[Order Date], "&lt;="&amp;DATE(2022, 9, 12))</f>
        <v>8929710</v>
      </c>
      <c r="R107" s="25">
        <f>SUMIFS(Main_table[Amount], Main_table[Order Date], "&gt;"&amp;DATE(2022, 9, 12)-90, Main_table[Order Date], "&lt;="&amp;DATE(2022, 9, 12))</f>
        <v>12529390</v>
      </c>
      <c r="S107" s="25" t="b">
        <f>AND(Main_table[[#This Row],[Order Date]] &gt; DATE(2022,8,12), Main_table[[#This Row],[Order Date]] &lt;=DATE(2022,9,12))</f>
        <v>0</v>
      </c>
    </row>
    <row r="108" spans="2:19" ht="13.8" x14ac:dyDescent="0.25">
      <c r="B108" s="6" t="s">
        <v>340</v>
      </c>
      <c r="C108" s="15">
        <v>44667</v>
      </c>
      <c r="D108" s="6" t="str">
        <f>TEXT(Main_table[[#This Row],[Order Date]],"d")</f>
        <v>16</v>
      </c>
      <c r="E108" s="6" t="str">
        <f>TEXT(Main_table[[#This Row],[Order Date]],"dddd")</f>
        <v>Saturday</v>
      </c>
      <c r="F108" s="6" t="str">
        <f>TEXT(Main_table[[#This Row],[Order Date]],"mmmm")</f>
        <v>April</v>
      </c>
      <c r="G108" s="6" t="s">
        <v>341</v>
      </c>
      <c r="H108" s="6" t="s">
        <v>342</v>
      </c>
      <c r="I108" s="6" t="s">
        <v>21</v>
      </c>
      <c r="J108" s="6" t="s">
        <v>16</v>
      </c>
      <c r="K108" s="25">
        <v>210</v>
      </c>
      <c r="L108" s="26">
        <v>4</v>
      </c>
      <c r="M108" s="25">
        <f>Main_table[[#This Row],[Qty]]*Main_table[[#This Row],[Price]]</f>
        <v>840</v>
      </c>
      <c r="N108" s="6" t="s">
        <v>23</v>
      </c>
      <c r="O108" s="25">
        <f>SUMIFS(Main_table[Amount], Main_table[Order Date], "&gt;"&amp;Main_table[[#This Row],[Order Date]]-30,Main_table[Order Date], "&lt;="&amp;Main_table[[#This Row],[Order Date]])</f>
        <v>1139680</v>
      </c>
      <c r="P108" s="25">
        <f>SUMIFS(Main_table[Amount], Main_table[Order Date], "&gt;"&amp;Main_table[[#This Row],[Order Date]]-90,Main_table[Order Date], "&lt;="&amp;Main_table[[#This Row],[Order Date]])</f>
        <v>1139680</v>
      </c>
      <c r="Q108" s="25">
        <f>SUMIFS(Main_table[Amount], Main_table[Order Date], "&gt;"&amp;DATE(2022, 9, 12)-30, Main_table[Order Date], "&lt;="&amp;DATE(2022, 9, 12))</f>
        <v>8929710</v>
      </c>
      <c r="R108" s="25">
        <f>SUMIFS(Main_table[Amount], Main_table[Order Date], "&gt;"&amp;DATE(2022, 9, 12)-90, Main_table[Order Date], "&lt;="&amp;DATE(2022, 9, 12))</f>
        <v>12529390</v>
      </c>
      <c r="S108" s="25" t="b">
        <f>AND(Main_table[[#This Row],[Order Date]] &gt; DATE(2022,8,12), Main_table[[#This Row],[Order Date]] &lt;=DATE(2022,9,12))</f>
        <v>0</v>
      </c>
    </row>
    <row r="109" spans="2:19" ht="13.8" x14ac:dyDescent="0.25">
      <c r="B109" s="6" t="s">
        <v>343</v>
      </c>
      <c r="C109" s="15">
        <v>44667</v>
      </c>
      <c r="D109" s="6" t="str">
        <f>TEXT(Main_table[[#This Row],[Order Date]],"d")</f>
        <v>16</v>
      </c>
      <c r="E109" s="6" t="str">
        <f>TEXT(Main_table[[#This Row],[Order Date]],"dddd")</f>
        <v>Saturday</v>
      </c>
      <c r="F109" s="6" t="str">
        <f>TEXT(Main_table[[#This Row],[Order Date]],"mmmm")</f>
        <v>April</v>
      </c>
      <c r="G109" s="6" t="s">
        <v>344</v>
      </c>
      <c r="H109" s="6" t="s">
        <v>345</v>
      </c>
      <c r="I109" s="6" t="s">
        <v>27</v>
      </c>
      <c r="J109" s="6" t="s">
        <v>22</v>
      </c>
      <c r="K109" s="25">
        <v>4000</v>
      </c>
      <c r="L109" s="26">
        <v>5</v>
      </c>
      <c r="M109" s="25">
        <f>Main_table[[#This Row],[Qty]]*Main_table[[#This Row],[Price]]</f>
        <v>20000</v>
      </c>
      <c r="N109" s="6" t="s">
        <v>17</v>
      </c>
      <c r="O109" s="25">
        <f>SUMIFS(Main_table[Amount], Main_table[Order Date], "&gt;"&amp;Main_table[[#This Row],[Order Date]]-30,Main_table[Order Date], "&lt;="&amp;Main_table[[#This Row],[Order Date]])</f>
        <v>1139680</v>
      </c>
      <c r="P109" s="25">
        <f>SUMIFS(Main_table[Amount], Main_table[Order Date], "&gt;"&amp;Main_table[[#This Row],[Order Date]]-90,Main_table[Order Date], "&lt;="&amp;Main_table[[#This Row],[Order Date]])</f>
        <v>1139680</v>
      </c>
      <c r="Q109" s="25">
        <f>SUMIFS(Main_table[Amount], Main_table[Order Date], "&gt;"&amp;DATE(2022, 9, 12)-30, Main_table[Order Date], "&lt;="&amp;DATE(2022, 9, 12))</f>
        <v>8929710</v>
      </c>
      <c r="R109" s="25">
        <f>SUMIFS(Main_table[Amount], Main_table[Order Date], "&gt;"&amp;DATE(2022, 9, 12)-90, Main_table[Order Date], "&lt;="&amp;DATE(2022, 9, 12))</f>
        <v>12529390</v>
      </c>
      <c r="S109" s="25" t="b">
        <f>AND(Main_table[[#This Row],[Order Date]] &gt; DATE(2022,8,12), Main_table[[#This Row],[Order Date]] &lt;=DATE(2022,9,12))</f>
        <v>0</v>
      </c>
    </row>
    <row r="110" spans="2:19" ht="13.8" x14ac:dyDescent="0.25">
      <c r="B110" s="6" t="s">
        <v>346</v>
      </c>
      <c r="C110" s="15">
        <v>44667</v>
      </c>
      <c r="D110" s="6" t="str">
        <f>TEXT(Main_table[[#This Row],[Order Date]],"d")</f>
        <v>16</v>
      </c>
      <c r="E110" s="6" t="str">
        <f>TEXT(Main_table[[#This Row],[Order Date]],"dddd")</f>
        <v>Saturday</v>
      </c>
      <c r="F110" s="6" t="str">
        <f>TEXT(Main_table[[#This Row],[Order Date]],"mmmm")</f>
        <v>April</v>
      </c>
      <c r="G110" s="6" t="s">
        <v>347</v>
      </c>
      <c r="H110" s="6" t="s">
        <v>348</v>
      </c>
      <c r="I110" s="6" t="s">
        <v>32</v>
      </c>
      <c r="J110" s="6" t="s">
        <v>28</v>
      </c>
      <c r="K110" s="25">
        <v>3200</v>
      </c>
      <c r="L110" s="26">
        <v>6</v>
      </c>
      <c r="M110" s="25">
        <f>Main_table[[#This Row],[Qty]]*Main_table[[#This Row],[Price]]</f>
        <v>19200</v>
      </c>
      <c r="N110" s="6" t="s">
        <v>23</v>
      </c>
      <c r="O110" s="25">
        <f>SUMIFS(Main_table[Amount], Main_table[Order Date], "&gt;"&amp;Main_table[[#This Row],[Order Date]]-30,Main_table[Order Date], "&lt;="&amp;Main_table[[#This Row],[Order Date]])</f>
        <v>1139680</v>
      </c>
      <c r="P110" s="25">
        <f>SUMIFS(Main_table[Amount], Main_table[Order Date], "&gt;"&amp;Main_table[[#This Row],[Order Date]]-90,Main_table[Order Date], "&lt;="&amp;Main_table[[#This Row],[Order Date]])</f>
        <v>1139680</v>
      </c>
      <c r="Q110" s="25">
        <f>SUMIFS(Main_table[Amount], Main_table[Order Date], "&gt;"&amp;DATE(2022, 9, 12)-30, Main_table[Order Date], "&lt;="&amp;DATE(2022, 9, 12))</f>
        <v>8929710</v>
      </c>
      <c r="R110" s="25">
        <f>SUMIFS(Main_table[Amount], Main_table[Order Date], "&gt;"&amp;DATE(2022, 9, 12)-90, Main_table[Order Date], "&lt;="&amp;DATE(2022, 9, 12))</f>
        <v>12529390</v>
      </c>
      <c r="S110" s="25" t="b">
        <f>AND(Main_table[[#This Row],[Order Date]] &gt; DATE(2022,8,12), Main_table[[#This Row],[Order Date]] &lt;=DATE(2022,9,12))</f>
        <v>0</v>
      </c>
    </row>
    <row r="111" spans="2:19" ht="13.8" x14ac:dyDescent="0.25">
      <c r="B111" s="6" t="s">
        <v>349</v>
      </c>
      <c r="C111" s="15">
        <v>44667</v>
      </c>
      <c r="D111" s="6" t="str">
        <f>TEXT(Main_table[[#This Row],[Order Date]],"d")</f>
        <v>16</v>
      </c>
      <c r="E111" s="6" t="str">
        <f>TEXT(Main_table[[#This Row],[Order Date]],"dddd")</f>
        <v>Saturday</v>
      </c>
      <c r="F111" s="6" t="str">
        <f>TEXT(Main_table[[#This Row],[Order Date]],"mmmm")</f>
        <v>April</v>
      </c>
      <c r="G111" s="6" t="s">
        <v>350</v>
      </c>
      <c r="H111" s="6" t="s">
        <v>351</v>
      </c>
      <c r="I111" s="6" t="s">
        <v>15</v>
      </c>
      <c r="J111" s="6" t="s">
        <v>33</v>
      </c>
      <c r="K111" s="25">
        <v>2900</v>
      </c>
      <c r="L111" s="26">
        <v>5</v>
      </c>
      <c r="M111" s="25">
        <f>Main_table[[#This Row],[Qty]]*Main_table[[#This Row],[Price]]</f>
        <v>14500</v>
      </c>
      <c r="N111" s="29" t="s">
        <v>17</v>
      </c>
      <c r="O111" s="25">
        <f>SUMIFS(Main_table[Amount], Main_table[Order Date], "&gt;"&amp;Main_table[[#This Row],[Order Date]]-30,Main_table[Order Date], "&lt;="&amp;Main_table[[#This Row],[Order Date]])</f>
        <v>1139680</v>
      </c>
      <c r="P111" s="25">
        <f>SUMIFS(Main_table[Amount], Main_table[Order Date], "&gt;"&amp;Main_table[[#This Row],[Order Date]]-90,Main_table[Order Date], "&lt;="&amp;Main_table[[#This Row],[Order Date]])</f>
        <v>1139680</v>
      </c>
      <c r="Q111" s="25">
        <f>SUMIFS(Main_table[Amount], Main_table[Order Date], "&gt;"&amp;DATE(2022, 9, 12)-30, Main_table[Order Date], "&lt;="&amp;DATE(2022, 9, 12))</f>
        <v>8929710</v>
      </c>
      <c r="R111" s="25">
        <f>SUMIFS(Main_table[Amount], Main_table[Order Date], "&gt;"&amp;DATE(2022, 9, 12)-90, Main_table[Order Date], "&lt;="&amp;DATE(2022, 9, 12))</f>
        <v>12529390</v>
      </c>
      <c r="S111" s="25" t="b">
        <f>AND(Main_table[[#This Row],[Order Date]] &gt; DATE(2022,8,12), Main_table[[#This Row],[Order Date]] &lt;=DATE(2022,9,12))</f>
        <v>0</v>
      </c>
    </row>
    <row r="112" spans="2:19" ht="13.8" x14ac:dyDescent="0.25">
      <c r="B112" s="6" t="s">
        <v>352</v>
      </c>
      <c r="C112" s="15">
        <v>44667</v>
      </c>
      <c r="D112" s="6" t="str">
        <f>TEXT(Main_table[[#This Row],[Order Date]],"d")</f>
        <v>16</v>
      </c>
      <c r="E112" s="6" t="str">
        <f>TEXT(Main_table[[#This Row],[Order Date]],"dddd")</f>
        <v>Saturday</v>
      </c>
      <c r="F112" s="6" t="str">
        <f>TEXT(Main_table[[#This Row],[Order Date]],"mmmm")</f>
        <v>April</v>
      </c>
      <c r="G112" s="6" t="s">
        <v>353</v>
      </c>
      <c r="H112" s="6" t="s">
        <v>354</v>
      </c>
      <c r="I112" s="6" t="s">
        <v>21</v>
      </c>
      <c r="J112" s="6" t="s">
        <v>37</v>
      </c>
      <c r="K112" s="25">
        <v>190</v>
      </c>
      <c r="L112" s="26">
        <v>6</v>
      </c>
      <c r="M112" s="25">
        <f>Main_table[[#This Row],[Qty]]*Main_table[[#This Row],[Price]]</f>
        <v>1140</v>
      </c>
      <c r="N112" s="6" t="s">
        <v>23</v>
      </c>
      <c r="O112" s="25">
        <f>SUMIFS(Main_table[Amount], Main_table[Order Date], "&gt;"&amp;Main_table[[#This Row],[Order Date]]-30,Main_table[Order Date], "&lt;="&amp;Main_table[[#This Row],[Order Date]])</f>
        <v>1139680</v>
      </c>
      <c r="P112" s="25">
        <f>SUMIFS(Main_table[Amount], Main_table[Order Date], "&gt;"&amp;Main_table[[#This Row],[Order Date]]-90,Main_table[Order Date], "&lt;="&amp;Main_table[[#This Row],[Order Date]])</f>
        <v>1139680</v>
      </c>
      <c r="Q112" s="25">
        <f>SUMIFS(Main_table[Amount], Main_table[Order Date], "&gt;"&amp;DATE(2022, 9, 12)-30, Main_table[Order Date], "&lt;="&amp;DATE(2022, 9, 12))</f>
        <v>8929710</v>
      </c>
      <c r="R112" s="25">
        <f>SUMIFS(Main_table[Amount], Main_table[Order Date], "&gt;"&amp;DATE(2022, 9, 12)-90, Main_table[Order Date], "&lt;="&amp;DATE(2022, 9, 12))</f>
        <v>12529390</v>
      </c>
      <c r="S112" s="25" t="b">
        <f>AND(Main_table[[#This Row],[Order Date]] &gt; DATE(2022,8,12), Main_table[[#This Row],[Order Date]] &lt;=DATE(2022,9,12))</f>
        <v>0</v>
      </c>
    </row>
    <row r="113" spans="2:19" ht="13.8" x14ac:dyDescent="0.25">
      <c r="B113" s="6" t="s">
        <v>355</v>
      </c>
      <c r="C113" s="15">
        <v>44667</v>
      </c>
      <c r="D113" s="6" t="str">
        <f>TEXT(Main_table[[#This Row],[Order Date]],"d")</f>
        <v>16</v>
      </c>
      <c r="E113" s="6" t="str">
        <f>TEXT(Main_table[[#This Row],[Order Date]],"dddd")</f>
        <v>Saturday</v>
      </c>
      <c r="F113" s="6" t="str">
        <f>TEXT(Main_table[[#This Row],[Order Date]],"mmmm")</f>
        <v>April</v>
      </c>
      <c r="G113" s="6" t="s">
        <v>356</v>
      </c>
      <c r="H113" s="6" t="s">
        <v>357</v>
      </c>
      <c r="I113" s="6" t="s">
        <v>27</v>
      </c>
      <c r="J113" s="6" t="s">
        <v>41</v>
      </c>
      <c r="K113" s="25">
        <v>4000</v>
      </c>
      <c r="L113" s="26">
        <v>5</v>
      </c>
      <c r="M113" s="25">
        <f>Main_table[[#This Row],[Qty]]*Main_table[[#This Row],[Price]]</f>
        <v>20000</v>
      </c>
      <c r="N113" s="6" t="s">
        <v>17</v>
      </c>
      <c r="O113" s="25">
        <f>SUMIFS(Main_table[Amount], Main_table[Order Date], "&gt;"&amp;Main_table[[#This Row],[Order Date]]-30,Main_table[Order Date], "&lt;="&amp;Main_table[[#This Row],[Order Date]])</f>
        <v>1139680</v>
      </c>
      <c r="P113" s="25">
        <f>SUMIFS(Main_table[Amount], Main_table[Order Date], "&gt;"&amp;Main_table[[#This Row],[Order Date]]-90,Main_table[Order Date], "&lt;="&amp;Main_table[[#This Row],[Order Date]])</f>
        <v>1139680</v>
      </c>
      <c r="Q113" s="25">
        <f>SUMIFS(Main_table[Amount], Main_table[Order Date], "&gt;"&amp;DATE(2022, 9, 12)-30, Main_table[Order Date], "&lt;="&amp;DATE(2022, 9, 12))</f>
        <v>8929710</v>
      </c>
      <c r="R113" s="25">
        <f>SUMIFS(Main_table[Amount], Main_table[Order Date], "&gt;"&amp;DATE(2022, 9, 12)-90, Main_table[Order Date], "&lt;="&amp;DATE(2022, 9, 12))</f>
        <v>12529390</v>
      </c>
      <c r="S113" s="25" t="b">
        <f>AND(Main_table[[#This Row],[Order Date]] &gt; DATE(2022,8,12), Main_table[[#This Row],[Order Date]] &lt;=DATE(2022,9,12))</f>
        <v>0</v>
      </c>
    </row>
    <row r="114" spans="2:19" ht="13.8" x14ac:dyDescent="0.25">
      <c r="B114" s="6" t="s">
        <v>358</v>
      </c>
      <c r="C114" s="15">
        <v>44667</v>
      </c>
      <c r="D114" s="6" t="str">
        <f>TEXT(Main_table[[#This Row],[Order Date]],"d")</f>
        <v>16</v>
      </c>
      <c r="E114" s="6" t="str">
        <f>TEXT(Main_table[[#This Row],[Order Date]],"dddd")</f>
        <v>Saturday</v>
      </c>
      <c r="F114" s="6" t="str">
        <f>TEXT(Main_table[[#This Row],[Order Date]],"mmmm")</f>
        <v>April</v>
      </c>
      <c r="G114" s="6" t="s">
        <v>359</v>
      </c>
      <c r="H114" s="6" t="s">
        <v>360</v>
      </c>
      <c r="I114" s="6" t="s">
        <v>32</v>
      </c>
      <c r="J114" s="6" t="s">
        <v>45</v>
      </c>
      <c r="K114" s="25">
        <v>1500</v>
      </c>
      <c r="L114" s="26">
        <v>6</v>
      </c>
      <c r="M114" s="25">
        <f>Main_table[[#This Row],[Qty]]*Main_table[[#This Row],[Price]]</f>
        <v>9000</v>
      </c>
      <c r="N114" s="6" t="s">
        <v>23</v>
      </c>
      <c r="O114" s="25">
        <f>SUMIFS(Main_table[Amount], Main_table[Order Date], "&gt;"&amp;Main_table[[#This Row],[Order Date]]-30,Main_table[Order Date], "&lt;="&amp;Main_table[[#This Row],[Order Date]])</f>
        <v>1139680</v>
      </c>
      <c r="P114" s="25">
        <f>SUMIFS(Main_table[Amount], Main_table[Order Date], "&gt;"&amp;Main_table[[#This Row],[Order Date]]-90,Main_table[Order Date], "&lt;="&amp;Main_table[[#This Row],[Order Date]])</f>
        <v>1139680</v>
      </c>
      <c r="Q114" s="25">
        <f>SUMIFS(Main_table[Amount], Main_table[Order Date], "&gt;"&amp;DATE(2022, 9, 12)-30, Main_table[Order Date], "&lt;="&amp;DATE(2022, 9, 12))</f>
        <v>8929710</v>
      </c>
      <c r="R114" s="25">
        <f>SUMIFS(Main_table[Amount], Main_table[Order Date], "&gt;"&amp;DATE(2022, 9, 12)-90, Main_table[Order Date], "&lt;="&amp;DATE(2022, 9, 12))</f>
        <v>12529390</v>
      </c>
      <c r="S114" s="25" t="b">
        <f>AND(Main_table[[#This Row],[Order Date]] &gt; DATE(2022,8,12), Main_table[[#This Row],[Order Date]] &lt;=DATE(2022,9,12))</f>
        <v>0</v>
      </c>
    </row>
    <row r="115" spans="2:19" ht="13.8" x14ac:dyDescent="0.25">
      <c r="B115" s="6" t="s">
        <v>361</v>
      </c>
      <c r="C115" s="15">
        <v>44668</v>
      </c>
      <c r="D115" s="6" t="str">
        <f>TEXT(Main_table[[#This Row],[Order Date]],"d")</f>
        <v>17</v>
      </c>
      <c r="E115" s="6" t="str">
        <f>TEXT(Main_table[[#This Row],[Order Date]],"dddd")</f>
        <v>Sunday</v>
      </c>
      <c r="F115" s="6" t="str">
        <f>TEXT(Main_table[[#This Row],[Order Date]],"mmmm")</f>
        <v>April</v>
      </c>
      <c r="G115" s="6" t="s">
        <v>362</v>
      </c>
      <c r="H115" s="6" t="s">
        <v>363</v>
      </c>
      <c r="I115" s="6" t="s">
        <v>15</v>
      </c>
      <c r="J115" s="6" t="s">
        <v>16</v>
      </c>
      <c r="K115" s="25">
        <v>210</v>
      </c>
      <c r="L115" s="26">
        <v>2</v>
      </c>
      <c r="M115" s="25">
        <f>Main_table[[#This Row],[Qty]]*Main_table[[#This Row],[Price]]</f>
        <v>420</v>
      </c>
      <c r="N115" s="29" t="s">
        <v>17</v>
      </c>
      <c r="O115" s="25">
        <f>SUMIFS(Main_table[Amount], Main_table[Order Date], "&gt;"&amp;Main_table[[#This Row],[Order Date]]-30,Main_table[Order Date], "&lt;="&amp;Main_table[[#This Row],[Order Date]])</f>
        <v>1189490</v>
      </c>
      <c r="P115" s="25">
        <f>SUMIFS(Main_table[Amount], Main_table[Order Date], "&gt;"&amp;Main_table[[#This Row],[Order Date]]-90,Main_table[Order Date], "&lt;="&amp;Main_table[[#This Row],[Order Date]])</f>
        <v>1189490</v>
      </c>
      <c r="Q115" s="25">
        <f>SUMIFS(Main_table[Amount], Main_table[Order Date], "&gt;"&amp;DATE(2022, 9, 12)-30, Main_table[Order Date], "&lt;="&amp;DATE(2022, 9, 12))</f>
        <v>8929710</v>
      </c>
      <c r="R115" s="25">
        <f>SUMIFS(Main_table[Amount], Main_table[Order Date], "&gt;"&amp;DATE(2022, 9, 12)-90, Main_table[Order Date], "&lt;="&amp;DATE(2022, 9, 12))</f>
        <v>12529390</v>
      </c>
      <c r="S115" s="25" t="b">
        <f>AND(Main_table[[#This Row],[Order Date]] &gt; DATE(2022,8,12), Main_table[[#This Row],[Order Date]] &lt;=DATE(2022,9,12))</f>
        <v>0</v>
      </c>
    </row>
    <row r="116" spans="2:19" ht="13.8" x14ac:dyDescent="0.25">
      <c r="B116" s="6" t="s">
        <v>364</v>
      </c>
      <c r="C116" s="15">
        <v>44668</v>
      </c>
      <c r="D116" s="6" t="str">
        <f>TEXT(Main_table[[#This Row],[Order Date]],"d")</f>
        <v>17</v>
      </c>
      <c r="E116" s="6" t="str">
        <f>TEXT(Main_table[[#This Row],[Order Date]],"dddd")</f>
        <v>Sunday</v>
      </c>
      <c r="F116" s="6" t="str">
        <f>TEXT(Main_table[[#This Row],[Order Date]],"mmmm")</f>
        <v>April</v>
      </c>
      <c r="G116" s="6" t="s">
        <v>365</v>
      </c>
      <c r="H116" s="6" t="s">
        <v>366</v>
      </c>
      <c r="I116" s="6" t="s">
        <v>21</v>
      </c>
      <c r="J116" s="6" t="s">
        <v>22</v>
      </c>
      <c r="K116" s="25">
        <v>4000</v>
      </c>
      <c r="L116" s="26">
        <v>3</v>
      </c>
      <c r="M116" s="25">
        <f>Main_table[[#This Row],[Qty]]*Main_table[[#This Row],[Price]]</f>
        <v>12000</v>
      </c>
      <c r="N116" s="6" t="s">
        <v>23</v>
      </c>
      <c r="O116" s="25">
        <f>SUMIFS(Main_table[Amount], Main_table[Order Date], "&gt;"&amp;Main_table[[#This Row],[Order Date]]-30,Main_table[Order Date], "&lt;="&amp;Main_table[[#This Row],[Order Date]])</f>
        <v>1189490</v>
      </c>
      <c r="P116" s="25">
        <f>SUMIFS(Main_table[Amount], Main_table[Order Date], "&gt;"&amp;Main_table[[#This Row],[Order Date]]-90,Main_table[Order Date], "&lt;="&amp;Main_table[[#This Row],[Order Date]])</f>
        <v>1189490</v>
      </c>
      <c r="Q116" s="25">
        <f>SUMIFS(Main_table[Amount], Main_table[Order Date], "&gt;"&amp;DATE(2022, 9, 12)-30, Main_table[Order Date], "&lt;="&amp;DATE(2022, 9, 12))</f>
        <v>8929710</v>
      </c>
      <c r="R116" s="25">
        <f>SUMIFS(Main_table[Amount], Main_table[Order Date], "&gt;"&amp;DATE(2022, 9, 12)-90, Main_table[Order Date], "&lt;="&amp;DATE(2022, 9, 12))</f>
        <v>12529390</v>
      </c>
      <c r="S116" s="25" t="b">
        <f>AND(Main_table[[#This Row],[Order Date]] &gt; DATE(2022,8,12), Main_table[[#This Row],[Order Date]] &lt;=DATE(2022,9,12))</f>
        <v>0</v>
      </c>
    </row>
    <row r="117" spans="2:19" ht="13.8" x14ac:dyDescent="0.25">
      <c r="B117" s="6" t="s">
        <v>367</v>
      </c>
      <c r="C117" s="15">
        <v>44668</v>
      </c>
      <c r="D117" s="6" t="str">
        <f>TEXT(Main_table[[#This Row],[Order Date]],"d")</f>
        <v>17</v>
      </c>
      <c r="E117" s="6" t="str">
        <f>TEXT(Main_table[[#This Row],[Order Date]],"dddd")</f>
        <v>Sunday</v>
      </c>
      <c r="F117" s="6" t="str">
        <f>TEXT(Main_table[[#This Row],[Order Date]],"mmmm")</f>
        <v>April</v>
      </c>
      <c r="G117" s="6" t="s">
        <v>368</v>
      </c>
      <c r="H117" s="6" t="s">
        <v>369</v>
      </c>
      <c r="I117" s="6" t="s">
        <v>27</v>
      </c>
      <c r="J117" s="6" t="s">
        <v>28</v>
      </c>
      <c r="K117" s="25">
        <v>3200</v>
      </c>
      <c r="L117" s="26">
        <v>5</v>
      </c>
      <c r="M117" s="25">
        <f>Main_table[[#This Row],[Qty]]*Main_table[[#This Row],[Price]]</f>
        <v>16000</v>
      </c>
      <c r="N117" s="6" t="s">
        <v>17</v>
      </c>
      <c r="O117" s="25">
        <f>SUMIFS(Main_table[Amount], Main_table[Order Date], "&gt;"&amp;Main_table[[#This Row],[Order Date]]-30,Main_table[Order Date], "&lt;="&amp;Main_table[[#This Row],[Order Date]])</f>
        <v>1189490</v>
      </c>
      <c r="P117" s="25">
        <f>SUMIFS(Main_table[Amount], Main_table[Order Date], "&gt;"&amp;Main_table[[#This Row],[Order Date]]-90,Main_table[Order Date], "&lt;="&amp;Main_table[[#This Row],[Order Date]])</f>
        <v>1189490</v>
      </c>
      <c r="Q117" s="25">
        <f>SUMIFS(Main_table[Amount], Main_table[Order Date], "&gt;"&amp;DATE(2022, 9, 12)-30, Main_table[Order Date], "&lt;="&amp;DATE(2022, 9, 12))</f>
        <v>8929710</v>
      </c>
      <c r="R117" s="25">
        <f>SUMIFS(Main_table[Amount], Main_table[Order Date], "&gt;"&amp;DATE(2022, 9, 12)-90, Main_table[Order Date], "&lt;="&amp;DATE(2022, 9, 12))</f>
        <v>12529390</v>
      </c>
      <c r="S117" s="25" t="b">
        <f>AND(Main_table[[#This Row],[Order Date]] &gt; DATE(2022,8,12), Main_table[[#This Row],[Order Date]] &lt;=DATE(2022,9,12))</f>
        <v>0</v>
      </c>
    </row>
    <row r="118" spans="2:19" ht="13.8" x14ac:dyDescent="0.25">
      <c r="B118" s="6" t="s">
        <v>370</v>
      </c>
      <c r="C118" s="15">
        <v>44668</v>
      </c>
      <c r="D118" s="6" t="str">
        <f>TEXT(Main_table[[#This Row],[Order Date]],"d")</f>
        <v>17</v>
      </c>
      <c r="E118" s="6" t="str">
        <f>TEXT(Main_table[[#This Row],[Order Date]],"dddd")</f>
        <v>Sunday</v>
      </c>
      <c r="F118" s="6" t="str">
        <f>TEXT(Main_table[[#This Row],[Order Date]],"mmmm")</f>
        <v>April</v>
      </c>
      <c r="G118" s="6" t="s">
        <v>371</v>
      </c>
      <c r="H118" s="6" t="s">
        <v>372</v>
      </c>
      <c r="I118" s="6" t="s">
        <v>32</v>
      </c>
      <c r="J118" s="6" t="s">
        <v>33</v>
      </c>
      <c r="K118" s="25">
        <v>2900</v>
      </c>
      <c r="L118" s="26">
        <v>3</v>
      </c>
      <c r="M118" s="25">
        <f>Main_table[[#This Row],[Qty]]*Main_table[[#This Row],[Price]]</f>
        <v>8700</v>
      </c>
      <c r="N118" s="6" t="s">
        <v>23</v>
      </c>
      <c r="O118" s="25">
        <f>SUMIFS(Main_table[Amount], Main_table[Order Date], "&gt;"&amp;Main_table[[#This Row],[Order Date]]-30,Main_table[Order Date], "&lt;="&amp;Main_table[[#This Row],[Order Date]])</f>
        <v>1189490</v>
      </c>
      <c r="P118" s="25">
        <f>SUMIFS(Main_table[Amount], Main_table[Order Date], "&gt;"&amp;Main_table[[#This Row],[Order Date]]-90,Main_table[Order Date], "&lt;="&amp;Main_table[[#This Row],[Order Date]])</f>
        <v>1189490</v>
      </c>
      <c r="Q118" s="25">
        <f>SUMIFS(Main_table[Amount], Main_table[Order Date], "&gt;"&amp;DATE(2022, 9, 12)-30, Main_table[Order Date], "&lt;="&amp;DATE(2022, 9, 12))</f>
        <v>8929710</v>
      </c>
      <c r="R118" s="25">
        <f>SUMIFS(Main_table[Amount], Main_table[Order Date], "&gt;"&amp;DATE(2022, 9, 12)-90, Main_table[Order Date], "&lt;="&amp;DATE(2022, 9, 12))</f>
        <v>12529390</v>
      </c>
      <c r="S118" s="25" t="b">
        <f>AND(Main_table[[#This Row],[Order Date]] &gt; DATE(2022,8,12), Main_table[[#This Row],[Order Date]] &lt;=DATE(2022,9,12))</f>
        <v>0</v>
      </c>
    </row>
    <row r="119" spans="2:19" ht="13.8" x14ac:dyDescent="0.25">
      <c r="B119" s="6" t="s">
        <v>373</v>
      </c>
      <c r="C119" s="15">
        <v>44668</v>
      </c>
      <c r="D119" s="6" t="str">
        <f>TEXT(Main_table[[#This Row],[Order Date]],"d")</f>
        <v>17</v>
      </c>
      <c r="E119" s="6" t="str">
        <f>TEXT(Main_table[[#This Row],[Order Date]],"dddd")</f>
        <v>Sunday</v>
      </c>
      <c r="F119" s="6" t="str">
        <f>TEXT(Main_table[[#This Row],[Order Date]],"mmmm")</f>
        <v>April</v>
      </c>
      <c r="G119" s="6" t="s">
        <v>374</v>
      </c>
      <c r="H119" s="6" t="s">
        <v>375</v>
      </c>
      <c r="I119" s="6" t="s">
        <v>15</v>
      </c>
      <c r="J119" s="6" t="s">
        <v>37</v>
      </c>
      <c r="K119" s="25">
        <v>190</v>
      </c>
      <c r="L119" s="26">
        <v>1</v>
      </c>
      <c r="M119" s="25">
        <f>Main_table[[#This Row],[Qty]]*Main_table[[#This Row],[Price]]</f>
        <v>190</v>
      </c>
      <c r="N119" s="29" t="s">
        <v>17</v>
      </c>
      <c r="O119" s="25">
        <f>SUMIFS(Main_table[Amount], Main_table[Order Date], "&gt;"&amp;Main_table[[#This Row],[Order Date]]-30,Main_table[Order Date], "&lt;="&amp;Main_table[[#This Row],[Order Date]])</f>
        <v>1189490</v>
      </c>
      <c r="P119" s="25">
        <f>SUMIFS(Main_table[Amount], Main_table[Order Date], "&gt;"&amp;Main_table[[#This Row],[Order Date]]-90,Main_table[Order Date], "&lt;="&amp;Main_table[[#This Row],[Order Date]])</f>
        <v>1189490</v>
      </c>
      <c r="Q119" s="25">
        <f>SUMIFS(Main_table[Amount], Main_table[Order Date], "&gt;"&amp;DATE(2022, 9, 12)-30, Main_table[Order Date], "&lt;="&amp;DATE(2022, 9, 12))</f>
        <v>8929710</v>
      </c>
      <c r="R119" s="25">
        <f>SUMIFS(Main_table[Amount], Main_table[Order Date], "&gt;"&amp;DATE(2022, 9, 12)-90, Main_table[Order Date], "&lt;="&amp;DATE(2022, 9, 12))</f>
        <v>12529390</v>
      </c>
      <c r="S119" s="25" t="b">
        <f>AND(Main_table[[#This Row],[Order Date]] &gt; DATE(2022,8,12), Main_table[[#This Row],[Order Date]] &lt;=DATE(2022,9,12))</f>
        <v>0</v>
      </c>
    </row>
    <row r="120" spans="2:19" ht="13.8" x14ac:dyDescent="0.25">
      <c r="B120" s="6" t="s">
        <v>376</v>
      </c>
      <c r="C120" s="15">
        <v>44668</v>
      </c>
      <c r="D120" s="6" t="str">
        <f>TEXT(Main_table[[#This Row],[Order Date]],"d")</f>
        <v>17</v>
      </c>
      <c r="E120" s="6" t="str">
        <f>TEXT(Main_table[[#This Row],[Order Date]],"dddd")</f>
        <v>Sunday</v>
      </c>
      <c r="F120" s="6" t="str">
        <f>TEXT(Main_table[[#This Row],[Order Date]],"mmmm")</f>
        <v>April</v>
      </c>
      <c r="G120" s="6" t="s">
        <v>377</v>
      </c>
      <c r="H120" s="6" t="s">
        <v>378</v>
      </c>
      <c r="I120" s="6" t="s">
        <v>21</v>
      </c>
      <c r="J120" s="6" t="s">
        <v>41</v>
      </c>
      <c r="K120" s="25">
        <v>4000</v>
      </c>
      <c r="L120" s="26">
        <v>2</v>
      </c>
      <c r="M120" s="25">
        <f>Main_table[[#This Row],[Qty]]*Main_table[[#This Row],[Price]]</f>
        <v>8000</v>
      </c>
      <c r="N120" s="6" t="s">
        <v>23</v>
      </c>
      <c r="O120" s="25">
        <f>SUMIFS(Main_table[Amount], Main_table[Order Date], "&gt;"&amp;Main_table[[#This Row],[Order Date]]-30,Main_table[Order Date], "&lt;="&amp;Main_table[[#This Row],[Order Date]])</f>
        <v>1189490</v>
      </c>
      <c r="P120" s="25">
        <f>SUMIFS(Main_table[Amount], Main_table[Order Date], "&gt;"&amp;Main_table[[#This Row],[Order Date]]-90,Main_table[Order Date], "&lt;="&amp;Main_table[[#This Row],[Order Date]])</f>
        <v>1189490</v>
      </c>
      <c r="Q120" s="25">
        <f>SUMIFS(Main_table[Amount], Main_table[Order Date], "&gt;"&amp;DATE(2022, 9, 12)-30, Main_table[Order Date], "&lt;="&amp;DATE(2022, 9, 12))</f>
        <v>8929710</v>
      </c>
      <c r="R120" s="25">
        <f>SUMIFS(Main_table[Amount], Main_table[Order Date], "&gt;"&amp;DATE(2022, 9, 12)-90, Main_table[Order Date], "&lt;="&amp;DATE(2022, 9, 12))</f>
        <v>12529390</v>
      </c>
      <c r="S120" s="25" t="b">
        <f>AND(Main_table[[#This Row],[Order Date]] &gt; DATE(2022,8,12), Main_table[[#This Row],[Order Date]] &lt;=DATE(2022,9,12))</f>
        <v>0</v>
      </c>
    </row>
    <row r="121" spans="2:19" ht="13.8" x14ac:dyDescent="0.25">
      <c r="B121" s="6" t="s">
        <v>379</v>
      </c>
      <c r="C121" s="15">
        <v>44668</v>
      </c>
      <c r="D121" s="6" t="str">
        <f>TEXT(Main_table[[#This Row],[Order Date]],"d")</f>
        <v>17</v>
      </c>
      <c r="E121" s="6" t="str">
        <f>TEXT(Main_table[[#This Row],[Order Date]],"dddd")</f>
        <v>Sunday</v>
      </c>
      <c r="F121" s="6" t="str">
        <f>TEXT(Main_table[[#This Row],[Order Date]],"mmmm")</f>
        <v>April</v>
      </c>
      <c r="G121" s="6" t="s">
        <v>380</v>
      </c>
      <c r="H121" s="6" t="s">
        <v>381</v>
      </c>
      <c r="I121" s="6" t="s">
        <v>27</v>
      </c>
      <c r="J121" s="6" t="s">
        <v>45</v>
      </c>
      <c r="K121" s="25">
        <v>1500</v>
      </c>
      <c r="L121" s="26">
        <v>3</v>
      </c>
      <c r="M121" s="25">
        <f>Main_table[[#This Row],[Qty]]*Main_table[[#This Row],[Price]]</f>
        <v>4500</v>
      </c>
      <c r="N121" s="6" t="s">
        <v>17</v>
      </c>
      <c r="O121" s="25">
        <f>SUMIFS(Main_table[Amount], Main_table[Order Date], "&gt;"&amp;Main_table[[#This Row],[Order Date]]-30,Main_table[Order Date], "&lt;="&amp;Main_table[[#This Row],[Order Date]])</f>
        <v>1189490</v>
      </c>
      <c r="P121" s="25">
        <f>SUMIFS(Main_table[Amount], Main_table[Order Date], "&gt;"&amp;Main_table[[#This Row],[Order Date]]-90,Main_table[Order Date], "&lt;="&amp;Main_table[[#This Row],[Order Date]])</f>
        <v>1189490</v>
      </c>
      <c r="Q121" s="25">
        <f>SUMIFS(Main_table[Amount], Main_table[Order Date], "&gt;"&amp;DATE(2022, 9, 12)-30, Main_table[Order Date], "&lt;="&amp;DATE(2022, 9, 12))</f>
        <v>8929710</v>
      </c>
      <c r="R121" s="25">
        <f>SUMIFS(Main_table[Amount], Main_table[Order Date], "&gt;"&amp;DATE(2022, 9, 12)-90, Main_table[Order Date], "&lt;="&amp;DATE(2022, 9, 12))</f>
        <v>12529390</v>
      </c>
      <c r="S121" s="25" t="b">
        <f>AND(Main_table[[#This Row],[Order Date]] &gt; DATE(2022,8,12), Main_table[[#This Row],[Order Date]] &lt;=DATE(2022,9,12))</f>
        <v>0</v>
      </c>
    </row>
    <row r="122" spans="2:19" ht="13.8" x14ac:dyDescent="0.25">
      <c r="B122" s="6" t="s">
        <v>382</v>
      </c>
      <c r="C122" s="15">
        <v>44669</v>
      </c>
      <c r="D122" s="6" t="str">
        <f>TEXT(Main_table[[#This Row],[Order Date]],"d")</f>
        <v>18</v>
      </c>
      <c r="E122" s="6" t="str">
        <f>TEXT(Main_table[[#This Row],[Order Date]],"dddd")</f>
        <v>Monday</v>
      </c>
      <c r="F122" s="6" t="str">
        <f>TEXT(Main_table[[#This Row],[Order Date]],"mmmm")</f>
        <v>April</v>
      </c>
      <c r="G122" s="6" t="s">
        <v>383</v>
      </c>
      <c r="H122" s="6" t="s">
        <v>384</v>
      </c>
      <c r="I122" s="6" t="s">
        <v>32</v>
      </c>
      <c r="J122" s="6" t="s">
        <v>16</v>
      </c>
      <c r="K122" s="25">
        <v>210</v>
      </c>
      <c r="L122" s="26">
        <v>7</v>
      </c>
      <c r="M122" s="25">
        <f>Main_table[[#This Row],[Qty]]*Main_table[[#This Row],[Price]]</f>
        <v>1470</v>
      </c>
      <c r="N122" s="6" t="s">
        <v>23</v>
      </c>
      <c r="O122" s="25">
        <f>SUMIFS(Main_table[Amount], Main_table[Order Date], "&gt;"&amp;Main_table[[#This Row],[Order Date]]-30,Main_table[Order Date], "&lt;="&amp;Main_table[[#This Row],[Order Date]])</f>
        <v>1240120</v>
      </c>
      <c r="P122" s="25">
        <f>SUMIFS(Main_table[Amount], Main_table[Order Date], "&gt;"&amp;Main_table[[#This Row],[Order Date]]-90,Main_table[Order Date], "&lt;="&amp;Main_table[[#This Row],[Order Date]])</f>
        <v>1240120</v>
      </c>
      <c r="Q122" s="25">
        <f>SUMIFS(Main_table[Amount], Main_table[Order Date], "&gt;"&amp;DATE(2022, 9, 12)-30, Main_table[Order Date], "&lt;="&amp;DATE(2022, 9, 12))</f>
        <v>8929710</v>
      </c>
      <c r="R122" s="25">
        <f>SUMIFS(Main_table[Amount], Main_table[Order Date], "&gt;"&amp;DATE(2022, 9, 12)-90, Main_table[Order Date], "&lt;="&amp;DATE(2022, 9, 12))</f>
        <v>12529390</v>
      </c>
      <c r="S122" s="25" t="b">
        <f>AND(Main_table[[#This Row],[Order Date]] &gt; DATE(2022,8,12), Main_table[[#This Row],[Order Date]] &lt;=DATE(2022,9,12))</f>
        <v>0</v>
      </c>
    </row>
    <row r="123" spans="2:19" ht="13.8" x14ac:dyDescent="0.25">
      <c r="B123" s="6" t="s">
        <v>385</v>
      </c>
      <c r="C123" s="15">
        <v>44669</v>
      </c>
      <c r="D123" s="6" t="str">
        <f>TEXT(Main_table[[#This Row],[Order Date]],"d")</f>
        <v>18</v>
      </c>
      <c r="E123" s="6" t="str">
        <f>TEXT(Main_table[[#This Row],[Order Date]],"dddd")</f>
        <v>Monday</v>
      </c>
      <c r="F123" s="6" t="str">
        <f>TEXT(Main_table[[#This Row],[Order Date]],"mmmm")</f>
        <v>April</v>
      </c>
      <c r="G123" s="6" t="s">
        <v>386</v>
      </c>
      <c r="H123" s="6" t="s">
        <v>387</v>
      </c>
      <c r="I123" s="6" t="s">
        <v>15</v>
      </c>
      <c r="J123" s="6" t="s">
        <v>22</v>
      </c>
      <c r="K123" s="25">
        <v>4000</v>
      </c>
      <c r="L123" s="26">
        <v>6</v>
      </c>
      <c r="M123" s="25">
        <f>Main_table[[#This Row],[Qty]]*Main_table[[#This Row],[Price]]</f>
        <v>24000</v>
      </c>
      <c r="N123" s="29" t="s">
        <v>17</v>
      </c>
      <c r="O123" s="25">
        <f>SUMIFS(Main_table[Amount], Main_table[Order Date], "&gt;"&amp;Main_table[[#This Row],[Order Date]]-30,Main_table[Order Date], "&lt;="&amp;Main_table[[#This Row],[Order Date]])</f>
        <v>1240120</v>
      </c>
      <c r="P123" s="25">
        <f>SUMIFS(Main_table[Amount], Main_table[Order Date], "&gt;"&amp;Main_table[[#This Row],[Order Date]]-90,Main_table[Order Date], "&lt;="&amp;Main_table[[#This Row],[Order Date]])</f>
        <v>1240120</v>
      </c>
      <c r="Q123" s="25">
        <f>SUMIFS(Main_table[Amount], Main_table[Order Date], "&gt;"&amp;DATE(2022, 9, 12)-30, Main_table[Order Date], "&lt;="&amp;DATE(2022, 9, 12))</f>
        <v>8929710</v>
      </c>
      <c r="R123" s="25">
        <f>SUMIFS(Main_table[Amount], Main_table[Order Date], "&gt;"&amp;DATE(2022, 9, 12)-90, Main_table[Order Date], "&lt;="&amp;DATE(2022, 9, 12))</f>
        <v>12529390</v>
      </c>
      <c r="S123" s="25" t="b">
        <f>AND(Main_table[[#This Row],[Order Date]] &gt; DATE(2022,8,12), Main_table[[#This Row],[Order Date]] &lt;=DATE(2022,9,12))</f>
        <v>0</v>
      </c>
    </row>
    <row r="124" spans="2:19" ht="13.8" x14ac:dyDescent="0.25">
      <c r="B124" s="6" t="s">
        <v>388</v>
      </c>
      <c r="C124" s="15">
        <v>44669</v>
      </c>
      <c r="D124" s="6" t="str">
        <f>TEXT(Main_table[[#This Row],[Order Date]],"d")</f>
        <v>18</v>
      </c>
      <c r="E124" s="6" t="str">
        <f>TEXT(Main_table[[#This Row],[Order Date]],"dddd")</f>
        <v>Monday</v>
      </c>
      <c r="F124" s="6" t="str">
        <f>TEXT(Main_table[[#This Row],[Order Date]],"mmmm")</f>
        <v>April</v>
      </c>
      <c r="G124" s="6" t="s">
        <v>389</v>
      </c>
      <c r="H124" s="6" t="s">
        <v>390</v>
      </c>
      <c r="I124" s="6" t="s">
        <v>21</v>
      </c>
      <c r="J124" s="6" t="s">
        <v>28</v>
      </c>
      <c r="K124" s="25">
        <v>3200</v>
      </c>
      <c r="L124" s="26">
        <v>1</v>
      </c>
      <c r="M124" s="25">
        <f>Main_table[[#This Row],[Qty]]*Main_table[[#This Row],[Price]]</f>
        <v>3200</v>
      </c>
      <c r="N124" s="6" t="s">
        <v>23</v>
      </c>
      <c r="O124" s="25">
        <f>SUMIFS(Main_table[Amount], Main_table[Order Date], "&gt;"&amp;Main_table[[#This Row],[Order Date]]-30,Main_table[Order Date], "&lt;="&amp;Main_table[[#This Row],[Order Date]])</f>
        <v>1240120</v>
      </c>
      <c r="P124" s="25">
        <f>SUMIFS(Main_table[Amount], Main_table[Order Date], "&gt;"&amp;Main_table[[#This Row],[Order Date]]-90,Main_table[Order Date], "&lt;="&amp;Main_table[[#This Row],[Order Date]])</f>
        <v>1240120</v>
      </c>
      <c r="Q124" s="25">
        <f>SUMIFS(Main_table[Amount], Main_table[Order Date], "&gt;"&amp;DATE(2022, 9, 12)-30, Main_table[Order Date], "&lt;="&amp;DATE(2022, 9, 12))</f>
        <v>8929710</v>
      </c>
      <c r="R124" s="25">
        <f>SUMIFS(Main_table[Amount], Main_table[Order Date], "&gt;"&amp;DATE(2022, 9, 12)-90, Main_table[Order Date], "&lt;="&amp;DATE(2022, 9, 12))</f>
        <v>12529390</v>
      </c>
      <c r="S124" s="25" t="b">
        <f>AND(Main_table[[#This Row],[Order Date]] &gt; DATE(2022,8,12), Main_table[[#This Row],[Order Date]] &lt;=DATE(2022,9,12))</f>
        <v>0</v>
      </c>
    </row>
    <row r="125" spans="2:19" ht="13.8" x14ac:dyDescent="0.25">
      <c r="B125" s="6" t="s">
        <v>391</v>
      </c>
      <c r="C125" s="15">
        <v>44669</v>
      </c>
      <c r="D125" s="6" t="str">
        <f>TEXT(Main_table[[#This Row],[Order Date]],"d")</f>
        <v>18</v>
      </c>
      <c r="E125" s="6" t="str">
        <f>TEXT(Main_table[[#This Row],[Order Date]],"dddd")</f>
        <v>Monday</v>
      </c>
      <c r="F125" s="6" t="str">
        <f>TEXT(Main_table[[#This Row],[Order Date]],"mmmm")</f>
        <v>April</v>
      </c>
      <c r="G125" s="6" t="s">
        <v>392</v>
      </c>
      <c r="H125" s="6" t="s">
        <v>393</v>
      </c>
      <c r="I125" s="6" t="s">
        <v>27</v>
      </c>
      <c r="J125" s="6" t="s">
        <v>33</v>
      </c>
      <c r="K125" s="25">
        <v>2900</v>
      </c>
      <c r="L125" s="26">
        <v>3</v>
      </c>
      <c r="M125" s="25">
        <f>Main_table[[#This Row],[Qty]]*Main_table[[#This Row],[Price]]</f>
        <v>8700</v>
      </c>
      <c r="N125" s="6" t="s">
        <v>17</v>
      </c>
      <c r="O125" s="25">
        <f>SUMIFS(Main_table[Amount], Main_table[Order Date], "&gt;"&amp;Main_table[[#This Row],[Order Date]]-30,Main_table[Order Date], "&lt;="&amp;Main_table[[#This Row],[Order Date]])</f>
        <v>1240120</v>
      </c>
      <c r="P125" s="25">
        <f>SUMIFS(Main_table[Amount], Main_table[Order Date], "&gt;"&amp;Main_table[[#This Row],[Order Date]]-90,Main_table[Order Date], "&lt;="&amp;Main_table[[#This Row],[Order Date]])</f>
        <v>1240120</v>
      </c>
      <c r="Q125" s="25">
        <f>SUMIFS(Main_table[Amount], Main_table[Order Date], "&gt;"&amp;DATE(2022, 9, 12)-30, Main_table[Order Date], "&lt;="&amp;DATE(2022, 9, 12))</f>
        <v>8929710</v>
      </c>
      <c r="R125" s="25">
        <f>SUMIFS(Main_table[Amount], Main_table[Order Date], "&gt;"&amp;DATE(2022, 9, 12)-90, Main_table[Order Date], "&lt;="&amp;DATE(2022, 9, 12))</f>
        <v>12529390</v>
      </c>
      <c r="S125" s="25" t="b">
        <f>AND(Main_table[[#This Row],[Order Date]] &gt; DATE(2022,8,12), Main_table[[#This Row],[Order Date]] &lt;=DATE(2022,9,12))</f>
        <v>0</v>
      </c>
    </row>
    <row r="126" spans="2:19" ht="13.8" x14ac:dyDescent="0.25">
      <c r="B126" s="6" t="s">
        <v>394</v>
      </c>
      <c r="C126" s="15">
        <v>44669</v>
      </c>
      <c r="D126" s="6" t="str">
        <f>TEXT(Main_table[[#This Row],[Order Date]],"d")</f>
        <v>18</v>
      </c>
      <c r="E126" s="6" t="str">
        <f>TEXT(Main_table[[#This Row],[Order Date]],"dddd")</f>
        <v>Monday</v>
      </c>
      <c r="F126" s="6" t="str">
        <f>TEXT(Main_table[[#This Row],[Order Date]],"mmmm")</f>
        <v>April</v>
      </c>
      <c r="G126" s="6" t="s">
        <v>395</v>
      </c>
      <c r="H126" s="6" t="s">
        <v>396</v>
      </c>
      <c r="I126" s="6" t="s">
        <v>32</v>
      </c>
      <c r="J126" s="6" t="s">
        <v>37</v>
      </c>
      <c r="K126" s="25">
        <v>190</v>
      </c>
      <c r="L126" s="26">
        <v>4</v>
      </c>
      <c r="M126" s="25">
        <f>Main_table[[#This Row],[Qty]]*Main_table[[#This Row],[Price]]</f>
        <v>760</v>
      </c>
      <c r="N126" s="6" t="s">
        <v>23</v>
      </c>
      <c r="O126" s="25">
        <f>SUMIFS(Main_table[Amount], Main_table[Order Date], "&gt;"&amp;Main_table[[#This Row],[Order Date]]-30,Main_table[Order Date], "&lt;="&amp;Main_table[[#This Row],[Order Date]])</f>
        <v>1240120</v>
      </c>
      <c r="P126" s="25">
        <f>SUMIFS(Main_table[Amount], Main_table[Order Date], "&gt;"&amp;Main_table[[#This Row],[Order Date]]-90,Main_table[Order Date], "&lt;="&amp;Main_table[[#This Row],[Order Date]])</f>
        <v>1240120</v>
      </c>
      <c r="Q126" s="25">
        <f>SUMIFS(Main_table[Amount], Main_table[Order Date], "&gt;"&amp;DATE(2022, 9, 12)-30, Main_table[Order Date], "&lt;="&amp;DATE(2022, 9, 12))</f>
        <v>8929710</v>
      </c>
      <c r="R126" s="25">
        <f>SUMIFS(Main_table[Amount], Main_table[Order Date], "&gt;"&amp;DATE(2022, 9, 12)-90, Main_table[Order Date], "&lt;="&amp;DATE(2022, 9, 12))</f>
        <v>12529390</v>
      </c>
      <c r="S126" s="25" t="b">
        <f>AND(Main_table[[#This Row],[Order Date]] &gt; DATE(2022,8,12), Main_table[[#This Row],[Order Date]] &lt;=DATE(2022,9,12))</f>
        <v>0</v>
      </c>
    </row>
    <row r="127" spans="2:19" ht="13.8" x14ac:dyDescent="0.25">
      <c r="B127" s="6" t="s">
        <v>397</v>
      </c>
      <c r="C127" s="15">
        <v>44669</v>
      </c>
      <c r="D127" s="6" t="str">
        <f>TEXT(Main_table[[#This Row],[Order Date]],"d")</f>
        <v>18</v>
      </c>
      <c r="E127" s="6" t="str">
        <f>TEXT(Main_table[[#This Row],[Order Date]],"dddd")</f>
        <v>Monday</v>
      </c>
      <c r="F127" s="6" t="str">
        <f>TEXT(Main_table[[#This Row],[Order Date]],"mmmm")</f>
        <v>April</v>
      </c>
      <c r="G127" s="6" t="s">
        <v>398</v>
      </c>
      <c r="H127" s="6" t="s">
        <v>399</v>
      </c>
      <c r="I127" s="6" t="s">
        <v>15</v>
      </c>
      <c r="J127" s="6" t="s">
        <v>41</v>
      </c>
      <c r="K127" s="25">
        <v>4000</v>
      </c>
      <c r="L127" s="26">
        <v>2</v>
      </c>
      <c r="M127" s="25">
        <f>Main_table[[#This Row],[Qty]]*Main_table[[#This Row],[Price]]</f>
        <v>8000</v>
      </c>
      <c r="N127" s="29" t="s">
        <v>17</v>
      </c>
      <c r="O127" s="25">
        <f>SUMIFS(Main_table[Amount], Main_table[Order Date], "&gt;"&amp;Main_table[[#This Row],[Order Date]]-30,Main_table[Order Date], "&lt;="&amp;Main_table[[#This Row],[Order Date]])</f>
        <v>1240120</v>
      </c>
      <c r="P127" s="25">
        <f>SUMIFS(Main_table[Amount], Main_table[Order Date], "&gt;"&amp;Main_table[[#This Row],[Order Date]]-90,Main_table[Order Date], "&lt;="&amp;Main_table[[#This Row],[Order Date]])</f>
        <v>1240120</v>
      </c>
      <c r="Q127" s="25">
        <f>SUMIFS(Main_table[Amount], Main_table[Order Date], "&gt;"&amp;DATE(2022, 9, 12)-30, Main_table[Order Date], "&lt;="&amp;DATE(2022, 9, 12))</f>
        <v>8929710</v>
      </c>
      <c r="R127" s="25">
        <f>SUMIFS(Main_table[Amount], Main_table[Order Date], "&gt;"&amp;DATE(2022, 9, 12)-90, Main_table[Order Date], "&lt;="&amp;DATE(2022, 9, 12))</f>
        <v>12529390</v>
      </c>
      <c r="S127" s="25" t="b">
        <f>AND(Main_table[[#This Row],[Order Date]] &gt; DATE(2022,8,12), Main_table[[#This Row],[Order Date]] &lt;=DATE(2022,9,12))</f>
        <v>0</v>
      </c>
    </row>
    <row r="128" spans="2:19" ht="13.8" x14ac:dyDescent="0.25">
      <c r="B128" s="6" t="s">
        <v>400</v>
      </c>
      <c r="C128" s="15">
        <v>44669</v>
      </c>
      <c r="D128" s="6" t="str">
        <f>TEXT(Main_table[[#This Row],[Order Date]],"d")</f>
        <v>18</v>
      </c>
      <c r="E128" s="6" t="str">
        <f>TEXT(Main_table[[#This Row],[Order Date]],"dddd")</f>
        <v>Monday</v>
      </c>
      <c r="F128" s="6" t="str">
        <f>TEXT(Main_table[[#This Row],[Order Date]],"mmmm")</f>
        <v>April</v>
      </c>
      <c r="G128" s="6" t="s">
        <v>401</v>
      </c>
      <c r="H128" s="6" t="s">
        <v>402</v>
      </c>
      <c r="I128" s="6" t="s">
        <v>21</v>
      </c>
      <c r="J128" s="6" t="s">
        <v>45</v>
      </c>
      <c r="K128" s="25">
        <v>1500</v>
      </c>
      <c r="L128" s="26">
        <v>3</v>
      </c>
      <c r="M128" s="25">
        <f>Main_table[[#This Row],[Qty]]*Main_table[[#This Row],[Price]]</f>
        <v>4500</v>
      </c>
      <c r="N128" s="6" t="s">
        <v>23</v>
      </c>
      <c r="O128" s="25">
        <f>SUMIFS(Main_table[Amount], Main_table[Order Date], "&gt;"&amp;Main_table[[#This Row],[Order Date]]-30,Main_table[Order Date], "&lt;="&amp;Main_table[[#This Row],[Order Date]])</f>
        <v>1240120</v>
      </c>
      <c r="P128" s="25">
        <f>SUMIFS(Main_table[Amount], Main_table[Order Date], "&gt;"&amp;Main_table[[#This Row],[Order Date]]-90,Main_table[Order Date], "&lt;="&amp;Main_table[[#This Row],[Order Date]])</f>
        <v>1240120</v>
      </c>
      <c r="Q128" s="25">
        <f>SUMIFS(Main_table[Amount], Main_table[Order Date], "&gt;"&amp;DATE(2022, 9, 12)-30, Main_table[Order Date], "&lt;="&amp;DATE(2022, 9, 12))</f>
        <v>8929710</v>
      </c>
      <c r="R128" s="25">
        <f>SUMIFS(Main_table[Amount], Main_table[Order Date], "&gt;"&amp;DATE(2022, 9, 12)-90, Main_table[Order Date], "&lt;="&amp;DATE(2022, 9, 12))</f>
        <v>12529390</v>
      </c>
      <c r="S128" s="25" t="b">
        <f>AND(Main_table[[#This Row],[Order Date]] &gt; DATE(2022,8,12), Main_table[[#This Row],[Order Date]] &lt;=DATE(2022,9,12))</f>
        <v>0</v>
      </c>
    </row>
    <row r="129" spans="2:19" ht="13.8" x14ac:dyDescent="0.25">
      <c r="B129" s="6" t="s">
        <v>403</v>
      </c>
      <c r="C129" s="15">
        <v>44670</v>
      </c>
      <c r="D129" s="6" t="str">
        <f>TEXT(Main_table[[#This Row],[Order Date]],"d")</f>
        <v>19</v>
      </c>
      <c r="E129" s="6" t="str">
        <f>TEXT(Main_table[[#This Row],[Order Date]],"dddd")</f>
        <v>Tuesday</v>
      </c>
      <c r="F129" s="6" t="str">
        <f>TEXT(Main_table[[#This Row],[Order Date]],"mmmm")</f>
        <v>April</v>
      </c>
      <c r="G129" s="6" t="s">
        <v>404</v>
      </c>
      <c r="H129" s="6" t="s">
        <v>405</v>
      </c>
      <c r="I129" s="6" t="s">
        <v>27</v>
      </c>
      <c r="J129" s="6" t="s">
        <v>16</v>
      </c>
      <c r="K129" s="25">
        <v>210</v>
      </c>
      <c r="L129" s="26">
        <v>4</v>
      </c>
      <c r="M129" s="25">
        <f>Main_table[[#This Row],[Qty]]*Main_table[[#This Row],[Price]]</f>
        <v>840</v>
      </c>
      <c r="N129" s="6" t="s">
        <v>17</v>
      </c>
      <c r="O129" s="25">
        <f>SUMIFS(Main_table[Amount], Main_table[Order Date], "&gt;"&amp;Main_table[[#This Row],[Order Date]]-30,Main_table[Order Date], "&lt;="&amp;Main_table[[#This Row],[Order Date]])</f>
        <v>1339920</v>
      </c>
      <c r="P129" s="25">
        <f>SUMIFS(Main_table[Amount], Main_table[Order Date], "&gt;"&amp;Main_table[[#This Row],[Order Date]]-90,Main_table[Order Date], "&lt;="&amp;Main_table[[#This Row],[Order Date]])</f>
        <v>1339920</v>
      </c>
      <c r="Q129" s="25">
        <f>SUMIFS(Main_table[Amount], Main_table[Order Date], "&gt;"&amp;DATE(2022, 9, 12)-30, Main_table[Order Date], "&lt;="&amp;DATE(2022, 9, 12))</f>
        <v>8929710</v>
      </c>
      <c r="R129" s="25">
        <f>SUMIFS(Main_table[Amount], Main_table[Order Date], "&gt;"&amp;DATE(2022, 9, 12)-90, Main_table[Order Date], "&lt;="&amp;DATE(2022, 9, 12))</f>
        <v>12529390</v>
      </c>
      <c r="S129" s="25" t="b">
        <f>AND(Main_table[[#This Row],[Order Date]] &gt; DATE(2022,8,12), Main_table[[#This Row],[Order Date]] &lt;=DATE(2022,9,12))</f>
        <v>0</v>
      </c>
    </row>
    <row r="130" spans="2:19" ht="13.8" x14ac:dyDescent="0.25">
      <c r="B130" s="6" t="s">
        <v>406</v>
      </c>
      <c r="C130" s="15">
        <v>44670</v>
      </c>
      <c r="D130" s="6" t="str">
        <f>TEXT(Main_table[[#This Row],[Order Date]],"d")</f>
        <v>19</v>
      </c>
      <c r="E130" s="6" t="str">
        <f>TEXT(Main_table[[#This Row],[Order Date]],"dddd")</f>
        <v>Tuesday</v>
      </c>
      <c r="F130" s="6" t="str">
        <f>TEXT(Main_table[[#This Row],[Order Date]],"mmmm")</f>
        <v>April</v>
      </c>
      <c r="G130" s="6" t="s">
        <v>407</v>
      </c>
      <c r="H130" s="6" t="s">
        <v>408</v>
      </c>
      <c r="I130" s="6" t="s">
        <v>32</v>
      </c>
      <c r="J130" s="6" t="s">
        <v>22</v>
      </c>
      <c r="K130" s="25">
        <v>4000</v>
      </c>
      <c r="L130" s="26">
        <v>5</v>
      </c>
      <c r="M130" s="25">
        <f>Main_table[[#This Row],[Qty]]*Main_table[[#This Row],[Price]]</f>
        <v>20000</v>
      </c>
      <c r="N130" s="6" t="s">
        <v>23</v>
      </c>
      <c r="O130" s="25">
        <f>SUMIFS(Main_table[Amount], Main_table[Order Date], "&gt;"&amp;Main_table[[#This Row],[Order Date]]-30,Main_table[Order Date], "&lt;="&amp;Main_table[[#This Row],[Order Date]])</f>
        <v>1339920</v>
      </c>
      <c r="P130" s="25">
        <f>SUMIFS(Main_table[Amount], Main_table[Order Date], "&gt;"&amp;Main_table[[#This Row],[Order Date]]-90,Main_table[Order Date], "&lt;="&amp;Main_table[[#This Row],[Order Date]])</f>
        <v>1339920</v>
      </c>
      <c r="Q130" s="25">
        <f>SUMIFS(Main_table[Amount], Main_table[Order Date], "&gt;"&amp;DATE(2022, 9, 12)-30, Main_table[Order Date], "&lt;="&amp;DATE(2022, 9, 12))</f>
        <v>8929710</v>
      </c>
      <c r="R130" s="25">
        <f>SUMIFS(Main_table[Amount], Main_table[Order Date], "&gt;"&amp;DATE(2022, 9, 12)-90, Main_table[Order Date], "&lt;="&amp;DATE(2022, 9, 12))</f>
        <v>12529390</v>
      </c>
      <c r="S130" s="25" t="b">
        <f>AND(Main_table[[#This Row],[Order Date]] &gt; DATE(2022,8,12), Main_table[[#This Row],[Order Date]] &lt;=DATE(2022,9,12))</f>
        <v>0</v>
      </c>
    </row>
    <row r="131" spans="2:19" ht="13.8" x14ac:dyDescent="0.25">
      <c r="B131" s="6" t="s">
        <v>409</v>
      </c>
      <c r="C131" s="15">
        <v>44670</v>
      </c>
      <c r="D131" s="6" t="str">
        <f>TEXT(Main_table[[#This Row],[Order Date]],"d")</f>
        <v>19</v>
      </c>
      <c r="E131" s="6" t="str">
        <f>TEXT(Main_table[[#This Row],[Order Date]],"dddd")</f>
        <v>Tuesday</v>
      </c>
      <c r="F131" s="6" t="str">
        <f>TEXT(Main_table[[#This Row],[Order Date]],"mmmm")</f>
        <v>April</v>
      </c>
      <c r="G131" s="6" t="s">
        <v>410</v>
      </c>
      <c r="H131" s="6" t="s">
        <v>411</v>
      </c>
      <c r="I131" s="6" t="s">
        <v>15</v>
      </c>
      <c r="J131" s="6" t="s">
        <v>28</v>
      </c>
      <c r="K131" s="25">
        <v>3200</v>
      </c>
      <c r="L131" s="26">
        <v>6</v>
      </c>
      <c r="M131" s="25">
        <f>Main_table[[#This Row],[Qty]]*Main_table[[#This Row],[Price]]</f>
        <v>19200</v>
      </c>
      <c r="N131" s="29" t="s">
        <v>17</v>
      </c>
      <c r="O131" s="25">
        <f>SUMIFS(Main_table[Amount], Main_table[Order Date], "&gt;"&amp;Main_table[[#This Row],[Order Date]]-30,Main_table[Order Date], "&lt;="&amp;Main_table[[#This Row],[Order Date]])</f>
        <v>1339920</v>
      </c>
      <c r="P131" s="25">
        <f>SUMIFS(Main_table[Amount], Main_table[Order Date], "&gt;"&amp;Main_table[[#This Row],[Order Date]]-90,Main_table[Order Date], "&lt;="&amp;Main_table[[#This Row],[Order Date]])</f>
        <v>1339920</v>
      </c>
      <c r="Q131" s="25">
        <f>SUMIFS(Main_table[Amount], Main_table[Order Date], "&gt;"&amp;DATE(2022, 9, 12)-30, Main_table[Order Date], "&lt;="&amp;DATE(2022, 9, 12))</f>
        <v>8929710</v>
      </c>
      <c r="R131" s="25">
        <f>SUMIFS(Main_table[Amount], Main_table[Order Date], "&gt;"&amp;DATE(2022, 9, 12)-90, Main_table[Order Date], "&lt;="&amp;DATE(2022, 9, 12))</f>
        <v>12529390</v>
      </c>
      <c r="S131" s="25" t="b">
        <f>AND(Main_table[[#This Row],[Order Date]] &gt; DATE(2022,8,12), Main_table[[#This Row],[Order Date]] &lt;=DATE(2022,9,12))</f>
        <v>0</v>
      </c>
    </row>
    <row r="132" spans="2:19" ht="13.8" x14ac:dyDescent="0.25">
      <c r="B132" s="6" t="s">
        <v>412</v>
      </c>
      <c r="C132" s="15">
        <v>44670</v>
      </c>
      <c r="D132" s="6" t="str">
        <f>TEXT(Main_table[[#This Row],[Order Date]],"d")</f>
        <v>19</v>
      </c>
      <c r="E132" s="6" t="str">
        <f>TEXT(Main_table[[#This Row],[Order Date]],"dddd")</f>
        <v>Tuesday</v>
      </c>
      <c r="F132" s="6" t="str">
        <f>TEXT(Main_table[[#This Row],[Order Date]],"mmmm")</f>
        <v>April</v>
      </c>
      <c r="G132" s="6" t="s">
        <v>413</v>
      </c>
      <c r="H132" s="6" t="s">
        <v>414</v>
      </c>
      <c r="I132" s="6" t="s">
        <v>21</v>
      </c>
      <c r="J132" s="6" t="s">
        <v>33</v>
      </c>
      <c r="K132" s="25">
        <v>2900</v>
      </c>
      <c r="L132" s="26">
        <v>5</v>
      </c>
      <c r="M132" s="25">
        <f>Main_table[[#This Row],[Qty]]*Main_table[[#This Row],[Price]]</f>
        <v>14500</v>
      </c>
      <c r="N132" s="6" t="s">
        <v>23</v>
      </c>
      <c r="O132" s="25">
        <f>SUMIFS(Main_table[Amount], Main_table[Order Date], "&gt;"&amp;Main_table[[#This Row],[Order Date]]-30,Main_table[Order Date], "&lt;="&amp;Main_table[[#This Row],[Order Date]])</f>
        <v>1339920</v>
      </c>
      <c r="P132" s="25">
        <f>SUMIFS(Main_table[Amount], Main_table[Order Date], "&gt;"&amp;Main_table[[#This Row],[Order Date]]-90,Main_table[Order Date], "&lt;="&amp;Main_table[[#This Row],[Order Date]])</f>
        <v>1339920</v>
      </c>
      <c r="Q132" s="25">
        <f>SUMIFS(Main_table[Amount], Main_table[Order Date], "&gt;"&amp;DATE(2022, 9, 12)-30, Main_table[Order Date], "&lt;="&amp;DATE(2022, 9, 12))</f>
        <v>8929710</v>
      </c>
      <c r="R132" s="25">
        <f>SUMIFS(Main_table[Amount], Main_table[Order Date], "&gt;"&amp;DATE(2022, 9, 12)-90, Main_table[Order Date], "&lt;="&amp;DATE(2022, 9, 12))</f>
        <v>12529390</v>
      </c>
      <c r="S132" s="25" t="b">
        <f>AND(Main_table[[#This Row],[Order Date]] &gt; DATE(2022,8,12), Main_table[[#This Row],[Order Date]] &lt;=DATE(2022,9,12))</f>
        <v>0</v>
      </c>
    </row>
    <row r="133" spans="2:19" ht="13.8" x14ac:dyDescent="0.25">
      <c r="B133" s="6" t="s">
        <v>415</v>
      </c>
      <c r="C133" s="15">
        <v>44670</v>
      </c>
      <c r="D133" s="6" t="str">
        <f>TEXT(Main_table[[#This Row],[Order Date]],"d")</f>
        <v>19</v>
      </c>
      <c r="E133" s="6" t="str">
        <f>TEXT(Main_table[[#This Row],[Order Date]],"dddd")</f>
        <v>Tuesday</v>
      </c>
      <c r="F133" s="6" t="str">
        <f>TEXT(Main_table[[#This Row],[Order Date]],"mmmm")</f>
        <v>April</v>
      </c>
      <c r="G133" s="6" t="s">
        <v>416</v>
      </c>
      <c r="H133" s="6" t="s">
        <v>417</v>
      </c>
      <c r="I133" s="6" t="s">
        <v>27</v>
      </c>
      <c r="J133" s="6" t="s">
        <v>37</v>
      </c>
      <c r="K133" s="25">
        <v>190</v>
      </c>
      <c r="L133" s="26">
        <v>4</v>
      </c>
      <c r="M133" s="25">
        <f>Main_table[[#This Row],[Qty]]*Main_table[[#This Row],[Price]]</f>
        <v>760</v>
      </c>
      <c r="N133" s="6" t="s">
        <v>17</v>
      </c>
      <c r="O133" s="25">
        <f>SUMIFS(Main_table[Amount], Main_table[Order Date], "&gt;"&amp;Main_table[[#This Row],[Order Date]]-30,Main_table[Order Date], "&lt;="&amp;Main_table[[#This Row],[Order Date]])</f>
        <v>1339920</v>
      </c>
      <c r="P133" s="25">
        <f>SUMIFS(Main_table[Amount], Main_table[Order Date], "&gt;"&amp;Main_table[[#This Row],[Order Date]]-90,Main_table[Order Date], "&lt;="&amp;Main_table[[#This Row],[Order Date]])</f>
        <v>1339920</v>
      </c>
      <c r="Q133" s="25">
        <f>SUMIFS(Main_table[Amount], Main_table[Order Date], "&gt;"&amp;DATE(2022, 9, 12)-30, Main_table[Order Date], "&lt;="&amp;DATE(2022, 9, 12))</f>
        <v>8929710</v>
      </c>
      <c r="R133" s="25">
        <f>SUMIFS(Main_table[Amount], Main_table[Order Date], "&gt;"&amp;DATE(2022, 9, 12)-90, Main_table[Order Date], "&lt;="&amp;DATE(2022, 9, 12))</f>
        <v>12529390</v>
      </c>
      <c r="S133" s="25" t="b">
        <f>AND(Main_table[[#This Row],[Order Date]] &gt; DATE(2022,8,12), Main_table[[#This Row],[Order Date]] &lt;=DATE(2022,9,12))</f>
        <v>0</v>
      </c>
    </row>
    <row r="134" spans="2:19" ht="13.8" x14ac:dyDescent="0.25">
      <c r="B134" s="6" t="s">
        <v>418</v>
      </c>
      <c r="C134" s="15">
        <v>44670</v>
      </c>
      <c r="D134" s="6" t="str">
        <f>TEXT(Main_table[[#This Row],[Order Date]],"d")</f>
        <v>19</v>
      </c>
      <c r="E134" s="6" t="str">
        <f>TEXT(Main_table[[#This Row],[Order Date]],"dddd")</f>
        <v>Tuesday</v>
      </c>
      <c r="F134" s="6" t="str">
        <f>TEXT(Main_table[[#This Row],[Order Date]],"mmmm")</f>
        <v>April</v>
      </c>
      <c r="G134" s="6" t="s">
        <v>419</v>
      </c>
      <c r="H134" s="6" t="s">
        <v>420</v>
      </c>
      <c r="I134" s="6" t="s">
        <v>32</v>
      </c>
      <c r="J134" s="6" t="s">
        <v>41</v>
      </c>
      <c r="K134" s="25">
        <v>4000</v>
      </c>
      <c r="L134" s="26">
        <v>10</v>
      </c>
      <c r="M134" s="25">
        <f>Main_table[[#This Row],[Qty]]*Main_table[[#This Row],[Price]]</f>
        <v>40000</v>
      </c>
      <c r="N134" s="6" t="s">
        <v>23</v>
      </c>
      <c r="O134" s="25">
        <f>SUMIFS(Main_table[Amount], Main_table[Order Date], "&gt;"&amp;Main_table[[#This Row],[Order Date]]-30,Main_table[Order Date], "&lt;="&amp;Main_table[[#This Row],[Order Date]])</f>
        <v>1339920</v>
      </c>
      <c r="P134" s="25">
        <f>SUMIFS(Main_table[Amount], Main_table[Order Date], "&gt;"&amp;Main_table[[#This Row],[Order Date]]-90,Main_table[Order Date], "&lt;="&amp;Main_table[[#This Row],[Order Date]])</f>
        <v>1339920</v>
      </c>
      <c r="Q134" s="25">
        <f>SUMIFS(Main_table[Amount], Main_table[Order Date], "&gt;"&amp;DATE(2022, 9, 12)-30, Main_table[Order Date], "&lt;="&amp;DATE(2022, 9, 12))</f>
        <v>8929710</v>
      </c>
      <c r="R134" s="25">
        <f>SUMIFS(Main_table[Amount], Main_table[Order Date], "&gt;"&amp;DATE(2022, 9, 12)-90, Main_table[Order Date], "&lt;="&amp;DATE(2022, 9, 12))</f>
        <v>12529390</v>
      </c>
      <c r="S134" s="25" t="b">
        <f>AND(Main_table[[#This Row],[Order Date]] &gt; DATE(2022,8,12), Main_table[[#This Row],[Order Date]] &lt;=DATE(2022,9,12))</f>
        <v>0</v>
      </c>
    </row>
    <row r="135" spans="2:19" ht="13.8" x14ac:dyDescent="0.25">
      <c r="B135" s="6" t="s">
        <v>421</v>
      </c>
      <c r="C135" s="15">
        <v>44670</v>
      </c>
      <c r="D135" s="6" t="str">
        <f>TEXT(Main_table[[#This Row],[Order Date]],"d")</f>
        <v>19</v>
      </c>
      <c r="E135" s="6" t="str">
        <f>TEXT(Main_table[[#This Row],[Order Date]],"dddd")</f>
        <v>Tuesday</v>
      </c>
      <c r="F135" s="6" t="str">
        <f>TEXT(Main_table[[#This Row],[Order Date]],"mmmm")</f>
        <v>April</v>
      </c>
      <c r="G135" s="6" t="s">
        <v>422</v>
      </c>
      <c r="H135" s="6" t="s">
        <v>423</v>
      </c>
      <c r="I135" s="6" t="s">
        <v>15</v>
      </c>
      <c r="J135" s="6" t="s">
        <v>45</v>
      </c>
      <c r="K135" s="25">
        <v>1500</v>
      </c>
      <c r="L135" s="26">
        <v>3</v>
      </c>
      <c r="M135" s="25">
        <f>Main_table[[#This Row],[Qty]]*Main_table[[#This Row],[Price]]</f>
        <v>4500</v>
      </c>
      <c r="N135" s="29" t="s">
        <v>17</v>
      </c>
      <c r="O135" s="25">
        <f>SUMIFS(Main_table[Amount], Main_table[Order Date], "&gt;"&amp;Main_table[[#This Row],[Order Date]]-30,Main_table[Order Date], "&lt;="&amp;Main_table[[#This Row],[Order Date]])</f>
        <v>1339920</v>
      </c>
      <c r="P135" s="25">
        <f>SUMIFS(Main_table[Amount], Main_table[Order Date], "&gt;"&amp;Main_table[[#This Row],[Order Date]]-90,Main_table[Order Date], "&lt;="&amp;Main_table[[#This Row],[Order Date]])</f>
        <v>1339920</v>
      </c>
      <c r="Q135" s="25">
        <f>SUMIFS(Main_table[Amount], Main_table[Order Date], "&gt;"&amp;DATE(2022, 9, 12)-30, Main_table[Order Date], "&lt;="&amp;DATE(2022, 9, 12))</f>
        <v>8929710</v>
      </c>
      <c r="R135" s="25">
        <f>SUMIFS(Main_table[Amount], Main_table[Order Date], "&gt;"&amp;DATE(2022, 9, 12)-90, Main_table[Order Date], "&lt;="&amp;DATE(2022, 9, 12))</f>
        <v>12529390</v>
      </c>
      <c r="S135" s="25" t="b">
        <f>AND(Main_table[[#This Row],[Order Date]] &gt; DATE(2022,8,12), Main_table[[#This Row],[Order Date]] &lt;=DATE(2022,9,12))</f>
        <v>0</v>
      </c>
    </row>
    <row r="136" spans="2:19" ht="13.8" x14ac:dyDescent="0.25">
      <c r="B136" s="6" t="s">
        <v>424</v>
      </c>
      <c r="C136" s="15">
        <v>44671</v>
      </c>
      <c r="D136" s="6" t="str">
        <f>TEXT(Main_table[[#This Row],[Order Date]],"d")</f>
        <v>20</v>
      </c>
      <c r="E136" s="6" t="str">
        <f>TEXT(Main_table[[#This Row],[Order Date]],"dddd")</f>
        <v>Wednesday</v>
      </c>
      <c r="F136" s="6" t="str">
        <f>TEXT(Main_table[[#This Row],[Order Date]],"mmmm")</f>
        <v>April</v>
      </c>
      <c r="G136" s="6" t="s">
        <v>425</v>
      </c>
      <c r="H136" s="6" t="s">
        <v>426</v>
      </c>
      <c r="I136" s="6" t="s">
        <v>21</v>
      </c>
      <c r="J136" s="6" t="s">
        <v>16</v>
      </c>
      <c r="K136" s="25">
        <v>210</v>
      </c>
      <c r="L136" s="26">
        <v>4</v>
      </c>
      <c r="M136" s="25">
        <f>Main_table[[#This Row],[Qty]]*Main_table[[#This Row],[Price]]</f>
        <v>840</v>
      </c>
      <c r="N136" s="6" t="s">
        <v>23</v>
      </c>
      <c r="O136" s="25">
        <f>SUMIFS(Main_table[Amount], Main_table[Order Date], "&gt;"&amp;Main_table[[#This Row],[Order Date]]-30,Main_table[Order Date], "&lt;="&amp;Main_table[[#This Row],[Order Date]])</f>
        <v>1424600</v>
      </c>
      <c r="P136" s="25">
        <f>SUMIFS(Main_table[Amount], Main_table[Order Date], "&gt;"&amp;Main_table[[#This Row],[Order Date]]-90,Main_table[Order Date], "&lt;="&amp;Main_table[[#This Row],[Order Date]])</f>
        <v>1424600</v>
      </c>
      <c r="Q136" s="25">
        <f>SUMIFS(Main_table[Amount], Main_table[Order Date], "&gt;"&amp;DATE(2022, 9, 12)-30, Main_table[Order Date], "&lt;="&amp;DATE(2022, 9, 12))</f>
        <v>8929710</v>
      </c>
      <c r="R136" s="25">
        <f>SUMIFS(Main_table[Amount], Main_table[Order Date], "&gt;"&amp;DATE(2022, 9, 12)-90, Main_table[Order Date], "&lt;="&amp;DATE(2022, 9, 12))</f>
        <v>12529390</v>
      </c>
      <c r="S136" s="25" t="b">
        <f>AND(Main_table[[#This Row],[Order Date]] &gt; DATE(2022,8,12), Main_table[[#This Row],[Order Date]] &lt;=DATE(2022,9,12))</f>
        <v>0</v>
      </c>
    </row>
    <row r="137" spans="2:19" ht="13.8" x14ac:dyDescent="0.25">
      <c r="B137" s="6" t="s">
        <v>427</v>
      </c>
      <c r="C137" s="15">
        <v>44671</v>
      </c>
      <c r="D137" s="6" t="str">
        <f>TEXT(Main_table[[#This Row],[Order Date]],"d")</f>
        <v>20</v>
      </c>
      <c r="E137" s="6" t="str">
        <f>TEXT(Main_table[[#This Row],[Order Date]],"dddd")</f>
        <v>Wednesday</v>
      </c>
      <c r="F137" s="6" t="str">
        <f>TEXT(Main_table[[#This Row],[Order Date]],"mmmm")</f>
        <v>April</v>
      </c>
      <c r="G137" s="6" t="s">
        <v>428</v>
      </c>
      <c r="H137" s="6" t="s">
        <v>429</v>
      </c>
      <c r="I137" s="6" t="s">
        <v>27</v>
      </c>
      <c r="J137" s="6" t="s">
        <v>22</v>
      </c>
      <c r="K137" s="25">
        <v>4000</v>
      </c>
      <c r="L137" s="26">
        <v>5</v>
      </c>
      <c r="M137" s="25">
        <f>Main_table[[#This Row],[Qty]]*Main_table[[#This Row],[Price]]</f>
        <v>20000</v>
      </c>
      <c r="N137" s="6" t="s">
        <v>17</v>
      </c>
      <c r="O137" s="25">
        <f>SUMIFS(Main_table[Amount], Main_table[Order Date], "&gt;"&amp;Main_table[[#This Row],[Order Date]]-30,Main_table[Order Date], "&lt;="&amp;Main_table[[#This Row],[Order Date]])</f>
        <v>1424600</v>
      </c>
      <c r="P137" s="25">
        <f>SUMIFS(Main_table[Amount], Main_table[Order Date], "&gt;"&amp;Main_table[[#This Row],[Order Date]]-90,Main_table[Order Date], "&lt;="&amp;Main_table[[#This Row],[Order Date]])</f>
        <v>1424600</v>
      </c>
      <c r="Q137" s="25">
        <f>SUMIFS(Main_table[Amount], Main_table[Order Date], "&gt;"&amp;DATE(2022, 9, 12)-30, Main_table[Order Date], "&lt;="&amp;DATE(2022, 9, 12))</f>
        <v>8929710</v>
      </c>
      <c r="R137" s="25">
        <f>SUMIFS(Main_table[Amount], Main_table[Order Date], "&gt;"&amp;DATE(2022, 9, 12)-90, Main_table[Order Date], "&lt;="&amp;DATE(2022, 9, 12))</f>
        <v>12529390</v>
      </c>
      <c r="S137" s="25" t="b">
        <f>AND(Main_table[[#This Row],[Order Date]] &gt; DATE(2022,8,12), Main_table[[#This Row],[Order Date]] &lt;=DATE(2022,9,12))</f>
        <v>0</v>
      </c>
    </row>
    <row r="138" spans="2:19" ht="13.8" x14ac:dyDescent="0.25">
      <c r="B138" s="6" t="s">
        <v>430</v>
      </c>
      <c r="C138" s="15">
        <v>44671</v>
      </c>
      <c r="D138" s="6" t="str">
        <f>TEXT(Main_table[[#This Row],[Order Date]],"d")</f>
        <v>20</v>
      </c>
      <c r="E138" s="6" t="str">
        <f>TEXT(Main_table[[#This Row],[Order Date]],"dddd")</f>
        <v>Wednesday</v>
      </c>
      <c r="F138" s="6" t="str">
        <f>TEXT(Main_table[[#This Row],[Order Date]],"mmmm")</f>
        <v>April</v>
      </c>
      <c r="G138" s="6" t="s">
        <v>431</v>
      </c>
      <c r="H138" s="6" t="s">
        <v>432</v>
      </c>
      <c r="I138" s="6" t="s">
        <v>32</v>
      </c>
      <c r="J138" s="6" t="s">
        <v>28</v>
      </c>
      <c r="K138" s="25">
        <v>3200</v>
      </c>
      <c r="L138" s="26">
        <v>6</v>
      </c>
      <c r="M138" s="25">
        <f>Main_table[[#This Row],[Qty]]*Main_table[[#This Row],[Price]]</f>
        <v>19200</v>
      </c>
      <c r="N138" s="6" t="s">
        <v>23</v>
      </c>
      <c r="O138" s="25">
        <f>SUMIFS(Main_table[Amount], Main_table[Order Date], "&gt;"&amp;Main_table[[#This Row],[Order Date]]-30,Main_table[Order Date], "&lt;="&amp;Main_table[[#This Row],[Order Date]])</f>
        <v>1424600</v>
      </c>
      <c r="P138" s="25">
        <f>SUMIFS(Main_table[Amount], Main_table[Order Date], "&gt;"&amp;Main_table[[#This Row],[Order Date]]-90,Main_table[Order Date], "&lt;="&amp;Main_table[[#This Row],[Order Date]])</f>
        <v>1424600</v>
      </c>
      <c r="Q138" s="25">
        <f>SUMIFS(Main_table[Amount], Main_table[Order Date], "&gt;"&amp;DATE(2022, 9, 12)-30, Main_table[Order Date], "&lt;="&amp;DATE(2022, 9, 12))</f>
        <v>8929710</v>
      </c>
      <c r="R138" s="25">
        <f>SUMIFS(Main_table[Amount], Main_table[Order Date], "&gt;"&amp;DATE(2022, 9, 12)-90, Main_table[Order Date], "&lt;="&amp;DATE(2022, 9, 12))</f>
        <v>12529390</v>
      </c>
      <c r="S138" s="25" t="b">
        <f>AND(Main_table[[#This Row],[Order Date]] &gt; DATE(2022,8,12), Main_table[[#This Row],[Order Date]] &lt;=DATE(2022,9,12))</f>
        <v>0</v>
      </c>
    </row>
    <row r="139" spans="2:19" ht="13.8" x14ac:dyDescent="0.25">
      <c r="B139" s="6" t="s">
        <v>433</v>
      </c>
      <c r="C139" s="15">
        <v>44671</v>
      </c>
      <c r="D139" s="6" t="str">
        <f>TEXT(Main_table[[#This Row],[Order Date]],"d")</f>
        <v>20</v>
      </c>
      <c r="E139" s="6" t="str">
        <f>TEXT(Main_table[[#This Row],[Order Date]],"dddd")</f>
        <v>Wednesday</v>
      </c>
      <c r="F139" s="6" t="str">
        <f>TEXT(Main_table[[#This Row],[Order Date]],"mmmm")</f>
        <v>April</v>
      </c>
      <c r="G139" s="6" t="s">
        <v>434</v>
      </c>
      <c r="H139" s="6" t="s">
        <v>435</v>
      </c>
      <c r="I139" s="6" t="s">
        <v>15</v>
      </c>
      <c r="J139" s="6" t="s">
        <v>33</v>
      </c>
      <c r="K139" s="25">
        <v>2900</v>
      </c>
      <c r="L139" s="26">
        <v>5</v>
      </c>
      <c r="M139" s="25">
        <f>Main_table[[#This Row],[Qty]]*Main_table[[#This Row],[Price]]</f>
        <v>14500</v>
      </c>
      <c r="N139" s="29" t="s">
        <v>17</v>
      </c>
      <c r="O139" s="25">
        <f>SUMIFS(Main_table[Amount], Main_table[Order Date], "&gt;"&amp;Main_table[[#This Row],[Order Date]]-30,Main_table[Order Date], "&lt;="&amp;Main_table[[#This Row],[Order Date]])</f>
        <v>1424600</v>
      </c>
      <c r="P139" s="25">
        <f>SUMIFS(Main_table[Amount], Main_table[Order Date], "&gt;"&amp;Main_table[[#This Row],[Order Date]]-90,Main_table[Order Date], "&lt;="&amp;Main_table[[#This Row],[Order Date]])</f>
        <v>1424600</v>
      </c>
      <c r="Q139" s="25">
        <f>SUMIFS(Main_table[Amount], Main_table[Order Date], "&gt;"&amp;DATE(2022, 9, 12)-30, Main_table[Order Date], "&lt;="&amp;DATE(2022, 9, 12))</f>
        <v>8929710</v>
      </c>
      <c r="R139" s="25">
        <f>SUMIFS(Main_table[Amount], Main_table[Order Date], "&gt;"&amp;DATE(2022, 9, 12)-90, Main_table[Order Date], "&lt;="&amp;DATE(2022, 9, 12))</f>
        <v>12529390</v>
      </c>
      <c r="S139" s="25" t="b">
        <f>AND(Main_table[[#This Row],[Order Date]] &gt; DATE(2022,8,12), Main_table[[#This Row],[Order Date]] &lt;=DATE(2022,9,12))</f>
        <v>0</v>
      </c>
    </row>
    <row r="140" spans="2:19" ht="13.8" x14ac:dyDescent="0.25">
      <c r="B140" s="6" t="s">
        <v>436</v>
      </c>
      <c r="C140" s="15">
        <v>44671</v>
      </c>
      <c r="D140" s="6" t="str">
        <f>TEXT(Main_table[[#This Row],[Order Date]],"d")</f>
        <v>20</v>
      </c>
      <c r="E140" s="6" t="str">
        <f>TEXT(Main_table[[#This Row],[Order Date]],"dddd")</f>
        <v>Wednesday</v>
      </c>
      <c r="F140" s="6" t="str">
        <f>TEXT(Main_table[[#This Row],[Order Date]],"mmmm")</f>
        <v>April</v>
      </c>
      <c r="G140" s="6" t="s">
        <v>437</v>
      </c>
      <c r="H140" s="6" t="s">
        <v>438</v>
      </c>
      <c r="I140" s="6" t="s">
        <v>21</v>
      </c>
      <c r="J140" s="6" t="s">
        <v>37</v>
      </c>
      <c r="K140" s="25">
        <v>190</v>
      </c>
      <c r="L140" s="26">
        <v>6</v>
      </c>
      <c r="M140" s="25">
        <f>Main_table[[#This Row],[Qty]]*Main_table[[#This Row],[Price]]</f>
        <v>1140</v>
      </c>
      <c r="N140" s="6" t="s">
        <v>23</v>
      </c>
      <c r="O140" s="25">
        <f>SUMIFS(Main_table[Amount], Main_table[Order Date], "&gt;"&amp;Main_table[[#This Row],[Order Date]]-30,Main_table[Order Date], "&lt;="&amp;Main_table[[#This Row],[Order Date]])</f>
        <v>1424600</v>
      </c>
      <c r="P140" s="25">
        <f>SUMIFS(Main_table[Amount], Main_table[Order Date], "&gt;"&amp;Main_table[[#This Row],[Order Date]]-90,Main_table[Order Date], "&lt;="&amp;Main_table[[#This Row],[Order Date]])</f>
        <v>1424600</v>
      </c>
      <c r="Q140" s="25">
        <f>SUMIFS(Main_table[Amount], Main_table[Order Date], "&gt;"&amp;DATE(2022, 9, 12)-30, Main_table[Order Date], "&lt;="&amp;DATE(2022, 9, 12))</f>
        <v>8929710</v>
      </c>
      <c r="R140" s="25">
        <f>SUMIFS(Main_table[Amount], Main_table[Order Date], "&gt;"&amp;DATE(2022, 9, 12)-90, Main_table[Order Date], "&lt;="&amp;DATE(2022, 9, 12))</f>
        <v>12529390</v>
      </c>
      <c r="S140" s="25" t="b">
        <f>AND(Main_table[[#This Row],[Order Date]] &gt; DATE(2022,8,12), Main_table[[#This Row],[Order Date]] &lt;=DATE(2022,9,12))</f>
        <v>0</v>
      </c>
    </row>
    <row r="141" spans="2:19" ht="13.8" x14ac:dyDescent="0.25">
      <c r="B141" s="6" t="s">
        <v>439</v>
      </c>
      <c r="C141" s="15">
        <v>44671</v>
      </c>
      <c r="D141" s="6" t="str">
        <f>TEXT(Main_table[[#This Row],[Order Date]],"d")</f>
        <v>20</v>
      </c>
      <c r="E141" s="6" t="str">
        <f>TEXT(Main_table[[#This Row],[Order Date]],"dddd")</f>
        <v>Wednesday</v>
      </c>
      <c r="F141" s="6" t="str">
        <f>TEXT(Main_table[[#This Row],[Order Date]],"mmmm")</f>
        <v>April</v>
      </c>
      <c r="G141" s="6" t="s">
        <v>440</v>
      </c>
      <c r="H141" s="6" t="s">
        <v>441</v>
      </c>
      <c r="I141" s="6" t="s">
        <v>27</v>
      </c>
      <c r="J141" s="6" t="s">
        <v>41</v>
      </c>
      <c r="K141" s="25">
        <v>4000</v>
      </c>
      <c r="L141" s="26">
        <v>5</v>
      </c>
      <c r="M141" s="25">
        <f>Main_table[[#This Row],[Qty]]*Main_table[[#This Row],[Price]]</f>
        <v>20000</v>
      </c>
      <c r="N141" s="6" t="s">
        <v>17</v>
      </c>
      <c r="O141" s="25">
        <f>SUMIFS(Main_table[Amount], Main_table[Order Date], "&gt;"&amp;Main_table[[#This Row],[Order Date]]-30,Main_table[Order Date], "&lt;="&amp;Main_table[[#This Row],[Order Date]])</f>
        <v>1424600</v>
      </c>
      <c r="P141" s="25">
        <f>SUMIFS(Main_table[Amount], Main_table[Order Date], "&gt;"&amp;Main_table[[#This Row],[Order Date]]-90,Main_table[Order Date], "&lt;="&amp;Main_table[[#This Row],[Order Date]])</f>
        <v>1424600</v>
      </c>
      <c r="Q141" s="25">
        <f>SUMIFS(Main_table[Amount], Main_table[Order Date], "&gt;"&amp;DATE(2022, 9, 12)-30, Main_table[Order Date], "&lt;="&amp;DATE(2022, 9, 12))</f>
        <v>8929710</v>
      </c>
      <c r="R141" s="25">
        <f>SUMIFS(Main_table[Amount], Main_table[Order Date], "&gt;"&amp;DATE(2022, 9, 12)-90, Main_table[Order Date], "&lt;="&amp;DATE(2022, 9, 12))</f>
        <v>12529390</v>
      </c>
      <c r="S141" s="25" t="b">
        <f>AND(Main_table[[#This Row],[Order Date]] &gt; DATE(2022,8,12), Main_table[[#This Row],[Order Date]] &lt;=DATE(2022,9,12))</f>
        <v>0</v>
      </c>
    </row>
    <row r="142" spans="2:19" ht="13.8" x14ac:dyDescent="0.25">
      <c r="B142" s="6" t="s">
        <v>442</v>
      </c>
      <c r="C142" s="15">
        <v>44671</v>
      </c>
      <c r="D142" s="6" t="str">
        <f>TEXT(Main_table[[#This Row],[Order Date]],"d")</f>
        <v>20</v>
      </c>
      <c r="E142" s="6" t="str">
        <f>TEXT(Main_table[[#This Row],[Order Date]],"dddd")</f>
        <v>Wednesday</v>
      </c>
      <c r="F142" s="6" t="str">
        <f>TEXT(Main_table[[#This Row],[Order Date]],"mmmm")</f>
        <v>April</v>
      </c>
      <c r="G142" s="6" t="s">
        <v>443</v>
      </c>
      <c r="H142" s="6" t="s">
        <v>444</v>
      </c>
      <c r="I142" s="6" t="s">
        <v>32</v>
      </c>
      <c r="J142" s="6" t="s">
        <v>45</v>
      </c>
      <c r="K142" s="25">
        <v>1500</v>
      </c>
      <c r="L142" s="26">
        <v>6</v>
      </c>
      <c r="M142" s="25">
        <f>Main_table[[#This Row],[Qty]]*Main_table[[#This Row],[Price]]</f>
        <v>9000</v>
      </c>
      <c r="N142" s="6" t="s">
        <v>23</v>
      </c>
      <c r="O142" s="25">
        <f>SUMIFS(Main_table[Amount], Main_table[Order Date], "&gt;"&amp;Main_table[[#This Row],[Order Date]]-30,Main_table[Order Date], "&lt;="&amp;Main_table[[#This Row],[Order Date]])</f>
        <v>1424600</v>
      </c>
      <c r="P142" s="25">
        <f>SUMIFS(Main_table[Amount], Main_table[Order Date], "&gt;"&amp;Main_table[[#This Row],[Order Date]]-90,Main_table[Order Date], "&lt;="&amp;Main_table[[#This Row],[Order Date]])</f>
        <v>1424600</v>
      </c>
      <c r="Q142" s="25">
        <f>SUMIFS(Main_table[Amount], Main_table[Order Date], "&gt;"&amp;DATE(2022, 9, 12)-30, Main_table[Order Date], "&lt;="&amp;DATE(2022, 9, 12))</f>
        <v>8929710</v>
      </c>
      <c r="R142" s="25">
        <f>SUMIFS(Main_table[Amount], Main_table[Order Date], "&gt;"&amp;DATE(2022, 9, 12)-90, Main_table[Order Date], "&lt;="&amp;DATE(2022, 9, 12))</f>
        <v>12529390</v>
      </c>
      <c r="S142" s="25" t="b">
        <f>AND(Main_table[[#This Row],[Order Date]] &gt; DATE(2022,8,12), Main_table[[#This Row],[Order Date]] &lt;=DATE(2022,9,12))</f>
        <v>0</v>
      </c>
    </row>
    <row r="143" spans="2:19" ht="13.8" x14ac:dyDescent="0.25">
      <c r="B143" s="6" t="s">
        <v>445</v>
      </c>
      <c r="C143" s="15">
        <v>44672</v>
      </c>
      <c r="D143" s="6" t="str">
        <f>TEXT(Main_table[[#This Row],[Order Date]],"d")</f>
        <v>21</v>
      </c>
      <c r="E143" s="6" t="str">
        <f>TEXT(Main_table[[#This Row],[Order Date]],"dddd")</f>
        <v>Thursday</v>
      </c>
      <c r="F143" s="6" t="str">
        <f>TEXT(Main_table[[#This Row],[Order Date]],"mmmm")</f>
        <v>April</v>
      </c>
      <c r="G143" s="6" t="s">
        <v>446</v>
      </c>
      <c r="H143" s="6" t="s">
        <v>447</v>
      </c>
      <c r="I143" s="6" t="s">
        <v>15</v>
      </c>
      <c r="J143" s="6" t="s">
        <v>16</v>
      </c>
      <c r="K143" s="25">
        <v>210</v>
      </c>
      <c r="L143" s="26">
        <v>2</v>
      </c>
      <c r="M143" s="25">
        <f>Main_table[[#This Row],[Qty]]*Main_table[[#This Row],[Price]]</f>
        <v>420</v>
      </c>
      <c r="N143" s="29" t="s">
        <v>17</v>
      </c>
      <c r="O143" s="25">
        <f>SUMIFS(Main_table[Amount], Main_table[Order Date], "&gt;"&amp;Main_table[[#This Row],[Order Date]]-30,Main_table[Order Date], "&lt;="&amp;Main_table[[#This Row],[Order Date]])</f>
        <v>1474410</v>
      </c>
      <c r="P143" s="25">
        <f>SUMIFS(Main_table[Amount], Main_table[Order Date], "&gt;"&amp;Main_table[[#This Row],[Order Date]]-90,Main_table[Order Date], "&lt;="&amp;Main_table[[#This Row],[Order Date]])</f>
        <v>1474410</v>
      </c>
      <c r="Q143" s="25">
        <f>SUMIFS(Main_table[Amount], Main_table[Order Date], "&gt;"&amp;DATE(2022, 9, 12)-30, Main_table[Order Date], "&lt;="&amp;DATE(2022, 9, 12))</f>
        <v>8929710</v>
      </c>
      <c r="R143" s="25">
        <f>SUMIFS(Main_table[Amount], Main_table[Order Date], "&gt;"&amp;DATE(2022, 9, 12)-90, Main_table[Order Date], "&lt;="&amp;DATE(2022, 9, 12))</f>
        <v>12529390</v>
      </c>
      <c r="S143" s="25" t="b">
        <f>AND(Main_table[[#This Row],[Order Date]] &gt; DATE(2022,8,12), Main_table[[#This Row],[Order Date]] &lt;=DATE(2022,9,12))</f>
        <v>0</v>
      </c>
    </row>
    <row r="144" spans="2:19" ht="13.8" x14ac:dyDescent="0.25">
      <c r="B144" s="6" t="s">
        <v>448</v>
      </c>
      <c r="C144" s="15">
        <v>44672</v>
      </c>
      <c r="D144" s="6" t="str">
        <f>TEXT(Main_table[[#This Row],[Order Date]],"d")</f>
        <v>21</v>
      </c>
      <c r="E144" s="6" t="str">
        <f>TEXT(Main_table[[#This Row],[Order Date]],"dddd")</f>
        <v>Thursday</v>
      </c>
      <c r="F144" s="6" t="str">
        <f>TEXT(Main_table[[#This Row],[Order Date]],"mmmm")</f>
        <v>April</v>
      </c>
      <c r="G144" s="6" t="s">
        <v>449</v>
      </c>
      <c r="H144" s="6" t="s">
        <v>450</v>
      </c>
      <c r="I144" s="6" t="s">
        <v>21</v>
      </c>
      <c r="J144" s="6" t="s">
        <v>22</v>
      </c>
      <c r="K144" s="25">
        <v>4000</v>
      </c>
      <c r="L144" s="26">
        <v>3</v>
      </c>
      <c r="M144" s="25">
        <f>Main_table[[#This Row],[Qty]]*Main_table[[#This Row],[Price]]</f>
        <v>12000</v>
      </c>
      <c r="N144" s="6" t="s">
        <v>23</v>
      </c>
      <c r="O144" s="25">
        <f>SUMIFS(Main_table[Amount], Main_table[Order Date], "&gt;"&amp;Main_table[[#This Row],[Order Date]]-30,Main_table[Order Date], "&lt;="&amp;Main_table[[#This Row],[Order Date]])</f>
        <v>1474410</v>
      </c>
      <c r="P144" s="25">
        <f>SUMIFS(Main_table[Amount], Main_table[Order Date], "&gt;"&amp;Main_table[[#This Row],[Order Date]]-90,Main_table[Order Date], "&lt;="&amp;Main_table[[#This Row],[Order Date]])</f>
        <v>1474410</v>
      </c>
      <c r="Q144" s="25">
        <f>SUMIFS(Main_table[Amount], Main_table[Order Date], "&gt;"&amp;DATE(2022, 9, 12)-30, Main_table[Order Date], "&lt;="&amp;DATE(2022, 9, 12))</f>
        <v>8929710</v>
      </c>
      <c r="R144" s="25">
        <f>SUMIFS(Main_table[Amount], Main_table[Order Date], "&gt;"&amp;DATE(2022, 9, 12)-90, Main_table[Order Date], "&lt;="&amp;DATE(2022, 9, 12))</f>
        <v>12529390</v>
      </c>
      <c r="S144" s="25" t="b">
        <f>AND(Main_table[[#This Row],[Order Date]] &gt; DATE(2022,8,12), Main_table[[#This Row],[Order Date]] &lt;=DATE(2022,9,12))</f>
        <v>0</v>
      </c>
    </row>
    <row r="145" spans="2:19" ht="13.8" x14ac:dyDescent="0.25">
      <c r="B145" s="6" t="s">
        <v>451</v>
      </c>
      <c r="C145" s="15">
        <v>44672</v>
      </c>
      <c r="D145" s="6" t="str">
        <f>TEXT(Main_table[[#This Row],[Order Date]],"d")</f>
        <v>21</v>
      </c>
      <c r="E145" s="6" t="str">
        <f>TEXT(Main_table[[#This Row],[Order Date]],"dddd")</f>
        <v>Thursday</v>
      </c>
      <c r="F145" s="6" t="str">
        <f>TEXT(Main_table[[#This Row],[Order Date]],"mmmm")</f>
        <v>April</v>
      </c>
      <c r="G145" s="6" t="s">
        <v>452</v>
      </c>
      <c r="H145" s="6" t="s">
        <v>453</v>
      </c>
      <c r="I145" s="6" t="s">
        <v>27</v>
      </c>
      <c r="J145" s="6" t="s">
        <v>28</v>
      </c>
      <c r="K145" s="25">
        <v>3200</v>
      </c>
      <c r="L145" s="26">
        <v>5</v>
      </c>
      <c r="M145" s="25">
        <f>Main_table[[#This Row],[Qty]]*Main_table[[#This Row],[Price]]</f>
        <v>16000</v>
      </c>
      <c r="N145" s="6" t="s">
        <v>17</v>
      </c>
      <c r="O145" s="25">
        <f>SUMIFS(Main_table[Amount], Main_table[Order Date], "&gt;"&amp;Main_table[[#This Row],[Order Date]]-30,Main_table[Order Date], "&lt;="&amp;Main_table[[#This Row],[Order Date]])</f>
        <v>1474410</v>
      </c>
      <c r="P145" s="25">
        <f>SUMIFS(Main_table[Amount], Main_table[Order Date], "&gt;"&amp;Main_table[[#This Row],[Order Date]]-90,Main_table[Order Date], "&lt;="&amp;Main_table[[#This Row],[Order Date]])</f>
        <v>1474410</v>
      </c>
      <c r="Q145" s="25">
        <f>SUMIFS(Main_table[Amount], Main_table[Order Date], "&gt;"&amp;DATE(2022, 9, 12)-30, Main_table[Order Date], "&lt;="&amp;DATE(2022, 9, 12))</f>
        <v>8929710</v>
      </c>
      <c r="R145" s="25">
        <f>SUMIFS(Main_table[Amount], Main_table[Order Date], "&gt;"&amp;DATE(2022, 9, 12)-90, Main_table[Order Date], "&lt;="&amp;DATE(2022, 9, 12))</f>
        <v>12529390</v>
      </c>
      <c r="S145" s="25" t="b">
        <f>AND(Main_table[[#This Row],[Order Date]] &gt; DATE(2022,8,12), Main_table[[#This Row],[Order Date]] &lt;=DATE(2022,9,12))</f>
        <v>0</v>
      </c>
    </row>
    <row r="146" spans="2:19" ht="13.8" x14ac:dyDescent="0.25">
      <c r="B146" s="6" t="s">
        <v>454</v>
      </c>
      <c r="C146" s="15">
        <v>44672</v>
      </c>
      <c r="D146" s="6" t="str">
        <f>TEXT(Main_table[[#This Row],[Order Date]],"d")</f>
        <v>21</v>
      </c>
      <c r="E146" s="6" t="str">
        <f>TEXT(Main_table[[#This Row],[Order Date]],"dddd")</f>
        <v>Thursday</v>
      </c>
      <c r="F146" s="6" t="str">
        <f>TEXT(Main_table[[#This Row],[Order Date]],"mmmm")</f>
        <v>April</v>
      </c>
      <c r="G146" s="6" t="s">
        <v>455</v>
      </c>
      <c r="H146" s="6" t="s">
        <v>456</v>
      </c>
      <c r="I146" s="6" t="s">
        <v>32</v>
      </c>
      <c r="J146" s="6" t="s">
        <v>33</v>
      </c>
      <c r="K146" s="25">
        <v>2900</v>
      </c>
      <c r="L146" s="26">
        <v>3</v>
      </c>
      <c r="M146" s="25">
        <f>Main_table[[#This Row],[Qty]]*Main_table[[#This Row],[Price]]</f>
        <v>8700</v>
      </c>
      <c r="N146" s="6" t="s">
        <v>23</v>
      </c>
      <c r="O146" s="25">
        <f>SUMIFS(Main_table[Amount], Main_table[Order Date], "&gt;"&amp;Main_table[[#This Row],[Order Date]]-30,Main_table[Order Date], "&lt;="&amp;Main_table[[#This Row],[Order Date]])</f>
        <v>1474410</v>
      </c>
      <c r="P146" s="25">
        <f>SUMIFS(Main_table[Amount], Main_table[Order Date], "&gt;"&amp;Main_table[[#This Row],[Order Date]]-90,Main_table[Order Date], "&lt;="&amp;Main_table[[#This Row],[Order Date]])</f>
        <v>1474410</v>
      </c>
      <c r="Q146" s="25">
        <f>SUMIFS(Main_table[Amount], Main_table[Order Date], "&gt;"&amp;DATE(2022, 9, 12)-30, Main_table[Order Date], "&lt;="&amp;DATE(2022, 9, 12))</f>
        <v>8929710</v>
      </c>
      <c r="R146" s="25">
        <f>SUMIFS(Main_table[Amount], Main_table[Order Date], "&gt;"&amp;DATE(2022, 9, 12)-90, Main_table[Order Date], "&lt;="&amp;DATE(2022, 9, 12))</f>
        <v>12529390</v>
      </c>
      <c r="S146" s="25" t="b">
        <f>AND(Main_table[[#This Row],[Order Date]] &gt; DATE(2022,8,12), Main_table[[#This Row],[Order Date]] &lt;=DATE(2022,9,12))</f>
        <v>0</v>
      </c>
    </row>
    <row r="147" spans="2:19" ht="13.8" x14ac:dyDescent="0.25">
      <c r="B147" s="6" t="s">
        <v>457</v>
      </c>
      <c r="C147" s="15">
        <v>44672</v>
      </c>
      <c r="D147" s="6" t="str">
        <f>TEXT(Main_table[[#This Row],[Order Date]],"d")</f>
        <v>21</v>
      </c>
      <c r="E147" s="6" t="str">
        <f>TEXT(Main_table[[#This Row],[Order Date]],"dddd")</f>
        <v>Thursday</v>
      </c>
      <c r="F147" s="6" t="str">
        <f>TEXT(Main_table[[#This Row],[Order Date]],"mmmm")</f>
        <v>April</v>
      </c>
      <c r="G147" s="6" t="s">
        <v>458</v>
      </c>
      <c r="H147" s="6" t="s">
        <v>459</v>
      </c>
      <c r="I147" s="6" t="s">
        <v>15</v>
      </c>
      <c r="J147" s="6" t="s">
        <v>37</v>
      </c>
      <c r="K147" s="25">
        <v>190</v>
      </c>
      <c r="L147" s="26">
        <v>1</v>
      </c>
      <c r="M147" s="25">
        <f>Main_table[[#This Row],[Qty]]*Main_table[[#This Row],[Price]]</f>
        <v>190</v>
      </c>
      <c r="N147" s="29" t="s">
        <v>17</v>
      </c>
      <c r="O147" s="25">
        <f>SUMIFS(Main_table[Amount], Main_table[Order Date], "&gt;"&amp;Main_table[[#This Row],[Order Date]]-30,Main_table[Order Date], "&lt;="&amp;Main_table[[#This Row],[Order Date]])</f>
        <v>1474410</v>
      </c>
      <c r="P147" s="25">
        <f>SUMIFS(Main_table[Amount], Main_table[Order Date], "&gt;"&amp;Main_table[[#This Row],[Order Date]]-90,Main_table[Order Date], "&lt;="&amp;Main_table[[#This Row],[Order Date]])</f>
        <v>1474410</v>
      </c>
      <c r="Q147" s="25">
        <f>SUMIFS(Main_table[Amount], Main_table[Order Date], "&gt;"&amp;DATE(2022, 9, 12)-30, Main_table[Order Date], "&lt;="&amp;DATE(2022, 9, 12))</f>
        <v>8929710</v>
      </c>
      <c r="R147" s="25">
        <f>SUMIFS(Main_table[Amount], Main_table[Order Date], "&gt;"&amp;DATE(2022, 9, 12)-90, Main_table[Order Date], "&lt;="&amp;DATE(2022, 9, 12))</f>
        <v>12529390</v>
      </c>
      <c r="S147" s="25" t="b">
        <f>AND(Main_table[[#This Row],[Order Date]] &gt; DATE(2022,8,12), Main_table[[#This Row],[Order Date]] &lt;=DATE(2022,9,12))</f>
        <v>0</v>
      </c>
    </row>
    <row r="148" spans="2:19" ht="13.8" x14ac:dyDescent="0.25">
      <c r="B148" s="6" t="s">
        <v>460</v>
      </c>
      <c r="C148" s="15">
        <v>44672</v>
      </c>
      <c r="D148" s="6" t="str">
        <f>TEXT(Main_table[[#This Row],[Order Date]],"d")</f>
        <v>21</v>
      </c>
      <c r="E148" s="6" t="str">
        <f>TEXT(Main_table[[#This Row],[Order Date]],"dddd")</f>
        <v>Thursday</v>
      </c>
      <c r="F148" s="6" t="str">
        <f>TEXT(Main_table[[#This Row],[Order Date]],"mmmm")</f>
        <v>April</v>
      </c>
      <c r="G148" s="6" t="s">
        <v>461</v>
      </c>
      <c r="H148" s="6" t="s">
        <v>462</v>
      </c>
      <c r="I148" s="6" t="s">
        <v>21</v>
      </c>
      <c r="J148" s="6" t="s">
        <v>41</v>
      </c>
      <c r="K148" s="25">
        <v>4000</v>
      </c>
      <c r="L148" s="26">
        <v>2</v>
      </c>
      <c r="M148" s="25">
        <f>Main_table[[#This Row],[Qty]]*Main_table[[#This Row],[Price]]</f>
        <v>8000</v>
      </c>
      <c r="N148" s="6" t="s">
        <v>23</v>
      </c>
      <c r="O148" s="25">
        <f>SUMIFS(Main_table[Amount], Main_table[Order Date], "&gt;"&amp;Main_table[[#This Row],[Order Date]]-30,Main_table[Order Date], "&lt;="&amp;Main_table[[#This Row],[Order Date]])</f>
        <v>1474410</v>
      </c>
      <c r="P148" s="25">
        <f>SUMIFS(Main_table[Amount], Main_table[Order Date], "&gt;"&amp;Main_table[[#This Row],[Order Date]]-90,Main_table[Order Date], "&lt;="&amp;Main_table[[#This Row],[Order Date]])</f>
        <v>1474410</v>
      </c>
      <c r="Q148" s="25">
        <f>SUMIFS(Main_table[Amount], Main_table[Order Date], "&gt;"&amp;DATE(2022, 9, 12)-30, Main_table[Order Date], "&lt;="&amp;DATE(2022, 9, 12))</f>
        <v>8929710</v>
      </c>
      <c r="R148" s="25">
        <f>SUMIFS(Main_table[Amount], Main_table[Order Date], "&gt;"&amp;DATE(2022, 9, 12)-90, Main_table[Order Date], "&lt;="&amp;DATE(2022, 9, 12))</f>
        <v>12529390</v>
      </c>
      <c r="S148" s="25" t="b">
        <f>AND(Main_table[[#This Row],[Order Date]] &gt; DATE(2022,8,12), Main_table[[#This Row],[Order Date]] &lt;=DATE(2022,9,12))</f>
        <v>0</v>
      </c>
    </row>
    <row r="149" spans="2:19" ht="13.8" x14ac:dyDescent="0.25">
      <c r="B149" s="6" t="s">
        <v>463</v>
      </c>
      <c r="C149" s="15">
        <v>44672</v>
      </c>
      <c r="D149" s="6" t="str">
        <f>TEXT(Main_table[[#This Row],[Order Date]],"d")</f>
        <v>21</v>
      </c>
      <c r="E149" s="6" t="str">
        <f>TEXT(Main_table[[#This Row],[Order Date]],"dddd")</f>
        <v>Thursday</v>
      </c>
      <c r="F149" s="6" t="str">
        <f>TEXT(Main_table[[#This Row],[Order Date]],"mmmm")</f>
        <v>April</v>
      </c>
      <c r="G149" s="6" t="s">
        <v>464</v>
      </c>
      <c r="H149" s="6" t="s">
        <v>465</v>
      </c>
      <c r="I149" s="6" t="s">
        <v>27</v>
      </c>
      <c r="J149" s="6" t="s">
        <v>45</v>
      </c>
      <c r="K149" s="25">
        <v>1500</v>
      </c>
      <c r="L149" s="26">
        <v>3</v>
      </c>
      <c r="M149" s="25">
        <f>Main_table[[#This Row],[Qty]]*Main_table[[#This Row],[Price]]</f>
        <v>4500</v>
      </c>
      <c r="N149" s="6" t="s">
        <v>17</v>
      </c>
      <c r="O149" s="25">
        <f>SUMIFS(Main_table[Amount], Main_table[Order Date], "&gt;"&amp;Main_table[[#This Row],[Order Date]]-30,Main_table[Order Date], "&lt;="&amp;Main_table[[#This Row],[Order Date]])</f>
        <v>1474410</v>
      </c>
      <c r="P149" s="25">
        <f>SUMIFS(Main_table[Amount], Main_table[Order Date], "&gt;"&amp;Main_table[[#This Row],[Order Date]]-90,Main_table[Order Date], "&lt;="&amp;Main_table[[#This Row],[Order Date]])</f>
        <v>1474410</v>
      </c>
      <c r="Q149" s="25">
        <f>SUMIFS(Main_table[Amount], Main_table[Order Date], "&gt;"&amp;DATE(2022, 9, 12)-30, Main_table[Order Date], "&lt;="&amp;DATE(2022, 9, 12))</f>
        <v>8929710</v>
      </c>
      <c r="R149" s="25">
        <f>SUMIFS(Main_table[Amount], Main_table[Order Date], "&gt;"&amp;DATE(2022, 9, 12)-90, Main_table[Order Date], "&lt;="&amp;DATE(2022, 9, 12))</f>
        <v>12529390</v>
      </c>
      <c r="S149" s="25" t="b">
        <f>AND(Main_table[[#This Row],[Order Date]] &gt; DATE(2022,8,12), Main_table[[#This Row],[Order Date]] &lt;=DATE(2022,9,12))</f>
        <v>0</v>
      </c>
    </row>
    <row r="150" spans="2:19" ht="13.8" x14ac:dyDescent="0.25">
      <c r="B150" s="6" t="s">
        <v>466</v>
      </c>
      <c r="C150" s="15">
        <v>44673</v>
      </c>
      <c r="D150" s="6" t="str">
        <f>TEXT(Main_table[[#This Row],[Order Date]],"d")</f>
        <v>22</v>
      </c>
      <c r="E150" s="6" t="str">
        <f>TEXT(Main_table[[#This Row],[Order Date]],"dddd")</f>
        <v>Friday</v>
      </c>
      <c r="F150" s="6" t="str">
        <f>TEXT(Main_table[[#This Row],[Order Date]],"mmmm")</f>
        <v>April</v>
      </c>
      <c r="G150" s="6" t="s">
        <v>467</v>
      </c>
      <c r="H150" s="6" t="s">
        <v>468</v>
      </c>
      <c r="I150" s="6" t="s">
        <v>32</v>
      </c>
      <c r="J150" s="6" t="s">
        <v>16</v>
      </c>
      <c r="K150" s="25">
        <v>210</v>
      </c>
      <c r="L150" s="26">
        <v>7</v>
      </c>
      <c r="M150" s="25">
        <f>Main_table[[#This Row],[Qty]]*Main_table[[#This Row],[Price]]</f>
        <v>1470</v>
      </c>
      <c r="N150" s="6" t="s">
        <v>23</v>
      </c>
      <c r="O150" s="25">
        <f>SUMIFS(Main_table[Amount], Main_table[Order Date], "&gt;"&amp;Main_table[[#This Row],[Order Date]]-30,Main_table[Order Date], "&lt;="&amp;Main_table[[#This Row],[Order Date]])</f>
        <v>1525040</v>
      </c>
      <c r="P150" s="25">
        <f>SUMIFS(Main_table[Amount], Main_table[Order Date], "&gt;"&amp;Main_table[[#This Row],[Order Date]]-90,Main_table[Order Date], "&lt;="&amp;Main_table[[#This Row],[Order Date]])</f>
        <v>1525040</v>
      </c>
      <c r="Q150" s="25">
        <f>SUMIFS(Main_table[Amount], Main_table[Order Date], "&gt;"&amp;DATE(2022, 9, 12)-30, Main_table[Order Date], "&lt;="&amp;DATE(2022, 9, 12))</f>
        <v>8929710</v>
      </c>
      <c r="R150" s="25">
        <f>SUMIFS(Main_table[Amount], Main_table[Order Date], "&gt;"&amp;DATE(2022, 9, 12)-90, Main_table[Order Date], "&lt;="&amp;DATE(2022, 9, 12))</f>
        <v>12529390</v>
      </c>
      <c r="S150" s="25" t="b">
        <f>AND(Main_table[[#This Row],[Order Date]] &gt; DATE(2022,8,12), Main_table[[#This Row],[Order Date]] &lt;=DATE(2022,9,12))</f>
        <v>0</v>
      </c>
    </row>
    <row r="151" spans="2:19" ht="13.8" x14ac:dyDescent="0.25">
      <c r="B151" s="6" t="s">
        <v>469</v>
      </c>
      <c r="C151" s="15">
        <v>44673</v>
      </c>
      <c r="D151" s="6" t="str">
        <f>TEXT(Main_table[[#This Row],[Order Date]],"d")</f>
        <v>22</v>
      </c>
      <c r="E151" s="6" t="str">
        <f>TEXT(Main_table[[#This Row],[Order Date]],"dddd")</f>
        <v>Friday</v>
      </c>
      <c r="F151" s="6" t="str">
        <f>TEXT(Main_table[[#This Row],[Order Date]],"mmmm")</f>
        <v>April</v>
      </c>
      <c r="G151" s="6" t="s">
        <v>470</v>
      </c>
      <c r="H151" s="6" t="s">
        <v>471</v>
      </c>
      <c r="I151" s="6" t="s">
        <v>15</v>
      </c>
      <c r="J151" s="6" t="s">
        <v>22</v>
      </c>
      <c r="K151" s="25">
        <v>4000</v>
      </c>
      <c r="L151" s="26">
        <v>6</v>
      </c>
      <c r="M151" s="25">
        <f>Main_table[[#This Row],[Qty]]*Main_table[[#This Row],[Price]]</f>
        <v>24000</v>
      </c>
      <c r="N151" s="29" t="s">
        <v>17</v>
      </c>
      <c r="O151" s="25">
        <f>SUMIFS(Main_table[Amount], Main_table[Order Date], "&gt;"&amp;Main_table[[#This Row],[Order Date]]-30,Main_table[Order Date], "&lt;="&amp;Main_table[[#This Row],[Order Date]])</f>
        <v>1525040</v>
      </c>
      <c r="P151" s="25">
        <f>SUMIFS(Main_table[Amount], Main_table[Order Date], "&gt;"&amp;Main_table[[#This Row],[Order Date]]-90,Main_table[Order Date], "&lt;="&amp;Main_table[[#This Row],[Order Date]])</f>
        <v>1525040</v>
      </c>
      <c r="Q151" s="25">
        <f>SUMIFS(Main_table[Amount], Main_table[Order Date], "&gt;"&amp;DATE(2022, 9, 12)-30, Main_table[Order Date], "&lt;="&amp;DATE(2022, 9, 12))</f>
        <v>8929710</v>
      </c>
      <c r="R151" s="25">
        <f>SUMIFS(Main_table[Amount], Main_table[Order Date], "&gt;"&amp;DATE(2022, 9, 12)-90, Main_table[Order Date], "&lt;="&amp;DATE(2022, 9, 12))</f>
        <v>12529390</v>
      </c>
      <c r="S151" s="25" t="b">
        <f>AND(Main_table[[#This Row],[Order Date]] &gt; DATE(2022,8,12), Main_table[[#This Row],[Order Date]] &lt;=DATE(2022,9,12))</f>
        <v>0</v>
      </c>
    </row>
    <row r="152" spans="2:19" ht="13.8" x14ac:dyDescent="0.25">
      <c r="B152" s="6" t="s">
        <v>472</v>
      </c>
      <c r="C152" s="15">
        <v>44673</v>
      </c>
      <c r="D152" s="6" t="str">
        <f>TEXT(Main_table[[#This Row],[Order Date]],"d")</f>
        <v>22</v>
      </c>
      <c r="E152" s="6" t="str">
        <f>TEXT(Main_table[[#This Row],[Order Date]],"dddd")</f>
        <v>Friday</v>
      </c>
      <c r="F152" s="6" t="str">
        <f>TEXT(Main_table[[#This Row],[Order Date]],"mmmm")</f>
        <v>April</v>
      </c>
      <c r="G152" s="6" t="s">
        <v>473</v>
      </c>
      <c r="H152" s="6" t="s">
        <v>474</v>
      </c>
      <c r="I152" s="6" t="s">
        <v>21</v>
      </c>
      <c r="J152" s="6" t="s">
        <v>28</v>
      </c>
      <c r="K152" s="25">
        <v>3200</v>
      </c>
      <c r="L152" s="26">
        <v>1</v>
      </c>
      <c r="M152" s="25">
        <f>Main_table[[#This Row],[Qty]]*Main_table[[#This Row],[Price]]</f>
        <v>3200</v>
      </c>
      <c r="N152" s="6" t="s">
        <v>23</v>
      </c>
      <c r="O152" s="25">
        <f>SUMIFS(Main_table[Amount], Main_table[Order Date], "&gt;"&amp;Main_table[[#This Row],[Order Date]]-30,Main_table[Order Date], "&lt;="&amp;Main_table[[#This Row],[Order Date]])</f>
        <v>1525040</v>
      </c>
      <c r="P152" s="25">
        <f>SUMIFS(Main_table[Amount], Main_table[Order Date], "&gt;"&amp;Main_table[[#This Row],[Order Date]]-90,Main_table[Order Date], "&lt;="&amp;Main_table[[#This Row],[Order Date]])</f>
        <v>1525040</v>
      </c>
      <c r="Q152" s="25">
        <f>SUMIFS(Main_table[Amount], Main_table[Order Date], "&gt;"&amp;DATE(2022, 9, 12)-30, Main_table[Order Date], "&lt;="&amp;DATE(2022, 9, 12))</f>
        <v>8929710</v>
      </c>
      <c r="R152" s="25">
        <f>SUMIFS(Main_table[Amount], Main_table[Order Date], "&gt;"&amp;DATE(2022, 9, 12)-90, Main_table[Order Date], "&lt;="&amp;DATE(2022, 9, 12))</f>
        <v>12529390</v>
      </c>
      <c r="S152" s="25" t="b">
        <f>AND(Main_table[[#This Row],[Order Date]] &gt; DATE(2022,8,12), Main_table[[#This Row],[Order Date]] &lt;=DATE(2022,9,12))</f>
        <v>0</v>
      </c>
    </row>
    <row r="153" spans="2:19" ht="13.8" x14ac:dyDescent="0.25">
      <c r="B153" s="6" t="s">
        <v>475</v>
      </c>
      <c r="C153" s="15">
        <v>44673</v>
      </c>
      <c r="D153" s="6" t="str">
        <f>TEXT(Main_table[[#This Row],[Order Date]],"d")</f>
        <v>22</v>
      </c>
      <c r="E153" s="6" t="str">
        <f>TEXT(Main_table[[#This Row],[Order Date]],"dddd")</f>
        <v>Friday</v>
      </c>
      <c r="F153" s="6" t="str">
        <f>TEXT(Main_table[[#This Row],[Order Date]],"mmmm")</f>
        <v>April</v>
      </c>
      <c r="G153" s="6" t="s">
        <v>476</v>
      </c>
      <c r="H153" s="6" t="s">
        <v>477</v>
      </c>
      <c r="I153" s="6" t="s">
        <v>27</v>
      </c>
      <c r="J153" s="6" t="s">
        <v>33</v>
      </c>
      <c r="K153" s="25">
        <v>2900</v>
      </c>
      <c r="L153" s="26">
        <v>3</v>
      </c>
      <c r="M153" s="25">
        <f>Main_table[[#This Row],[Qty]]*Main_table[[#This Row],[Price]]</f>
        <v>8700</v>
      </c>
      <c r="N153" s="6" t="s">
        <v>17</v>
      </c>
      <c r="O153" s="25">
        <f>SUMIFS(Main_table[Amount], Main_table[Order Date], "&gt;"&amp;Main_table[[#This Row],[Order Date]]-30,Main_table[Order Date], "&lt;="&amp;Main_table[[#This Row],[Order Date]])</f>
        <v>1525040</v>
      </c>
      <c r="P153" s="25">
        <f>SUMIFS(Main_table[Amount], Main_table[Order Date], "&gt;"&amp;Main_table[[#This Row],[Order Date]]-90,Main_table[Order Date], "&lt;="&amp;Main_table[[#This Row],[Order Date]])</f>
        <v>1525040</v>
      </c>
      <c r="Q153" s="25">
        <f>SUMIFS(Main_table[Amount], Main_table[Order Date], "&gt;"&amp;DATE(2022, 9, 12)-30, Main_table[Order Date], "&lt;="&amp;DATE(2022, 9, 12))</f>
        <v>8929710</v>
      </c>
      <c r="R153" s="25">
        <f>SUMIFS(Main_table[Amount], Main_table[Order Date], "&gt;"&amp;DATE(2022, 9, 12)-90, Main_table[Order Date], "&lt;="&amp;DATE(2022, 9, 12))</f>
        <v>12529390</v>
      </c>
      <c r="S153" s="25" t="b">
        <f>AND(Main_table[[#This Row],[Order Date]] &gt; DATE(2022,8,12), Main_table[[#This Row],[Order Date]] &lt;=DATE(2022,9,12))</f>
        <v>0</v>
      </c>
    </row>
    <row r="154" spans="2:19" ht="13.8" x14ac:dyDescent="0.25">
      <c r="B154" s="6" t="s">
        <v>478</v>
      </c>
      <c r="C154" s="15">
        <v>44673</v>
      </c>
      <c r="D154" s="6" t="str">
        <f>TEXT(Main_table[[#This Row],[Order Date]],"d")</f>
        <v>22</v>
      </c>
      <c r="E154" s="6" t="str">
        <f>TEXT(Main_table[[#This Row],[Order Date]],"dddd")</f>
        <v>Friday</v>
      </c>
      <c r="F154" s="6" t="str">
        <f>TEXT(Main_table[[#This Row],[Order Date]],"mmmm")</f>
        <v>April</v>
      </c>
      <c r="G154" s="6" t="s">
        <v>479</v>
      </c>
      <c r="H154" s="6" t="s">
        <v>480</v>
      </c>
      <c r="I154" s="6" t="s">
        <v>32</v>
      </c>
      <c r="J154" s="6" t="s">
        <v>37</v>
      </c>
      <c r="K154" s="25">
        <v>190</v>
      </c>
      <c r="L154" s="26">
        <v>4</v>
      </c>
      <c r="M154" s="25">
        <f>Main_table[[#This Row],[Qty]]*Main_table[[#This Row],[Price]]</f>
        <v>760</v>
      </c>
      <c r="N154" s="6" t="s">
        <v>23</v>
      </c>
      <c r="O154" s="25">
        <f>SUMIFS(Main_table[Amount], Main_table[Order Date], "&gt;"&amp;Main_table[[#This Row],[Order Date]]-30,Main_table[Order Date], "&lt;="&amp;Main_table[[#This Row],[Order Date]])</f>
        <v>1525040</v>
      </c>
      <c r="P154" s="25">
        <f>SUMIFS(Main_table[Amount], Main_table[Order Date], "&gt;"&amp;Main_table[[#This Row],[Order Date]]-90,Main_table[Order Date], "&lt;="&amp;Main_table[[#This Row],[Order Date]])</f>
        <v>1525040</v>
      </c>
      <c r="Q154" s="25">
        <f>SUMIFS(Main_table[Amount], Main_table[Order Date], "&gt;"&amp;DATE(2022, 9, 12)-30, Main_table[Order Date], "&lt;="&amp;DATE(2022, 9, 12))</f>
        <v>8929710</v>
      </c>
      <c r="R154" s="25">
        <f>SUMIFS(Main_table[Amount], Main_table[Order Date], "&gt;"&amp;DATE(2022, 9, 12)-90, Main_table[Order Date], "&lt;="&amp;DATE(2022, 9, 12))</f>
        <v>12529390</v>
      </c>
      <c r="S154" s="25" t="b">
        <f>AND(Main_table[[#This Row],[Order Date]] &gt; DATE(2022,8,12), Main_table[[#This Row],[Order Date]] &lt;=DATE(2022,9,12))</f>
        <v>0</v>
      </c>
    </row>
    <row r="155" spans="2:19" ht="13.8" x14ac:dyDescent="0.25">
      <c r="B155" s="6" t="s">
        <v>481</v>
      </c>
      <c r="C155" s="15">
        <v>44673</v>
      </c>
      <c r="D155" s="6" t="str">
        <f>TEXT(Main_table[[#This Row],[Order Date]],"d")</f>
        <v>22</v>
      </c>
      <c r="E155" s="6" t="str">
        <f>TEXT(Main_table[[#This Row],[Order Date]],"dddd")</f>
        <v>Friday</v>
      </c>
      <c r="F155" s="6" t="str">
        <f>TEXT(Main_table[[#This Row],[Order Date]],"mmmm")</f>
        <v>April</v>
      </c>
      <c r="G155" s="6" t="s">
        <v>482</v>
      </c>
      <c r="H155" s="6" t="s">
        <v>483</v>
      </c>
      <c r="I155" s="6" t="s">
        <v>15</v>
      </c>
      <c r="J155" s="6" t="s">
        <v>41</v>
      </c>
      <c r="K155" s="25">
        <v>4000</v>
      </c>
      <c r="L155" s="26">
        <v>2</v>
      </c>
      <c r="M155" s="25">
        <f>Main_table[[#This Row],[Qty]]*Main_table[[#This Row],[Price]]</f>
        <v>8000</v>
      </c>
      <c r="N155" s="29" t="s">
        <v>17</v>
      </c>
      <c r="O155" s="25">
        <f>SUMIFS(Main_table[Amount], Main_table[Order Date], "&gt;"&amp;Main_table[[#This Row],[Order Date]]-30,Main_table[Order Date], "&lt;="&amp;Main_table[[#This Row],[Order Date]])</f>
        <v>1525040</v>
      </c>
      <c r="P155" s="25">
        <f>SUMIFS(Main_table[Amount], Main_table[Order Date], "&gt;"&amp;Main_table[[#This Row],[Order Date]]-90,Main_table[Order Date], "&lt;="&amp;Main_table[[#This Row],[Order Date]])</f>
        <v>1525040</v>
      </c>
      <c r="Q155" s="25">
        <f>SUMIFS(Main_table[Amount], Main_table[Order Date], "&gt;"&amp;DATE(2022, 9, 12)-30, Main_table[Order Date], "&lt;="&amp;DATE(2022, 9, 12))</f>
        <v>8929710</v>
      </c>
      <c r="R155" s="25">
        <f>SUMIFS(Main_table[Amount], Main_table[Order Date], "&gt;"&amp;DATE(2022, 9, 12)-90, Main_table[Order Date], "&lt;="&amp;DATE(2022, 9, 12))</f>
        <v>12529390</v>
      </c>
      <c r="S155" s="25" t="b">
        <f>AND(Main_table[[#This Row],[Order Date]] &gt; DATE(2022,8,12), Main_table[[#This Row],[Order Date]] &lt;=DATE(2022,9,12))</f>
        <v>0</v>
      </c>
    </row>
    <row r="156" spans="2:19" ht="13.8" x14ac:dyDescent="0.25">
      <c r="B156" s="6" t="s">
        <v>484</v>
      </c>
      <c r="C156" s="15">
        <v>44673</v>
      </c>
      <c r="D156" s="6" t="str">
        <f>TEXT(Main_table[[#This Row],[Order Date]],"d")</f>
        <v>22</v>
      </c>
      <c r="E156" s="6" t="str">
        <f>TEXT(Main_table[[#This Row],[Order Date]],"dddd")</f>
        <v>Friday</v>
      </c>
      <c r="F156" s="6" t="str">
        <f>TEXT(Main_table[[#This Row],[Order Date]],"mmmm")</f>
        <v>April</v>
      </c>
      <c r="G156" s="6" t="s">
        <v>485</v>
      </c>
      <c r="H156" s="6" t="s">
        <v>486</v>
      </c>
      <c r="I156" s="6" t="s">
        <v>21</v>
      </c>
      <c r="J156" s="6" t="s">
        <v>45</v>
      </c>
      <c r="K156" s="25">
        <v>1500</v>
      </c>
      <c r="L156" s="26">
        <v>3</v>
      </c>
      <c r="M156" s="25">
        <f>Main_table[[#This Row],[Qty]]*Main_table[[#This Row],[Price]]</f>
        <v>4500</v>
      </c>
      <c r="N156" s="6" t="s">
        <v>23</v>
      </c>
      <c r="O156" s="25">
        <f>SUMIFS(Main_table[Amount], Main_table[Order Date], "&gt;"&amp;Main_table[[#This Row],[Order Date]]-30,Main_table[Order Date], "&lt;="&amp;Main_table[[#This Row],[Order Date]])</f>
        <v>1525040</v>
      </c>
      <c r="P156" s="25">
        <f>SUMIFS(Main_table[Amount], Main_table[Order Date], "&gt;"&amp;Main_table[[#This Row],[Order Date]]-90,Main_table[Order Date], "&lt;="&amp;Main_table[[#This Row],[Order Date]])</f>
        <v>1525040</v>
      </c>
      <c r="Q156" s="25">
        <f>SUMIFS(Main_table[Amount], Main_table[Order Date], "&gt;"&amp;DATE(2022, 9, 12)-30, Main_table[Order Date], "&lt;="&amp;DATE(2022, 9, 12))</f>
        <v>8929710</v>
      </c>
      <c r="R156" s="25">
        <f>SUMIFS(Main_table[Amount], Main_table[Order Date], "&gt;"&amp;DATE(2022, 9, 12)-90, Main_table[Order Date], "&lt;="&amp;DATE(2022, 9, 12))</f>
        <v>12529390</v>
      </c>
      <c r="S156" s="25" t="b">
        <f>AND(Main_table[[#This Row],[Order Date]] &gt; DATE(2022,8,12), Main_table[[#This Row],[Order Date]] &lt;=DATE(2022,9,12))</f>
        <v>0</v>
      </c>
    </row>
    <row r="157" spans="2:19" ht="13.8" x14ac:dyDescent="0.25">
      <c r="B157" s="6" t="s">
        <v>487</v>
      </c>
      <c r="C157" s="15">
        <v>44674</v>
      </c>
      <c r="D157" s="6" t="str">
        <f>TEXT(Main_table[[#This Row],[Order Date]],"d")</f>
        <v>23</v>
      </c>
      <c r="E157" s="6" t="str">
        <f>TEXT(Main_table[[#This Row],[Order Date]],"dddd")</f>
        <v>Saturday</v>
      </c>
      <c r="F157" s="6" t="str">
        <f>TEXT(Main_table[[#This Row],[Order Date]],"mmmm")</f>
        <v>April</v>
      </c>
      <c r="G157" s="6" t="s">
        <v>488</v>
      </c>
      <c r="H157" s="6" t="s">
        <v>489</v>
      </c>
      <c r="I157" s="6" t="s">
        <v>27</v>
      </c>
      <c r="J157" s="6" t="s">
        <v>16</v>
      </c>
      <c r="K157" s="25">
        <v>210</v>
      </c>
      <c r="L157" s="26">
        <v>4</v>
      </c>
      <c r="M157" s="25">
        <f>Main_table[[#This Row],[Qty]]*Main_table[[#This Row],[Price]]</f>
        <v>840</v>
      </c>
      <c r="N157" s="6" t="s">
        <v>17</v>
      </c>
      <c r="O157" s="25">
        <f>SUMIFS(Main_table[Amount], Main_table[Order Date], "&gt;"&amp;Main_table[[#This Row],[Order Date]]-30,Main_table[Order Date], "&lt;="&amp;Main_table[[#This Row],[Order Date]])</f>
        <v>1624840</v>
      </c>
      <c r="P157" s="25">
        <f>SUMIFS(Main_table[Amount], Main_table[Order Date], "&gt;"&amp;Main_table[[#This Row],[Order Date]]-90,Main_table[Order Date], "&lt;="&amp;Main_table[[#This Row],[Order Date]])</f>
        <v>1624840</v>
      </c>
      <c r="Q157" s="25">
        <f>SUMIFS(Main_table[Amount], Main_table[Order Date], "&gt;"&amp;DATE(2022, 9, 12)-30, Main_table[Order Date], "&lt;="&amp;DATE(2022, 9, 12))</f>
        <v>8929710</v>
      </c>
      <c r="R157" s="25">
        <f>SUMIFS(Main_table[Amount], Main_table[Order Date], "&gt;"&amp;DATE(2022, 9, 12)-90, Main_table[Order Date], "&lt;="&amp;DATE(2022, 9, 12))</f>
        <v>12529390</v>
      </c>
      <c r="S157" s="25" t="b">
        <f>AND(Main_table[[#This Row],[Order Date]] &gt; DATE(2022,8,12), Main_table[[#This Row],[Order Date]] &lt;=DATE(2022,9,12))</f>
        <v>0</v>
      </c>
    </row>
    <row r="158" spans="2:19" ht="13.8" x14ac:dyDescent="0.25">
      <c r="B158" s="6" t="s">
        <v>490</v>
      </c>
      <c r="C158" s="15">
        <v>44674</v>
      </c>
      <c r="D158" s="6" t="str">
        <f>TEXT(Main_table[[#This Row],[Order Date]],"d")</f>
        <v>23</v>
      </c>
      <c r="E158" s="6" t="str">
        <f>TEXT(Main_table[[#This Row],[Order Date]],"dddd")</f>
        <v>Saturday</v>
      </c>
      <c r="F158" s="6" t="str">
        <f>TEXT(Main_table[[#This Row],[Order Date]],"mmmm")</f>
        <v>April</v>
      </c>
      <c r="G158" s="6" t="s">
        <v>491</v>
      </c>
      <c r="H158" s="6" t="s">
        <v>492</v>
      </c>
      <c r="I158" s="6" t="s">
        <v>32</v>
      </c>
      <c r="J158" s="6" t="s">
        <v>22</v>
      </c>
      <c r="K158" s="25">
        <v>4000</v>
      </c>
      <c r="L158" s="26">
        <v>5</v>
      </c>
      <c r="M158" s="25">
        <f>Main_table[[#This Row],[Qty]]*Main_table[[#This Row],[Price]]</f>
        <v>20000</v>
      </c>
      <c r="N158" s="6" t="s">
        <v>23</v>
      </c>
      <c r="O158" s="25">
        <f>SUMIFS(Main_table[Amount], Main_table[Order Date], "&gt;"&amp;Main_table[[#This Row],[Order Date]]-30,Main_table[Order Date], "&lt;="&amp;Main_table[[#This Row],[Order Date]])</f>
        <v>1624840</v>
      </c>
      <c r="P158" s="25">
        <f>SUMIFS(Main_table[Amount], Main_table[Order Date], "&gt;"&amp;Main_table[[#This Row],[Order Date]]-90,Main_table[Order Date], "&lt;="&amp;Main_table[[#This Row],[Order Date]])</f>
        <v>1624840</v>
      </c>
      <c r="Q158" s="25">
        <f>SUMIFS(Main_table[Amount], Main_table[Order Date], "&gt;"&amp;DATE(2022, 9, 12)-30, Main_table[Order Date], "&lt;="&amp;DATE(2022, 9, 12))</f>
        <v>8929710</v>
      </c>
      <c r="R158" s="25">
        <f>SUMIFS(Main_table[Amount], Main_table[Order Date], "&gt;"&amp;DATE(2022, 9, 12)-90, Main_table[Order Date], "&lt;="&amp;DATE(2022, 9, 12))</f>
        <v>12529390</v>
      </c>
      <c r="S158" s="25" t="b">
        <f>AND(Main_table[[#This Row],[Order Date]] &gt; DATE(2022,8,12), Main_table[[#This Row],[Order Date]] &lt;=DATE(2022,9,12))</f>
        <v>0</v>
      </c>
    </row>
    <row r="159" spans="2:19" ht="13.8" x14ac:dyDescent="0.25">
      <c r="B159" s="6" t="s">
        <v>493</v>
      </c>
      <c r="C159" s="15">
        <v>44674</v>
      </c>
      <c r="D159" s="6" t="str">
        <f>TEXT(Main_table[[#This Row],[Order Date]],"d")</f>
        <v>23</v>
      </c>
      <c r="E159" s="6" t="str">
        <f>TEXT(Main_table[[#This Row],[Order Date]],"dddd")</f>
        <v>Saturday</v>
      </c>
      <c r="F159" s="6" t="str">
        <f>TEXT(Main_table[[#This Row],[Order Date]],"mmmm")</f>
        <v>April</v>
      </c>
      <c r="G159" s="6" t="s">
        <v>494</v>
      </c>
      <c r="H159" s="6" t="s">
        <v>495</v>
      </c>
      <c r="I159" s="6" t="s">
        <v>15</v>
      </c>
      <c r="J159" s="6" t="s">
        <v>28</v>
      </c>
      <c r="K159" s="25">
        <v>3200</v>
      </c>
      <c r="L159" s="26">
        <v>6</v>
      </c>
      <c r="M159" s="25">
        <f>Main_table[[#This Row],[Qty]]*Main_table[[#This Row],[Price]]</f>
        <v>19200</v>
      </c>
      <c r="N159" s="29" t="s">
        <v>17</v>
      </c>
      <c r="O159" s="25">
        <f>SUMIFS(Main_table[Amount], Main_table[Order Date], "&gt;"&amp;Main_table[[#This Row],[Order Date]]-30,Main_table[Order Date], "&lt;="&amp;Main_table[[#This Row],[Order Date]])</f>
        <v>1624840</v>
      </c>
      <c r="P159" s="25">
        <f>SUMIFS(Main_table[Amount], Main_table[Order Date], "&gt;"&amp;Main_table[[#This Row],[Order Date]]-90,Main_table[Order Date], "&lt;="&amp;Main_table[[#This Row],[Order Date]])</f>
        <v>1624840</v>
      </c>
      <c r="Q159" s="25">
        <f>SUMIFS(Main_table[Amount], Main_table[Order Date], "&gt;"&amp;DATE(2022, 9, 12)-30, Main_table[Order Date], "&lt;="&amp;DATE(2022, 9, 12))</f>
        <v>8929710</v>
      </c>
      <c r="R159" s="25">
        <f>SUMIFS(Main_table[Amount], Main_table[Order Date], "&gt;"&amp;DATE(2022, 9, 12)-90, Main_table[Order Date], "&lt;="&amp;DATE(2022, 9, 12))</f>
        <v>12529390</v>
      </c>
      <c r="S159" s="25" t="b">
        <f>AND(Main_table[[#This Row],[Order Date]] &gt; DATE(2022,8,12), Main_table[[#This Row],[Order Date]] &lt;=DATE(2022,9,12))</f>
        <v>0</v>
      </c>
    </row>
    <row r="160" spans="2:19" ht="13.8" x14ac:dyDescent="0.25">
      <c r="B160" s="6" t="s">
        <v>496</v>
      </c>
      <c r="C160" s="15">
        <v>44674</v>
      </c>
      <c r="D160" s="6" t="str">
        <f>TEXT(Main_table[[#This Row],[Order Date]],"d")</f>
        <v>23</v>
      </c>
      <c r="E160" s="6" t="str">
        <f>TEXT(Main_table[[#This Row],[Order Date]],"dddd")</f>
        <v>Saturday</v>
      </c>
      <c r="F160" s="6" t="str">
        <f>TEXT(Main_table[[#This Row],[Order Date]],"mmmm")</f>
        <v>April</v>
      </c>
      <c r="G160" s="6" t="s">
        <v>497</v>
      </c>
      <c r="H160" s="6" t="s">
        <v>498</v>
      </c>
      <c r="I160" s="6" t="s">
        <v>21</v>
      </c>
      <c r="J160" s="6" t="s">
        <v>33</v>
      </c>
      <c r="K160" s="25">
        <v>2900</v>
      </c>
      <c r="L160" s="26">
        <v>5</v>
      </c>
      <c r="M160" s="25">
        <f>Main_table[[#This Row],[Qty]]*Main_table[[#This Row],[Price]]</f>
        <v>14500</v>
      </c>
      <c r="N160" s="6" t="s">
        <v>23</v>
      </c>
      <c r="O160" s="25">
        <f>SUMIFS(Main_table[Amount], Main_table[Order Date], "&gt;"&amp;Main_table[[#This Row],[Order Date]]-30,Main_table[Order Date], "&lt;="&amp;Main_table[[#This Row],[Order Date]])</f>
        <v>1624840</v>
      </c>
      <c r="P160" s="25">
        <f>SUMIFS(Main_table[Amount], Main_table[Order Date], "&gt;"&amp;Main_table[[#This Row],[Order Date]]-90,Main_table[Order Date], "&lt;="&amp;Main_table[[#This Row],[Order Date]])</f>
        <v>1624840</v>
      </c>
      <c r="Q160" s="25">
        <f>SUMIFS(Main_table[Amount], Main_table[Order Date], "&gt;"&amp;DATE(2022, 9, 12)-30, Main_table[Order Date], "&lt;="&amp;DATE(2022, 9, 12))</f>
        <v>8929710</v>
      </c>
      <c r="R160" s="25">
        <f>SUMIFS(Main_table[Amount], Main_table[Order Date], "&gt;"&amp;DATE(2022, 9, 12)-90, Main_table[Order Date], "&lt;="&amp;DATE(2022, 9, 12))</f>
        <v>12529390</v>
      </c>
      <c r="S160" s="25" t="b">
        <f>AND(Main_table[[#This Row],[Order Date]] &gt; DATE(2022,8,12), Main_table[[#This Row],[Order Date]] &lt;=DATE(2022,9,12))</f>
        <v>0</v>
      </c>
    </row>
    <row r="161" spans="2:19" ht="13.8" x14ac:dyDescent="0.25">
      <c r="B161" s="6" t="s">
        <v>499</v>
      </c>
      <c r="C161" s="15">
        <v>44674</v>
      </c>
      <c r="D161" s="6" t="str">
        <f>TEXT(Main_table[[#This Row],[Order Date]],"d")</f>
        <v>23</v>
      </c>
      <c r="E161" s="6" t="str">
        <f>TEXT(Main_table[[#This Row],[Order Date]],"dddd")</f>
        <v>Saturday</v>
      </c>
      <c r="F161" s="6" t="str">
        <f>TEXT(Main_table[[#This Row],[Order Date]],"mmmm")</f>
        <v>April</v>
      </c>
      <c r="G161" s="6" t="s">
        <v>500</v>
      </c>
      <c r="H161" s="6" t="s">
        <v>501</v>
      </c>
      <c r="I161" s="6" t="s">
        <v>27</v>
      </c>
      <c r="J161" s="6" t="s">
        <v>37</v>
      </c>
      <c r="K161" s="25">
        <v>190</v>
      </c>
      <c r="L161" s="26">
        <v>4</v>
      </c>
      <c r="M161" s="25">
        <f>Main_table[[#This Row],[Qty]]*Main_table[[#This Row],[Price]]</f>
        <v>760</v>
      </c>
      <c r="N161" s="6" t="s">
        <v>17</v>
      </c>
      <c r="O161" s="25">
        <f>SUMIFS(Main_table[Amount], Main_table[Order Date], "&gt;"&amp;Main_table[[#This Row],[Order Date]]-30,Main_table[Order Date], "&lt;="&amp;Main_table[[#This Row],[Order Date]])</f>
        <v>1624840</v>
      </c>
      <c r="P161" s="25">
        <f>SUMIFS(Main_table[Amount], Main_table[Order Date], "&gt;"&amp;Main_table[[#This Row],[Order Date]]-90,Main_table[Order Date], "&lt;="&amp;Main_table[[#This Row],[Order Date]])</f>
        <v>1624840</v>
      </c>
      <c r="Q161" s="25">
        <f>SUMIFS(Main_table[Amount], Main_table[Order Date], "&gt;"&amp;DATE(2022, 9, 12)-30, Main_table[Order Date], "&lt;="&amp;DATE(2022, 9, 12))</f>
        <v>8929710</v>
      </c>
      <c r="R161" s="25">
        <f>SUMIFS(Main_table[Amount], Main_table[Order Date], "&gt;"&amp;DATE(2022, 9, 12)-90, Main_table[Order Date], "&lt;="&amp;DATE(2022, 9, 12))</f>
        <v>12529390</v>
      </c>
      <c r="S161" s="25" t="b">
        <f>AND(Main_table[[#This Row],[Order Date]] &gt; DATE(2022,8,12), Main_table[[#This Row],[Order Date]] &lt;=DATE(2022,9,12))</f>
        <v>0</v>
      </c>
    </row>
    <row r="162" spans="2:19" ht="13.8" x14ac:dyDescent="0.25">
      <c r="B162" s="6" t="s">
        <v>502</v>
      </c>
      <c r="C162" s="15">
        <v>44674</v>
      </c>
      <c r="D162" s="6" t="str">
        <f>TEXT(Main_table[[#This Row],[Order Date]],"d")</f>
        <v>23</v>
      </c>
      <c r="E162" s="6" t="str">
        <f>TEXT(Main_table[[#This Row],[Order Date]],"dddd")</f>
        <v>Saturday</v>
      </c>
      <c r="F162" s="6" t="str">
        <f>TEXT(Main_table[[#This Row],[Order Date]],"mmmm")</f>
        <v>April</v>
      </c>
      <c r="G162" s="6" t="s">
        <v>503</v>
      </c>
      <c r="H162" s="6" t="s">
        <v>504</v>
      </c>
      <c r="I162" s="6" t="s">
        <v>32</v>
      </c>
      <c r="J162" s="6" t="s">
        <v>41</v>
      </c>
      <c r="K162" s="25">
        <v>4000</v>
      </c>
      <c r="L162" s="26">
        <v>10</v>
      </c>
      <c r="M162" s="25">
        <f>Main_table[[#This Row],[Qty]]*Main_table[[#This Row],[Price]]</f>
        <v>40000</v>
      </c>
      <c r="N162" s="6" t="s">
        <v>23</v>
      </c>
      <c r="O162" s="25">
        <f>SUMIFS(Main_table[Amount], Main_table[Order Date], "&gt;"&amp;Main_table[[#This Row],[Order Date]]-30,Main_table[Order Date], "&lt;="&amp;Main_table[[#This Row],[Order Date]])</f>
        <v>1624840</v>
      </c>
      <c r="P162" s="25">
        <f>SUMIFS(Main_table[Amount], Main_table[Order Date], "&gt;"&amp;Main_table[[#This Row],[Order Date]]-90,Main_table[Order Date], "&lt;="&amp;Main_table[[#This Row],[Order Date]])</f>
        <v>1624840</v>
      </c>
      <c r="Q162" s="25">
        <f>SUMIFS(Main_table[Amount], Main_table[Order Date], "&gt;"&amp;DATE(2022, 9, 12)-30, Main_table[Order Date], "&lt;="&amp;DATE(2022, 9, 12))</f>
        <v>8929710</v>
      </c>
      <c r="R162" s="25">
        <f>SUMIFS(Main_table[Amount], Main_table[Order Date], "&gt;"&amp;DATE(2022, 9, 12)-90, Main_table[Order Date], "&lt;="&amp;DATE(2022, 9, 12))</f>
        <v>12529390</v>
      </c>
      <c r="S162" s="25" t="b">
        <f>AND(Main_table[[#This Row],[Order Date]] &gt; DATE(2022,8,12), Main_table[[#This Row],[Order Date]] &lt;=DATE(2022,9,12))</f>
        <v>0</v>
      </c>
    </row>
    <row r="163" spans="2:19" ht="13.8" x14ac:dyDescent="0.25">
      <c r="B163" s="6" t="s">
        <v>505</v>
      </c>
      <c r="C163" s="15">
        <v>44674</v>
      </c>
      <c r="D163" s="6" t="str">
        <f>TEXT(Main_table[[#This Row],[Order Date]],"d")</f>
        <v>23</v>
      </c>
      <c r="E163" s="6" t="str">
        <f>TEXT(Main_table[[#This Row],[Order Date]],"dddd")</f>
        <v>Saturday</v>
      </c>
      <c r="F163" s="6" t="str">
        <f>TEXT(Main_table[[#This Row],[Order Date]],"mmmm")</f>
        <v>April</v>
      </c>
      <c r="G163" s="6" t="s">
        <v>506</v>
      </c>
      <c r="H163" s="6" t="s">
        <v>507</v>
      </c>
      <c r="I163" s="6" t="s">
        <v>15</v>
      </c>
      <c r="J163" s="6" t="s">
        <v>45</v>
      </c>
      <c r="K163" s="25">
        <v>1500</v>
      </c>
      <c r="L163" s="26">
        <v>3</v>
      </c>
      <c r="M163" s="25">
        <f>Main_table[[#This Row],[Qty]]*Main_table[[#This Row],[Price]]</f>
        <v>4500</v>
      </c>
      <c r="N163" s="29" t="s">
        <v>17</v>
      </c>
      <c r="O163" s="25">
        <f>SUMIFS(Main_table[Amount], Main_table[Order Date], "&gt;"&amp;Main_table[[#This Row],[Order Date]]-30,Main_table[Order Date], "&lt;="&amp;Main_table[[#This Row],[Order Date]])</f>
        <v>1624840</v>
      </c>
      <c r="P163" s="25">
        <f>SUMIFS(Main_table[Amount], Main_table[Order Date], "&gt;"&amp;Main_table[[#This Row],[Order Date]]-90,Main_table[Order Date], "&lt;="&amp;Main_table[[#This Row],[Order Date]])</f>
        <v>1624840</v>
      </c>
      <c r="Q163" s="25">
        <f>SUMIFS(Main_table[Amount], Main_table[Order Date], "&gt;"&amp;DATE(2022, 9, 12)-30, Main_table[Order Date], "&lt;="&amp;DATE(2022, 9, 12))</f>
        <v>8929710</v>
      </c>
      <c r="R163" s="25">
        <f>SUMIFS(Main_table[Amount], Main_table[Order Date], "&gt;"&amp;DATE(2022, 9, 12)-90, Main_table[Order Date], "&lt;="&amp;DATE(2022, 9, 12))</f>
        <v>12529390</v>
      </c>
      <c r="S163" s="25" t="b">
        <f>AND(Main_table[[#This Row],[Order Date]] &gt; DATE(2022,8,12), Main_table[[#This Row],[Order Date]] &lt;=DATE(2022,9,12))</f>
        <v>0</v>
      </c>
    </row>
    <row r="164" spans="2:19" ht="13.8" x14ac:dyDescent="0.25">
      <c r="B164" s="6" t="s">
        <v>508</v>
      </c>
      <c r="C164" s="15">
        <v>44675</v>
      </c>
      <c r="D164" s="6" t="str">
        <f>TEXT(Main_table[[#This Row],[Order Date]],"d")</f>
        <v>24</v>
      </c>
      <c r="E164" s="6" t="str">
        <f>TEXT(Main_table[[#This Row],[Order Date]],"dddd")</f>
        <v>Sunday</v>
      </c>
      <c r="F164" s="6" t="str">
        <f>TEXT(Main_table[[#This Row],[Order Date]],"mmmm")</f>
        <v>April</v>
      </c>
      <c r="G164" s="6" t="s">
        <v>509</v>
      </c>
      <c r="H164" s="6" t="s">
        <v>510</v>
      </c>
      <c r="I164" s="6" t="s">
        <v>21</v>
      </c>
      <c r="J164" s="6" t="s">
        <v>16</v>
      </c>
      <c r="K164" s="25">
        <v>210</v>
      </c>
      <c r="L164" s="26">
        <v>4</v>
      </c>
      <c r="M164" s="25">
        <f>Main_table[[#This Row],[Qty]]*Main_table[[#This Row],[Price]]</f>
        <v>840</v>
      </c>
      <c r="N164" s="6" t="s">
        <v>23</v>
      </c>
      <c r="O164" s="25">
        <f>SUMIFS(Main_table[Amount], Main_table[Order Date], "&gt;"&amp;Main_table[[#This Row],[Order Date]]-30,Main_table[Order Date], "&lt;="&amp;Main_table[[#This Row],[Order Date]])</f>
        <v>1709520</v>
      </c>
      <c r="P164" s="25">
        <f>SUMIFS(Main_table[Amount], Main_table[Order Date], "&gt;"&amp;Main_table[[#This Row],[Order Date]]-90,Main_table[Order Date], "&lt;="&amp;Main_table[[#This Row],[Order Date]])</f>
        <v>1709520</v>
      </c>
      <c r="Q164" s="25">
        <f>SUMIFS(Main_table[Amount], Main_table[Order Date], "&gt;"&amp;DATE(2022, 9, 12)-30, Main_table[Order Date], "&lt;="&amp;DATE(2022, 9, 12))</f>
        <v>8929710</v>
      </c>
      <c r="R164" s="25">
        <f>SUMIFS(Main_table[Amount], Main_table[Order Date], "&gt;"&amp;DATE(2022, 9, 12)-90, Main_table[Order Date], "&lt;="&amp;DATE(2022, 9, 12))</f>
        <v>12529390</v>
      </c>
      <c r="S164" s="25" t="b">
        <f>AND(Main_table[[#This Row],[Order Date]] &gt; DATE(2022,8,12), Main_table[[#This Row],[Order Date]] &lt;=DATE(2022,9,12))</f>
        <v>0</v>
      </c>
    </row>
    <row r="165" spans="2:19" ht="13.8" x14ac:dyDescent="0.25">
      <c r="B165" s="6" t="s">
        <v>511</v>
      </c>
      <c r="C165" s="15">
        <v>44675</v>
      </c>
      <c r="D165" s="6" t="str">
        <f>TEXT(Main_table[[#This Row],[Order Date]],"d")</f>
        <v>24</v>
      </c>
      <c r="E165" s="6" t="str">
        <f>TEXT(Main_table[[#This Row],[Order Date]],"dddd")</f>
        <v>Sunday</v>
      </c>
      <c r="F165" s="6" t="str">
        <f>TEXT(Main_table[[#This Row],[Order Date]],"mmmm")</f>
        <v>April</v>
      </c>
      <c r="G165" s="6" t="s">
        <v>512</v>
      </c>
      <c r="H165" s="6" t="s">
        <v>513</v>
      </c>
      <c r="I165" s="6" t="s">
        <v>27</v>
      </c>
      <c r="J165" s="6" t="s">
        <v>22</v>
      </c>
      <c r="K165" s="25">
        <v>4000</v>
      </c>
      <c r="L165" s="26">
        <v>5</v>
      </c>
      <c r="M165" s="25">
        <f>Main_table[[#This Row],[Qty]]*Main_table[[#This Row],[Price]]</f>
        <v>20000</v>
      </c>
      <c r="N165" s="6" t="s">
        <v>17</v>
      </c>
      <c r="O165" s="25">
        <f>SUMIFS(Main_table[Amount], Main_table[Order Date], "&gt;"&amp;Main_table[[#This Row],[Order Date]]-30,Main_table[Order Date], "&lt;="&amp;Main_table[[#This Row],[Order Date]])</f>
        <v>1709520</v>
      </c>
      <c r="P165" s="25">
        <f>SUMIFS(Main_table[Amount], Main_table[Order Date], "&gt;"&amp;Main_table[[#This Row],[Order Date]]-90,Main_table[Order Date], "&lt;="&amp;Main_table[[#This Row],[Order Date]])</f>
        <v>1709520</v>
      </c>
      <c r="Q165" s="25">
        <f>SUMIFS(Main_table[Amount], Main_table[Order Date], "&gt;"&amp;DATE(2022, 9, 12)-30, Main_table[Order Date], "&lt;="&amp;DATE(2022, 9, 12))</f>
        <v>8929710</v>
      </c>
      <c r="R165" s="25">
        <f>SUMIFS(Main_table[Amount], Main_table[Order Date], "&gt;"&amp;DATE(2022, 9, 12)-90, Main_table[Order Date], "&lt;="&amp;DATE(2022, 9, 12))</f>
        <v>12529390</v>
      </c>
      <c r="S165" s="25" t="b">
        <f>AND(Main_table[[#This Row],[Order Date]] &gt; DATE(2022,8,12), Main_table[[#This Row],[Order Date]] &lt;=DATE(2022,9,12))</f>
        <v>0</v>
      </c>
    </row>
    <row r="166" spans="2:19" ht="13.8" x14ac:dyDescent="0.25">
      <c r="B166" s="6" t="s">
        <v>514</v>
      </c>
      <c r="C166" s="15">
        <v>44675</v>
      </c>
      <c r="D166" s="6" t="str">
        <f>TEXT(Main_table[[#This Row],[Order Date]],"d")</f>
        <v>24</v>
      </c>
      <c r="E166" s="6" t="str">
        <f>TEXT(Main_table[[#This Row],[Order Date]],"dddd")</f>
        <v>Sunday</v>
      </c>
      <c r="F166" s="6" t="str">
        <f>TEXT(Main_table[[#This Row],[Order Date]],"mmmm")</f>
        <v>April</v>
      </c>
      <c r="G166" s="6" t="s">
        <v>515</v>
      </c>
      <c r="H166" s="6" t="s">
        <v>516</v>
      </c>
      <c r="I166" s="6" t="s">
        <v>32</v>
      </c>
      <c r="J166" s="6" t="s">
        <v>28</v>
      </c>
      <c r="K166" s="25">
        <v>3200</v>
      </c>
      <c r="L166" s="26">
        <v>6</v>
      </c>
      <c r="M166" s="25">
        <f>Main_table[[#This Row],[Qty]]*Main_table[[#This Row],[Price]]</f>
        <v>19200</v>
      </c>
      <c r="N166" s="6" t="s">
        <v>23</v>
      </c>
      <c r="O166" s="25">
        <f>SUMIFS(Main_table[Amount], Main_table[Order Date], "&gt;"&amp;Main_table[[#This Row],[Order Date]]-30,Main_table[Order Date], "&lt;="&amp;Main_table[[#This Row],[Order Date]])</f>
        <v>1709520</v>
      </c>
      <c r="P166" s="25">
        <f>SUMIFS(Main_table[Amount], Main_table[Order Date], "&gt;"&amp;Main_table[[#This Row],[Order Date]]-90,Main_table[Order Date], "&lt;="&amp;Main_table[[#This Row],[Order Date]])</f>
        <v>1709520</v>
      </c>
      <c r="Q166" s="25">
        <f>SUMIFS(Main_table[Amount], Main_table[Order Date], "&gt;"&amp;DATE(2022, 9, 12)-30, Main_table[Order Date], "&lt;="&amp;DATE(2022, 9, 12))</f>
        <v>8929710</v>
      </c>
      <c r="R166" s="25">
        <f>SUMIFS(Main_table[Amount], Main_table[Order Date], "&gt;"&amp;DATE(2022, 9, 12)-90, Main_table[Order Date], "&lt;="&amp;DATE(2022, 9, 12))</f>
        <v>12529390</v>
      </c>
      <c r="S166" s="25" t="b">
        <f>AND(Main_table[[#This Row],[Order Date]] &gt; DATE(2022,8,12), Main_table[[#This Row],[Order Date]] &lt;=DATE(2022,9,12))</f>
        <v>0</v>
      </c>
    </row>
    <row r="167" spans="2:19" ht="13.8" x14ac:dyDescent="0.25">
      <c r="B167" s="6" t="s">
        <v>517</v>
      </c>
      <c r="C167" s="15">
        <v>44675</v>
      </c>
      <c r="D167" s="6" t="str">
        <f>TEXT(Main_table[[#This Row],[Order Date]],"d")</f>
        <v>24</v>
      </c>
      <c r="E167" s="6" t="str">
        <f>TEXT(Main_table[[#This Row],[Order Date]],"dddd")</f>
        <v>Sunday</v>
      </c>
      <c r="F167" s="6" t="str">
        <f>TEXT(Main_table[[#This Row],[Order Date]],"mmmm")</f>
        <v>April</v>
      </c>
      <c r="G167" s="6" t="s">
        <v>518</v>
      </c>
      <c r="H167" s="6" t="s">
        <v>519</v>
      </c>
      <c r="I167" s="6" t="s">
        <v>15</v>
      </c>
      <c r="J167" s="6" t="s">
        <v>33</v>
      </c>
      <c r="K167" s="25">
        <v>2900</v>
      </c>
      <c r="L167" s="26">
        <v>5</v>
      </c>
      <c r="M167" s="25">
        <f>Main_table[[#This Row],[Qty]]*Main_table[[#This Row],[Price]]</f>
        <v>14500</v>
      </c>
      <c r="N167" s="29" t="s">
        <v>17</v>
      </c>
      <c r="O167" s="25">
        <f>SUMIFS(Main_table[Amount], Main_table[Order Date], "&gt;"&amp;Main_table[[#This Row],[Order Date]]-30,Main_table[Order Date], "&lt;="&amp;Main_table[[#This Row],[Order Date]])</f>
        <v>1709520</v>
      </c>
      <c r="P167" s="25">
        <f>SUMIFS(Main_table[Amount], Main_table[Order Date], "&gt;"&amp;Main_table[[#This Row],[Order Date]]-90,Main_table[Order Date], "&lt;="&amp;Main_table[[#This Row],[Order Date]])</f>
        <v>1709520</v>
      </c>
      <c r="Q167" s="25">
        <f>SUMIFS(Main_table[Amount], Main_table[Order Date], "&gt;"&amp;DATE(2022, 9, 12)-30, Main_table[Order Date], "&lt;="&amp;DATE(2022, 9, 12))</f>
        <v>8929710</v>
      </c>
      <c r="R167" s="25">
        <f>SUMIFS(Main_table[Amount], Main_table[Order Date], "&gt;"&amp;DATE(2022, 9, 12)-90, Main_table[Order Date], "&lt;="&amp;DATE(2022, 9, 12))</f>
        <v>12529390</v>
      </c>
      <c r="S167" s="25" t="b">
        <f>AND(Main_table[[#This Row],[Order Date]] &gt; DATE(2022,8,12), Main_table[[#This Row],[Order Date]] &lt;=DATE(2022,9,12))</f>
        <v>0</v>
      </c>
    </row>
    <row r="168" spans="2:19" ht="13.8" x14ac:dyDescent="0.25">
      <c r="B168" s="6" t="s">
        <v>520</v>
      </c>
      <c r="C168" s="15">
        <v>44675</v>
      </c>
      <c r="D168" s="6" t="str">
        <f>TEXT(Main_table[[#This Row],[Order Date]],"d")</f>
        <v>24</v>
      </c>
      <c r="E168" s="6" t="str">
        <f>TEXT(Main_table[[#This Row],[Order Date]],"dddd")</f>
        <v>Sunday</v>
      </c>
      <c r="F168" s="6" t="str">
        <f>TEXT(Main_table[[#This Row],[Order Date]],"mmmm")</f>
        <v>April</v>
      </c>
      <c r="G168" s="6" t="s">
        <v>521</v>
      </c>
      <c r="H168" s="6" t="s">
        <v>522</v>
      </c>
      <c r="I168" s="6" t="s">
        <v>21</v>
      </c>
      <c r="J168" s="6" t="s">
        <v>37</v>
      </c>
      <c r="K168" s="25">
        <v>190</v>
      </c>
      <c r="L168" s="26">
        <v>6</v>
      </c>
      <c r="M168" s="25">
        <f>Main_table[[#This Row],[Qty]]*Main_table[[#This Row],[Price]]</f>
        <v>1140</v>
      </c>
      <c r="N168" s="6" t="s">
        <v>23</v>
      </c>
      <c r="O168" s="25">
        <f>SUMIFS(Main_table[Amount], Main_table[Order Date], "&gt;"&amp;Main_table[[#This Row],[Order Date]]-30,Main_table[Order Date], "&lt;="&amp;Main_table[[#This Row],[Order Date]])</f>
        <v>1709520</v>
      </c>
      <c r="P168" s="25">
        <f>SUMIFS(Main_table[Amount], Main_table[Order Date], "&gt;"&amp;Main_table[[#This Row],[Order Date]]-90,Main_table[Order Date], "&lt;="&amp;Main_table[[#This Row],[Order Date]])</f>
        <v>1709520</v>
      </c>
      <c r="Q168" s="25">
        <f>SUMIFS(Main_table[Amount], Main_table[Order Date], "&gt;"&amp;DATE(2022, 9, 12)-30, Main_table[Order Date], "&lt;="&amp;DATE(2022, 9, 12))</f>
        <v>8929710</v>
      </c>
      <c r="R168" s="25">
        <f>SUMIFS(Main_table[Amount], Main_table[Order Date], "&gt;"&amp;DATE(2022, 9, 12)-90, Main_table[Order Date], "&lt;="&amp;DATE(2022, 9, 12))</f>
        <v>12529390</v>
      </c>
      <c r="S168" s="25" t="b">
        <f>AND(Main_table[[#This Row],[Order Date]] &gt; DATE(2022,8,12), Main_table[[#This Row],[Order Date]] &lt;=DATE(2022,9,12))</f>
        <v>0</v>
      </c>
    </row>
    <row r="169" spans="2:19" ht="13.8" x14ac:dyDescent="0.25">
      <c r="B169" s="6" t="s">
        <v>523</v>
      </c>
      <c r="C169" s="15">
        <v>44675</v>
      </c>
      <c r="D169" s="6" t="str">
        <f>TEXT(Main_table[[#This Row],[Order Date]],"d")</f>
        <v>24</v>
      </c>
      <c r="E169" s="6" t="str">
        <f>TEXT(Main_table[[#This Row],[Order Date]],"dddd")</f>
        <v>Sunday</v>
      </c>
      <c r="F169" s="6" t="str">
        <f>TEXT(Main_table[[#This Row],[Order Date]],"mmmm")</f>
        <v>April</v>
      </c>
      <c r="G169" s="6" t="s">
        <v>524</v>
      </c>
      <c r="H169" s="6" t="s">
        <v>525</v>
      </c>
      <c r="I169" s="6" t="s">
        <v>27</v>
      </c>
      <c r="J169" s="6" t="s">
        <v>41</v>
      </c>
      <c r="K169" s="25">
        <v>4000</v>
      </c>
      <c r="L169" s="26">
        <v>5</v>
      </c>
      <c r="M169" s="25">
        <f>Main_table[[#This Row],[Qty]]*Main_table[[#This Row],[Price]]</f>
        <v>20000</v>
      </c>
      <c r="N169" s="6" t="s">
        <v>17</v>
      </c>
      <c r="O169" s="25">
        <f>SUMIFS(Main_table[Amount], Main_table[Order Date], "&gt;"&amp;Main_table[[#This Row],[Order Date]]-30,Main_table[Order Date], "&lt;="&amp;Main_table[[#This Row],[Order Date]])</f>
        <v>1709520</v>
      </c>
      <c r="P169" s="25">
        <f>SUMIFS(Main_table[Amount], Main_table[Order Date], "&gt;"&amp;Main_table[[#This Row],[Order Date]]-90,Main_table[Order Date], "&lt;="&amp;Main_table[[#This Row],[Order Date]])</f>
        <v>1709520</v>
      </c>
      <c r="Q169" s="25">
        <f>SUMIFS(Main_table[Amount], Main_table[Order Date], "&gt;"&amp;DATE(2022, 9, 12)-30, Main_table[Order Date], "&lt;="&amp;DATE(2022, 9, 12))</f>
        <v>8929710</v>
      </c>
      <c r="R169" s="25">
        <f>SUMIFS(Main_table[Amount], Main_table[Order Date], "&gt;"&amp;DATE(2022, 9, 12)-90, Main_table[Order Date], "&lt;="&amp;DATE(2022, 9, 12))</f>
        <v>12529390</v>
      </c>
      <c r="S169" s="25" t="b">
        <f>AND(Main_table[[#This Row],[Order Date]] &gt; DATE(2022,8,12), Main_table[[#This Row],[Order Date]] &lt;=DATE(2022,9,12))</f>
        <v>0</v>
      </c>
    </row>
    <row r="170" spans="2:19" ht="13.8" x14ac:dyDescent="0.25">
      <c r="B170" s="6" t="s">
        <v>526</v>
      </c>
      <c r="C170" s="15">
        <v>44675</v>
      </c>
      <c r="D170" s="6" t="str">
        <f>TEXT(Main_table[[#This Row],[Order Date]],"d")</f>
        <v>24</v>
      </c>
      <c r="E170" s="6" t="str">
        <f>TEXT(Main_table[[#This Row],[Order Date]],"dddd")</f>
        <v>Sunday</v>
      </c>
      <c r="F170" s="6" t="str">
        <f>TEXT(Main_table[[#This Row],[Order Date]],"mmmm")</f>
        <v>April</v>
      </c>
      <c r="G170" s="6" t="s">
        <v>527</v>
      </c>
      <c r="H170" s="6" t="s">
        <v>528</v>
      </c>
      <c r="I170" s="6" t="s">
        <v>32</v>
      </c>
      <c r="J170" s="6" t="s">
        <v>45</v>
      </c>
      <c r="K170" s="25">
        <v>1500</v>
      </c>
      <c r="L170" s="26">
        <v>6</v>
      </c>
      <c r="M170" s="25">
        <f>Main_table[[#This Row],[Qty]]*Main_table[[#This Row],[Price]]</f>
        <v>9000</v>
      </c>
      <c r="N170" s="6" t="s">
        <v>23</v>
      </c>
      <c r="O170" s="25">
        <f>SUMIFS(Main_table[Amount], Main_table[Order Date], "&gt;"&amp;Main_table[[#This Row],[Order Date]]-30,Main_table[Order Date], "&lt;="&amp;Main_table[[#This Row],[Order Date]])</f>
        <v>1709520</v>
      </c>
      <c r="P170" s="25">
        <f>SUMIFS(Main_table[Amount], Main_table[Order Date], "&gt;"&amp;Main_table[[#This Row],[Order Date]]-90,Main_table[Order Date], "&lt;="&amp;Main_table[[#This Row],[Order Date]])</f>
        <v>1709520</v>
      </c>
      <c r="Q170" s="25">
        <f>SUMIFS(Main_table[Amount], Main_table[Order Date], "&gt;"&amp;DATE(2022, 9, 12)-30, Main_table[Order Date], "&lt;="&amp;DATE(2022, 9, 12))</f>
        <v>8929710</v>
      </c>
      <c r="R170" s="25">
        <f>SUMIFS(Main_table[Amount], Main_table[Order Date], "&gt;"&amp;DATE(2022, 9, 12)-90, Main_table[Order Date], "&lt;="&amp;DATE(2022, 9, 12))</f>
        <v>12529390</v>
      </c>
      <c r="S170" s="25" t="b">
        <f>AND(Main_table[[#This Row],[Order Date]] &gt; DATE(2022,8,12), Main_table[[#This Row],[Order Date]] &lt;=DATE(2022,9,12))</f>
        <v>0</v>
      </c>
    </row>
    <row r="171" spans="2:19" ht="13.8" x14ac:dyDescent="0.25">
      <c r="B171" s="6" t="s">
        <v>529</v>
      </c>
      <c r="C171" s="15">
        <v>44676</v>
      </c>
      <c r="D171" s="6" t="str">
        <f>TEXT(Main_table[[#This Row],[Order Date]],"d")</f>
        <v>25</v>
      </c>
      <c r="E171" s="6" t="str">
        <f>TEXT(Main_table[[#This Row],[Order Date]],"dddd")</f>
        <v>Monday</v>
      </c>
      <c r="F171" s="6" t="str">
        <f>TEXT(Main_table[[#This Row],[Order Date]],"mmmm")</f>
        <v>April</v>
      </c>
      <c r="G171" s="6" t="s">
        <v>530</v>
      </c>
      <c r="H171" s="6" t="s">
        <v>531</v>
      </c>
      <c r="I171" s="6" t="s">
        <v>15</v>
      </c>
      <c r="J171" s="6" t="s">
        <v>16</v>
      </c>
      <c r="K171" s="25">
        <v>210</v>
      </c>
      <c r="L171" s="26">
        <v>2</v>
      </c>
      <c r="M171" s="25">
        <f>Main_table[[#This Row],[Qty]]*Main_table[[#This Row],[Price]]</f>
        <v>420</v>
      </c>
      <c r="N171" s="29" t="s">
        <v>17</v>
      </c>
      <c r="O171" s="25">
        <f>SUMIFS(Main_table[Amount], Main_table[Order Date], "&gt;"&amp;Main_table[[#This Row],[Order Date]]-30,Main_table[Order Date], "&lt;="&amp;Main_table[[#This Row],[Order Date]])</f>
        <v>1759330</v>
      </c>
      <c r="P171" s="25">
        <f>SUMIFS(Main_table[Amount], Main_table[Order Date], "&gt;"&amp;Main_table[[#This Row],[Order Date]]-90,Main_table[Order Date], "&lt;="&amp;Main_table[[#This Row],[Order Date]])</f>
        <v>1759330</v>
      </c>
      <c r="Q171" s="25">
        <f>SUMIFS(Main_table[Amount], Main_table[Order Date], "&gt;"&amp;DATE(2022, 9, 12)-30, Main_table[Order Date], "&lt;="&amp;DATE(2022, 9, 12))</f>
        <v>8929710</v>
      </c>
      <c r="R171" s="25">
        <f>SUMIFS(Main_table[Amount], Main_table[Order Date], "&gt;"&amp;DATE(2022, 9, 12)-90, Main_table[Order Date], "&lt;="&amp;DATE(2022, 9, 12))</f>
        <v>12529390</v>
      </c>
      <c r="S171" s="25" t="b">
        <f>AND(Main_table[[#This Row],[Order Date]] &gt; DATE(2022,8,12), Main_table[[#This Row],[Order Date]] &lt;=DATE(2022,9,12))</f>
        <v>0</v>
      </c>
    </row>
    <row r="172" spans="2:19" ht="13.8" x14ac:dyDescent="0.25">
      <c r="B172" s="6" t="s">
        <v>532</v>
      </c>
      <c r="C172" s="15">
        <v>44676</v>
      </c>
      <c r="D172" s="6" t="str">
        <f>TEXT(Main_table[[#This Row],[Order Date]],"d")</f>
        <v>25</v>
      </c>
      <c r="E172" s="6" t="str">
        <f>TEXT(Main_table[[#This Row],[Order Date]],"dddd")</f>
        <v>Monday</v>
      </c>
      <c r="F172" s="6" t="str">
        <f>TEXT(Main_table[[#This Row],[Order Date]],"mmmm")</f>
        <v>April</v>
      </c>
      <c r="G172" s="6" t="s">
        <v>533</v>
      </c>
      <c r="H172" s="6" t="s">
        <v>534</v>
      </c>
      <c r="I172" s="6" t="s">
        <v>21</v>
      </c>
      <c r="J172" s="6" t="s">
        <v>22</v>
      </c>
      <c r="K172" s="25">
        <v>4000</v>
      </c>
      <c r="L172" s="26">
        <v>3</v>
      </c>
      <c r="M172" s="25">
        <f>Main_table[[#This Row],[Qty]]*Main_table[[#This Row],[Price]]</f>
        <v>12000</v>
      </c>
      <c r="N172" s="6" t="s">
        <v>23</v>
      </c>
      <c r="O172" s="25">
        <f>SUMIFS(Main_table[Amount], Main_table[Order Date], "&gt;"&amp;Main_table[[#This Row],[Order Date]]-30,Main_table[Order Date], "&lt;="&amp;Main_table[[#This Row],[Order Date]])</f>
        <v>1759330</v>
      </c>
      <c r="P172" s="25">
        <f>SUMIFS(Main_table[Amount], Main_table[Order Date], "&gt;"&amp;Main_table[[#This Row],[Order Date]]-90,Main_table[Order Date], "&lt;="&amp;Main_table[[#This Row],[Order Date]])</f>
        <v>1759330</v>
      </c>
      <c r="Q172" s="25">
        <f>SUMIFS(Main_table[Amount], Main_table[Order Date], "&gt;"&amp;DATE(2022, 9, 12)-30, Main_table[Order Date], "&lt;="&amp;DATE(2022, 9, 12))</f>
        <v>8929710</v>
      </c>
      <c r="R172" s="25">
        <f>SUMIFS(Main_table[Amount], Main_table[Order Date], "&gt;"&amp;DATE(2022, 9, 12)-90, Main_table[Order Date], "&lt;="&amp;DATE(2022, 9, 12))</f>
        <v>12529390</v>
      </c>
      <c r="S172" s="25" t="b">
        <f>AND(Main_table[[#This Row],[Order Date]] &gt; DATE(2022,8,12), Main_table[[#This Row],[Order Date]] &lt;=DATE(2022,9,12))</f>
        <v>0</v>
      </c>
    </row>
    <row r="173" spans="2:19" ht="13.8" x14ac:dyDescent="0.25">
      <c r="B173" s="6" t="s">
        <v>535</v>
      </c>
      <c r="C173" s="15">
        <v>44676</v>
      </c>
      <c r="D173" s="6" t="str">
        <f>TEXT(Main_table[[#This Row],[Order Date]],"d")</f>
        <v>25</v>
      </c>
      <c r="E173" s="6" t="str">
        <f>TEXT(Main_table[[#This Row],[Order Date]],"dddd")</f>
        <v>Monday</v>
      </c>
      <c r="F173" s="6" t="str">
        <f>TEXT(Main_table[[#This Row],[Order Date]],"mmmm")</f>
        <v>April</v>
      </c>
      <c r="G173" s="6" t="s">
        <v>536</v>
      </c>
      <c r="H173" s="6" t="s">
        <v>537</v>
      </c>
      <c r="I173" s="6" t="s">
        <v>27</v>
      </c>
      <c r="J173" s="6" t="s">
        <v>28</v>
      </c>
      <c r="K173" s="25">
        <v>3200</v>
      </c>
      <c r="L173" s="26">
        <v>5</v>
      </c>
      <c r="M173" s="25">
        <f>Main_table[[#This Row],[Qty]]*Main_table[[#This Row],[Price]]</f>
        <v>16000</v>
      </c>
      <c r="N173" s="6" t="s">
        <v>17</v>
      </c>
      <c r="O173" s="25">
        <f>SUMIFS(Main_table[Amount], Main_table[Order Date], "&gt;"&amp;Main_table[[#This Row],[Order Date]]-30,Main_table[Order Date], "&lt;="&amp;Main_table[[#This Row],[Order Date]])</f>
        <v>1759330</v>
      </c>
      <c r="P173" s="25">
        <f>SUMIFS(Main_table[Amount], Main_table[Order Date], "&gt;"&amp;Main_table[[#This Row],[Order Date]]-90,Main_table[Order Date], "&lt;="&amp;Main_table[[#This Row],[Order Date]])</f>
        <v>1759330</v>
      </c>
      <c r="Q173" s="25">
        <f>SUMIFS(Main_table[Amount], Main_table[Order Date], "&gt;"&amp;DATE(2022, 9, 12)-30, Main_table[Order Date], "&lt;="&amp;DATE(2022, 9, 12))</f>
        <v>8929710</v>
      </c>
      <c r="R173" s="25">
        <f>SUMIFS(Main_table[Amount], Main_table[Order Date], "&gt;"&amp;DATE(2022, 9, 12)-90, Main_table[Order Date], "&lt;="&amp;DATE(2022, 9, 12))</f>
        <v>12529390</v>
      </c>
      <c r="S173" s="25" t="b">
        <f>AND(Main_table[[#This Row],[Order Date]] &gt; DATE(2022,8,12), Main_table[[#This Row],[Order Date]] &lt;=DATE(2022,9,12))</f>
        <v>0</v>
      </c>
    </row>
    <row r="174" spans="2:19" ht="13.8" x14ac:dyDescent="0.25">
      <c r="B174" s="6" t="s">
        <v>538</v>
      </c>
      <c r="C174" s="15">
        <v>44676</v>
      </c>
      <c r="D174" s="6" t="str">
        <f>TEXT(Main_table[[#This Row],[Order Date]],"d")</f>
        <v>25</v>
      </c>
      <c r="E174" s="6" t="str">
        <f>TEXT(Main_table[[#This Row],[Order Date]],"dddd")</f>
        <v>Monday</v>
      </c>
      <c r="F174" s="6" t="str">
        <f>TEXT(Main_table[[#This Row],[Order Date]],"mmmm")</f>
        <v>April</v>
      </c>
      <c r="G174" s="6" t="s">
        <v>539</v>
      </c>
      <c r="H174" s="6" t="s">
        <v>540</v>
      </c>
      <c r="I174" s="6" t="s">
        <v>32</v>
      </c>
      <c r="J174" s="6" t="s">
        <v>33</v>
      </c>
      <c r="K174" s="25">
        <v>2900</v>
      </c>
      <c r="L174" s="26">
        <v>3</v>
      </c>
      <c r="M174" s="25">
        <f>Main_table[[#This Row],[Qty]]*Main_table[[#This Row],[Price]]</f>
        <v>8700</v>
      </c>
      <c r="N174" s="6" t="s">
        <v>23</v>
      </c>
      <c r="O174" s="25">
        <f>SUMIFS(Main_table[Amount], Main_table[Order Date], "&gt;"&amp;Main_table[[#This Row],[Order Date]]-30,Main_table[Order Date], "&lt;="&amp;Main_table[[#This Row],[Order Date]])</f>
        <v>1759330</v>
      </c>
      <c r="P174" s="25">
        <f>SUMIFS(Main_table[Amount], Main_table[Order Date], "&gt;"&amp;Main_table[[#This Row],[Order Date]]-90,Main_table[Order Date], "&lt;="&amp;Main_table[[#This Row],[Order Date]])</f>
        <v>1759330</v>
      </c>
      <c r="Q174" s="25">
        <f>SUMIFS(Main_table[Amount], Main_table[Order Date], "&gt;"&amp;DATE(2022, 9, 12)-30, Main_table[Order Date], "&lt;="&amp;DATE(2022, 9, 12))</f>
        <v>8929710</v>
      </c>
      <c r="R174" s="25">
        <f>SUMIFS(Main_table[Amount], Main_table[Order Date], "&gt;"&amp;DATE(2022, 9, 12)-90, Main_table[Order Date], "&lt;="&amp;DATE(2022, 9, 12))</f>
        <v>12529390</v>
      </c>
      <c r="S174" s="25" t="b">
        <f>AND(Main_table[[#This Row],[Order Date]] &gt; DATE(2022,8,12), Main_table[[#This Row],[Order Date]] &lt;=DATE(2022,9,12))</f>
        <v>0</v>
      </c>
    </row>
    <row r="175" spans="2:19" ht="13.8" x14ac:dyDescent="0.25">
      <c r="B175" s="6" t="s">
        <v>541</v>
      </c>
      <c r="C175" s="15">
        <v>44676</v>
      </c>
      <c r="D175" s="6" t="str">
        <f>TEXT(Main_table[[#This Row],[Order Date]],"d")</f>
        <v>25</v>
      </c>
      <c r="E175" s="6" t="str">
        <f>TEXT(Main_table[[#This Row],[Order Date]],"dddd")</f>
        <v>Monday</v>
      </c>
      <c r="F175" s="6" t="str">
        <f>TEXT(Main_table[[#This Row],[Order Date]],"mmmm")</f>
        <v>April</v>
      </c>
      <c r="G175" s="6" t="s">
        <v>542</v>
      </c>
      <c r="H175" s="6" t="s">
        <v>543</v>
      </c>
      <c r="I175" s="6" t="s">
        <v>15</v>
      </c>
      <c r="J175" s="6" t="s">
        <v>37</v>
      </c>
      <c r="K175" s="25">
        <v>190</v>
      </c>
      <c r="L175" s="26">
        <v>1</v>
      </c>
      <c r="M175" s="25">
        <f>Main_table[[#This Row],[Qty]]*Main_table[[#This Row],[Price]]</f>
        <v>190</v>
      </c>
      <c r="N175" s="29" t="s">
        <v>17</v>
      </c>
      <c r="O175" s="25">
        <f>SUMIFS(Main_table[Amount], Main_table[Order Date], "&gt;"&amp;Main_table[[#This Row],[Order Date]]-30,Main_table[Order Date], "&lt;="&amp;Main_table[[#This Row],[Order Date]])</f>
        <v>1759330</v>
      </c>
      <c r="P175" s="25">
        <f>SUMIFS(Main_table[Amount], Main_table[Order Date], "&gt;"&amp;Main_table[[#This Row],[Order Date]]-90,Main_table[Order Date], "&lt;="&amp;Main_table[[#This Row],[Order Date]])</f>
        <v>1759330</v>
      </c>
      <c r="Q175" s="25">
        <f>SUMIFS(Main_table[Amount], Main_table[Order Date], "&gt;"&amp;DATE(2022, 9, 12)-30, Main_table[Order Date], "&lt;="&amp;DATE(2022, 9, 12))</f>
        <v>8929710</v>
      </c>
      <c r="R175" s="25">
        <f>SUMIFS(Main_table[Amount], Main_table[Order Date], "&gt;"&amp;DATE(2022, 9, 12)-90, Main_table[Order Date], "&lt;="&amp;DATE(2022, 9, 12))</f>
        <v>12529390</v>
      </c>
      <c r="S175" s="25" t="b">
        <f>AND(Main_table[[#This Row],[Order Date]] &gt; DATE(2022,8,12), Main_table[[#This Row],[Order Date]] &lt;=DATE(2022,9,12))</f>
        <v>0</v>
      </c>
    </row>
    <row r="176" spans="2:19" ht="13.8" x14ac:dyDescent="0.25">
      <c r="B176" s="6" t="s">
        <v>544</v>
      </c>
      <c r="C176" s="15">
        <v>44676</v>
      </c>
      <c r="D176" s="6" t="str">
        <f>TEXT(Main_table[[#This Row],[Order Date]],"d")</f>
        <v>25</v>
      </c>
      <c r="E176" s="6" t="str">
        <f>TEXT(Main_table[[#This Row],[Order Date]],"dddd")</f>
        <v>Monday</v>
      </c>
      <c r="F176" s="6" t="str">
        <f>TEXT(Main_table[[#This Row],[Order Date]],"mmmm")</f>
        <v>April</v>
      </c>
      <c r="G176" s="6" t="s">
        <v>545</v>
      </c>
      <c r="H176" s="6" t="s">
        <v>546</v>
      </c>
      <c r="I176" s="6" t="s">
        <v>21</v>
      </c>
      <c r="J176" s="6" t="s">
        <v>41</v>
      </c>
      <c r="K176" s="25">
        <v>4000</v>
      </c>
      <c r="L176" s="26">
        <v>2</v>
      </c>
      <c r="M176" s="25">
        <f>Main_table[[#This Row],[Qty]]*Main_table[[#This Row],[Price]]</f>
        <v>8000</v>
      </c>
      <c r="N176" s="6" t="s">
        <v>23</v>
      </c>
      <c r="O176" s="25">
        <f>SUMIFS(Main_table[Amount], Main_table[Order Date], "&gt;"&amp;Main_table[[#This Row],[Order Date]]-30,Main_table[Order Date], "&lt;="&amp;Main_table[[#This Row],[Order Date]])</f>
        <v>1759330</v>
      </c>
      <c r="P176" s="25">
        <f>SUMIFS(Main_table[Amount], Main_table[Order Date], "&gt;"&amp;Main_table[[#This Row],[Order Date]]-90,Main_table[Order Date], "&lt;="&amp;Main_table[[#This Row],[Order Date]])</f>
        <v>1759330</v>
      </c>
      <c r="Q176" s="25">
        <f>SUMIFS(Main_table[Amount], Main_table[Order Date], "&gt;"&amp;DATE(2022, 9, 12)-30, Main_table[Order Date], "&lt;="&amp;DATE(2022, 9, 12))</f>
        <v>8929710</v>
      </c>
      <c r="R176" s="25">
        <f>SUMIFS(Main_table[Amount], Main_table[Order Date], "&gt;"&amp;DATE(2022, 9, 12)-90, Main_table[Order Date], "&lt;="&amp;DATE(2022, 9, 12))</f>
        <v>12529390</v>
      </c>
      <c r="S176" s="25" t="b">
        <f>AND(Main_table[[#This Row],[Order Date]] &gt; DATE(2022,8,12), Main_table[[#This Row],[Order Date]] &lt;=DATE(2022,9,12))</f>
        <v>0</v>
      </c>
    </row>
    <row r="177" spans="2:19" ht="13.8" x14ac:dyDescent="0.25">
      <c r="B177" s="6" t="s">
        <v>547</v>
      </c>
      <c r="C177" s="15">
        <v>44676</v>
      </c>
      <c r="D177" s="6" t="str">
        <f>TEXT(Main_table[[#This Row],[Order Date]],"d")</f>
        <v>25</v>
      </c>
      <c r="E177" s="6" t="str">
        <f>TEXT(Main_table[[#This Row],[Order Date]],"dddd")</f>
        <v>Monday</v>
      </c>
      <c r="F177" s="6" t="str">
        <f>TEXT(Main_table[[#This Row],[Order Date]],"mmmm")</f>
        <v>April</v>
      </c>
      <c r="G177" s="6" t="s">
        <v>548</v>
      </c>
      <c r="H177" s="6" t="s">
        <v>549</v>
      </c>
      <c r="I177" s="6" t="s">
        <v>27</v>
      </c>
      <c r="J177" s="6" t="s">
        <v>45</v>
      </c>
      <c r="K177" s="25">
        <v>1500</v>
      </c>
      <c r="L177" s="26">
        <v>3</v>
      </c>
      <c r="M177" s="25">
        <f>Main_table[[#This Row],[Qty]]*Main_table[[#This Row],[Price]]</f>
        <v>4500</v>
      </c>
      <c r="N177" s="6" t="s">
        <v>17</v>
      </c>
      <c r="O177" s="25">
        <f>SUMIFS(Main_table[Amount], Main_table[Order Date], "&gt;"&amp;Main_table[[#This Row],[Order Date]]-30,Main_table[Order Date], "&lt;="&amp;Main_table[[#This Row],[Order Date]])</f>
        <v>1759330</v>
      </c>
      <c r="P177" s="25">
        <f>SUMIFS(Main_table[Amount], Main_table[Order Date], "&gt;"&amp;Main_table[[#This Row],[Order Date]]-90,Main_table[Order Date], "&lt;="&amp;Main_table[[#This Row],[Order Date]])</f>
        <v>1759330</v>
      </c>
      <c r="Q177" s="25">
        <f>SUMIFS(Main_table[Amount], Main_table[Order Date], "&gt;"&amp;DATE(2022, 9, 12)-30, Main_table[Order Date], "&lt;="&amp;DATE(2022, 9, 12))</f>
        <v>8929710</v>
      </c>
      <c r="R177" s="25">
        <f>SUMIFS(Main_table[Amount], Main_table[Order Date], "&gt;"&amp;DATE(2022, 9, 12)-90, Main_table[Order Date], "&lt;="&amp;DATE(2022, 9, 12))</f>
        <v>12529390</v>
      </c>
      <c r="S177" s="25" t="b">
        <f>AND(Main_table[[#This Row],[Order Date]] &gt; DATE(2022,8,12), Main_table[[#This Row],[Order Date]] &lt;=DATE(2022,9,12))</f>
        <v>0</v>
      </c>
    </row>
    <row r="178" spans="2:19" ht="13.8" x14ac:dyDescent="0.25">
      <c r="B178" s="6" t="s">
        <v>550</v>
      </c>
      <c r="C178" s="15">
        <v>44677</v>
      </c>
      <c r="D178" s="6" t="str">
        <f>TEXT(Main_table[[#This Row],[Order Date]],"d")</f>
        <v>26</v>
      </c>
      <c r="E178" s="6" t="str">
        <f>TEXT(Main_table[[#This Row],[Order Date]],"dddd")</f>
        <v>Tuesday</v>
      </c>
      <c r="F178" s="6" t="str">
        <f>TEXT(Main_table[[#This Row],[Order Date]],"mmmm")</f>
        <v>April</v>
      </c>
      <c r="G178" s="6" t="s">
        <v>551</v>
      </c>
      <c r="H178" s="6" t="s">
        <v>552</v>
      </c>
      <c r="I178" s="6" t="s">
        <v>32</v>
      </c>
      <c r="J178" s="6" t="s">
        <v>16</v>
      </c>
      <c r="K178" s="25">
        <v>210</v>
      </c>
      <c r="L178" s="26">
        <v>7</v>
      </c>
      <c r="M178" s="25">
        <f>Main_table[[#This Row],[Qty]]*Main_table[[#This Row],[Price]]</f>
        <v>1470</v>
      </c>
      <c r="N178" s="6" t="s">
        <v>23</v>
      </c>
      <c r="O178" s="25">
        <f>SUMIFS(Main_table[Amount], Main_table[Order Date], "&gt;"&amp;Main_table[[#This Row],[Order Date]]-30,Main_table[Order Date], "&lt;="&amp;Main_table[[#This Row],[Order Date]])</f>
        <v>1809960</v>
      </c>
      <c r="P178" s="25">
        <f>SUMIFS(Main_table[Amount], Main_table[Order Date], "&gt;"&amp;Main_table[[#This Row],[Order Date]]-90,Main_table[Order Date], "&lt;="&amp;Main_table[[#This Row],[Order Date]])</f>
        <v>1809960</v>
      </c>
      <c r="Q178" s="25">
        <f>SUMIFS(Main_table[Amount], Main_table[Order Date], "&gt;"&amp;DATE(2022, 9, 12)-30, Main_table[Order Date], "&lt;="&amp;DATE(2022, 9, 12))</f>
        <v>8929710</v>
      </c>
      <c r="R178" s="25">
        <f>SUMIFS(Main_table[Amount], Main_table[Order Date], "&gt;"&amp;DATE(2022, 9, 12)-90, Main_table[Order Date], "&lt;="&amp;DATE(2022, 9, 12))</f>
        <v>12529390</v>
      </c>
      <c r="S178" s="25" t="b">
        <f>AND(Main_table[[#This Row],[Order Date]] &gt; DATE(2022,8,12), Main_table[[#This Row],[Order Date]] &lt;=DATE(2022,9,12))</f>
        <v>0</v>
      </c>
    </row>
    <row r="179" spans="2:19" ht="13.8" x14ac:dyDescent="0.25">
      <c r="B179" s="6" t="s">
        <v>553</v>
      </c>
      <c r="C179" s="15">
        <v>44677</v>
      </c>
      <c r="D179" s="6" t="str">
        <f>TEXT(Main_table[[#This Row],[Order Date]],"d")</f>
        <v>26</v>
      </c>
      <c r="E179" s="6" t="str">
        <f>TEXT(Main_table[[#This Row],[Order Date]],"dddd")</f>
        <v>Tuesday</v>
      </c>
      <c r="F179" s="6" t="str">
        <f>TEXT(Main_table[[#This Row],[Order Date]],"mmmm")</f>
        <v>April</v>
      </c>
      <c r="G179" s="6" t="s">
        <v>554</v>
      </c>
      <c r="H179" s="6" t="s">
        <v>555</v>
      </c>
      <c r="I179" s="6" t="s">
        <v>15</v>
      </c>
      <c r="J179" s="6" t="s">
        <v>22</v>
      </c>
      <c r="K179" s="25">
        <v>4000</v>
      </c>
      <c r="L179" s="26">
        <v>6</v>
      </c>
      <c r="M179" s="25">
        <f>Main_table[[#This Row],[Qty]]*Main_table[[#This Row],[Price]]</f>
        <v>24000</v>
      </c>
      <c r="N179" s="29" t="s">
        <v>17</v>
      </c>
      <c r="O179" s="25">
        <f>SUMIFS(Main_table[Amount], Main_table[Order Date], "&gt;"&amp;Main_table[[#This Row],[Order Date]]-30,Main_table[Order Date], "&lt;="&amp;Main_table[[#This Row],[Order Date]])</f>
        <v>1809960</v>
      </c>
      <c r="P179" s="25">
        <f>SUMIFS(Main_table[Amount], Main_table[Order Date], "&gt;"&amp;Main_table[[#This Row],[Order Date]]-90,Main_table[Order Date], "&lt;="&amp;Main_table[[#This Row],[Order Date]])</f>
        <v>1809960</v>
      </c>
      <c r="Q179" s="25">
        <f>SUMIFS(Main_table[Amount], Main_table[Order Date], "&gt;"&amp;DATE(2022, 9, 12)-30, Main_table[Order Date], "&lt;="&amp;DATE(2022, 9, 12))</f>
        <v>8929710</v>
      </c>
      <c r="R179" s="25">
        <f>SUMIFS(Main_table[Amount], Main_table[Order Date], "&gt;"&amp;DATE(2022, 9, 12)-90, Main_table[Order Date], "&lt;="&amp;DATE(2022, 9, 12))</f>
        <v>12529390</v>
      </c>
      <c r="S179" s="25" t="b">
        <f>AND(Main_table[[#This Row],[Order Date]] &gt; DATE(2022,8,12), Main_table[[#This Row],[Order Date]] &lt;=DATE(2022,9,12))</f>
        <v>0</v>
      </c>
    </row>
    <row r="180" spans="2:19" ht="13.8" x14ac:dyDescent="0.25">
      <c r="B180" s="6" t="s">
        <v>556</v>
      </c>
      <c r="C180" s="15">
        <v>44677</v>
      </c>
      <c r="D180" s="6" t="str">
        <f>TEXT(Main_table[[#This Row],[Order Date]],"d")</f>
        <v>26</v>
      </c>
      <c r="E180" s="6" t="str">
        <f>TEXT(Main_table[[#This Row],[Order Date]],"dddd")</f>
        <v>Tuesday</v>
      </c>
      <c r="F180" s="6" t="str">
        <f>TEXT(Main_table[[#This Row],[Order Date]],"mmmm")</f>
        <v>April</v>
      </c>
      <c r="G180" s="6" t="s">
        <v>557</v>
      </c>
      <c r="H180" s="6" t="s">
        <v>558</v>
      </c>
      <c r="I180" s="6" t="s">
        <v>21</v>
      </c>
      <c r="J180" s="6" t="s">
        <v>28</v>
      </c>
      <c r="K180" s="25">
        <v>3200</v>
      </c>
      <c r="L180" s="26">
        <v>1</v>
      </c>
      <c r="M180" s="25">
        <f>Main_table[[#This Row],[Qty]]*Main_table[[#This Row],[Price]]</f>
        <v>3200</v>
      </c>
      <c r="N180" s="6" t="s">
        <v>23</v>
      </c>
      <c r="O180" s="25">
        <f>SUMIFS(Main_table[Amount], Main_table[Order Date], "&gt;"&amp;Main_table[[#This Row],[Order Date]]-30,Main_table[Order Date], "&lt;="&amp;Main_table[[#This Row],[Order Date]])</f>
        <v>1809960</v>
      </c>
      <c r="P180" s="25">
        <f>SUMIFS(Main_table[Amount], Main_table[Order Date], "&gt;"&amp;Main_table[[#This Row],[Order Date]]-90,Main_table[Order Date], "&lt;="&amp;Main_table[[#This Row],[Order Date]])</f>
        <v>1809960</v>
      </c>
      <c r="Q180" s="25">
        <f>SUMIFS(Main_table[Amount], Main_table[Order Date], "&gt;"&amp;DATE(2022, 9, 12)-30, Main_table[Order Date], "&lt;="&amp;DATE(2022, 9, 12))</f>
        <v>8929710</v>
      </c>
      <c r="R180" s="25">
        <f>SUMIFS(Main_table[Amount], Main_table[Order Date], "&gt;"&amp;DATE(2022, 9, 12)-90, Main_table[Order Date], "&lt;="&amp;DATE(2022, 9, 12))</f>
        <v>12529390</v>
      </c>
      <c r="S180" s="25" t="b">
        <f>AND(Main_table[[#This Row],[Order Date]] &gt; DATE(2022,8,12), Main_table[[#This Row],[Order Date]] &lt;=DATE(2022,9,12))</f>
        <v>0</v>
      </c>
    </row>
    <row r="181" spans="2:19" ht="13.8" x14ac:dyDescent="0.25">
      <c r="B181" s="6" t="s">
        <v>559</v>
      </c>
      <c r="C181" s="15">
        <v>44677</v>
      </c>
      <c r="D181" s="6" t="str">
        <f>TEXT(Main_table[[#This Row],[Order Date]],"d")</f>
        <v>26</v>
      </c>
      <c r="E181" s="6" t="str">
        <f>TEXT(Main_table[[#This Row],[Order Date]],"dddd")</f>
        <v>Tuesday</v>
      </c>
      <c r="F181" s="6" t="str">
        <f>TEXT(Main_table[[#This Row],[Order Date]],"mmmm")</f>
        <v>April</v>
      </c>
      <c r="G181" s="6" t="s">
        <v>560</v>
      </c>
      <c r="H181" s="6" t="s">
        <v>561</v>
      </c>
      <c r="I181" s="6" t="s">
        <v>27</v>
      </c>
      <c r="J181" s="6" t="s">
        <v>33</v>
      </c>
      <c r="K181" s="25">
        <v>2900</v>
      </c>
      <c r="L181" s="26">
        <v>3</v>
      </c>
      <c r="M181" s="25">
        <f>Main_table[[#This Row],[Qty]]*Main_table[[#This Row],[Price]]</f>
        <v>8700</v>
      </c>
      <c r="N181" s="6" t="s">
        <v>17</v>
      </c>
      <c r="O181" s="25">
        <f>SUMIFS(Main_table[Amount], Main_table[Order Date], "&gt;"&amp;Main_table[[#This Row],[Order Date]]-30,Main_table[Order Date], "&lt;="&amp;Main_table[[#This Row],[Order Date]])</f>
        <v>1809960</v>
      </c>
      <c r="P181" s="25">
        <f>SUMIFS(Main_table[Amount], Main_table[Order Date], "&gt;"&amp;Main_table[[#This Row],[Order Date]]-90,Main_table[Order Date], "&lt;="&amp;Main_table[[#This Row],[Order Date]])</f>
        <v>1809960</v>
      </c>
      <c r="Q181" s="25">
        <f>SUMIFS(Main_table[Amount], Main_table[Order Date], "&gt;"&amp;DATE(2022, 9, 12)-30, Main_table[Order Date], "&lt;="&amp;DATE(2022, 9, 12))</f>
        <v>8929710</v>
      </c>
      <c r="R181" s="25">
        <f>SUMIFS(Main_table[Amount], Main_table[Order Date], "&gt;"&amp;DATE(2022, 9, 12)-90, Main_table[Order Date], "&lt;="&amp;DATE(2022, 9, 12))</f>
        <v>12529390</v>
      </c>
      <c r="S181" s="25" t="b">
        <f>AND(Main_table[[#This Row],[Order Date]] &gt; DATE(2022,8,12), Main_table[[#This Row],[Order Date]] &lt;=DATE(2022,9,12))</f>
        <v>0</v>
      </c>
    </row>
    <row r="182" spans="2:19" ht="13.8" x14ac:dyDescent="0.25">
      <c r="B182" s="6" t="s">
        <v>562</v>
      </c>
      <c r="C182" s="15">
        <v>44677</v>
      </c>
      <c r="D182" s="6" t="str">
        <f>TEXT(Main_table[[#This Row],[Order Date]],"d")</f>
        <v>26</v>
      </c>
      <c r="E182" s="6" t="str">
        <f>TEXT(Main_table[[#This Row],[Order Date]],"dddd")</f>
        <v>Tuesday</v>
      </c>
      <c r="F182" s="6" t="str">
        <f>TEXT(Main_table[[#This Row],[Order Date]],"mmmm")</f>
        <v>April</v>
      </c>
      <c r="G182" s="6" t="s">
        <v>563</v>
      </c>
      <c r="H182" s="6" t="s">
        <v>564</v>
      </c>
      <c r="I182" s="6" t="s">
        <v>32</v>
      </c>
      <c r="J182" s="6" t="s">
        <v>37</v>
      </c>
      <c r="K182" s="25">
        <v>190</v>
      </c>
      <c r="L182" s="26">
        <v>4</v>
      </c>
      <c r="M182" s="25">
        <f>Main_table[[#This Row],[Qty]]*Main_table[[#This Row],[Price]]</f>
        <v>760</v>
      </c>
      <c r="N182" s="6" t="s">
        <v>23</v>
      </c>
      <c r="O182" s="25">
        <f>SUMIFS(Main_table[Amount], Main_table[Order Date], "&gt;"&amp;Main_table[[#This Row],[Order Date]]-30,Main_table[Order Date], "&lt;="&amp;Main_table[[#This Row],[Order Date]])</f>
        <v>1809960</v>
      </c>
      <c r="P182" s="25">
        <f>SUMIFS(Main_table[Amount], Main_table[Order Date], "&gt;"&amp;Main_table[[#This Row],[Order Date]]-90,Main_table[Order Date], "&lt;="&amp;Main_table[[#This Row],[Order Date]])</f>
        <v>1809960</v>
      </c>
      <c r="Q182" s="25">
        <f>SUMIFS(Main_table[Amount], Main_table[Order Date], "&gt;"&amp;DATE(2022, 9, 12)-30, Main_table[Order Date], "&lt;="&amp;DATE(2022, 9, 12))</f>
        <v>8929710</v>
      </c>
      <c r="R182" s="25">
        <f>SUMIFS(Main_table[Amount], Main_table[Order Date], "&gt;"&amp;DATE(2022, 9, 12)-90, Main_table[Order Date], "&lt;="&amp;DATE(2022, 9, 12))</f>
        <v>12529390</v>
      </c>
      <c r="S182" s="25" t="b">
        <f>AND(Main_table[[#This Row],[Order Date]] &gt; DATE(2022,8,12), Main_table[[#This Row],[Order Date]] &lt;=DATE(2022,9,12))</f>
        <v>0</v>
      </c>
    </row>
    <row r="183" spans="2:19" ht="13.8" x14ac:dyDescent="0.25">
      <c r="B183" s="6" t="s">
        <v>565</v>
      </c>
      <c r="C183" s="15">
        <v>44677</v>
      </c>
      <c r="D183" s="6" t="str">
        <f>TEXT(Main_table[[#This Row],[Order Date]],"d")</f>
        <v>26</v>
      </c>
      <c r="E183" s="6" t="str">
        <f>TEXT(Main_table[[#This Row],[Order Date]],"dddd")</f>
        <v>Tuesday</v>
      </c>
      <c r="F183" s="6" t="str">
        <f>TEXT(Main_table[[#This Row],[Order Date]],"mmmm")</f>
        <v>April</v>
      </c>
      <c r="G183" s="6" t="s">
        <v>566</v>
      </c>
      <c r="H183" s="6" t="s">
        <v>567</v>
      </c>
      <c r="I183" s="6" t="s">
        <v>15</v>
      </c>
      <c r="J183" s="6" t="s">
        <v>41</v>
      </c>
      <c r="K183" s="25">
        <v>4000</v>
      </c>
      <c r="L183" s="26">
        <v>2</v>
      </c>
      <c r="M183" s="25">
        <f>Main_table[[#This Row],[Qty]]*Main_table[[#This Row],[Price]]</f>
        <v>8000</v>
      </c>
      <c r="N183" s="29" t="s">
        <v>17</v>
      </c>
      <c r="O183" s="25">
        <f>SUMIFS(Main_table[Amount], Main_table[Order Date], "&gt;"&amp;Main_table[[#This Row],[Order Date]]-30,Main_table[Order Date], "&lt;="&amp;Main_table[[#This Row],[Order Date]])</f>
        <v>1809960</v>
      </c>
      <c r="P183" s="25">
        <f>SUMIFS(Main_table[Amount], Main_table[Order Date], "&gt;"&amp;Main_table[[#This Row],[Order Date]]-90,Main_table[Order Date], "&lt;="&amp;Main_table[[#This Row],[Order Date]])</f>
        <v>1809960</v>
      </c>
      <c r="Q183" s="25">
        <f>SUMIFS(Main_table[Amount], Main_table[Order Date], "&gt;"&amp;DATE(2022, 9, 12)-30, Main_table[Order Date], "&lt;="&amp;DATE(2022, 9, 12))</f>
        <v>8929710</v>
      </c>
      <c r="R183" s="25">
        <f>SUMIFS(Main_table[Amount], Main_table[Order Date], "&gt;"&amp;DATE(2022, 9, 12)-90, Main_table[Order Date], "&lt;="&amp;DATE(2022, 9, 12))</f>
        <v>12529390</v>
      </c>
      <c r="S183" s="25" t="b">
        <f>AND(Main_table[[#This Row],[Order Date]] &gt; DATE(2022,8,12), Main_table[[#This Row],[Order Date]] &lt;=DATE(2022,9,12))</f>
        <v>0</v>
      </c>
    </row>
    <row r="184" spans="2:19" ht="13.8" x14ac:dyDescent="0.25">
      <c r="B184" s="6" t="s">
        <v>568</v>
      </c>
      <c r="C184" s="15">
        <v>44677</v>
      </c>
      <c r="D184" s="6" t="str">
        <f>TEXT(Main_table[[#This Row],[Order Date]],"d")</f>
        <v>26</v>
      </c>
      <c r="E184" s="6" t="str">
        <f>TEXT(Main_table[[#This Row],[Order Date]],"dddd")</f>
        <v>Tuesday</v>
      </c>
      <c r="F184" s="6" t="str">
        <f>TEXT(Main_table[[#This Row],[Order Date]],"mmmm")</f>
        <v>April</v>
      </c>
      <c r="G184" s="6" t="s">
        <v>569</v>
      </c>
      <c r="H184" s="6" t="s">
        <v>570</v>
      </c>
      <c r="I184" s="6" t="s">
        <v>21</v>
      </c>
      <c r="J184" s="6" t="s">
        <v>45</v>
      </c>
      <c r="K184" s="25">
        <v>1500</v>
      </c>
      <c r="L184" s="26">
        <v>3</v>
      </c>
      <c r="M184" s="25">
        <f>Main_table[[#This Row],[Qty]]*Main_table[[#This Row],[Price]]</f>
        <v>4500</v>
      </c>
      <c r="N184" s="6" t="s">
        <v>23</v>
      </c>
      <c r="O184" s="25">
        <f>SUMIFS(Main_table[Amount], Main_table[Order Date], "&gt;"&amp;Main_table[[#This Row],[Order Date]]-30,Main_table[Order Date], "&lt;="&amp;Main_table[[#This Row],[Order Date]])</f>
        <v>1809960</v>
      </c>
      <c r="P184" s="25">
        <f>SUMIFS(Main_table[Amount], Main_table[Order Date], "&gt;"&amp;Main_table[[#This Row],[Order Date]]-90,Main_table[Order Date], "&lt;="&amp;Main_table[[#This Row],[Order Date]])</f>
        <v>1809960</v>
      </c>
      <c r="Q184" s="25">
        <f>SUMIFS(Main_table[Amount], Main_table[Order Date], "&gt;"&amp;DATE(2022, 9, 12)-30, Main_table[Order Date], "&lt;="&amp;DATE(2022, 9, 12))</f>
        <v>8929710</v>
      </c>
      <c r="R184" s="25">
        <f>SUMIFS(Main_table[Amount], Main_table[Order Date], "&gt;"&amp;DATE(2022, 9, 12)-90, Main_table[Order Date], "&lt;="&amp;DATE(2022, 9, 12))</f>
        <v>12529390</v>
      </c>
      <c r="S184" s="25" t="b">
        <f>AND(Main_table[[#This Row],[Order Date]] &gt; DATE(2022,8,12), Main_table[[#This Row],[Order Date]] &lt;=DATE(2022,9,12))</f>
        <v>0</v>
      </c>
    </row>
    <row r="185" spans="2:19" ht="13.8" x14ac:dyDescent="0.25">
      <c r="B185" s="6" t="s">
        <v>571</v>
      </c>
      <c r="C185" s="15">
        <v>44678</v>
      </c>
      <c r="D185" s="6" t="str">
        <f>TEXT(Main_table[[#This Row],[Order Date]],"d")</f>
        <v>27</v>
      </c>
      <c r="E185" s="6" t="str">
        <f>TEXT(Main_table[[#This Row],[Order Date]],"dddd")</f>
        <v>Wednesday</v>
      </c>
      <c r="F185" s="6" t="str">
        <f>TEXT(Main_table[[#This Row],[Order Date]],"mmmm")</f>
        <v>April</v>
      </c>
      <c r="G185" s="6" t="s">
        <v>572</v>
      </c>
      <c r="H185" s="6" t="s">
        <v>573</v>
      </c>
      <c r="I185" s="6" t="s">
        <v>27</v>
      </c>
      <c r="J185" s="6" t="s">
        <v>16</v>
      </c>
      <c r="K185" s="25">
        <v>210</v>
      </c>
      <c r="L185" s="26">
        <v>4</v>
      </c>
      <c r="M185" s="25">
        <f>Main_table[[#This Row],[Qty]]*Main_table[[#This Row],[Price]]</f>
        <v>840</v>
      </c>
      <c r="N185" s="6" t="s">
        <v>17</v>
      </c>
      <c r="O185" s="25">
        <f>SUMIFS(Main_table[Amount], Main_table[Order Date], "&gt;"&amp;Main_table[[#This Row],[Order Date]]-30,Main_table[Order Date], "&lt;="&amp;Main_table[[#This Row],[Order Date]])</f>
        <v>1909760</v>
      </c>
      <c r="P185" s="25">
        <f>SUMIFS(Main_table[Amount], Main_table[Order Date], "&gt;"&amp;Main_table[[#This Row],[Order Date]]-90,Main_table[Order Date], "&lt;="&amp;Main_table[[#This Row],[Order Date]])</f>
        <v>1909760</v>
      </c>
      <c r="Q185" s="25">
        <f>SUMIFS(Main_table[Amount], Main_table[Order Date], "&gt;"&amp;DATE(2022, 9, 12)-30, Main_table[Order Date], "&lt;="&amp;DATE(2022, 9, 12))</f>
        <v>8929710</v>
      </c>
      <c r="R185" s="25">
        <f>SUMIFS(Main_table[Amount], Main_table[Order Date], "&gt;"&amp;DATE(2022, 9, 12)-90, Main_table[Order Date], "&lt;="&amp;DATE(2022, 9, 12))</f>
        <v>12529390</v>
      </c>
      <c r="S185" s="25" t="b">
        <f>AND(Main_table[[#This Row],[Order Date]] &gt; DATE(2022,8,12), Main_table[[#This Row],[Order Date]] &lt;=DATE(2022,9,12))</f>
        <v>0</v>
      </c>
    </row>
    <row r="186" spans="2:19" ht="13.8" x14ac:dyDescent="0.25">
      <c r="B186" s="6" t="s">
        <v>574</v>
      </c>
      <c r="C186" s="15">
        <v>44678</v>
      </c>
      <c r="D186" s="6" t="str">
        <f>TEXT(Main_table[[#This Row],[Order Date]],"d")</f>
        <v>27</v>
      </c>
      <c r="E186" s="6" t="str">
        <f>TEXT(Main_table[[#This Row],[Order Date]],"dddd")</f>
        <v>Wednesday</v>
      </c>
      <c r="F186" s="6" t="str">
        <f>TEXT(Main_table[[#This Row],[Order Date]],"mmmm")</f>
        <v>April</v>
      </c>
      <c r="G186" s="6" t="s">
        <v>575</v>
      </c>
      <c r="H186" s="6" t="s">
        <v>576</v>
      </c>
      <c r="I186" s="6" t="s">
        <v>32</v>
      </c>
      <c r="J186" s="6" t="s">
        <v>22</v>
      </c>
      <c r="K186" s="25">
        <v>4000</v>
      </c>
      <c r="L186" s="26">
        <v>5</v>
      </c>
      <c r="M186" s="25">
        <f>Main_table[[#This Row],[Qty]]*Main_table[[#This Row],[Price]]</f>
        <v>20000</v>
      </c>
      <c r="N186" s="6" t="s">
        <v>23</v>
      </c>
      <c r="O186" s="25">
        <f>SUMIFS(Main_table[Amount], Main_table[Order Date], "&gt;"&amp;Main_table[[#This Row],[Order Date]]-30,Main_table[Order Date], "&lt;="&amp;Main_table[[#This Row],[Order Date]])</f>
        <v>1909760</v>
      </c>
      <c r="P186" s="25">
        <f>SUMIFS(Main_table[Amount], Main_table[Order Date], "&gt;"&amp;Main_table[[#This Row],[Order Date]]-90,Main_table[Order Date], "&lt;="&amp;Main_table[[#This Row],[Order Date]])</f>
        <v>1909760</v>
      </c>
      <c r="Q186" s="25">
        <f>SUMIFS(Main_table[Amount], Main_table[Order Date], "&gt;"&amp;DATE(2022, 9, 12)-30, Main_table[Order Date], "&lt;="&amp;DATE(2022, 9, 12))</f>
        <v>8929710</v>
      </c>
      <c r="R186" s="25">
        <f>SUMIFS(Main_table[Amount], Main_table[Order Date], "&gt;"&amp;DATE(2022, 9, 12)-90, Main_table[Order Date], "&lt;="&amp;DATE(2022, 9, 12))</f>
        <v>12529390</v>
      </c>
      <c r="S186" s="25" t="b">
        <f>AND(Main_table[[#This Row],[Order Date]] &gt; DATE(2022,8,12), Main_table[[#This Row],[Order Date]] &lt;=DATE(2022,9,12))</f>
        <v>0</v>
      </c>
    </row>
    <row r="187" spans="2:19" ht="13.8" x14ac:dyDescent="0.25">
      <c r="B187" s="6" t="s">
        <v>577</v>
      </c>
      <c r="C187" s="15">
        <v>44678</v>
      </c>
      <c r="D187" s="6" t="str">
        <f>TEXT(Main_table[[#This Row],[Order Date]],"d")</f>
        <v>27</v>
      </c>
      <c r="E187" s="6" t="str">
        <f>TEXT(Main_table[[#This Row],[Order Date]],"dddd")</f>
        <v>Wednesday</v>
      </c>
      <c r="F187" s="6" t="str">
        <f>TEXT(Main_table[[#This Row],[Order Date]],"mmmm")</f>
        <v>April</v>
      </c>
      <c r="G187" s="6" t="s">
        <v>578</v>
      </c>
      <c r="H187" s="6" t="s">
        <v>579</v>
      </c>
      <c r="I187" s="6" t="s">
        <v>15</v>
      </c>
      <c r="J187" s="6" t="s">
        <v>28</v>
      </c>
      <c r="K187" s="25">
        <v>3200</v>
      </c>
      <c r="L187" s="26">
        <v>6</v>
      </c>
      <c r="M187" s="25">
        <f>Main_table[[#This Row],[Qty]]*Main_table[[#This Row],[Price]]</f>
        <v>19200</v>
      </c>
      <c r="N187" s="29" t="s">
        <v>17</v>
      </c>
      <c r="O187" s="25">
        <f>SUMIFS(Main_table[Amount], Main_table[Order Date], "&gt;"&amp;Main_table[[#This Row],[Order Date]]-30,Main_table[Order Date], "&lt;="&amp;Main_table[[#This Row],[Order Date]])</f>
        <v>1909760</v>
      </c>
      <c r="P187" s="25">
        <f>SUMIFS(Main_table[Amount], Main_table[Order Date], "&gt;"&amp;Main_table[[#This Row],[Order Date]]-90,Main_table[Order Date], "&lt;="&amp;Main_table[[#This Row],[Order Date]])</f>
        <v>1909760</v>
      </c>
      <c r="Q187" s="25">
        <f>SUMIFS(Main_table[Amount], Main_table[Order Date], "&gt;"&amp;DATE(2022, 9, 12)-30, Main_table[Order Date], "&lt;="&amp;DATE(2022, 9, 12))</f>
        <v>8929710</v>
      </c>
      <c r="R187" s="25">
        <f>SUMIFS(Main_table[Amount], Main_table[Order Date], "&gt;"&amp;DATE(2022, 9, 12)-90, Main_table[Order Date], "&lt;="&amp;DATE(2022, 9, 12))</f>
        <v>12529390</v>
      </c>
      <c r="S187" s="25" t="b">
        <f>AND(Main_table[[#This Row],[Order Date]] &gt; DATE(2022,8,12), Main_table[[#This Row],[Order Date]] &lt;=DATE(2022,9,12))</f>
        <v>0</v>
      </c>
    </row>
    <row r="188" spans="2:19" ht="13.8" x14ac:dyDescent="0.25">
      <c r="B188" s="6" t="s">
        <v>580</v>
      </c>
      <c r="C188" s="15">
        <v>44678</v>
      </c>
      <c r="D188" s="6" t="str">
        <f>TEXT(Main_table[[#This Row],[Order Date]],"d")</f>
        <v>27</v>
      </c>
      <c r="E188" s="6" t="str">
        <f>TEXT(Main_table[[#This Row],[Order Date]],"dddd")</f>
        <v>Wednesday</v>
      </c>
      <c r="F188" s="6" t="str">
        <f>TEXT(Main_table[[#This Row],[Order Date]],"mmmm")</f>
        <v>April</v>
      </c>
      <c r="G188" s="6" t="s">
        <v>581</v>
      </c>
      <c r="H188" s="6" t="s">
        <v>582</v>
      </c>
      <c r="I188" s="6" t="s">
        <v>21</v>
      </c>
      <c r="J188" s="6" t="s">
        <v>33</v>
      </c>
      <c r="K188" s="25">
        <v>2900</v>
      </c>
      <c r="L188" s="26">
        <v>5</v>
      </c>
      <c r="M188" s="25">
        <f>Main_table[[#This Row],[Qty]]*Main_table[[#This Row],[Price]]</f>
        <v>14500</v>
      </c>
      <c r="N188" s="6" t="s">
        <v>23</v>
      </c>
      <c r="O188" s="25">
        <f>SUMIFS(Main_table[Amount], Main_table[Order Date], "&gt;"&amp;Main_table[[#This Row],[Order Date]]-30,Main_table[Order Date], "&lt;="&amp;Main_table[[#This Row],[Order Date]])</f>
        <v>1909760</v>
      </c>
      <c r="P188" s="25">
        <f>SUMIFS(Main_table[Amount], Main_table[Order Date], "&gt;"&amp;Main_table[[#This Row],[Order Date]]-90,Main_table[Order Date], "&lt;="&amp;Main_table[[#This Row],[Order Date]])</f>
        <v>1909760</v>
      </c>
      <c r="Q188" s="25">
        <f>SUMIFS(Main_table[Amount], Main_table[Order Date], "&gt;"&amp;DATE(2022, 9, 12)-30, Main_table[Order Date], "&lt;="&amp;DATE(2022, 9, 12))</f>
        <v>8929710</v>
      </c>
      <c r="R188" s="25">
        <f>SUMIFS(Main_table[Amount], Main_table[Order Date], "&gt;"&amp;DATE(2022, 9, 12)-90, Main_table[Order Date], "&lt;="&amp;DATE(2022, 9, 12))</f>
        <v>12529390</v>
      </c>
      <c r="S188" s="25" t="b">
        <f>AND(Main_table[[#This Row],[Order Date]] &gt; DATE(2022,8,12), Main_table[[#This Row],[Order Date]] &lt;=DATE(2022,9,12))</f>
        <v>0</v>
      </c>
    </row>
    <row r="189" spans="2:19" ht="13.8" x14ac:dyDescent="0.25">
      <c r="B189" s="6" t="s">
        <v>583</v>
      </c>
      <c r="C189" s="15">
        <v>44678</v>
      </c>
      <c r="D189" s="6" t="str">
        <f>TEXT(Main_table[[#This Row],[Order Date]],"d")</f>
        <v>27</v>
      </c>
      <c r="E189" s="6" t="str">
        <f>TEXT(Main_table[[#This Row],[Order Date]],"dddd")</f>
        <v>Wednesday</v>
      </c>
      <c r="F189" s="6" t="str">
        <f>TEXT(Main_table[[#This Row],[Order Date]],"mmmm")</f>
        <v>April</v>
      </c>
      <c r="G189" s="6" t="s">
        <v>584</v>
      </c>
      <c r="H189" s="6" t="s">
        <v>585</v>
      </c>
      <c r="I189" s="6" t="s">
        <v>27</v>
      </c>
      <c r="J189" s="6" t="s">
        <v>37</v>
      </c>
      <c r="K189" s="25">
        <v>190</v>
      </c>
      <c r="L189" s="26">
        <v>4</v>
      </c>
      <c r="M189" s="25">
        <f>Main_table[[#This Row],[Qty]]*Main_table[[#This Row],[Price]]</f>
        <v>760</v>
      </c>
      <c r="N189" s="6" t="s">
        <v>17</v>
      </c>
      <c r="O189" s="25">
        <f>SUMIFS(Main_table[Amount], Main_table[Order Date], "&gt;"&amp;Main_table[[#This Row],[Order Date]]-30,Main_table[Order Date], "&lt;="&amp;Main_table[[#This Row],[Order Date]])</f>
        <v>1909760</v>
      </c>
      <c r="P189" s="25">
        <f>SUMIFS(Main_table[Amount], Main_table[Order Date], "&gt;"&amp;Main_table[[#This Row],[Order Date]]-90,Main_table[Order Date], "&lt;="&amp;Main_table[[#This Row],[Order Date]])</f>
        <v>1909760</v>
      </c>
      <c r="Q189" s="25">
        <f>SUMIFS(Main_table[Amount], Main_table[Order Date], "&gt;"&amp;DATE(2022, 9, 12)-30, Main_table[Order Date], "&lt;="&amp;DATE(2022, 9, 12))</f>
        <v>8929710</v>
      </c>
      <c r="R189" s="25">
        <f>SUMIFS(Main_table[Amount], Main_table[Order Date], "&gt;"&amp;DATE(2022, 9, 12)-90, Main_table[Order Date], "&lt;="&amp;DATE(2022, 9, 12))</f>
        <v>12529390</v>
      </c>
      <c r="S189" s="25" t="b">
        <f>AND(Main_table[[#This Row],[Order Date]] &gt; DATE(2022,8,12), Main_table[[#This Row],[Order Date]] &lt;=DATE(2022,9,12))</f>
        <v>0</v>
      </c>
    </row>
    <row r="190" spans="2:19" ht="13.8" x14ac:dyDescent="0.25">
      <c r="B190" s="6" t="s">
        <v>586</v>
      </c>
      <c r="C190" s="15">
        <v>44678</v>
      </c>
      <c r="D190" s="6" t="str">
        <f>TEXT(Main_table[[#This Row],[Order Date]],"d")</f>
        <v>27</v>
      </c>
      <c r="E190" s="6" t="str">
        <f>TEXT(Main_table[[#This Row],[Order Date]],"dddd")</f>
        <v>Wednesday</v>
      </c>
      <c r="F190" s="6" t="str">
        <f>TEXT(Main_table[[#This Row],[Order Date]],"mmmm")</f>
        <v>April</v>
      </c>
      <c r="G190" s="6" t="s">
        <v>587</v>
      </c>
      <c r="H190" s="6" t="s">
        <v>588</v>
      </c>
      <c r="I190" s="6" t="s">
        <v>32</v>
      </c>
      <c r="J190" s="6" t="s">
        <v>41</v>
      </c>
      <c r="K190" s="25">
        <v>4000</v>
      </c>
      <c r="L190" s="26">
        <v>10</v>
      </c>
      <c r="M190" s="25">
        <f>Main_table[[#This Row],[Qty]]*Main_table[[#This Row],[Price]]</f>
        <v>40000</v>
      </c>
      <c r="N190" s="6" t="s">
        <v>23</v>
      </c>
      <c r="O190" s="25">
        <f>SUMIFS(Main_table[Amount], Main_table[Order Date], "&gt;"&amp;Main_table[[#This Row],[Order Date]]-30,Main_table[Order Date], "&lt;="&amp;Main_table[[#This Row],[Order Date]])</f>
        <v>1909760</v>
      </c>
      <c r="P190" s="25">
        <f>SUMIFS(Main_table[Amount], Main_table[Order Date], "&gt;"&amp;Main_table[[#This Row],[Order Date]]-90,Main_table[Order Date], "&lt;="&amp;Main_table[[#This Row],[Order Date]])</f>
        <v>1909760</v>
      </c>
      <c r="Q190" s="25">
        <f>SUMIFS(Main_table[Amount], Main_table[Order Date], "&gt;"&amp;DATE(2022, 9, 12)-30, Main_table[Order Date], "&lt;="&amp;DATE(2022, 9, 12))</f>
        <v>8929710</v>
      </c>
      <c r="R190" s="25">
        <f>SUMIFS(Main_table[Amount], Main_table[Order Date], "&gt;"&amp;DATE(2022, 9, 12)-90, Main_table[Order Date], "&lt;="&amp;DATE(2022, 9, 12))</f>
        <v>12529390</v>
      </c>
      <c r="S190" s="25" t="b">
        <f>AND(Main_table[[#This Row],[Order Date]] &gt; DATE(2022,8,12), Main_table[[#This Row],[Order Date]] &lt;=DATE(2022,9,12))</f>
        <v>0</v>
      </c>
    </row>
    <row r="191" spans="2:19" ht="13.8" x14ac:dyDescent="0.25">
      <c r="B191" s="6" t="s">
        <v>589</v>
      </c>
      <c r="C191" s="15">
        <v>44678</v>
      </c>
      <c r="D191" s="6" t="str">
        <f>TEXT(Main_table[[#This Row],[Order Date]],"d")</f>
        <v>27</v>
      </c>
      <c r="E191" s="6" t="str">
        <f>TEXT(Main_table[[#This Row],[Order Date]],"dddd")</f>
        <v>Wednesday</v>
      </c>
      <c r="F191" s="6" t="str">
        <f>TEXT(Main_table[[#This Row],[Order Date]],"mmmm")</f>
        <v>April</v>
      </c>
      <c r="G191" s="6" t="s">
        <v>590</v>
      </c>
      <c r="H191" s="6" t="s">
        <v>591</v>
      </c>
      <c r="I191" s="6" t="s">
        <v>15</v>
      </c>
      <c r="J191" s="6" t="s">
        <v>45</v>
      </c>
      <c r="K191" s="25">
        <v>1500</v>
      </c>
      <c r="L191" s="26">
        <v>3</v>
      </c>
      <c r="M191" s="25">
        <f>Main_table[[#This Row],[Qty]]*Main_table[[#This Row],[Price]]</f>
        <v>4500</v>
      </c>
      <c r="N191" s="29" t="s">
        <v>17</v>
      </c>
      <c r="O191" s="25">
        <f>SUMIFS(Main_table[Amount], Main_table[Order Date], "&gt;"&amp;Main_table[[#This Row],[Order Date]]-30,Main_table[Order Date], "&lt;="&amp;Main_table[[#This Row],[Order Date]])</f>
        <v>1909760</v>
      </c>
      <c r="P191" s="25">
        <f>SUMIFS(Main_table[Amount], Main_table[Order Date], "&gt;"&amp;Main_table[[#This Row],[Order Date]]-90,Main_table[Order Date], "&lt;="&amp;Main_table[[#This Row],[Order Date]])</f>
        <v>1909760</v>
      </c>
      <c r="Q191" s="25">
        <f>SUMIFS(Main_table[Amount], Main_table[Order Date], "&gt;"&amp;DATE(2022, 9, 12)-30, Main_table[Order Date], "&lt;="&amp;DATE(2022, 9, 12))</f>
        <v>8929710</v>
      </c>
      <c r="R191" s="25">
        <f>SUMIFS(Main_table[Amount], Main_table[Order Date], "&gt;"&amp;DATE(2022, 9, 12)-90, Main_table[Order Date], "&lt;="&amp;DATE(2022, 9, 12))</f>
        <v>12529390</v>
      </c>
      <c r="S191" s="25" t="b">
        <f>AND(Main_table[[#This Row],[Order Date]] &gt; DATE(2022,8,12), Main_table[[#This Row],[Order Date]] &lt;=DATE(2022,9,12))</f>
        <v>0</v>
      </c>
    </row>
    <row r="192" spans="2:19" ht="13.8" x14ac:dyDescent="0.25">
      <c r="B192" s="6" t="s">
        <v>592</v>
      </c>
      <c r="C192" s="15">
        <v>44679</v>
      </c>
      <c r="D192" s="6" t="str">
        <f>TEXT(Main_table[[#This Row],[Order Date]],"d")</f>
        <v>28</v>
      </c>
      <c r="E192" s="6" t="str">
        <f>TEXT(Main_table[[#This Row],[Order Date]],"dddd")</f>
        <v>Thursday</v>
      </c>
      <c r="F192" s="6" t="str">
        <f>TEXT(Main_table[[#This Row],[Order Date]],"mmmm")</f>
        <v>April</v>
      </c>
      <c r="G192" s="6" t="s">
        <v>593</v>
      </c>
      <c r="H192" s="6" t="s">
        <v>594</v>
      </c>
      <c r="I192" s="6" t="s">
        <v>21</v>
      </c>
      <c r="J192" s="6" t="s">
        <v>16</v>
      </c>
      <c r="K192" s="25">
        <v>210</v>
      </c>
      <c r="L192" s="26">
        <v>4</v>
      </c>
      <c r="M192" s="25">
        <f>Main_table[[#This Row],[Qty]]*Main_table[[#This Row],[Price]]</f>
        <v>840</v>
      </c>
      <c r="N192" s="6" t="s">
        <v>23</v>
      </c>
      <c r="O192" s="25">
        <f>SUMIFS(Main_table[Amount], Main_table[Order Date], "&gt;"&amp;Main_table[[#This Row],[Order Date]]-30,Main_table[Order Date], "&lt;="&amp;Main_table[[#This Row],[Order Date]])</f>
        <v>1994440</v>
      </c>
      <c r="P192" s="25">
        <f>SUMIFS(Main_table[Amount], Main_table[Order Date], "&gt;"&amp;Main_table[[#This Row],[Order Date]]-90,Main_table[Order Date], "&lt;="&amp;Main_table[[#This Row],[Order Date]])</f>
        <v>1994440</v>
      </c>
      <c r="Q192" s="25">
        <f>SUMIFS(Main_table[Amount], Main_table[Order Date], "&gt;"&amp;DATE(2022, 9, 12)-30, Main_table[Order Date], "&lt;="&amp;DATE(2022, 9, 12))</f>
        <v>8929710</v>
      </c>
      <c r="R192" s="25">
        <f>SUMIFS(Main_table[Amount], Main_table[Order Date], "&gt;"&amp;DATE(2022, 9, 12)-90, Main_table[Order Date], "&lt;="&amp;DATE(2022, 9, 12))</f>
        <v>12529390</v>
      </c>
      <c r="S192" s="25" t="b">
        <f>AND(Main_table[[#This Row],[Order Date]] &gt; DATE(2022,8,12), Main_table[[#This Row],[Order Date]] &lt;=DATE(2022,9,12))</f>
        <v>0</v>
      </c>
    </row>
    <row r="193" spans="2:19" ht="13.8" x14ac:dyDescent="0.25">
      <c r="B193" s="6" t="s">
        <v>595</v>
      </c>
      <c r="C193" s="15">
        <v>44679</v>
      </c>
      <c r="D193" s="6" t="str">
        <f>TEXT(Main_table[[#This Row],[Order Date]],"d")</f>
        <v>28</v>
      </c>
      <c r="E193" s="6" t="str">
        <f>TEXT(Main_table[[#This Row],[Order Date]],"dddd")</f>
        <v>Thursday</v>
      </c>
      <c r="F193" s="6" t="str">
        <f>TEXT(Main_table[[#This Row],[Order Date]],"mmmm")</f>
        <v>April</v>
      </c>
      <c r="G193" s="6" t="s">
        <v>596</v>
      </c>
      <c r="H193" s="6" t="s">
        <v>597</v>
      </c>
      <c r="I193" s="6" t="s">
        <v>27</v>
      </c>
      <c r="J193" s="6" t="s">
        <v>22</v>
      </c>
      <c r="K193" s="25">
        <v>4000</v>
      </c>
      <c r="L193" s="26">
        <v>5</v>
      </c>
      <c r="M193" s="25">
        <f>Main_table[[#This Row],[Qty]]*Main_table[[#This Row],[Price]]</f>
        <v>20000</v>
      </c>
      <c r="N193" s="6" t="s">
        <v>17</v>
      </c>
      <c r="O193" s="25">
        <f>SUMIFS(Main_table[Amount], Main_table[Order Date], "&gt;"&amp;Main_table[[#This Row],[Order Date]]-30,Main_table[Order Date], "&lt;="&amp;Main_table[[#This Row],[Order Date]])</f>
        <v>1994440</v>
      </c>
      <c r="P193" s="25">
        <f>SUMIFS(Main_table[Amount], Main_table[Order Date], "&gt;"&amp;Main_table[[#This Row],[Order Date]]-90,Main_table[Order Date], "&lt;="&amp;Main_table[[#This Row],[Order Date]])</f>
        <v>1994440</v>
      </c>
      <c r="Q193" s="25">
        <f>SUMIFS(Main_table[Amount], Main_table[Order Date], "&gt;"&amp;DATE(2022, 9, 12)-30, Main_table[Order Date], "&lt;="&amp;DATE(2022, 9, 12))</f>
        <v>8929710</v>
      </c>
      <c r="R193" s="25">
        <f>SUMIFS(Main_table[Amount], Main_table[Order Date], "&gt;"&amp;DATE(2022, 9, 12)-90, Main_table[Order Date], "&lt;="&amp;DATE(2022, 9, 12))</f>
        <v>12529390</v>
      </c>
      <c r="S193" s="25" t="b">
        <f>AND(Main_table[[#This Row],[Order Date]] &gt; DATE(2022,8,12), Main_table[[#This Row],[Order Date]] &lt;=DATE(2022,9,12))</f>
        <v>0</v>
      </c>
    </row>
    <row r="194" spans="2:19" ht="13.8" x14ac:dyDescent="0.25">
      <c r="B194" s="6" t="s">
        <v>598</v>
      </c>
      <c r="C194" s="15">
        <v>44679</v>
      </c>
      <c r="D194" s="6" t="str">
        <f>TEXT(Main_table[[#This Row],[Order Date]],"d")</f>
        <v>28</v>
      </c>
      <c r="E194" s="6" t="str">
        <f>TEXT(Main_table[[#This Row],[Order Date]],"dddd")</f>
        <v>Thursday</v>
      </c>
      <c r="F194" s="6" t="str">
        <f>TEXT(Main_table[[#This Row],[Order Date]],"mmmm")</f>
        <v>April</v>
      </c>
      <c r="G194" s="6" t="s">
        <v>599</v>
      </c>
      <c r="H194" s="6" t="s">
        <v>600</v>
      </c>
      <c r="I194" s="6" t="s">
        <v>32</v>
      </c>
      <c r="J194" s="6" t="s">
        <v>28</v>
      </c>
      <c r="K194" s="25">
        <v>3200</v>
      </c>
      <c r="L194" s="26">
        <v>6</v>
      </c>
      <c r="M194" s="25">
        <f>Main_table[[#This Row],[Qty]]*Main_table[[#This Row],[Price]]</f>
        <v>19200</v>
      </c>
      <c r="N194" s="6" t="s">
        <v>23</v>
      </c>
      <c r="O194" s="25">
        <f>SUMIFS(Main_table[Amount], Main_table[Order Date], "&gt;"&amp;Main_table[[#This Row],[Order Date]]-30,Main_table[Order Date], "&lt;="&amp;Main_table[[#This Row],[Order Date]])</f>
        <v>1994440</v>
      </c>
      <c r="P194" s="25">
        <f>SUMIFS(Main_table[Amount], Main_table[Order Date], "&gt;"&amp;Main_table[[#This Row],[Order Date]]-90,Main_table[Order Date], "&lt;="&amp;Main_table[[#This Row],[Order Date]])</f>
        <v>1994440</v>
      </c>
      <c r="Q194" s="25">
        <f>SUMIFS(Main_table[Amount], Main_table[Order Date], "&gt;"&amp;DATE(2022, 9, 12)-30, Main_table[Order Date], "&lt;="&amp;DATE(2022, 9, 12))</f>
        <v>8929710</v>
      </c>
      <c r="R194" s="25">
        <f>SUMIFS(Main_table[Amount], Main_table[Order Date], "&gt;"&amp;DATE(2022, 9, 12)-90, Main_table[Order Date], "&lt;="&amp;DATE(2022, 9, 12))</f>
        <v>12529390</v>
      </c>
      <c r="S194" s="25" t="b">
        <f>AND(Main_table[[#This Row],[Order Date]] &gt; DATE(2022,8,12), Main_table[[#This Row],[Order Date]] &lt;=DATE(2022,9,12))</f>
        <v>0</v>
      </c>
    </row>
    <row r="195" spans="2:19" ht="13.8" x14ac:dyDescent="0.25">
      <c r="B195" s="6" t="s">
        <v>601</v>
      </c>
      <c r="C195" s="15">
        <v>44679</v>
      </c>
      <c r="D195" s="6" t="str">
        <f>TEXT(Main_table[[#This Row],[Order Date]],"d")</f>
        <v>28</v>
      </c>
      <c r="E195" s="6" t="str">
        <f>TEXT(Main_table[[#This Row],[Order Date]],"dddd")</f>
        <v>Thursday</v>
      </c>
      <c r="F195" s="6" t="str">
        <f>TEXT(Main_table[[#This Row],[Order Date]],"mmmm")</f>
        <v>April</v>
      </c>
      <c r="G195" s="6" t="s">
        <v>602</v>
      </c>
      <c r="H195" s="6" t="s">
        <v>603</v>
      </c>
      <c r="I195" s="6" t="s">
        <v>15</v>
      </c>
      <c r="J195" s="6" t="s">
        <v>33</v>
      </c>
      <c r="K195" s="25">
        <v>2900</v>
      </c>
      <c r="L195" s="26">
        <v>5</v>
      </c>
      <c r="M195" s="25">
        <f>Main_table[[#This Row],[Qty]]*Main_table[[#This Row],[Price]]</f>
        <v>14500</v>
      </c>
      <c r="N195" s="29" t="s">
        <v>17</v>
      </c>
      <c r="O195" s="25">
        <f>SUMIFS(Main_table[Amount], Main_table[Order Date], "&gt;"&amp;Main_table[[#This Row],[Order Date]]-30,Main_table[Order Date], "&lt;="&amp;Main_table[[#This Row],[Order Date]])</f>
        <v>1994440</v>
      </c>
      <c r="P195" s="25">
        <f>SUMIFS(Main_table[Amount], Main_table[Order Date], "&gt;"&amp;Main_table[[#This Row],[Order Date]]-90,Main_table[Order Date], "&lt;="&amp;Main_table[[#This Row],[Order Date]])</f>
        <v>1994440</v>
      </c>
      <c r="Q195" s="25">
        <f>SUMIFS(Main_table[Amount], Main_table[Order Date], "&gt;"&amp;DATE(2022, 9, 12)-30, Main_table[Order Date], "&lt;="&amp;DATE(2022, 9, 12))</f>
        <v>8929710</v>
      </c>
      <c r="R195" s="25">
        <f>SUMIFS(Main_table[Amount], Main_table[Order Date], "&gt;"&amp;DATE(2022, 9, 12)-90, Main_table[Order Date], "&lt;="&amp;DATE(2022, 9, 12))</f>
        <v>12529390</v>
      </c>
      <c r="S195" s="25" t="b">
        <f>AND(Main_table[[#This Row],[Order Date]] &gt; DATE(2022,8,12), Main_table[[#This Row],[Order Date]] &lt;=DATE(2022,9,12))</f>
        <v>0</v>
      </c>
    </row>
    <row r="196" spans="2:19" ht="13.8" x14ac:dyDescent="0.25">
      <c r="B196" s="6" t="s">
        <v>604</v>
      </c>
      <c r="C196" s="15">
        <v>44679</v>
      </c>
      <c r="D196" s="6" t="str">
        <f>TEXT(Main_table[[#This Row],[Order Date]],"d")</f>
        <v>28</v>
      </c>
      <c r="E196" s="6" t="str">
        <f>TEXT(Main_table[[#This Row],[Order Date]],"dddd")</f>
        <v>Thursday</v>
      </c>
      <c r="F196" s="6" t="str">
        <f>TEXT(Main_table[[#This Row],[Order Date]],"mmmm")</f>
        <v>April</v>
      </c>
      <c r="G196" s="6" t="s">
        <v>605</v>
      </c>
      <c r="H196" s="6" t="s">
        <v>606</v>
      </c>
      <c r="I196" s="6" t="s">
        <v>21</v>
      </c>
      <c r="J196" s="6" t="s">
        <v>37</v>
      </c>
      <c r="K196" s="25">
        <v>190</v>
      </c>
      <c r="L196" s="26">
        <v>6</v>
      </c>
      <c r="M196" s="25">
        <f>Main_table[[#This Row],[Qty]]*Main_table[[#This Row],[Price]]</f>
        <v>1140</v>
      </c>
      <c r="N196" s="6" t="s">
        <v>23</v>
      </c>
      <c r="O196" s="25">
        <f>SUMIFS(Main_table[Amount], Main_table[Order Date], "&gt;"&amp;Main_table[[#This Row],[Order Date]]-30,Main_table[Order Date], "&lt;="&amp;Main_table[[#This Row],[Order Date]])</f>
        <v>1994440</v>
      </c>
      <c r="P196" s="25">
        <f>SUMIFS(Main_table[Amount], Main_table[Order Date], "&gt;"&amp;Main_table[[#This Row],[Order Date]]-90,Main_table[Order Date], "&lt;="&amp;Main_table[[#This Row],[Order Date]])</f>
        <v>1994440</v>
      </c>
      <c r="Q196" s="25">
        <f>SUMIFS(Main_table[Amount], Main_table[Order Date], "&gt;"&amp;DATE(2022, 9, 12)-30, Main_table[Order Date], "&lt;="&amp;DATE(2022, 9, 12))</f>
        <v>8929710</v>
      </c>
      <c r="R196" s="25">
        <f>SUMIFS(Main_table[Amount], Main_table[Order Date], "&gt;"&amp;DATE(2022, 9, 12)-90, Main_table[Order Date], "&lt;="&amp;DATE(2022, 9, 12))</f>
        <v>12529390</v>
      </c>
      <c r="S196" s="25" t="b">
        <f>AND(Main_table[[#This Row],[Order Date]] &gt; DATE(2022,8,12), Main_table[[#This Row],[Order Date]] &lt;=DATE(2022,9,12))</f>
        <v>0</v>
      </c>
    </row>
    <row r="197" spans="2:19" ht="13.8" x14ac:dyDescent="0.25">
      <c r="B197" s="6" t="s">
        <v>607</v>
      </c>
      <c r="C197" s="15">
        <v>44679</v>
      </c>
      <c r="D197" s="6" t="str">
        <f>TEXT(Main_table[[#This Row],[Order Date]],"d")</f>
        <v>28</v>
      </c>
      <c r="E197" s="6" t="str">
        <f>TEXT(Main_table[[#This Row],[Order Date]],"dddd")</f>
        <v>Thursday</v>
      </c>
      <c r="F197" s="6" t="str">
        <f>TEXT(Main_table[[#This Row],[Order Date]],"mmmm")</f>
        <v>April</v>
      </c>
      <c r="G197" s="6" t="s">
        <v>608</v>
      </c>
      <c r="H197" s="6" t="s">
        <v>609</v>
      </c>
      <c r="I197" s="6" t="s">
        <v>27</v>
      </c>
      <c r="J197" s="6" t="s">
        <v>41</v>
      </c>
      <c r="K197" s="25">
        <v>4000</v>
      </c>
      <c r="L197" s="26">
        <v>5</v>
      </c>
      <c r="M197" s="25">
        <f>Main_table[[#This Row],[Qty]]*Main_table[[#This Row],[Price]]</f>
        <v>20000</v>
      </c>
      <c r="N197" s="6" t="s">
        <v>17</v>
      </c>
      <c r="O197" s="25">
        <f>SUMIFS(Main_table[Amount], Main_table[Order Date], "&gt;"&amp;Main_table[[#This Row],[Order Date]]-30,Main_table[Order Date], "&lt;="&amp;Main_table[[#This Row],[Order Date]])</f>
        <v>1994440</v>
      </c>
      <c r="P197" s="25">
        <f>SUMIFS(Main_table[Amount], Main_table[Order Date], "&gt;"&amp;Main_table[[#This Row],[Order Date]]-90,Main_table[Order Date], "&lt;="&amp;Main_table[[#This Row],[Order Date]])</f>
        <v>1994440</v>
      </c>
      <c r="Q197" s="25">
        <f>SUMIFS(Main_table[Amount], Main_table[Order Date], "&gt;"&amp;DATE(2022, 9, 12)-30, Main_table[Order Date], "&lt;="&amp;DATE(2022, 9, 12))</f>
        <v>8929710</v>
      </c>
      <c r="R197" s="25">
        <f>SUMIFS(Main_table[Amount], Main_table[Order Date], "&gt;"&amp;DATE(2022, 9, 12)-90, Main_table[Order Date], "&lt;="&amp;DATE(2022, 9, 12))</f>
        <v>12529390</v>
      </c>
      <c r="S197" s="25" t="b">
        <f>AND(Main_table[[#This Row],[Order Date]] &gt; DATE(2022,8,12), Main_table[[#This Row],[Order Date]] &lt;=DATE(2022,9,12))</f>
        <v>0</v>
      </c>
    </row>
    <row r="198" spans="2:19" ht="13.8" x14ac:dyDescent="0.25">
      <c r="B198" s="6" t="s">
        <v>610</v>
      </c>
      <c r="C198" s="15">
        <v>44679</v>
      </c>
      <c r="D198" s="6" t="str">
        <f>TEXT(Main_table[[#This Row],[Order Date]],"d")</f>
        <v>28</v>
      </c>
      <c r="E198" s="6" t="str">
        <f>TEXT(Main_table[[#This Row],[Order Date]],"dddd")</f>
        <v>Thursday</v>
      </c>
      <c r="F198" s="6" t="str">
        <f>TEXT(Main_table[[#This Row],[Order Date]],"mmmm")</f>
        <v>April</v>
      </c>
      <c r="G198" s="6" t="s">
        <v>611</v>
      </c>
      <c r="H198" s="6" t="s">
        <v>612</v>
      </c>
      <c r="I198" s="6" t="s">
        <v>32</v>
      </c>
      <c r="J198" s="6" t="s">
        <v>45</v>
      </c>
      <c r="K198" s="25">
        <v>1500</v>
      </c>
      <c r="L198" s="26">
        <v>6</v>
      </c>
      <c r="M198" s="25">
        <f>Main_table[[#This Row],[Qty]]*Main_table[[#This Row],[Price]]</f>
        <v>9000</v>
      </c>
      <c r="N198" s="6" t="s">
        <v>23</v>
      </c>
      <c r="O198" s="25">
        <f>SUMIFS(Main_table[Amount], Main_table[Order Date], "&gt;"&amp;Main_table[[#This Row],[Order Date]]-30,Main_table[Order Date], "&lt;="&amp;Main_table[[#This Row],[Order Date]])</f>
        <v>1994440</v>
      </c>
      <c r="P198" s="25">
        <f>SUMIFS(Main_table[Amount], Main_table[Order Date], "&gt;"&amp;Main_table[[#This Row],[Order Date]]-90,Main_table[Order Date], "&lt;="&amp;Main_table[[#This Row],[Order Date]])</f>
        <v>1994440</v>
      </c>
      <c r="Q198" s="25">
        <f>SUMIFS(Main_table[Amount], Main_table[Order Date], "&gt;"&amp;DATE(2022, 9, 12)-30, Main_table[Order Date], "&lt;="&amp;DATE(2022, 9, 12))</f>
        <v>8929710</v>
      </c>
      <c r="R198" s="25">
        <f>SUMIFS(Main_table[Amount], Main_table[Order Date], "&gt;"&amp;DATE(2022, 9, 12)-90, Main_table[Order Date], "&lt;="&amp;DATE(2022, 9, 12))</f>
        <v>12529390</v>
      </c>
      <c r="S198" s="25" t="b">
        <f>AND(Main_table[[#This Row],[Order Date]] &gt; DATE(2022,8,12), Main_table[[#This Row],[Order Date]] &lt;=DATE(2022,9,12))</f>
        <v>0</v>
      </c>
    </row>
    <row r="199" spans="2:19" ht="13.8" x14ac:dyDescent="0.25">
      <c r="B199" s="6" t="s">
        <v>613</v>
      </c>
      <c r="C199" s="15">
        <v>44680</v>
      </c>
      <c r="D199" s="6" t="str">
        <f>TEXT(Main_table[[#This Row],[Order Date]],"d")</f>
        <v>29</v>
      </c>
      <c r="E199" s="6" t="str">
        <f>TEXT(Main_table[[#This Row],[Order Date]],"dddd")</f>
        <v>Friday</v>
      </c>
      <c r="F199" s="6" t="str">
        <f>TEXT(Main_table[[#This Row],[Order Date]],"mmmm")</f>
        <v>April</v>
      </c>
      <c r="G199" s="6" t="s">
        <v>614</v>
      </c>
      <c r="H199" s="6" t="s">
        <v>615</v>
      </c>
      <c r="I199" s="6" t="s">
        <v>15</v>
      </c>
      <c r="J199" s="6" t="s">
        <v>16</v>
      </c>
      <c r="K199" s="25">
        <v>210</v>
      </c>
      <c r="L199" s="26">
        <v>2</v>
      </c>
      <c r="M199" s="25">
        <f>Main_table[[#This Row],[Qty]]*Main_table[[#This Row],[Price]]</f>
        <v>420</v>
      </c>
      <c r="N199" s="29" t="s">
        <v>17</v>
      </c>
      <c r="O199" s="25">
        <f>SUMIFS(Main_table[Amount], Main_table[Order Date], "&gt;"&amp;Main_table[[#This Row],[Order Date]]-30,Main_table[Order Date], "&lt;="&amp;Main_table[[#This Row],[Order Date]])</f>
        <v>2044250</v>
      </c>
      <c r="P199" s="25">
        <f>SUMIFS(Main_table[Amount], Main_table[Order Date], "&gt;"&amp;Main_table[[#This Row],[Order Date]]-90,Main_table[Order Date], "&lt;="&amp;Main_table[[#This Row],[Order Date]])</f>
        <v>2044250</v>
      </c>
      <c r="Q199" s="25">
        <f>SUMIFS(Main_table[Amount], Main_table[Order Date], "&gt;"&amp;DATE(2022, 9, 12)-30, Main_table[Order Date], "&lt;="&amp;DATE(2022, 9, 12))</f>
        <v>8929710</v>
      </c>
      <c r="R199" s="25">
        <f>SUMIFS(Main_table[Amount], Main_table[Order Date], "&gt;"&amp;DATE(2022, 9, 12)-90, Main_table[Order Date], "&lt;="&amp;DATE(2022, 9, 12))</f>
        <v>12529390</v>
      </c>
      <c r="S199" s="25" t="b">
        <f>AND(Main_table[[#This Row],[Order Date]] &gt; DATE(2022,8,12), Main_table[[#This Row],[Order Date]] &lt;=DATE(2022,9,12))</f>
        <v>0</v>
      </c>
    </row>
    <row r="200" spans="2:19" ht="13.8" x14ac:dyDescent="0.25">
      <c r="B200" s="6" t="s">
        <v>616</v>
      </c>
      <c r="C200" s="15">
        <v>44680</v>
      </c>
      <c r="D200" s="6" t="str">
        <f>TEXT(Main_table[[#This Row],[Order Date]],"d")</f>
        <v>29</v>
      </c>
      <c r="E200" s="6" t="str">
        <f>TEXT(Main_table[[#This Row],[Order Date]],"dddd")</f>
        <v>Friday</v>
      </c>
      <c r="F200" s="6" t="str">
        <f>TEXT(Main_table[[#This Row],[Order Date]],"mmmm")</f>
        <v>April</v>
      </c>
      <c r="G200" s="6" t="s">
        <v>617</v>
      </c>
      <c r="H200" s="6" t="s">
        <v>618</v>
      </c>
      <c r="I200" s="6" t="s">
        <v>21</v>
      </c>
      <c r="J200" s="6" t="s">
        <v>22</v>
      </c>
      <c r="K200" s="25">
        <v>4000</v>
      </c>
      <c r="L200" s="26">
        <v>3</v>
      </c>
      <c r="M200" s="25">
        <f>Main_table[[#This Row],[Qty]]*Main_table[[#This Row],[Price]]</f>
        <v>12000</v>
      </c>
      <c r="N200" s="6" t="s">
        <v>23</v>
      </c>
      <c r="O200" s="25">
        <f>SUMIFS(Main_table[Amount], Main_table[Order Date], "&gt;"&amp;Main_table[[#This Row],[Order Date]]-30,Main_table[Order Date], "&lt;="&amp;Main_table[[#This Row],[Order Date]])</f>
        <v>2044250</v>
      </c>
      <c r="P200" s="25">
        <f>SUMIFS(Main_table[Amount], Main_table[Order Date], "&gt;"&amp;Main_table[[#This Row],[Order Date]]-90,Main_table[Order Date], "&lt;="&amp;Main_table[[#This Row],[Order Date]])</f>
        <v>2044250</v>
      </c>
      <c r="Q200" s="25">
        <f>SUMIFS(Main_table[Amount], Main_table[Order Date], "&gt;"&amp;DATE(2022, 9, 12)-30, Main_table[Order Date], "&lt;="&amp;DATE(2022, 9, 12))</f>
        <v>8929710</v>
      </c>
      <c r="R200" s="25">
        <f>SUMIFS(Main_table[Amount], Main_table[Order Date], "&gt;"&amp;DATE(2022, 9, 12)-90, Main_table[Order Date], "&lt;="&amp;DATE(2022, 9, 12))</f>
        <v>12529390</v>
      </c>
      <c r="S200" s="25" t="b">
        <f>AND(Main_table[[#This Row],[Order Date]] &gt; DATE(2022,8,12), Main_table[[#This Row],[Order Date]] &lt;=DATE(2022,9,12))</f>
        <v>0</v>
      </c>
    </row>
    <row r="201" spans="2:19" ht="13.8" x14ac:dyDescent="0.25">
      <c r="B201" s="6" t="s">
        <v>619</v>
      </c>
      <c r="C201" s="15">
        <v>44680</v>
      </c>
      <c r="D201" s="6" t="str">
        <f>TEXT(Main_table[[#This Row],[Order Date]],"d")</f>
        <v>29</v>
      </c>
      <c r="E201" s="6" t="str">
        <f>TEXT(Main_table[[#This Row],[Order Date]],"dddd")</f>
        <v>Friday</v>
      </c>
      <c r="F201" s="6" t="str">
        <f>TEXT(Main_table[[#This Row],[Order Date]],"mmmm")</f>
        <v>April</v>
      </c>
      <c r="G201" s="6" t="s">
        <v>620</v>
      </c>
      <c r="H201" s="6" t="s">
        <v>621</v>
      </c>
      <c r="I201" s="6" t="s">
        <v>27</v>
      </c>
      <c r="J201" s="6" t="s">
        <v>28</v>
      </c>
      <c r="K201" s="25">
        <v>3200</v>
      </c>
      <c r="L201" s="26">
        <v>5</v>
      </c>
      <c r="M201" s="25">
        <f>Main_table[[#This Row],[Qty]]*Main_table[[#This Row],[Price]]</f>
        <v>16000</v>
      </c>
      <c r="N201" s="6" t="s">
        <v>17</v>
      </c>
      <c r="O201" s="25">
        <f>SUMIFS(Main_table[Amount], Main_table[Order Date], "&gt;"&amp;Main_table[[#This Row],[Order Date]]-30,Main_table[Order Date], "&lt;="&amp;Main_table[[#This Row],[Order Date]])</f>
        <v>2044250</v>
      </c>
      <c r="P201" s="25">
        <f>SUMIFS(Main_table[Amount], Main_table[Order Date], "&gt;"&amp;Main_table[[#This Row],[Order Date]]-90,Main_table[Order Date], "&lt;="&amp;Main_table[[#This Row],[Order Date]])</f>
        <v>2044250</v>
      </c>
      <c r="Q201" s="25">
        <f>SUMIFS(Main_table[Amount], Main_table[Order Date], "&gt;"&amp;DATE(2022, 9, 12)-30, Main_table[Order Date], "&lt;="&amp;DATE(2022, 9, 12))</f>
        <v>8929710</v>
      </c>
      <c r="R201" s="25">
        <f>SUMIFS(Main_table[Amount], Main_table[Order Date], "&gt;"&amp;DATE(2022, 9, 12)-90, Main_table[Order Date], "&lt;="&amp;DATE(2022, 9, 12))</f>
        <v>12529390</v>
      </c>
      <c r="S201" s="25" t="b">
        <f>AND(Main_table[[#This Row],[Order Date]] &gt; DATE(2022,8,12), Main_table[[#This Row],[Order Date]] &lt;=DATE(2022,9,12))</f>
        <v>0</v>
      </c>
    </row>
    <row r="202" spans="2:19" ht="13.8" x14ac:dyDescent="0.25">
      <c r="B202" s="6" t="s">
        <v>622</v>
      </c>
      <c r="C202" s="15">
        <v>44680</v>
      </c>
      <c r="D202" s="6" t="str">
        <f>TEXT(Main_table[[#This Row],[Order Date]],"d")</f>
        <v>29</v>
      </c>
      <c r="E202" s="6" t="str">
        <f>TEXT(Main_table[[#This Row],[Order Date]],"dddd")</f>
        <v>Friday</v>
      </c>
      <c r="F202" s="6" t="str">
        <f>TEXT(Main_table[[#This Row],[Order Date]],"mmmm")</f>
        <v>April</v>
      </c>
      <c r="G202" s="6" t="s">
        <v>623</v>
      </c>
      <c r="H202" s="6" t="s">
        <v>624</v>
      </c>
      <c r="I202" s="6" t="s">
        <v>32</v>
      </c>
      <c r="J202" s="6" t="s">
        <v>33</v>
      </c>
      <c r="K202" s="25">
        <v>2900</v>
      </c>
      <c r="L202" s="26">
        <v>3</v>
      </c>
      <c r="M202" s="25">
        <f>Main_table[[#This Row],[Qty]]*Main_table[[#This Row],[Price]]</f>
        <v>8700</v>
      </c>
      <c r="N202" s="6" t="s">
        <v>23</v>
      </c>
      <c r="O202" s="25">
        <f>SUMIFS(Main_table[Amount], Main_table[Order Date], "&gt;"&amp;Main_table[[#This Row],[Order Date]]-30,Main_table[Order Date], "&lt;="&amp;Main_table[[#This Row],[Order Date]])</f>
        <v>2044250</v>
      </c>
      <c r="P202" s="25">
        <f>SUMIFS(Main_table[Amount], Main_table[Order Date], "&gt;"&amp;Main_table[[#This Row],[Order Date]]-90,Main_table[Order Date], "&lt;="&amp;Main_table[[#This Row],[Order Date]])</f>
        <v>2044250</v>
      </c>
      <c r="Q202" s="25">
        <f>SUMIFS(Main_table[Amount], Main_table[Order Date], "&gt;"&amp;DATE(2022, 9, 12)-30, Main_table[Order Date], "&lt;="&amp;DATE(2022, 9, 12))</f>
        <v>8929710</v>
      </c>
      <c r="R202" s="25">
        <f>SUMIFS(Main_table[Amount], Main_table[Order Date], "&gt;"&amp;DATE(2022, 9, 12)-90, Main_table[Order Date], "&lt;="&amp;DATE(2022, 9, 12))</f>
        <v>12529390</v>
      </c>
      <c r="S202" s="25" t="b">
        <f>AND(Main_table[[#This Row],[Order Date]] &gt; DATE(2022,8,12), Main_table[[#This Row],[Order Date]] &lt;=DATE(2022,9,12))</f>
        <v>0</v>
      </c>
    </row>
    <row r="203" spans="2:19" ht="13.8" x14ac:dyDescent="0.25">
      <c r="B203" s="6" t="s">
        <v>625</v>
      </c>
      <c r="C203" s="15">
        <v>44680</v>
      </c>
      <c r="D203" s="6" t="str">
        <f>TEXT(Main_table[[#This Row],[Order Date]],"d")</f>
        <v>29</v>
      </c>
      <c r="E203" s="6" t="str">
        <f>TEXT(Main_table[[#This Row],[Order Date]],"dddd")</f>
        <v>Friday</v>
      </c>
      <c r="F203" s="6" t="str">
        <f>TEXT(Main_table[[#This Row],[Order Date]],"mmmm")</f>
        <v>April</v>
      </c>
      <c r="G203" s="6" t="s">
        <v>626</v>
      </c>
      <c r="H203" s="6" t="s">
        <v>627</v>
      </c>
      <c r="I203" s="6" t="s">
        <v>15</v>
      </c>
      <c r="J203" s="6" t="s">
        <v>37</v>
      </c>
      <c r="K203" s="25">
        <v>190</v>
      </c>
      <c r="L203" s="26">
        <v>1</v>
      </c>
      <c r="M203" s="25">
        <f>Main_table[[#This Row],[Qty]]*Main_table[[#This Row],[Price]]</f>
        <v>190</v>
      </c>
      <c r="N203" s="29" t="s">
        <v>17</v>
      </c>
      <c r="O203" s="25">
        <f>SUMIFS(Main_table[Amount], Main_table[Order Date], "&gt;"&amp;Main_table[[#This Row],[Order Date]]-30,Main_table[Order Date], "&lt;="&amp;Main_table[[#This Row],[Order Date]])</f>
        <v>2044250</v>
      </c>
      <c r="P203" s="25">
        <f>SUMIFS(Main_table[Amount], Main_table[Order Date], "&gt;"&amp;Main_table[[#This Row],[Order Date]]-90,Main_table[Order Date], "&lt;="&amp;Main_table[[#This Row],[Order Date]])</f>
        <v>2044250</v>
      </c>
      <c r="Q203" s="25">
        <f>SUMIFS(Main_table[Amount], Main_table[Order Date], "&gt;"&amp;DATE(2022, 9, 12)-30, Main_table[Order Date], "&lt;="&amp;DATE(2022, 9, 12))</f>
        <v>8929710</v>
      </c>
      <c r="R203" s="25">
        <f>SUMIFS(Main_table[Amount], Main_table[Order Date], "&gt;"&amp;DATE(2022, 9, 12)-90, Main_table[Order Date], "&lt;="&amp;DATE(2022, 9, 12))</f>
        <v>12529390</v>
      </c>
      <c r="S203" s="25" t="b">
        <f>AND(Main_table[[#This Row],[Order Date]] &gt; DATE(2022,8,12), Main_table[[#This Row],[Order Date]] &lt;=DATE(2022,9,12))</f>
        <v>0</v>
      </c>
    </row>
    <row r="204" spans="2:19" ht="13.8" x14ac:dyDescent="0.25">
      <c r="B204" s="6" t="s">
        <v>628</v>
      </c>
      <c r="C204" s="15">
        <v>44680</v>
      </c>
      <c r="D204" s="6" t="str">
        <f>TEXT(Main_table[[#This Row],[Order Date]],"d")</f>
        <v>29</v>
      </c>
      <c r="E204" s="6" t="str">
        <f>TEXT(Main_table[[#This Row],[Order Date]],"dddd")</f>
        <v>Friday</v>
      </c>
      <c r="F204" s="6" t="str">
        <f>TEXT(Main_table[[#This Row],[Order Date]],"mmmm")</f>
        <v>April</v>
      </c>
      <c r="G204" s="6" t="s">
        <v>629</v>
      </c>
      <c r="H204" s="6" t="s">
        <v>630</v>
      </c>
      <c r="I204" s="6" t="s">
        <v>21</v>
      </c>
      <c r="J204" s="6" t="s">
        <v>41</v>
      </c>
      <c r="K204" s="25">
        <v>4000</v>
      </c>
      <c r="L204" s="26">
        <v>2</v>
      </c>
      <c r="M204" s="25">
        <f>Main_table[[#This Row],[Qty]]*Main_table[[#This Row],[Price]]</f>
        <v>8000</v>
      </c>
      <c r="N204" s="6" t="s">
        <v>23</v>
      </c>
      <c r="O204" s="25">
        <f>SUMIFS(Main_table[Amount], Main_table[Order Date], "&gt;"&amp;Main_table[[#This Row],[Order Date]]-30,Main_table[Order Date], "&lt;="&amp;Main_table[[#This Row],[Order Date]])</f>
        <v>2044250</v>
      </c>
      <c r="P204" s="25">
        <f>SUMIFS(Main_table[Amount], Main_table[Order Date], "&gt;"&amp;Main_table[[#This Row],[Order Date]]-90,Main_table[Order Date], "&lt;="&amp;Main_table[[#This Row],[Order Date]])</f>
        <v>2044250</v>
      </c>
      <c r="Q204" s="25">
        <f>SUMIFS(Main_table[Amount], Main_table[Order Date], "&gt;"&amp;DATE(2022, 9, 12)-30, Main_table[Order Date], "&lt;="&amp;DATE(2022, 9, 12))</f>
        <v>8929710</v>
      </c>
      <c r="R204" s="25">
        <f>SUMIFS(Main_table[Amount], Main_table[Order Date], "&gt;"&amp;DATE(2022, 9, 12)-90, Main_table[Order Date], "&lt;="&amp;DATE(2022, 9, 12))</f>
        <v>12529390</v>
      </c>
      <c r="S204" s="25" t="b">
        <f>AND(Main_table[[#This Row],[Order Date]] &gt; DATE(2022,8,12), Main_table[[#This Row],[Order Date]] &lt;=DATE(2022,9,12))</f>
        <v>0</v>
      </c>
    </row>
    <row r="205" spans="2:19" ht="13.8" x14ac:dyDescent="0.25">
      <c r="B205" s="6" t="s">
        <v>631</v>
      </c>
      <c r="C205" s="15">
        <v>44680</v>
      </c>
      <c r="D205" s="6" t="str">
        <f>TEXT(Main_table[[#This Row],[Order Date]],"d")</f>
        <v>29</v>
      </c>
      <c r="E205" s="6" t="str">
        <f>TEXT(Main_table[[#This Row],[Order Date]],"dddd")</f>
        <v>Friday</v>
      </c>
      <c r="F205" s="6" t="str">
        <f>TEXT(Main_table[[#This Row],[Order Date]],"mmmm")</f>
        <v>April</v>
      </c>
      <c r="G205" s="6" t="s">
        <v>632</v>
      </c>
      <c r="H205" s="6" t="s">
        <v>633</v>
      </c>
      <c r="I205" s="6" t="s">
        <v>27</v>
      </c>
      <c r="J205" s="6" t="s">
        <v>45</v>
      </c>
      <c r="K205" s="25">
        <v>1500</v>
      </c>
      <c r="L205" s="26">
        <v>3</v>
      </c>
      <c r="M205" s="25">
        <f>Main_table[[#This Row],[Qty]]*Main_table[[#This Row],[Price]]</f>
        <v>4500</v>
      </c>
      <c r="N205" s="6" t="s">
        <v>17</v>
      </c>
      <c r="O205" s="25">
        <f>SUMIFS(Main_table[Amount], Main_table[Order Date], "&gt;"&amp;Main_table[[#This Row],[Order Date]]-30,Main_table[Order Date], "&lt;="&amp;Main_table[[#This Row],[Order Date]])</f>
        <v>2044250</v>
      </c>
      <c r="P205" s="25">
        <f>SUMIFS(Main_table[Amount], Main_table[Order Date], "&gt;"&amp;Main_table[[#This Row],[Order Date]]-90,Main_table[Order Date], "&lt;="&amp;Main_table[[#This Row],[Order Date]])</f>
        <v>2044250</v>
      </c>
      <c r="Q205" s="25">
        <f>SUMIFS(Main_table[Amount], Main_table[Order Date], "&gt;"&amp;DATE(2022, 9, 12)-30, Main_table[Order Date], "&lt;="&amp;DATE(2022, 9, 12))</f>
        <v>8929710</v>
      </c>
      <c r="R205" s="25">
        <f>SUMIFS(Main_table[Amount], Main_table[Order Date], "&gt;"&amp;DATE(2022, 9, 12)-90, Main_table[Order Date], "&lt;="&amp;DATE(2022, 9, 12))</f>
        <v>12529390</v>
      </c>
      <c r="S205" s="25" t="b">
        <f>AND(Main_table[[#This Row],[Order Date]] &gt; DATE(2022,8,12), Main_table[[#This Row],[Order Date]] &lt;=DATE(2022,9,12))</f>
        <v>0</v>
      </c>
    </row>
    <row r="206" spans="2:19" ht="13.8" x14ac:dyDescent="0.25">
      <c r="B206" s="6" t="s">
        <v>634</v>
      </c>
      <c r="C206" s="15">
        <v>44681</v>
      </c>
      <c r="D206" s="6" t="str">
        <f>TEXT(Main_table[[#This Row],[Order Date]],"d")</f>
        <v>30</v>
      </c>
      <c r="E206" s="6" t="str">
        <f>TEXT(Main_table[[#This Row],[Order Date]],"dddd")</f>
        <v>Saturday</v>
      </c>
      <c r="F206" s="6" t="str">
        <f>TEXT(Main_table[[#This Row],[Order Date]],"mmmm")</f>
        <v>April</v>
      </c>
      <c r="G206" s="6" t="s">
        <v>635</v>
      </c>
      <c r="H206" s="6" t="s">
        <v>636</v>
      </c>
      <c r="I206" s="6" t="s">
        <v>32</v>
      </c>
      <c r="J206" s="6" t="s">
        <v>16</v>
      </c>
      <c r="K206" s="25">
        <v>210</v>
      </c>
      <c r="L206" s="26">
        <v>7</v>
      </c>
      <c r="M206" s="25">
        <f>Main_table[[#This Row],[Qty]]*Main_table[[#This Row],[Price]]</f>
        <v>1470</v>
      </c>
      <c r="N206" s="6" t="s">
        <v>23</v>
      </c>
      <c r="O206" s="25">
        <f>SUMIFS(Main_table[Amount], Main_table[Order Date], "&gt;"&amp;Main_table[[#This Row],[Order Date]]-30,Main_table[Order Date], "&lt;="&amp;Main_table[[#This Row],[Order Date]])</f>
        <v>2094880</v>
      </c>
      <c r="P206" s="25">
        <f>SUMIFS(Main_table[Amount], Main_table[Order Date], "&gt;"&amp;Main_table[[#This Row],[Order Date]]-90,Main_table[Order Date], "&lt;="&amp;Main_table[[#This Row],[Order Date]])</f>
        <v>2094880</v>
      </c>
      <c r="Q206" s="25">
        <f>SUMIFS(Main_table[Amount], Main_table[Order Date], "&gt;"&amp;DATE(2022, 9, 12)-30, Main_table[Order Date], "&lt;="&amp;DATE(2022, 9, 12))</f>
        <v>8929710</v>
      </c>
      <c r="R206" s="25">
        <f>SUMIFS(Main_table[Amount], Main_table[Order Date], "&gt;"&amp;DATE(2022, 9, 12)-90, Main_table[Order Date], "&lt;="&amp;DATE(2022, 9, 12))</f>
        <v>12529390</v>
      </c>
      <c r="S206" s="25" t="b">
        <f>AND(Main_table[[#This Row],[Order Date]] &gt; DATE(2022,8,12), Main_table[[#This Row],[Order Date]] &lt;=DATE(2022,9,12))</f>
        <v>0</v>
      </c>
    </row>
    <row r="207" spans="2:19" ht="13.8" x14ac:dyDescent="0.25">
      <c r="B207" s="6" t="s">
        <v>637</v>
      </c>
      <c r="C207" s="15">
        <v>44681</v>
      </c>
      <c r="D207" s="6" t="str">
        <f>TEXT(Main_table[[#This Row],[Order Date]],"d")</f>
        <v>30</v>
      </c>
      <c r="E207" s="6" t="str">
        <f>TEXT(Main_table[[#This Row],[Order Date]],"dddd")</f>
        <v>Saturday</v>
      </c>
      <c r="F207" s="6" t="str">
        <f>TEXT(Main_table[[#This Row],[Order Date]],"mmmm")</f>
        <v>April</v>
      </c>
      <c r="G207" s="6" t="s">
        <v>638</v>
      </c>
      <c r="H207" s="6" t="s">
        <v>639</v>
      </c>
      <c r="I207" s="6" t="s">
        <v>15</v>
      </c>
      <c r="J207" s="6" t="s">
        <v>22</v>
      </c>
      <c r="K207" s="25">
        <v>4000</v>
      </c>
      <c r="L207" s="26">
        <v>6</v>
      </c>
      <c r="M207" s="25">
        <f>Main_table[[#This Row],[Qty]]*Main_table[[#This Row],[Price]]</f>
        <v>24000</v>
      </c>
      <c r="N207" s="29" t="s">
        <v>17</v>
      </c>
      <c r="O207" s="25">
        <f>SUMIFS(Main_table[Amount], Main_table[Order Date], "&gt;"&amp;Main_table[[#This Row],[Order Date]]-30,Main_table[Order Date], "&lt;="&amp;Main_table[[#This Row],[Order Date]])</f>
        <v>2094880</v>
      </c>
      <c r="P207" s="25">
        <f>SUMIFS(Main_table[Amount], Main_table[Order Date], "&gt;"&amp;Main_table[[#This Row],[Order Date]]-90,Main_table[Order Date], "&lt;="&amp;Main_table[[#This Row],[Order Date]])</f>
        <v>2094880</v>
      </c>
      <c r="Q207" s="25">
        <f>SUMIFS(Main_table[Amount], Main_table[Order Date], "&gt;"&amp;DATE(2022, 9, 12)-30, Main_table[Order Date], "&lt;="&amp;DATE(2022, 9, 12))</f>
        <v>8929710</v>
      </c>
      <c r="R207" s="25">
        <f>SUMIFS(Main_table[Amount], Main_table[Order Date], "&gt;"&amp;DATE(2022, 9, 12)-90, Main_table[Order Date], "&lt;="&amp;DATE(2022, 9, 12))</f>
        <v>12529390</v>
      </c>
      <c r="S207" s="25" t="b">
        <f>AND(Main_table[[#This Row],[Order Date]] &gt; DATE(2022,8,12), Main_table[[#This Row],[Order Date]] &lt;=DATE(2022,9,12))</f>
        <v>0</v>
      </c>
    </row>
    <row r="208" spans="2:19" ht="13.8" x14ac:dyDescent="0.25">
      <c r="B208" s="6" t="s">
        <v>640</v>
      </c>
      <c r="C208" s="15">
        <v>44681</v>
      </c>
      <c r="D208" s="6" t="str">
        <f>TEXT(Main_table[[#This Row],[Order Date]],"d")</f>
        <v>30</v>
      </c>
      <c r="E208" s="6" t="str">
        <f>TEXT(Main_table[[#This Row],[Order Date]],"dddd")</f>
        <v>Saturday</v>
      </c>
      <c r="F208" s="6" t="str">
        <f>TEXT(Main_table[[#This Row],[Order Date]],"mmmm")</f>
        <v>April</v>
      </c>
      <c r="G208" s="6" t="s">
        <v>641</v>
      </c>
      <c r="H208" s="6" t="s">
        <v>642</v>
      </c>
      <c r="I208" s="6" t="s">
        <v>21</v>
      </c>
      <c r="J208" s="6" t="s">
        <v>28</v>
      </c>
      <c r="K208" s="25">
        <v>3200</v>
      </c>
      <c r="L208" s="26">
        <v>1</v>
      </c>
      <c r="M208" s="25">
        <f>Main_table[[#This Row],[Qty]]*Main_table[[#This Row],[Price]]</f>
        <v>3200</v>
      </c>
      <c r="N208" s="6" t="s">
        <v>23</v>
      </c>
      <c r="O208" s="25">
        <f>SUMIFS(Main_table[Amount], Main_table[Order Date], "&gt;"&amp;Main_table[[#This Row],[Order Date]]-30,Main_table[Order Date], "&lt;="&amp;Main_table[[#This Row],[Order Date]])</f>
        <v>2094880</v>
      </c>
      <c r="P208" s="25">
        <f>SUMIFS(Main_table[Amount], Main_table[Order Date], "&gt;"&amp;Main_table[[#This Row],[Order Date]]-90,Main_table[Order Date], "&lt;="&amp;Main_table[[#This Row],[Order Date]])</f>
        <v>2094880</v>
      </c>
      <c r="Q208" s="25">
        <f>SUMIFS(Main_table[Amount], Main_table[Order Date], "&gt;"&amp;DATE(2022, 9, 12)-30, Main_table[Order Date], "&lt;="&amp;DATE(2022, 9, 12))</f>
        <v>8929710</v>
      </c>
      <c r="R208" s="25">
        <f>SUMIFS(Main_table[Amount], Main_table[Order Date], "&gt;"&amp;DATE(2022, 9, 12)-90, Main_table[Order Date], "&lt;="&amp;DATE(2022, 9, 12))</f>
        <v>12529390</v>
      </c>
      <c r="S208" s="25" t="b">
        <f>AND(Main_table[[#This Row],[Order Date]] &gt; DATE(2022,8,12), Main_table[[#This Row],[Order Date]] &lt;=DATE(2022,9,12))</f>
        <v>0</v>
      </c>
    </row>
    <row r="209" spans="2:19" ht="13.8" x14ac:dyDescent="0.25">
      <c r="B209" s="6" t="s">
        <v>643</v>
      </c>
      <c r="C209" s="15">
        <v>44681</v>
      </c>
      <c r="D209" s="6" t="str">
        <f>TEXT(Main_table[[#This Row],[Order Date]],"d")</f>
        <v>30</v>
      </c>
      <c r="E209" s="6" t="str">
        <f>TEXT(Main_table[[#This Row],[Order Date]],"dddd")</f>
        <v>Saturday</v>
      </c>
      <c r="F209" s="6" t="str">
        <f>TEXT(Main_table[[#This Row],[Order Date]],"mmmm")</f>
        <v>April</v>
      </c>
      <c r="G209" s="6" t="s">
        <v>644</v>
      </c>
      <c r="H209" s="6" t="s">
        <v>645</v>
      </c>
      <c r="I209" s="6" t="s">
        <v>27</v>
      </c>
      <c r="J209" s="6" t="s">
        <v>33</v>
      </c>
      <c r="K209" s="25">
        <v>2900</v>
      </c>
      <c r="L209" s="26">
        <v>3</v>
      </c>
      <c r="M209" s="25">
        <f>Main_table[[#This Row],[Qty]]*Main_table[[#This Row],[Price]]</f>
        <v>8700</v>
      </c>
      <c r="N209" s="6" t="s">
        <v>17</v>
      </c>
      <c r="O209" s="25">
        <f>SUMIFS(Main_table[Amount], Main_table[Order Date], "&gt;"&amp;Main_table[[#This Row],[Order Date]]-30,Main_table[Order Date], "&lt;="&amp;Main_table[[#This Row],[Order Date]])</f>
        <v>2094880</v>
      </c>
      <c r="P209" s="25">
        <f>SUMIFS(Main_table[Amount], Main_table[Order Date], "&gt;"&amp;Main_table[[#This Row],[Order Date]]-90,Main_table[Order Date], "&lt;="&amp;Main_table[[#This Row],[Order Date]])</f>
        <v>2094880</v>
      </c>
      <c r="Q209" s="25">
        <f>SUMIFS(Main_table[Amount], Main_table[Order Date], "&gt;"&amp;DATE(2022, 9, 12)-30, Main_table[Order Date], "&lt;="&amp;DATE(2022, 9, 12))</f>
        <v>8929710</v>
      </c>
      <c r="R209" s="25">
        <f>SUMIFS(Main_table[Amount], Main_table[Order Date], "&gt;"&amp;DATE(2022, 9, 12)-90, Main_table[Order Date], "&lt;="&amp;DATE(2022, 9, 12))</f>
        <v>12529390</v>
      </c>
      <c r="S209" s="25" t="b">
        <f>AND(Main_table[[#This Row],[Order Date]] &gt; DATE(2022,8,12), Main_table[[#This Row],[Order Date]] &lt;=DATE(2022,9,12))</f>
        <v>0</v>
      </c>
    </row>
    <row r="210" spans="2:19" ht="13.8" x14ac:dyDescent="0.25">
      <c r="B210" s="6" t="s">
        <v>646</v>
      </c>
      <c r="C210" s="15">
        <v>44681</v>
      </c>
      <c r="D210" s="6" t="str">
        <f>TEXT(Main_table[[#This Row],[Order Date]],"d")</f>
        <v>30</v>
      </c>
      <c r="E210" s="6" t="str">
        <f>TEXT(Main_table[[#This Row],[Order Date]],"dddd")</f>
        <v>Saturday</v>
      </c>
      <c r="F210" s="6" t="str">
        <f>TEXT(Main_table[[#This Row],[Order Date]],"mmmm")</f>
        <v>April</v>
      </c>
      <c r="G210" s="6" t="s">
        <v>647</v>
      </c>
      <c r="H210" s="6" t="s">
        <v>648</v>
      </c>
      <c r="I210" s="6" t="s">
        <v>32</v>
      </c>
      <c r="J210" s="6" t="s">
        <v>37</v>
      </c>
      <c r="K210" s="25">
        <v>190</v>
      </c>
      <c r="L210" s="26">
        <v>4</v>
      </c>
      <c r="M210" s="25">
        <f>Main_table[[#This Row],[Qty]]*Main_table[[#This Row],[Price]]</f>
        <v>760</v>
      </c>
      <c r="N210" s="6" t="s">
        <v>23</v>
      </c>
      <c r="O210" s="25">
        <f>SUMIFS(Main_table[Amount], Main_table[Order Date], "&gt;"&amp;Main_table[[#This Row],[Order Date]]-30,Main_table[Order Date], "&lt;="&amp;Main_table[[#This Row],[Order Date]])</f>
        <v>2094880</v>
      </c>
      <c r="P210" s="25">
        <f>SUMIFS(Main_table[Amount], Main_table[Order Date], "&gt;"&amp;Main_table[[#This Row],[Order Date]]-90,Main_table[Order Date], "&lt;="&amp;Main_table[[#This Row],[Order Date]])</f>
        <v>2094880</v>
      </c>
      <c r="Q210" s="25">
        <f>SUMIFS(Main_table[Amount], Main_table[Order Date], "&gt;"&amp;DATE(2022, 9, 12)-30, Main_table[Order Date], "&lt;="&amp;DATE(2022, 9, 12))</f>
        <v>8929710</v>
      </c>
      <c r="R210" s="25">
        <f>SUMIFS(Main_table[Amount], Main_table[Order Date], "&gt;"&amp;DATE(2022, 9, 12)-90, Main_table[Order Date], "&lt;="&amp;DATE(2022, 9, 12))</f>
        <v>12529390</v>
      </c>
      <c r="S210" s="25" t="b">
        <f>AND(Main_table[[#This Row],[Order Date]] &gt; DATE(2022,8,12), Main_table[[#This Row],[Order Date]] &lt;=DATE(2022,9,12))</f>
        <v>0</v>
      </c>
    </row>
    <row r="211" spans="2:19" ht="13.8" x14ac:dyDescent="0.25">
      <c r="B211" s="6" t="s">
        <v>649</v>
      </c>
      <c r="C211" s="15">
        <v>44681</v>
      </c>
      <c r="D211" s="6" t="str">
        <f>TEXT(Main_table[[#This Row],[Order Date]],"d")</f>
        <v>30</v>
      </c>
      <c r="E211" s="6" t="str">
        <f>TEXT(Main_table[[#This Row],[Order Date]],"dddd")</f>
        <v>Saturday</v>
      </c>
      <c r="F211" s="6" t="str">
        <f>TEXT(Main_table[[#This Row],[Order Date]],"mmmm")</f>
        <v>April</v>
      </c>
      <c r="G211" s="6" t="s">
        <v>650</v>
      </c>
      <c r="H211" s="6" t="s">
        <v>651</v>
      </c>
      <c r="I211" s="6" t="s">
        <v>15</v>
      </c>
      <c r="J211" s="6" t="s">
        <v>41</v>
      </c>
      <c r="K211" s="25">
        <v>4000</v>
      </c>
      <c r="L211" s="26">
        <v>2</v>
      </c>
      <c r="M211" s="25">
        <f>Main_table[[#This Row],[Qty]]*Main_table[[#This Row],[Price]]</f>
        <v>8000</v>
      </c>
      <c r="N211" s="29" t="s">
        <v>17</v>
      </c>
      <c r="O211" s="25">
        <f>SUMIFS(Main_table[Amount], Main_table[Order Date], "&gt;"&amp;Main_table[[#This Row],[Order Date]]-30,Main_table[Order Date], "&lt;="&amp;Main_table[[#This Row],[Order Date]])</f>
        <v>2094880</v>
      </c>
      <c r="P211" s="25">
        <f>SUMIFS(Main_table[Amount], Main_table[Order Date], "&gt;"&amp;Main_table[[#This Row],[Order Date]]-90,Main_table[Order Date], "&lt;="&amp;Main_table[[#This Row],[Order Date]])</f>
        <v>2094880</v>
      </c>
      <c r="Q211" s="25">
        <f>SUMIFS(Main_table[Amount], Main_table[Order Date], "&gt;"&amp;DATE(2022, 9, 12)-30, Main_table[Order Date], "&lt;="&amp;DATE(2022, 9, 12))</f>
        <v>8929710</v>
      </c>
      <c r="R211" s="25">
        <f>SUMIFS(Main_table[Amount], Main_table[Order Date], "&gt;"&amp;DATE(2022, 9, 12)-90, Main_table[Order Date], "&lt;="&amp;DATE(2022, 9, 12))</f>
        <v>12529390</v>
      </c>
      <c r="S211" s="25" t="b">
        <f>AND(Main_table[[#This Row],[Order Date]] &gt; DATE(2022,8,12), Main_table[[#This Row],[Order Date]] &lt;=DATE(2022,9,12))</f>
        <v>0</v>
      </c>
    </row>
    <row r="212" spans="2:19" ht="13.8" x14ac:dyDescent="0.25">
      <c r="B212" s="6" t="s">
        <v>652</v>
      </c>
      <c r="C212" s="15">
        <v>44681</v>
      </c>
      <c r="D212" s="6" t="str">
        <f>TEXT(Main_table[[#This Row],[Order Date]],"d")</f>
        <v>30</v>
      </c>
      <c r="E212" s="6" t="str">
        <f>TEXT(Main_table[[#This Row],[Order Date]],"dddd")</f>
        <v>Saturday</v>
      </c>
      <c r="F212" s="6" t="str">
        <f>TEXT(Main_table[[#This Row],[Order Date]],"mmmm")</f>
        <v>April</v>
      </c>
      <c r="G212" s="6" t="s">
        <v>653</v>
      </c>
      <c r="H212" s="6" t="s">
        <v>654</v>
      </c>
      <c r="I212" s="6" t="s">
        <v>21</v>
      </c>
      <c r="J212" s="6" t="s">
        <v>45</v>
      </c>
      <c r="K212" s="25">
        <v>1500</v>
      </c>
      <c r="L212" s="26">
        <v>3</v>
      </c>
      <c r="M212" s="25">
        <f>Main_table[[#This Row],[Qty]]*Main_table[[#This Row],[Price]]</f>
        <v>4500</v>
      </c>
      <c r="N212" s="6" t="s">
        <v>23</v>
      </c>
      <c r="O212" s="25">
        <f>SUMIFS(Main_table[Amount], Main_table[Order Date], "&gt;"&amp;Main_table[[#This Row],[Order Date]]-30,Main_table[Order Date], "&lt;="&amp;Main_table[[#This Row],[Order Date]])</f>
        <v>2094880</v>
      </c>
      <c r="P212" s="25">
        <f>SUMIFS(Main_table[Amount], Main_table[Order Date], "&gt;"&amp;Main_table[[#This Row],[Order Date]]-90,Main_table[Order Date], "&lt;="&amp;Main_table[[#This Row],[Order Date]])</f>
        <v>2094880</v>
      </c>
      <c r="Q212" s="25">
        <f>SUMIFS(Main_table[Amount], Main_table[Order Date], "&gt;"&amp;DATE(2022, 9, 12)-30, Main_table[Order Date], "&lt;="&amp;DATE(2022, 9, 12))</f>
        <v>8929710</v>
      </c>
      <c r="R212" s="25">
        <f>SUMIFS(Main_table[Amount], Main_table[Order Date], "&gt;"&amp;DATE(2022, 9, 12)-90, Main_table[Order Date], "&lt;="&amp;DATE(2022, 9, 12))</f>
        <v>12529390</v>
      </c>
      <c r="S212" s="25" t="b">
        <f>AND(Main_table[[#This Row],[Order Date]] &gt; DATE(2022,8,12), Main_table[[#This Row],[Order Date]] &lt;=DATE(2022,9,12))</f>
        <v>0</v>
      </c>
    </row>
    <row r="213" spans="2:19" ht="13.8" x14ac:dyDescent="0.25">
      <c r="B213" s="6" t="s">
        <v>655</v>
      </c>
      <c r="C213" s="15">
        <v>44682</v>
      </c>
      <c r="D213" s="6" t="str">
        <f>TEXT(Main_table[[#This Row],[Order Date]],"d")</f>
        <v>1</v>
      </c>
      <c r="E213" s="6" t="str">
        <f>TEXT(Main_table[[#This Row],[Order Date]],"dddd")</f>
        <v>Sunday</v>
      </c>
      <c r="F213" s="6" t="str">
        <f>TEXT(Main_table[[#This Row],[Order Date]],"mmmm")</f>
        <v>May</v>
      </c>
      <c r="G213" s="6" t="s">
        <v>656</v>
      </c>
      <c r="H213" s="6" t="s">
        <v>657</v>
      </c>
      <c r="I213" s="6" t="s">
        <v>27</v>
      </c>
      <c r="J213" s="6" t="s">
        <v>16</v>
      </c>
      <c r="K213" s="25">
        <v>210</v>
      </c>
      <c r="L213" s="26">
        <v>4</v>
      </c>
      <c r="M213" s="25">
        <f>Main_table[[#This Row],[Qty]]*Main_table[[#This Row],[Price]]</f>
        <v>840</v>
      </c>
      <c r="N213" s="6" t="s">
        <v>17</v>
      </c>
      <c r="O213" s="25">
        <f>SUMIFS(Main_table[Amount], Main_table[Order Date], "&gt;"&amp;Main_table[[#This Row],[Order Date]]-30,Main_table[Order Date], "&lt;="&amp;Main_table[[#This Row],[Order Date]])</f>
        <v>2144870</v>
      </c>
      <c r="P213" s="25">
        <f>SUMIFS(Main_table[Amount], Main_table[Order Date], "&gt;"&amp;Main_table[[#This Row],[Order Date]]-90,Main_table[Order Date], "&lt;="&amp;Main_table[[#This Row],[Order Date]])</f>
        <v>2194680</v>
      </c>
      <c r="Q213" s="25">
        <f>SUMIFS(Main_table[Amount], Main_table[Order Date], "&gt;"&amp;DATE(2022, 9, 12)-30, Main_table[Order Date], "&lt;="&amp;DATE(2022, 9, 12))</f>
        <v>8929710</v>
      </c>
      <c r="R213" s="25">
        <f>SUMIFS(Main_table[Amount], Main_table[Order Date], "&gt;"&amp;DATE(2022, 9, 12)-90, Main_table[Order Date], "&lt;="&amp;DATE(2022, 9, 12))</f>
        <v>12529390</v>
      </c>
      <c r="S213" s="25" t="b">
        <f>AND(Main_table[[#This Row],[Order Date]] &gt; DATE(2022,8,12), Main_table[[#This Row],[Order Date]] &lt;=DATE(2022,9,12))</f>
        <v>0</v>
      </c>
    </row>
    <row r="214" spans="2:19" ht="13.8" x14ac:dyDescent="0.25">
      <c r="B214" s="6" t="s">
        <v>658</v>
      </c>
      <c r="C214" s="15">
        <v>44682</v>
      </c>
      <c r="D214" s="6" t="str">
        <f>TEXT(Main_table[[#This Row],[Order Date]],"d")</f>
        <v>1</v>
      </c>
      <c r="E214" s="6" t="str">
        <f>TEXT(Main_table[[#This Row],[Order Date]],"dddd")</f>
        <v>Sunday</v>
      </c>
      <c r="F214" s="6" t="str">
        <f>TEXT(Main_table[[#This Row],[Order Date]],"mmmm")</f>
        <v>May</v>
      </c>
      <c r="G214" s="6" t="s">
        <v>659</v>
      </c>
      <c r="H214" s="6" t="s">
        <v>660</v>
      </c>
      <c r="I214" s="6" t="s">
        <v>32</v>
      </c>
      <c r="J214" s="6" t="s">
        <v>22</v>
      </c>
      <c r="K214" s="25">
        <v>4000</v>
      </c>
      <c r="L214" s="26">
        <v>5</v>
      </c>
      <c r="M214" s="25">
        <f>Main_table[[#This Row],[Qty]]*Main_table[[#This Row],[Price]]</f>
        <v>20000</v>
      </c>
      <c r="N214" s="6" t="s">
        <v>23</v>
      </c>
      <c r="O214" s="25">
        <f>SUMIFS(Main_table[Amount], Main_table[Order Date], "&gt;"&amp;Main_table[[#This Row],[Order Date]]-30,Main_table[Order Date], "&lt;="&amp;Main_table[[#This Row],[Order Date]])</f>
        <v>2144870</v>
      </c>
      <c r="P214" s="25">
        <f>SUMIFS(Main_table[Amount], Main_table[Order Date], "&gt;"&amp;Main_table[[#This Row],[Order Date]]-90,Main_table[Order Date], "&lt;="&amp;Main_table[[#This Row],[Order Date]])</f>
        <v>2194680</v>
      </c>
      <c r="Q214" s="25">
        <f>SUMIFS(Main_table[Amount], Main_table[Order Date], "&gt;"&amp;DATE(2022, 9, 12)-30, Main_table[Order Date], "&lt;="&amp;DATE(2022, 9, 12))</f>
        <v>8929710</v>
      </c>
      <c r="R214" s="25">
        <f>SUMIFS(Main_table[Amount], Main_table[Order Date], "&gt;"&amp;DATE(2022, 9, 12)-90, Main_table[Order Date], "&lt;="&amp;DATE(2022, 9, 12))</f>
        <v>12529390</v>
      </c>
      <c r="S214" s="25" t="b">
        <f>AND(Main_table[[#This Row],[Order Date]] &gt; DATE(2022,8,12), Main_table[[#This Row],[Order Date]] &lt;=DATE(2022,9,12))</f>
        <v>0</v>
      </c>
    </row>
    <row r="215" spans="2:19" ht="13.8" x14ac:dyDescent="0.25">
      <c r="B215" s="6" t="s">
        <v>661</v>
      </c>
      <c r="C215" s="15">
        <v>44682</v>
      </c>
      <c r="D215" s="6" t="str">
        <f>TEXT(Main_table[[#This Row],[Order Date]],"d")</f>
        <v>1</v>
      </c>
      <c r="E215" s="6" t="str">
        <f>TEXT(Main_table[[#This Row],[Order Date]],"dddd")</f>
        <v>Sunday</v>
      </c>
      <c r="F215" s="6" t="str">
        <f>TEXT(Main_table[[#This Row],[Order Date]],"mmmm")</f>
        <v>May</v>
      </c>
      <c r="G215" s="6" t="s">
        <v>662</v>
      </c>
      <c r="H215" s="6" t="s">
        <v>663</v>
      </c>
      <c r="I215" s="6" t="s">
        <v>15</v>
      </c>
      <c r="J215" s="6" t="s">
        <v>28</v>
      </c>
      <c r="K215" s="25">
        <v>3200</v>
      </c>
      <c r="L215" s="26">
        <v>6</v>
      </c>
      <c r="M215" s="25">
        <f>Main_table[[#This Row],[Qty]]*Main_table[[#This Row],[Price]]</f>
        <v>19200</v>
      </c>
      <c r="N215" s="29" t="s">
        <v>17</v>
      </c>
      <c r="O215" s="25">
        <f>SUMIFS(Main_table[Amount], Main_table[Order Date], "&gt;"&amp;Main_table[[#This Row],[Order Date]]-30,Main_table[Order Date], "&lt;="&amp;Main_table[[#This Row],[Order Date]])</f>
        <v>2144870</v>
      </c>
      <c r="P215" s="25">
        <f>SUMIFS(Main_table[Amount], Main_table[Order Date], "&gt;"&amp;Main_table[[#This Row],[Order Date]]-90,Main_table[Order Date], "&lt;="&amp;Main_table[[#This Row],[Order Date]])</f>
        <v>2194680</v>
      </c>
      <c r="Q215" s="25">
        <f>SUMIFS(Main_table[Amount], Main_table[Order Date], "&gt;"&amp;DATE(2022, 9, 12)-30, Main_table[Order Date], "&lt;="&amp;DATE(2022, 9, 12))</f>
        <v>8929710</v>
      </c>
      <c r="R215" s="25">
        <f>SUMIFS(Main_table[Amount], Main_table[Order Date], "&gt;"&amp;DATE(2022, 9, 12)-90, Main_table[Order Date], "&lt;="&amp;DATE(2022, 9, 12))</f>
        <v>12529390</v>
      </c>
      <c r="S215" s="25" t="b">
        <f>AND(Main_table[[#This Row],[Order Date]] &gt; DATE(2022,8,12), Main_table[[#This Row],[Order Date]] &lt;=DATE(2022,9,12))</f>
        <v>0</v>
      </c>
    </row>
    <row r="216" spans="2:19" ht="13.8" x14ac:dyDescent="0.25">
      <c r="B216" s="6" t="s">
        <v>664</v>
      </c>
      <c r="C216" s="15">
        <v>44682</v>
      </c>
      <c r="D216" s="6" t="str">
        <f>TEXT(Main_table[[#This Row],[Order Date]],"d")</f>
        <v>1</v>
      </c>
      <c r="E216" s="6" t="str">
        <f>TEXT(Main_table[[#This Row],[Order Date]],"dddd")</f>
        <v>Sunday</v>
      </c>
      <c r="F216" s="6" t="str">
        <f>TEXT(Main_table[[#This Row],[Order Date]],"mmmm")</f>
        <v>May</v>
      </c>
      <c r="G216" s="6" t="s">
        <v>665</v>
      </c>
      <c r="H216" s="6" t="s">
        <v>666</v>
      </c>
      <c r="I216" s="6" t="s">
        <v>21</v>
      </c>
      <c r="J216" s="6" t="s">
        <v>33</v>
      </c>
      <c r="K216" s="25">
        <v>2900</v>
      </c>
      <c r="L216" s="26">
        <v>5</v>
      </c>
      <c r="M216" s="25">
        <f>Main_table[[#This Row],[Qty]]*Main_table[[#This Row],[Price]]</f>
        <v>14500</v>
      </c>
      <c r="N216" s="6" t="s">
        <v>23</v>
      </c>
      <c r="O216" s="25">
        <f>SUMIFS(Main_table[Amount], Main_table[Order Date], "&gt;"&amp;Main_table[[#This Row],[Order Date]]-30,Main_table[Order Date], "&lt;="&amp;Main_table[[#This Row],[Order Date]])</f>
        <v>2144870</v>
      </c>
      <c r="P216" s="25">
        <f>SUMIFS(Main_table[Amount], Main_table[Order Date], "&gt;"&amp;Main_table[[#This Row],[Order Date]]-90,Main_table[Order Date], "&lt;="&amp;Main_table[[#This Row],[Order Date]])</f>
        <v>2194680</v>
      </c>
      <c r="Q216" s="25">
        <f>SUMIFS(Main_table[Amount], Main_table[Order Date], "&gt;"&amp;DATE(2022, 9, 12)-30, Main_table[Order Date], "&lt;="&amp;DATE(2022, 9, 12))</f>
        <v>8929710</v>
      </c>
      <c r="R216" s="25">
        <f>SUMIFS(Main_table[Amount], Main_table[Order Date], "&gt;"&amp;DATE(2022, 9, 12)-90, Main_table[Order Date], "&lt;="&amp;DATE(2022, 9, 12))</f>
        <v>12529390</v>
      </c>
      <c r="S216" s="25" t="b">
        <f>AND(Main_table[[#This Row],[Order Date]] &gt; DATE(2022,8,12), Main_table[[#This Row],[Order Date]] &lt;=DATE(2022,9,12))</f>
        <v>0</v>
      </c>
    </row>
    <row r="217" spans="2:19" ht="13.8" x14ac:dyDescent="0.25">
      <c r="B217" s="6" t="s">
        <v>667</v>
      </c>
      <c r="C217" s="15">
        <v>44682</v>
      </c>
      <c r="D217" s="6" t="str">
        <f>TEXT(Main_table[[#This Row],[Order Date]],"d")</f>
        <v>1</v>
      </c>
      <c r="E217" s="6" t="str">
        <f>TEXT(Main_table[[#This Row],[Order Date]],"dddd")</f>
        <v>Sunday</v>
      </c>
      <c r="F217" s="6" t="str">
        <f>TEXT(Main_table[[#This Row],[Order Date]],"mmmm")</f>
        <v>May</v>
      </c>
      <c r="G217" s="6" t="s">
        <v>668</v>
      </c>
      <c r="H217" s="6" t="s">
        <v>669</v>
      </c>
      <c r="I217" s="6" t="s">
        <v>27</v>
      </c>
      <c r="J217" s="6" t="s">
        <v>37</v>
      </c>
      <c r="K217" s="25">
        <v>190</v>
      </c>
      <c r="L217" s="26">
        <v>4</v>
      </c>
      <c r="M217" s="25">
        <f>Main_table[[#This Row],[Qty]]*Main_table[[#This Row],[Price]]</f>
        <v>760</v>
      </c>
      <c r="N217" s="6" t="s">
        <v>17</v>
      </c>
      <c r="O217" s="25">
        <f>SUMIFS(Main_table[Amount], Main_table[Order Date], "&gt;"&amp;Main_table[[#This Row],[Order Date]]-30,Main_table[Order Date], "&lt;="&amp;Main_table[[#This Row],[Order Date]])</f>
        <v>2144870</v>
      </c>
      <c r="P217" s="25">
        <f>SUMIFS(Main_table[Amount], Main_table[Order Date], "&gt;"&amp;Main_table[[#This Row],[Order Date]]-90,Main_table[Order Date], "&lt;="&amp;Main_table[[#This Row],[Order Date]])</f>
        <v>2194680</v>
      </c>
      <c r="Q217" s="25">
        <f>SUMIFS(Main_table[Amount], Main_table[Order Date], "&gt;"&amp;DATE(2022, 9, 12)-30, Main_table[Order Date], "&lt;="&amp;DATE(2022, 9, 12))</f>
        <v>8929710</v>
      </c>
      <c r="R217" s="25">
        <f>SUMIFS(Main_table[Amount], Main_table[Order Date], "&gt;"&amp;DATE(2022, 9, 12)-90, Main_table[Order Date], "&lt;="&amp;DATE(2022, 9, 12))</f>
        <v>12529390</v>
      </c>
      <c r="S217" s="25" t="b">
        <f>AND(Main_table[[#This Row],[Order Date]] &gt; DATE(2022,8,12), Main_table[[#This Row],[Order Date]] &lt;=DATE(2022,9,12))</f>
        <v>0</v>
      </c>
    </row>
    <row r="218" spans="2:19" ht="13.8" x14ac:dyDescent="0.25">
      <c r="B218" s="6" t="s">
        <v>670</v>
      </c>
      <c r="C218" s="15">
        <v>44682</v>
      </c>
      <c r="D218" s="6" t="str">
        <f>TEXT(Main_table[[#This Row],[Order Date]],"d")</f>
        <v>1</v>
      </c>
      <c r="E218" s="6" t="str">
        <f>TEXT(Main_table[[#This Row],[Order Date]],"dddd")</f>
        <v>Sunday</v>
      </c>
      <c r="F218" s="6" t="str">
        <f>TEXT(Main_table[[#This Row],[Order Date]],"mmmm")</f>
        <v>May</v>
      </c>
      <c r="G218" s="6" t="s">
        <v>671</v>
      </c>
      <c r="H218" s="6" t="s">
        <v>672</v>
      </c>
      <c r="I218" s="6" t="s">
        <v>32</v>
      </c>
      <c r="J218" s="6" t="s">
        <v>41</v>
      </c>
      <c r="K218" s="25">
        <v>4000</v>
      </c>
      <c r="L218" s="26">
        <v>10</v>
      </c>
      <c r="M218" s="25">
        <f>Main_table[[#This Row],[Qty]]*Main_table[[#This Row],[Price]]</f>
        <v>40000</v>
      </c>
      <c r="N218" s="6" t="s">
        <v>23</v>
      </c>
      <c r="O218" s="25">
        <f>SUMIFS(Main_table[Amount], Main_table[Order Date], "&gt;"&amp;Main_table[[#This Row],[Order Date]]-30,Main_table[Order Date], "&lt;="&amp;Main_table[[#This Row],[Order Date]])</f>
        <v>2144870</v>
      </c>
      <c r="P218" s="25">
        <f>SUMIFS(Main_table[Amount], Main_table[Order Date], "&gt;"&amp;Main_table[[#This Row],[Order Date]]-90,Main_table[Order Date], "&lt;="&amp;Main_table[[#This Row],[Order Date]])</f>
        <v>2194680</v>
      </c>
      <c r="Q218" s="25">
        <f>SUMIFS(Main_table[Amount], Main_table[Order Date], "&gt;"&amp;DATE(2022, 9, 12)-30, Main_table[Order Date], "&lt;="&amp;DATE(2022, 9, 12))</f>
        <v>8929710</v>
      </c>
      <c r="R218" s="25">
        <f>SUMIFS(Main_table[Amount], Main_table[Order Date], "&gt;"&amp;DATE(2022, 9, 12)-90, Main_table[Order Date], "&lt;="&amp;DATE(2022, 9, 12))</f>
        <v>12529390</v>
      </c>
      <c r="S218" s="25" t="b">
        <f>AND(Main_table[[#This Row],[Order Date]] &gt; DATE(2022,8,12), Main_table[[#This Row],[Order Date]] &lt;=DATE(2022,9,12))</f>
        <v>0</v>
      </c>
    </row>
    <row r="219" spans="2:19" ht="13.8" x14ac:dyDescent="0.25">
      <c r="B219" s="6" t="s">
        <v>673</v>
      </c>
      <c r="C219" s="15">
        <v>44682</v>
      </c>
      <c r="D219" s="6" t="str">
        <f>TEXT(Main_table[[#This Row],[Order Date]],"d")</f>
        <v>1</v>
      </c>
      <c r="E219" s="6" t="str">
        <f>TEXT(Main_table[[#This Row],[Order Date]],"dddd")</f>
        <v>Sunday</v>
      </c>
      <c r="F219" s="6" t="str">
        <f>TEXT(Main_table[[#This Row],[Order Date]],"mmmm")</f>
        <v>May</v>
      </c>
      <c r="G219" s="6" t="s">
        <v>674</v>
      </c>
      <c r="H219" s="6" t="s">
        <v>675</v>
      </c>
      <c r="I219" s="6" t="s">
        <v>15</v>
      </c>
      <c r="J219" s="6" t="s">
        <v>45</v>
      </c>
      <c r="K219" s="25">
        <v>1500</v>
      </c>
      <c r="L219" s="26">
        <v>3</v>
      </c>
      <c r="M219" s="25">
        <f>Main_table[[#This Row],[Qty]]*Main_table[[#This Row],[Price]]</f>
        <v>4500</v>
      </c>
      <c r="N219" s="29" t="s">
        <v>17</v>
      </c>
      <c r="O219" s="25">
        <f>SUMIFS(Main_table[Amount], Main_table[Order Date], "&gt;"&amp;Main_table[[#This Row],[Order Date]]-30,Main_table[Order Date], "&lt;="&amp;Main_table[[#This Row],[Order Date]])</f>
        <v>2144870</v>
      </c>
      <c r="P219" s="25">
        <f>SUMIFS(Main_table[Amount], Main_table[Order Date], "&gt;"&amp;Main_table[[#This Row],[Order Date]]-90,Main_table[Order Date], "&lt;="&amp;Main_table[[#This Row],[Order Date]])</f>
        <v>2194680</v>
      </c>
      <c r="Q219" s="25">
        <f>SUMIFS(Main_table[Amount], Main_table[Order Date], "&gt;"&amp;DATE(2022, 9, 12)-30, Main_table[Order Date], "&lt;="&amp;DATE(2022, 9, 12))</f>
        <v>8929710</v>
      </c>
      <c r="R219" s="25">
        <f>SUMIFS(Main_table[Amount], Main_table[Order Date], "&gt;"&amp;DATE(2022, 9, 12)-90, Main_table[Order Date], "&lt;="&amp;DATE(2022, 9, 12))</f>
        <v>12529390</v>
      </c>
      <c r="S219" s="25" t="b">
        <f>AND(Main_table[[#This Row],[Order Date]] &gt; DATE(2022,8,12), Main_table[[#This Row],[Order Date]] &lt;=DATE(2022,9,12))</f>
        <v>0</v>
      </c>
    </row>
    <row r="220" spans="2:19" ht="13.8" x14ac:dyDescent="0.25">
      <c r="B220" s="6" t="s">
        <v>676</v>
      </c>
      <c r="C220" s="15">
        <v>44683</v>
      </c>
      <c r="D220" s="6" t="str">
        <f>TEXT(Main_table[[#This Row],[Order Date]],"d")</f>
        <v>2</v>
      </c>
      <c r="E220" s="6" t="str">
        <f>TEXT(Main_table[[#This Row],[Order Date]],"dddd")</f>
        <v>Monday</v>
      </c>
      <c r="F220" s="6" t="str">
        <f>TEXT(Main_table[[#This Row],[Order Date]],"mmmm")</f>
        <v>May</v>
      </c>
      <c r="G220" s="6" t="s">
        <v>677</v>
      </c>
      <c r="H220" s="6" t="s">
        <v>678</v>
      </c>
      <c r="I220" s="6" t="s">
        <v>21</v>
      </c>
      <c r="J220" s="6" t="s">
        <v>16</v>
      </c>
      <c r="K220" s="25">
        <v>210</v>
      </c>
      <c r="L220" s="26">
        <v>4</v>
      </c>
      <c r="M220" s="25">
        <f>Main_table[[#This Row],[Qty]]*Main_table[[#This Row],[Price]]</f>
        <v>840</v>
      </c>
      <c r="N220" s="6" t="s">
        <v>23</v>
      </c>
      <c r="O220" s="25">
        <f>SUMIFS(Main_table[Amount], Main_table[Order Date], "&gt;"&amp;Main_table[[#This Row],[Order Date]]-30,Main_table[Order Date], "&lt;="&amp;Main_table[[#This Row],[Order Date]])</f>
        <v>2178920</v>
      </c>
      <c r="P220" s="25">
        <f>SUMIFS(Main_table[Amount], Main_table[Order Date], "&gt;"&amp;Main_table[[#This Row],[Order Date]]-90,Main_table[Order Date], "&lt;="&amp;Main_table[[#This Row],[Order Date]])</f>
        <v>2279360</v>
      </c>
      <c r="Q220" s="25">
        <f>SUMIFS(Main_table[Amount], Main_table[Order Date], "&gt;"&amp;DATE(2022, 9, 12)-30, Main_table[Order Date], "&lt;="&amp;DATE(2022, 9, 12))</f>
        <v>8929710</v>
      </c>
      <c r="R220" s="25">
        <f>SUMIFS(Main_table[Amount], Main_table[Order Date], "&gt;"&amp;DATE(2022, 9, 12)-90, Main_table[Order Date], "&lt;="&amp;DATE(2022, 9, 12))</f>
        <v>12529390</v>
      </c>
      <c r="S220" s="25" t="b">
        <f>AND(Main_table[[#This Row],[Order Date]] &gt; DATE(2022,8,12), Main_table[[#This Row],[Order Date]] &lt;=DATE(2022,9,12))</f>
        <v>0</v>
      </c>
    </row>
    <row r="221" spans="2:19" ht="13.8" x14ac:dyDescent="0.25">
      <c r="B221" s="6" t="s">
        <v>679</v>
      </c>
      <c r="C221" s="15">
        <v>44683</v>
      </c>
      <c r="D221" s="6" t="str">
        <f>TEXT(Main_table[[#This Row],[Order Date]],"d")</f>
        <v>2</v>
      </c>
      <c r="E221" s="6" t="str">
        <f>TEXT(Main_table[[#This Row],[Order Date]],"dddd")</f>
        <v>Monday</v>
      </c>
      <c r="F221" s="6" t="str">
        <f>TEXT(Main_table[[#This Row],[Order Date]],"mmmm")</f>
        <v>May</v>
      </c>
      <c r="G221" s="6" t="s">
        <v>680</v>
      </c>
      <c r="H221" s="6" t="s">
        <v>681</v>
      </c>
      <c r="I221" s="6" t="s">
        <v>27</v>
      </c>
      <c r="J221" s="6" t="s">
        <v>22</v>
      </c>
      <c r="K221" s="25">
        <v>4000</v>
      </c>
      <c r="L221" s="26">
        <v>5</v>
      </c>
      <c r="M221" s="25">
        <f>Main_table[[#This Row],[Qty]]*Main_table[[#This Row],[Price]]</f>
        <v>20000</v>
      </c>
      <c r="N221" s="6" t="s">
        <v>17</v>
      </c>
      <c r="O221" s="25">
        <f>SUMIFS(Main_table[Amount], Main_table[Order Date], "&gt;"&amp;Main_table[[#This Row],[Order Date]]-30,Main_table[Order Date], "&lt;="&amp;Main_table[[#This Row],[Order Date]])</f>
        <v>2178920</v>
      </c>
      <c r="P221" s="25">
        <f>SUMIFS(Main_table[Amount], Main_table[Order Date], "&gt;"&amp;Main_table[[#This Row],[Order Date]]-90,Main_table[Order Date], "&lt;="&amp;Main_table[[#This Row],[Order Date]])</f>
        <v>2279360</v>
      </c>
      <c r="Q221" s="25">
        <f>SUMIFS(Main_table[Amount], Main_table[Order Date], "&gt;"&amp;DATE(2022, 9, 12)-30, Main_table[Order Date], "&lt;="&amp;DATE(2022, 9, 12))</f>
        <v>8929710</v>
      </c>
      <c r="R221" s="25">
        <f>SUMIFS(Main_table[Amount], Main_table[Order Date], "&gt;"&amp;DATE(2022, 9, 12)-90, Main_table[Order Date], "&lt;="&amp;DATE(2022, 9, 12))</f>
        <v>12529390</v>
      </c>
      <c r="S221" s="25" t="b">
        <f>AND(Main_table[[#This Row],[Order Date]] &gt; DATE(2022,8,12), Main_table[[#This Row],[Order Date]] &lt;=DATE(2022,9,12))</f>
        <v>0</v>
      </c>
    </row>
    <row r="222" spans="2:19" ht="13.8" x14ac:dyDescent="0.25">
      <c r="B222" s="6" t="s">
        <v>682</v>
      </c>
      <c r="C222" s="15">
        <v>44683</v>
      </c>
      <c r="D222" s="6" t="str">
        <f>TEXT(Main_table[[#This Row],[Order Date]],"d")</f>
        <v>2</v>
      </c>
      <c r="E222" s="6" t="str">
        <f>TEXT(Main_table[[#This Row],[Order Date]],"dddd")</f>
        <v>Monday</v>
      </c>
      <c r="F222" s="6" t="str">
        <f>TEXT(Main_table[[#This Row],[Order Date]],"mmmm")</f>
        <v>May</v>
      </c>
      <c r="G222" s="6" t="s">
        <v>683</v>
      </c>
      <c r="H222" s="6" t="s">
        <v>684</v>
      </c>
      <c r="I222" s="6" t="s">
        <v>32</v>
      </c>
      <c r="J222" s="6" t="s">
        <v>28</v>
      </c>
      <c r="K222" s="25">
        <v>3200</v>
      </c>
      <c r="L222" s="26">
        <v>6</v>
      </c>
      <c r="M222" s="25">
        <f>Main_table[[#This Row],[Qty]]*Main_table[[#This Row],[Price]]</f>
        <v>19200</v>
      </c>
      <c r="N222" s="6" t="s">
        <v>23</v>
      </c>
      <c r="O222" s="25">
        <f>SUMIFS(Main_table[Amount], Main_table[Order Date], "&gt;"&amp;Main_table[[#This Row],[Order Date]]-30,Main_table[Order Date], "&lt;="&amp;Main_table[[#This Row],[Order Date]])</f>
        <v>2178920</v>
      </c>
      <c r="P222" s="25">
        <f>SUMIFS(Main_table[Amount], Main_table[Order Date], "&gt;"&amp;Main_table[[#This Row],[Order Date]]-90,Main_table[Order Date], "&lt;="&amp;Main_table[[#This Row],[Order Date]])</f>
        <v>2279360</v>
      </c>
      <c r="Q222" s="25">
        <f>SUMIFS(Main_table[Amount], Main_table[Order Date], "&gt;"&amp;DATE(2022, 9, 12)-30, Main_table[Order Date], "&lt;="&amp;DATE(2022, 9, 12))</f>
        <v>8929710</v>
      </c>
      <c r="R222" s="25">
        <f>SUMIFS(Main_table[Amount], Main_table[Order Date], "&gt;"&amp;DATE(2022, 9, 12)-90, Main_table[Order Date], "&lt;="&amp;DATE(2022, 9, 12))</f>
        <v>12529390</v>
      </c>
      <c r="S222" s="25" t="b">
        <f>AND(Main_table[[#This Row],[Order Date]] &gt; DATE(2022,8,12), Main_table[[#This Row],[Order Date]] &lt;=DATE(2022,9,12))</f>
        <v>0</v>
      </c>
    </row>
    <row r="223" spans="2:19" ht="13.8" x14ac:dyDescent="0.25">
      <c r="B223" s="6" t="s">
        <v>685</v>
      </c>
      <c r="C223" s="15">
        <v>44683</v>
      </c>
      <c r="D223" s="6" t="str">
        <f>TEXT(Main_table[[#This Row],[Order Date]],"d")</f>
        <v>2</v>
      </c>
      <c r="E223" s="6" t="str">
        <f>TEXT(Main_table[[#This Row],[Order Date]],"dddd")</f>
        <v>Monday</v>
      </c>
      <c r="F223" s="6" t="str">
        <f>TEXT(Main_table[[#This Row],[Order Date]],"mmmm")</f>
        <v>May</v>
      </c>
      <c r="G223" s="6" t="s">
        <v>686</v>
      </c>
      <c r="H223" s="6" t="s">
        <v>687</v>
      </c>
      <c r="I223" s="6" t="s">
        <v>15</v>
      </c>
      <c r="J223" s="6" t="s">
        <v>33</v>
      </c>
      <c r="K223" s="25">
        <v>2900</v>
      </c>
      <c r="L223" s="26">
        <v>5</v>
      </c>
      <c r="M223" s="25">
        <f>Main_table[[#This Row],[Qty]]*Main_table[[#This Row],[Price]]</f>
        <v>14500</v>
      </c>
      <c r="N223" s="29" t="s">
        <v>17</v>
      </c>
      <c r="O223" s="25">
        <f>SUMIFS(Main_table[Amount], Main_table[Order Date], "&gt;"&amp;Main_table[[#This Row],[Order Date]]-30,Main_table[Order Date], "&lt;="&amp;Main_table[[#This Row],[Order Date]])</f>
        <v>2178920</v>
      </c>
      <c r="P223" s="25">
        <f>SUMIFS(Main_table[Amount], Main_table[Order Date], "&gt;"&amp;Main_table[[#This Row],[Order Date]]-90,Main_table[Order Date], "&lt;="&amp;Main_table[[#This Row],[Order Date]])</f>
        <v>2279360</v>
      </c>
      <c r="Q223" s="25">
        <f>SUMIFS(Main_table[Amount], Main_table[Order Date], "&gt;"&amp;DATE(2022, 9, 12)-30, Main_table[Order Date], "&lt;="&amp;DATE(2022, 9, 12))</f>
        <v>8929710</v>
      </c>
      <c r="R223" s="25">
        <f>SUMIFS(Main_table[Amount], Main_table[Order Date], "&gt;"&amp;DATE(2022, 9, 12)-90, Main_table[Order Date], "&lt;="&amp;DATE(2022, 9, 12))</f>
        <v>12529390</v>
      </c>
      <c r="S223" s="25" t="b">
        <f>AND(Main_table[[#This Row],[Order Date]] &gt; DATE(2022,8,12), Main_table[[#This Row],[Order Date]] &lt;=DATE(2022,9,12))</f>
        <v>0</v>
      </c>
    </row>
    <row r="224" spans="2:19" ht="13.8" x14ac:dyDescent="0.25">
      <c r="B224" s="6" t="s">
        <v>688</v>
      </c>
      <c r="C224" s="15">
        <v>44683</v>
      </c>
      <c r="D224" s="6" t="str">
        <f>TEXT(Main_table[[#This Row],[Order Date]],"d")</f>
        <v>2</v>
      </c>
      <c r="E224" s="6" t="str">
        <f>TEXT(Main_table[[#This Row],[Order Date]],"dddd")</f>
        <v>Monday</v>
      </c>
      <c r="F224" s="6" t="str">
        <f>TEXT(Main_table[[#This Row],[Order Date]],"mmmm")</f>
        <v>May</v>
      </c>
      <c r="G224" s="6" t="s">
        <v>689</v>
      </c>
      <c r="H224" s="6" t="s">
        <v>690</v>
      </c>
      <c r="I224" s="6" t="s">
        <v>21</v>
      </c>
      <c r="J224" s="6" t="s">
        <v>37</v>
      </c>
      <c r="K224" s="25">
        <v>190</v>
      </c>
      <c r="L224" s="26">
        <v>6</v>
      </c>
      <c r="M224" s="25">
        <f>Main_table[[#This Row],[Qty]]*Main_table[[#This Row],[Price]]</f>
        <v>1140</v>
      </c>
      <c r="N224" s="6" t="s">
        <v>23</v>
      </c>
      <c r="O224" s="25">
        <f>SUMIFS(Main_table[Amount], Main_table[Order Date], "&gt;"&amp;Main_table[[#This Row],[Order Date]]-30,Main_table[Order Date], "&lt;="&amp;Main_table[[#This Row],[Order Date]])</f>
        <v>2178920</v>
      </c>
      <c r="P224" s="25">
        <f>SUMIFS(Main_table[Amount], Main_table[Order Date], "&gt;"&amp;Main_table[[#This Row],[Order Date]]-90,Main_table[Order Date], "&lt;="&amp;Main_table[[#This Row],[Order Date]])</f>
        <v>2279360</v>
      </c>
      <c r="Q224" s="25">
        <f>SUMIFS(Main_table[Amount], Main_table[Order Date], "&gt;"&amp;DATE(2022, 9, 12)-30, Main_table[Order Date], "&lt;="&amp;DATE(2022, 9, 12))</f>
        <v>8929710</v>
      </c>
      <c r="R224" s="25">
        <f>SUMIFS(Main_table[Amount], Main_table[Order Date], "&gt;"&amp;DATE(2022, 9, 12)-90, Main_table[Order Date], "&lt;="&amp;DATE(2022, 9, 12))</f>
        <v>12529390</v>
      </c>
      <c r="S224" s="25" t="b">
        <f>AND(Main_table[[#This Row],[Order Date]] &gt; DATE(2022,8,12), Main_table[[#This Row],[Order Date]] &lt;=DATE(2022,9,12))</f>
        <v>0</v>
      </c>
    </row>
    <row r="225" spans="2:19" ht="13.8" x14ac:dyDescent="0.25">
      <c r="B225" s="6" t="s">
        <v>691</v>
      </c>
      <c r="C225" s="15">
        <v>44683</v>
      </c>
      <c r="D225" s="6" t="str">
        <f>TEXT(Main_table[[#This Row],[Order Date]],"d")</f>
        <v>2</v>
      </c>
      <c r="E225" s="6" t="str">
        <f>TEXT(Main_table[[#This Row],[Order Date]],"dddd")</f>
        <v>Monday</v>
      </c>
      <c r="F225" s="6" t="str">
        <f>TEXT(Main_table[[#This Row],[Order Date]],"mmmm")</f>
        <v>May</v>
      </c>
      <c r="G225" s="6" t="s">
        <v>692</v>
      </c>
      <c r="H225" s="6" t="s">
        <v>693</v>
      </c>
      <c r="I225" s="6" t="s">
        <v>27</v>
      </c>
      <c r="J225" s="6" t="s">
        <v>41</v>
      </c>
      <c r="K225" s="25">
        <v>4000</v>
      </c>
      <c r="L225" s="26">
        <v>5</v>
      </c>
      <c r="M225" s="25">
        <f>Main_table[[#This Row],[Qty]]*Main_table[[#This Row],[Price]]</f>
        <v>20000</v>
      </c>
      <c r="N225" s="6" t="s">
        <v>17</v>
      </c>
      <c r="O225" s="25">
        <f>SUMIFS(Main_table[Amount], Main_table[Order Date], "&gt;"&amp;Main_table[[#This Row],[Order Date]]-30,Main_table[Order Date], "&lt;="&amp;Main_table[[#This Row],[Order Date]])</f>
        <v>2178920</v>
      </c>
      <c r="P225" s="25">
        <f>SUMIFS(Main_table[Amount], Main_table[Order Date], "&gt;"&amp;Main_table[[#This Row],[Order Date]]-90,Main_table[Order Date], "&lt;="&amp;Main_table[[#This Row],[Order Date]])</f>
        <v>2279360</v>
      </c>
      <c r="Q225" s="25">
        <f>SUMIFS(Main_table[Amount], Main_table[Order Date], "&gt;"&amp;DATE(2022, 9, 12)-30, Main_table[Order Date], "&lt;="&amp;DATE(2022, 9, 12))</f>
        <v>8929710</v>
      </c>
      <c r="R225" s="25">
        <f>SUMIFS(Main_table[Amount], Main_table[Order Date], "&gt;"&amp;DATE(2022, 9, 12)-90, Main_table[Order Date], "&lt;="&amp;DATE(2022, 9, 12))</f>
        <v>12529390</v>
      </c>
      <c r="S225" s="25" t="b">
        <f>AND(Main_table[[#This Row],[Order Date]] &gt; DATE(2022,8,12), Main_table[[#This Row],[Order Date]] &lt;=DATE(2022,9,12))</f>
        <v>0</v>
      </c>
    </row>
    <row r="226" spans="2:19" ht="13.8" x14ac:dyDescent="0.25">
      <c r="B226" s="6" t="s">
        <v>694</v>
      </c>
      <c r="C226" s="15">
        <v>44683</v>
      </c>
      <c r="D226" s="6" t="str">
        <f>TEXT(Main_table[[#This Row],[Order Date]],"d")</f>
        <v>2</v>
      </c>
      <c r="E226" s="6" t="str">
        <f>TEXT(Main_table[[#This Row],[Order Date]],"dddd")</f>
        <v>Monday</v>
      </c>
      <c r="F226" s="6" t="str">
        <f>TEXT(Main_table[[#This Row],[Order Date]],"mmmm")</f>
        <v>May</v>
      </c>
      <c r="G226" s="6" t="s">
        <v>695</v>
      </c>
      <c r="H226" s="6" t="s">
        <v>696</v>
      </c>
      <c r="I226" s="6" t="s">
        <v>32</v>
      </c>
      <c r="J226" s="6" t="s">
        <v>45</v>
      </c>
      <c r="K226" s="25">
        <v>1500</v>
      </c>
      <c r="L226" s="26">
        <v>6</v>
      </c>
      <c r="M226" s="25">
        <f>Main_table[[#This Row],[Qty]]*Main_table[[#This Row],[Price]]</f>
        <v>9000</v>
      </c>
      <c r="N226" s="6" t="s">
        <v>23</v>
      </c>
      <c r="O226" s="25">
        <f>SUMIFS(Main_table[Amount], Main_table[Order Date], "&gt;"&amp;Main_table[[#This Row],[Order Date]]-30,Main_table[Order Date], "&lt;="&amp;Main_table[[#This Row],[Order Date]])</f>
        <v>2178920</v>
      </c>
      <c r="P226" s="25">
        <f>SUMIFS(Main_table[Amount], Main_table[Order Date], "&gt;"&amp;Main_table[[#This Row],[Order Date]]-90,Main_table[Order Date], "&lt;="&amp;Main_table[[#This Row],[Order Date]])</f>
        <v>2279360</v>
      </c>
      <c r="Q226" s="25">
        <f>SUMIFS(Main_table[Amount], Main_table[Order Date], "&gt;"&amp;DATE(2022, 9, 12)-30, Main_table[Order Date], "&lt;="&amp;DATE(2022, 9, 12))</f>
        <v>8929710</v>
      </c>
      <c r="R226" s="25">
        <f>SUMIFS(Main_table[Amount], Main_table[Order Date], "&gt;"&amp;DATE(2022, 9, 12)-90, Main_table[Order Date], "&lt;="&amp;DATE(2022, 9, 12))</f>
        <v>12529390</v>
      </c>
      <c r="S226" s="25" t="b">
        <f>AND(Main_table[[#This Row],[Order Date]] &gt; DATE(2022,8,12), Main_table[[#This Row],[Order Date]] &lt;=DATE(2022,9,12))</f>
        <v>0</v>
      </c>
    </row>
    <row r="227" spans="2:19" ht="13.8" x14ac:dyDescent="0.25">
      <c r="B227" s="6" t="s">
        <v>697</v>
      </c>
      <c r="C227" s="15">
        <v>44684</v>
      </c>
      <c r="D227" s="6" t="str">
        <f>TEXT(Main_table[[#This Row],[Order Date]],"d")</f>
        <v>3</v>
      </c>
      <c r="E227" s="6" t="str">
        <f>TEXT(Main_table[[#This Row],[Order Date]],"dddd")</f>
        <v>Tuesday</v>
      </c>
      <c r="F227" s="6" t="str">
        <f>TEXT(Main_table[[#This Row],[Order Date]],"mmmm")</f>
        <v>May</v>
      </c>
      <c r="G227" s="6" t="s">
        <v>698</v>
      </c>
      <c r="H227" s="6" t="s">
        <v>699</v>
      </c>
      <c r="I227" s="6" t="s">
        <v>15</v>
      </c>
      <c r="J227" s="6" t="s">
        <v>16</v>
      </c>
      <c r="K227" s="25">
        <v>210</v>
      </c>
      <c r="L227" s="26">
        <v>2</v>
      </c>
      <c r="M227" s="25">
        <f>Main_table[[#This Row],[Qty]]*Main_table[[#This Row],[Price]]</f>
        <v>420</v>
      </c>
      <c r="N227" s="29" t="s">
        <v>17</v>
      </c>
      <c r="O227" s="25">
        <f>SUMIFS(Main_table[Amount], Main_table[Order Date], "&gt;"&amp;Main_table[[#This Row],[Order Date]]-30,Main_table[Order Date], "&lt;="&amp;Main_table[[#This Row],[Order Date]])</f>
        <v>2128930</v>
      </c>
      <c r="P227" s="25">
        <f>SUMIFS(Main_table[Amount], Main_table[Order Date], "&gt;"&amp;Main_table[[#This Row],[Order Date]]-90,Main_table[Order Date], "&lt;="&amp;Main_table[[#This Row],[Order Date]])</f>
        <v>2329170</v>
      </c>
      <c r="Q227" s="25">
        <f>SUMIFS(Main_table[Amount], Main_table[Order Date], "&gt;"&amp;DATE(2022, 9, 12)-30, Main_table[Order Date], "&lt;="&amp;DATE(2022, 9, 12))</f>
        <v>8929710</v>
      </c>
      <c r="R227" s="25">
        <f>SUMIFS(Main_table[Amount], Main_table[Order Date], "&gt;"&amp;DATE(2022, 9, 12)-90, Main_table[Order Date], "&lt;="&amp;DATE(2022, 9, 12))</f>
        <v>12529390</v>
      </c>
      <c r="S227" s="25" t="b">
        <f>AND(Main_table[[#This Row],[Order Date]] &gt; DATE(2022,8,12), Main_table[[#This Row],[Order Date]] &lt;=DATE(2022,9,12))</f>
        <v>0</v>
      </c>
    </row>
    <row r="228" spans="2:19" ht="13.8" x14ac:dyDescent="0.25">
      <c r="B228" s="6" t="s">
        <v>700</v>
      </c>
      <c r="C228" s="15">
        <v>44684</v>
      </c>
      <c r="D228" s="6" t="str">
        <f>TEXT(Main_table[[#This Row],[Order Date]],"d")</f>
        <v>3</v>
      </c>
      <c r="E228" s="6" t="str">
        <f>TEXT(Main_table[[#This Row],[Order Date]],"dddd")</f>
        <v>Tuesday</v>
      </c>
      <c r="F228" s="6" t="str">
        <f>TEXT(Main_table[[#This Row],[Order Date]],"mmmm")</f>
        <v>May</v>
      </c>
      <c r="G228" s="6" t="s">
        <v>701</v>
      </c>
      <c r="H228" s="6" t="s">
        <v>702</v>
      </c>
      <c r="I228" s="6" t="s">
        <v>21</v>
      </c>
      <c r="J228" s="6" t="s">
        <v>22</v>
      </c>
      <c r="K228" s="25">
        <v>4000</v>
      </c>
      <c r="L228" s="26">
        <v>3</v>
      </c>
      <c r="M228" s="25">
        <f>Main_table[[#This Row],[Qty]]*Main_table[[#This Row],[Price]]</f>
        <v>12000</v>
      </c>
      <c r="N228" s="6" t="s">
        <v>23</v>
      </c>
      <c r="O228" s="25">
        <f>SUMIFS(Main_table[Amount], Main_table[Order Date], "&gt;"&amp;Main_table[[#This Row],[Order Date]]-30,Main_table[Order Date], "&lt;="&amp;Main_table[[#This Row],[Order Date]])</f>
        <v>2128930</v>
      </c>
      <c r="P228" s="25">
        <f>SUMIFS(Main_table[Amount], Main_table[Order Date], "&gt;"&amp;Main_table[[#This Row],[Order Date]]-90,Main_table[Order Date], "&lt;="&amp;Main_table[[#This Row],[Order Date]])</f>
        <v>2329170</v>
      </c>
      <c r="Q228" s="25">
        <f>SUMIFS(Main_table[Amount], Main_table[Order Date], "&gt;"&amp;DATE(2022, 9, 12)-30, Main_table[Order Date], "&lt;="&amp;DATE(2022, 9, 12))</f>
        <v>8929710</v>
      </c>
      <c r="R228" s="25">
        <f>SUMIFS(Main_table[Amount], Main_table[Order Date], "&gt;"&amp;DATE(2022, 9, 12)-90, Main_table[Order Date], "&lt;="&amp;DATE(2022, 9, 12))</f>
        <v>12529390</v>
      </c>
      <c r="S228" s="25" t="b">
        <f>AND(Main_table[[#This Row],[Order Date]] &gt; DATE(2022,8,12), Main_table[[#This Row],[Order Date]] &lt;=DATE(2022,9,12))</f>
        <v>0</v>
      </c>
    </row>
    <row r="229" spans="2:19" ht="13.8" x14ac:dyDescent="0.25">
      <c r="B229" s="6" t="s">
        <v>703</v>
      </c>
      <c r="C229" s="15">
        <v>44684</v>
      </c>
      <c r="D229" s="6" t="str">
        <f>TEXT(Main_table[[#This Row],[Order Date]],"d")</f>
        <v>3</v>
      </c>
      <c r="E229" s="6" t="str">
        <f>TEXT(Main_table[[#This Row],[Order Date]],"dddd")</f>
        <v>Tuesday</v>
      </c>
      <c r="F229" s="6" t="str">
        <f>TEXT(Main_table[[#This Row],[Order Date]],"mmmm")</f>
        <v>May</v>
      </c>
      <c r="G229" s="6" t="s">
        <v>704</v>
      </c>
      <c r="H229" s="6" t="s">
        <v>705</v>
      </c>
      <c r="I229" s="6" t="s">
        <v>27</v>
      </c>
      <c r="J229" s="6" t="s">
        <v>28</v>
      </c>
      <c r="K229" s="25">
        <v>3200</v>
      </c>
      <c r="L229" s="26">
        <v>5</v>
      </c>
      <c r="M229" s="25">
        <f>Main_table[[#This Row],[Qty]]*Main_table[[#This Row],[Price]]</f>
        <v>16000</v>
      </c>
      <c r="N229" s="6" t="s">
        <v>17</v>
      </c>
      <c r="O229" s="25">
        <f>SUMIFS(Main_table[Amount], Main_table[Order Date], "&gt;"&amp;Main_table[[#This Row],[Order Date]]-30,Main_table[Order Date], "&lt;="&amp;Main_table[[#This Row],[Order Date]])</f>
        <v>2128930</v>
      </c>
      <c r="P229" s="25">
        <f>SUMIFS(Main_table[Amount], Main_table[Order Date], "&gt;"&amp;Main_table[[#This Row],[Order Date]]-90,Main_table[Order Date], "&lt;="&amp;Main_table[[#This Row],[Order Date]])</f>
        <v>2329170</v>
      </c>
      <c r="Q229" s="25">
        <f>SUMIFS(Main_table[Amount], Main_table[Order Date], "&gt;"&amp;DATE(2022, 9, 12)-30, Main_table[Order Date], "&lt;="&amp;DATE(2022, 9, 12))</f>
        <v>8929710</v>
      </c>
      <c r="R229" s="25">
        <f>SUMIFS(Main_table[Amount], Main_table[Order Date], "&gt;"&amp;DATE(2022, 9, 12)-90, Main_table[Order Date], "&lt;="&amp;DATE(2022, 9, 12))</f>
        <v>12529390</v>
      </c>
      <c r="S229" s="25" t="b">
        <f>AND(Main_table[[#This Row],[Order Date]] &gt; DATE(2022,8,12), Main_table[[#This Row],[Order Date]] &lt;=DATE(2022,9,12))</f>
        <v>0</v>
      </c>
    </row>
    <row r="230" spans="2:19" ht="13.8" x14ac:dyDescent="0.25">
      <c r="B230" s="6" t="s">
        <v>706</v>
      </c>
      <c r="C230" s="15">
        <v>44684</v>
      </c>
      <c r="D230" s="6" t="str">
        <f>TEXT(Main_table[[#This Row],[Order Date]],"d")</f>
        <v>3</v>
      </c>
      <c r="E230" s="6" t="str">
        <f>TEXT(Main_table[[#This Row],[Order Date]],"dddd")</f>
        <v>Tuesday</v>
      </c>
      <c r="F230" s="6" t="str">
        <f>TEXT(Main_table[[#This Row],[Order Date]],"mmmm")</f>
        <v>May</v>
      </c>
      <c r="G230" s="6" t="s">
        <v>707</v>
      </c>
      <c r="H230" s="6" t="s">
        <v>708</v>
      </c>
      <c r="I230" s="6" t="s">
        <v>32</v>
      </c>
      <c r="J230" s="6" t="s">
        <v>33</v>
      </c>
      <c r="K230" s="25">
        <v>2900</v>
      </c>
      <c r="L230" s="26">
        <v>3</v>
      </c>
      <c r="M230" s="25">
        <f>Main_table[[#This Row],[Qty]]*Main_table[[#This Row],[Price]]</f>
        <v>8700</v>
      </c>
      <c r="N230" s="6" t="s">
        <v>23</v>
      </c>
      <c r="O230" s="25">
        <f>SUMIFS(Main_table[Amount], Main_table[Order Date], "&gt;"&amp;Main_table[[#This Row],[Order Date]]-30,Main_table[Order Date], "&lt;="&amp;Main_table[[#This Row],[Order Date]])</f>
        <v>2128930</v>
      </c>
      <c r="P230" s="25">
        <f>SUMIFS(Main_table[Amount], Main_table[Order Date], "&gt;"&amp;Main_table[[#This Row],[Order Date]]-90,Main_table[Order Date], "&lt;="&amp;Main_table[[#This Row],[Order Date]])</f>
        <v>2329170</v>
      </c>
      <c r="Q230" s="25">
        <f>SUMIFS(Main_table[Amount], Main_table[Order Date], "&gt;"&amp;DATE(2022, 9, 12)-30, Main_table[Order Date], "&lt;="&amp;DATE(2022, 9, 12))</f>
        <v>8929710</v>
      </c>
      <c r="R230" s="25">
        <f>SUMIFS(Main_table[Amount], Main_table[Order Date], "&gt;"&amp;DATE(2022, 9, 12)-90, Main_table[Order Date], "&lt;="&amp;DATE(2022, 9, 12))</f>
        <v>12529390</v>
      </c>
      <c r="S230" s="25" t="b">
        <f>AND(Main_table[[#This Row],[Order Date]] &gt; DATE(2022,8,12), Main_table[[#This Row],[Order Date]] &lt;=DATE(2022,9,12))</f>
        <v>0</v>
      </c>
    </row>
    <row r="231" spans="2:19" ht="13.8" x14ac:dyDescent="0.25">
      <c r="B231" s="6" t="s">
        <v>709</v>
      </c>
      <c r="C231" s="15">
        <v>44684</v>
      </c>
      <c r="D231" s="6" t="str">
        <f>TEXT(Main_table[[#This Row],[Order Date]],"d")</f>
        <v>3</v>
      </c>
      <c r="E231" s="6" t="str">
        <f>TEXT(Main_table[[#This Row],[Order Date]],"dddd")</f>
        <v>Tuesday</v>
      </c>
      <c r="F231" s="6" t="str">
        <f>TEXT(Main_table[[#This Row],[Order Date]],"mmmm")</f>
        <v>May</v>
      </c>
      <c r="G231" s="6" t="s">
        <v>710</v>
      </c>
      <c r="H231" s="6" t="s">
        <v>711</v>
      </c>
      <c r="I231" s="6" t="s">
        <v>15</v>
      </c>
      <c r="J231" s="6" t="s">
        <v>37</v>
      </c>
      <c r="K231" s="25">
        <v>190</v>
      </c>
      <c r="L231" s="26">
        <v>1</v>
      </c>
      <c r="M231" s="25">
        <f>Main_table[[#This Row],[Qty]]*Main_table[[#This Row],[Price]]</f>
        <v>190</v>
      </c>
      <c r="N231" s="29" t="s">
        <v>17</v>
      </c>
      <c r="O231" s="25">
        <f>SUMIFS(Main_table[Amount], Main_table[Order Date], "&gt;"&amp;Main_table[[#This Row],[Order Date]]-30,Main_table[Order Date], "&lt;="&amp;Main_table[[#This Row],[Order Date]])</f>
        <v>2128930</v>
      </c>
      <c r="P231" s="25">
        <f>SUMIFS(Main_table[Amount], Main_table[Order Date], "&gt;"&amp;Main_table[[#This Row],[Order Date]]-90,Main_table[Order Date], "&lt;="&amp;Main_table[[#This Row],[Order Date]])</f>
        <v>2329170</v>
      </c>
      <c r="Q231" s="25">
        <f>SUMIFS(Main_table[Amount], Main_table[Order Date], "&gt;"&amp;DATE(2022, 9, 12)-30, Main_table[Order Date], "&lt;="&amp;DATE(2022, 9, 12))</f>
        <v>8929710</v>
      </c>
      <c r="R231" s="25">
        <f>SUMIFS(Main_table[Amount], Main_table[Order Date], "&gt;"&amp;DATE(2022, 9, 12)-90, Main_table[Order Date], "&lt;="&amp;DATE(2022, 9, 12))</f>
        <v>12529390</v>
      </c>
      <c r="S231" s="25" t="b">
        <f>AND(Main_table[[#This Row],[Order Date]] &gt; DATE(2022,8,12), Main_table[[#This Row],[Order Date]] &lt;=DATE(2022,9,12))</f>
        <v>0</v>
      </c>
    </row>
    <row r="232" spans="2:19" ht="13.8" x14ac:dyDescent="0.25">
      <c r="B232" s="6" t="s">
        <v>712</v>
      </c>
      <c r="C232" s="15">
        <v>44684</v>
      </c>
      <c r="D232" s="6" t="str">
        <f>TEXT(Main_table[[#This Row],[Order Date]],"d")</f>
        <v>3</v>
      </c>
      <c r="E232" s="6" t="str">
        <f>TEXT(Main_table[[#This Row],[Order Date]],"dddd")</f>
        <v>Tuesday</v>
      </c>
      <c r="F232" s="6" t="str">
        <f>TEXT(Main_table[[#This Row],[Order Date]],"mmmm")</f>
        <v>May</v>
      </c>
      <c r="G232" s="6" t="s">
        <v>713</v>
      </c>
      <c r="H232" s="6" t="s">
        <v>714</v>
      </c>
      <c r="I232" s="6" t="s">
        <v>21</v>
      </c>
      <c r="J232" s="6" t="s">
        <v>41</v>
      </c>
      <c r="K232" s="25">
        <v>4000</v>
      </c>
      <c r="L232" s="26">
        <v>2</v>
      </c>
      <c r="M232" s="25">
        <f>Main_table[[#This Row],[Qty]]*Main_table[[#This Row],[Price]]</f>
        <v>8000</v>
      </c>
      <c r="N232" s="6" t="s">
        <v>23</v>
      </c>
      <c r="O232" s="25">
        <f>SUMIFS(Main_table[Amount], Main_table[Order Date], "&gt;"&amp;Main_table[[#This Row],[Order Date]]-30,Main_table[Order Date], "&lt;="&amp;Main_table[[#This Row],[Order Date]])</f>
        <v>2128930</v>
      </c>
      <c r="P232" s="25">
        <f>SUMIFS(Main_table[Amount], Main_table[Order Date], "&gt;"&amp;Main_table[[#This Row],[Order Date]]-90,Main_table[Order Date], "&lt;="&amp;Main_table[[#This Row],[Order Date]])</f>
        <v>2329170</v>
      </c>
      <c r="Q232" s="25">
        <f>SUMIFS(Main_table[Amount], Main_table[Order Date], "&gt;"&amp;DATE(2022, 9, 12)-30, Main_table[Order Date], "&lt;="&amp;DATE(2022, 9, 12))</f>
        <v>8929710</v>
      </c>
      <c r="R232" s="25">
        <f>SUMIFS(Main_table[Amount], Main_table[Order Date], "&gt;"&amp;DATE(2022, 9, 12)-90, Main_table[Order Date], "&lt;="&amp;DATE(2022, 9, 12))</f>
        <v>12529390</v>
      </c>
      <c r="S232" s="25" t="b">
        <f>AND(Main_table[[#This Row],[Order Date]] &gt; DATE(2022,8,12), Main_table[[#This Row],[Order Date]] &lt;=DATE(2022,9,12))</f>
        <v>0</v>
      </c>
    </row>
    <row r="233" spans="2:19" ht="13.8" x14ac:dyDescent="0.25">
      <c r="B233" s="6" t="s">
        <v>715</v>
      </c>
      <c r="C233" s="15">
        <v>44684</v>
      </c>
      <c r="D233" s="6" t="str">
        <f>TEXT(Main_table[[#This Row],[Order Date]],"d")</f>
        <v>3</v>
      </c>
      <c r="E233" s="6" t="str">
        <f>TEXT(Main_table[[#This Row],[Order Date]],"dddd")</f>
        <v>Tuesday</v>
      </c>
      <c r="F233" s="6" t="str">
        <f>TEXT(Main_table[[#This Row],[Order Date]],"mmmm")</f>
        <v>May</v>
      </c>
      <c r="G233" s="6" t="s">
        <v>716</v>
      </c>
      <c r="H233" s="6" t="s">
        <v>717</v>
      </c>
      <c r="I233" s="6" t="s">
        <v>27</v>
      </c>
      <c r="J233" s="6" t="s">
        <v>45</v>
      </c>
      <c r="K233" s="25">
        <v>1500</v>
      </c>
      <c r="L233" s="26">
        <v>3</v>
      </c>
      <c r="M233" s="25">
        <f>Main_table[[#This Row],[Qty]]*Main_table[[#This Row],[Price]]</f>
        <v>4500</v>
      </c>
      <c r="N233" s="6" t="s">
        <v>17</v>
      </c>
      <c r="O233" s="25">
        <f>SUMIFS(Main_table[Amount], Main_table[Order Date], "&gt;"&amp;Main_table[[#This Row],[Order Date]]-30,Main_table[Order Date], "&lt;="&amp;Main_table[[#This Row],[Order Date]])</f>
        <v>2128930</v>
      </c>
      <c r="P233" s="25">
        <f>SUMIFS(Main_table[Amount], Main_table[Order Date], "&gt;"&amp;Main_table[[#This Row],[Order Date]]-90,Main_table[Order Date], "&lt;="&amp;Main_table[[#This Row],[Order Date]])</f>
        <v>2329170</v>
      </c>
      <c r="Q233" s="25">
        <f>SUMIFS(Main_table[Amount], Main_table[Order Date], "&gt;"&amp;DATE(2022, 9, 12)-30, Main_table[Order Date], "&lt;="&amp;DATE(2022, 9, 12))</f>
        <v>8929710</v>
      </c>
      <c r="R233" s="25">
        <f>SUMIFS(Main_table[Amount], Main_table[Order Date], "&gt;"&amp;DATE(2022, 9, 12)-90, Main_table[Order Date], "&lt;="&amp;DATE(2022, 9, 12))</f>
        <v>12529390</v>
      </c>
      <c r="S233" s="25" t="b">
        <f>AND(Main_table[[#This Row],[Order Date]] &gt; DATE(2022,8,12), Main_table[[#This Row],[Order Date]] &lt;=DATE(2022,9,12))</f>
        <v>0</v>
      </c>
    </row>
    <row r="234" spans="2:19" ht="13.8" x14ac:dyDescent="0.25">
      <c r="B234" s="6" t="s">
        <v>718</v>
      </c>
      <c r="C234" s="15">
        <v>44685</v>
      </c>
      <c r="D234" s="6" t="str">
        <f>TEXT(Main_table[[#This Row],[Order Date]],"d")</f>
        <v>4</v>
      </c>
      <c r="E234" s="6" t="str">
        <f>TEXT(Main_table[[#This Row],[Order Date]],"dddd")</f>
        <v>Wednesday</v>
      </c>
      <c r="F234" s="6" t="str">
        <f>TEXT(Main_table[[#This Row],[Order Date]],"mmmm")</f>
        <v>May</v>
      </c>
      <c r="G234" s="6" t="s">
        <v>719</v>
      </c>
      <c r="H234" s="6" t="s">
        <v>720</v>
      </c>
      <c r="I234" s="6" t="s">
        <v>32</v>
      </c>
      <c r="J234" s="6" t="s">
        <v>16</v>
      </c>
      <c r="K234" s="25">
        <v>210</v>
      </c>
      <c r="L234" s="26">
        <v>7</v>
      </c>
      <c r="M234" s="25">
        <f>Main_table[[#This Row],[Qty]]*Main_table[[#This Row],[Price]]</f>
        <v>1470</v>
      </c>
      <c r="N234" s="6" t="s">
        <v>23</v>
      </c>
      <c r="O234" s="25">
        <f>SUMIFS(Main_table[Amount], Main_table[Order Date], "&gt;"&amp;Main_table[[#This Row],[Order Date]]-30,Main_table[Order Date], "&lt;="&amp;Main_table[[#This Row],[Order Date]])</f>
        <v>2094880</v>
      </c>
      <c r="P234" s="25">
        <f>SUMIFS(Main_table[Amount], Main_table[Order Date], "&gt;"&amp;Main_table[[#This Row],[Order Date]]-90,Main_table[Order Date], "&lt;="&amp;Main_table[[#This Row],[Order Date]])</f>
        <v>2379800</v>
      </c>
      <c r="Q234" s="25">
        <f>SUMIFS(Main_table[Amount], Main_table[Order Date], "&gt;"&amp;DATE(2022, 9, 12)-30, Main_table[Order Date], "&lt;="&amp;DATE(2022, 9, 12))</f>
        <v>8929710</v>
      </c>
      <c r="R234" s="25">
        <f>SUMIFS(Main_table[Amount], Main_table[Order Date], "&gt;"&amp;DATE(2022, 9, 12)-90, Main_table[Order Date], "&lt;="&amp;DATE(2022, 9, 12))</f>
        <v>12529390</v>
      </c>
      <c r="S234" s="25" t="b">
        <f>AND(Main_table[[#This Row],[Order Date]] &gt; DATE(2022,8,12), Main_table[[#This Row],[Order Date]] &lt;=DATE(2022,9,12))</f>
        <v>0</v>
      </c>
    </row>
    <row r="235" spans="2:19" ht="13.8" x14ac:dyDescent="0.25">
      <c r="B235" s="6" t="s">
        <v>721</v>
      </c>
      <c r="C235" s="15">
        <v>44685</v>
      </c>
      <c r="D235" s="6" t="str">
        <f>TEXT(Main_table[[#This Row],[Order Date]],"d")</f>
        <v>4</v>
      </c>
      <c r="E235" s="6" t="str">
        <f>TEXT(Main_table[[#This Row],[Order Date]],"dddd")</f>
        <v>Wednesday</v>
      </c>
      <c r="F235" s="6" t="str">
        <f>TEXT(Main_table[[#This Row],[Order Date]],"mmmm")</f>
        <v>May</v>
      </c>
      <c r="G235" s="6" t="s">
        <v>722</v>
      </c>
      <c r="H235" s="6" t="s">
        <v>723</v>
      </c>
      <c r="I235" s="6" t="s">
        <v>15</v>
      </c>
      <c r="J235" s="6" t="s">
        <v>22</v>
      </c>
      <c r="K235" s="25">
        <v>4000</v>
      </c>
      <c r="L235" s="26">
        <v>6</v>
      </c>
      <c r="M235" s="25">
        <f>Main_table[[#This Row],[Qty]]*Main_table[[#This Row],[Price]]</f>
        <v>24000</v>
      </c>
      <c r="N235" s="29" t="s">
        <v>17</v>
      </c>
      <c r="O235" s="25">
        <f>SUMIFS(Main_table[Amount], Main_table[Order Date], "&gt;"&amp;Main_table[[#This Row],[Order Date]]-30,Main_table[Order Date], "&lt;="&amp;Main_table[[#This Row],[Order Date]])</f>
        <v>2094880</v>
      </c>
      <c r="P235" s="25">
        <f>SUMIFS(Main_table[Amount], Main_table[Order Date], "&gt;"&amp;Main_table[[#This Row],[Order Date]]-90,Main_table[Order Date], "&lt;="&amp;Main_table[[#This Row],[Order Date]])</f>
        <v>2379800</v>
      </c>
      <c r="Q235" s="25">
        <f>SUMIFS(Main_table[Amount], Main_table[Order Date], "&gt;"&amp;DATE(2022, 9, 12)-30, Main_table[Order Date], "&lt;="&amp;DATE(2022, 9, 12))</f>
        <v>8929710</v>
      </c>
      <c r="R235" s="25">
        <f>SUMIFS(Main_table[Amount], Main_table[Order Date], "&gt;"&amp;DATE(2022, 9, 12)-90, Main_table[Order Date], "&lt;="&amp;DATE(2022, 9, 12))</f>
        <v>12529390</v>
      </c>
      <c r="S235" s="25" t="b">
        <f>AND(Main_table[[#This Row],[Order Date]] &gt; DATE(2022,8,12), Main_table[[#This Row],[Order Date]] &lt;=DATE(2022,9,12))</f>
        <v>0</v>
      </c>
    </row>
    <row r="236" spans="2:19" ht="13.8" x14ac:dyDescent="0.25">
      <c r="B236" s="6" t="s">
        <v>724</v>
      </c>
      <c r="C236" s="15">
        <v>44685</v>
      </c>
      <c r="D236" s="6" t="str">
        <f>TEXT(Main_table[[#This Row],[Order Date]],"d")</f>
        <v>4</v>
      </c>
      <c r="E236" s="6" t="str">
        <f>TEXT(Main_table[[#This Row],[Order Date]],"dddd")</f>
        <v>Wednesday</v>
      </c>
      <c r="F236" s="6" t="str">
        <f>TEXT(Main_table[[#This Row],[Order Date]],"mmmm")</f>
        <v>May</v>
      </c>
      <c r="G236" s="6" t="s">
        <v>725</v>
      </c>
      <c r="H236" s="6" t="s">
        <v>726</v>
      </c>
      <c r="I236" s="6" t="s">
        <v>21</v>
      </c>
      <c r="J236" s="6" t="s">
        <v>28</v>
      </c>
      <c r="K236" s="25">
        <v>3200</v>
      </c>
      <c r="L236" s="26">
        <v>1</v>
      </c>
      <c r="M236" s="25">
        <f>Main_table[[#This Row],[Qty]]*Main_table[[#This Row],[Price]]</f>
        <v>3200</v>
      </c>
      <c r="N236" s="6" t="s">
        <v>23</v>
      </c>
      <c r="O236" s="25">
        <f>SUMIFS(Main_table[Amount], Main_table[Order Date], "&gt;"&amp;Main_table[[#This Row],[Order Date]]-30,Main_table[Order Date], "&lt;="&amp;Main_table[[#This Row],[Order Date]])</f>
        <v>2094880</v>
      </c>
      <c r="P236" s="25">
        <f>SUMIFS(Main_table[Amount], Main_table[Order Date], "&gt;"&amp;Main_table[[#This Row],[Order Date]]-90,Main_table[Order Date], "&lt;="&amp;Main_table[[#This Row],[Order Date]])</f>
        <v>2379800</v>
      </c>
      <c r="Q236" s="25">
        <f>SUMIFS(Main_table[Amount], Main_table[Order Date], "&gt;"&amp;DATE(2022, 9, 12)-30, Main_table[Order Date], "&lt;="&amp;DATE(2022, 9, 12))</f>
        <v>8929710</v>
      </c>
      <c r="R236" s="25">
        <f>SUMIFS(Main_table[Amount], Main_table[Order Date], "&gt;"&amp;DATE(2022, 9, 12)-90, Main_table[Order Date], "&lt;="&amp;DATE(2022, 9, 12))</f>
        <v>12529390</v>
      </c>
      <c r="S236" s="25" t="b">
        <f>AND(Main_table[[#This Row],[Order Date]] &gt; DATE(2022,8,12), Main_table[[#This Row],[Order Date]] &lt;=DATE(2022,9,12))</f>
        <v>0</v>
      </c>
    </row>
    <row r="237" spans="2:19" ht="13.8" x14ac:dyDescent="0.25">
      <c r="B237" s="6" t="s">
        <v>727</v>
      </c>
      <c r="C237" s="15">
        <v>44685</v>
      </c>
      <c r="D237" s="6" t="str">
        <f>TEXT(Main_table[[#This Row],[Order Date]],"d")</f>
        <v>4</v>
      </c>
      <c r="E237" s="6" t="str">
        <f>TEXT(Main_table[[#This Row],[Order Date]],"dddd")</f>
        <v>Wednesday</v>
      </c>
      <c r="F237" s="6" t="str">
        <f>TEXT(Main_table[[#This Row],[Order Date]],"mmmm")</f>
        <v>May</v>
      </c>
      <c r="G237" s="6" t="s">
        <v>728</v>
      </c>
      <c r="H237" s="6" t="s">
        <v>729</v>
      </c>
      <c r="I237" s="6" t="s">
        <v>27</v>
      </c>
      <c r="J237" s="6" t="s">
        <v>33</v>
      </c>
      <c r="K237" s="25">
        <v>2900</v>
      </c>
      <c r="L237" s="26">
        <v>3</v>
      </c>
      <c r="M237" s="25">
        <f>Main_table[[#This Row],[Qty]]*Main_table[[#This Row],[Price]]</f>
        <v>8700</v>
      </c>
      <c r="N237" s="6" t="s">
        <v>17</v>
      </c>
      <c r="O237" s="25">
        <f>SUMIFS(Main_table[Amount], Main_table[Order Date], "&gt;"&amp;Main_table[[#This Row],[Order Date]]-30,Main_table[Order Date], "&lt;="&amp;Main_table[[#This Row],[Order Date]])</f>
        <v>2094880</v>
      </c>
      <c r="P237" s="25">
        <f>SUMIFS(Main_table[Amount], Main_table[Order Date], "&gt;"&amp;Main_table[[#This Row],[Order Date]]-90,Main_table[Order Date], "&lt;="&amp;Main_table[[#This Row],[Order Date]])</f>
        <v>2379800</v>
      </c>
      <c r="Q237" s="25">
        <f>SUMIFS(Main_table[Amount], Main_table[Order Date], "&gt;"&amp;DATE(2022, 9, 12)-30, Main_table[Order Date], "&lt;="&amp;DATE(2022, 9, 12))</f>
        <v>8929710</v>
      </c>
      <c r="R237" s="25">
        <f>SUMIFS(Main_table[Amount], Main_table[Order Date], "&gt;"&amp;DATE(2022, 9, 12)-90, Main_table[Order Date], "&lt;="&amp;DATE(2022, 9, 12))</f>
        <v>12529390</v>
      </c>
      <c r="S237" s="25" t="b">
        <f>AND(Main_table[[#This Row],[Order Date]] &gt; DATE(2022,8,12), Main_table[[#This Row],[Order Date]] &lt;=DATE(2022,9,12))</f>
        <v>0</v>
      </c>
    </row>
    <row r="238" spans="2:19" ht="13.8" x14ac:dyDescent="0.25">
      <c r="B238" s="6" t="s">
        <v>730</v>
      </c>
      <c r="C238" s="15">
        <v>44685</v>
      </c>
      <c r="D238" s="6" t="str">
        <f>TEXT(Main_table[[#This Row],[Order Date]],"d")</f>
        <v>4</v>
      </c>
      <c r="E238" s="6" t="str">
        <f>TEXT(Main_table[[#This Row],[Order Date]],"dddd")</f>
        <v>Wednesday</v>
      </c>
      <c r="F238" s="6" t="str">
        <f>TEXT(Main_table[[#This Row],[Order Date]],"mmmm")</f>
        <v>May</v>
      </c>
      <c r="G238" s="6" t="s">
        <v>731</v>
      </c>
      <c r="H238" s="6" t="s">
        <v>732</v>
      </c>
      <c r="I238" s="6" t="s">
        <v>32</v>
      </c>
      <c r="J238" s="6" t="s">
        <v>37</v>
      </c>
      <c r="K238" s="25">
        <v>190</v>
      </c>
      <c r="L238" s="26">
        <v>4</v>
      </c>
      <c r="M238" s="25">
        <f>Main_table[[#This Row],[Qty]]*Main_table[[#This Row],[Price]]</f>
        <v>760</v>
      </c>
      <c r="N238" s="6" t="s">
        <v>23</v>
      </c>
      <c r="O238" s="25">
        <f>SUMIFS(Main_table[Amount], Main_table[Order Date], "&gt;"&amp;Main_table[[#This Row],[Order Date]]-30,Main_table[Order Date], "&lt;="&amp;Main_table[[#This Row],[Order Date]])</f>
        <v>2094880</v>
      </c>
      <c r="P238" s="25">
        <f>SUMIFS(Main_table[Amount], Main_table[Order Date], "&gt;"&amp;Main_table[[#This Row],[Order Date]]-90,Main_table[Order Date], "&lt;="&amp;Main_table[[#This Row],[Order Date]])</f>
        <v>2379800</v>
      </c>
      <c r="Q238" s="25">
        <f>SUMIFS(Main_table[Amount], Main_table[Order Date], "&gt;"&amp;DATE(2022, 9, 12)-30, Main_table[Order Date], "&lt;="&amp;DATE(2022, 9, 12))</f>
        <v>8929710</v>
      </c>
      <c r="R238" s="25">
        <f>SUMIFS(Main_table[Amount], Main_table[Order Date], "&gt;"&amp;DATE(2022, 9, 12)-90, Main_table[Order Date], "&lt;="&amp;DATE(2022, 9, 12))</f>
        <v>12529390</v>
      </c>
      <c r="S238" s="25" t="b">
        <f>AND(Main_table[[#This Row],[Order Date]] &gt; DATE(2022,8,12), Main_table[[#This Row],[Order Date]] &lt;=DATE(2022,9,12))</f>
        <v>0</v>
      </c>
    </row>
    <row r="239" spans="2:19" ht="13.8" x14ac:dyDescent="0.25">
      <c r="B239" s="6" t="s">
        <v>733</v>
      </c>
      <c r="C239" s="15">
        <v>44685</v>
      </c>
      <c r="D239" s="6" t="str">
        <f>TEXT(Main_table[[#This Row],[Order Date]],"d")</f>
        <v>4</v>
      </c>
      <c r="E239" s="6" t="str">
        <f>TEXT(Main_table[[#This Row],[Order Date]],"dddd")</f>
        <v>Wednesday</v>
      </c>
      <c r="F239" s="6" t="str">
        <f>TEXT(Main_table[[#This Row],[Order Date]],"mmmm")</f>
        <v>May</v>
      </c>
      <c r="G239" s="6" t="s">
        <v>734</v>
      </c>
      <c r="H239" s="6" t="s">
        <v>735</v>
      </c>
      <c r="I239" s="6" t="s">
        <v>15</v>
      </c>
      <c r="J239" s="6" t="s">
        <v>41</v>
      </c>
      <c r="K239" s="25">
        <v>4000</v>
      </c>
      <c r="L239" s="26">
        <v>2</v>
      </c>
      <c r="M239" s="25">
        <f>Main_table[[#This Row],[Qty]]*Main_table[[#This Row],[Price]]</f>
        <v>8000</v>
      </c>
      <c r="N239" s="29" t="s">
        <v>17</v>
      </c>
      <c r="O239" s="25">
        <f>SUMIFS(Main_table[Amount], Main_table[Order Date], "&gt;"&amp;Main_table[[#This Row],[Order Date]]-30,Main_table[Order Date], "&lt;="&amp;Main_table[[#This Row],[Order Date]])</f>
        <v>2094880</v>
      </c>
      <c r="P239" s="25">
        <f>SUMIFS(Main_table[Amount], Main_table[Order Date], "&gt;"&amp;Main_table[[#This Row],[Order Date]]-90,Main_table[Order Date], "&lt;="&amp;Main_table[[#This Row],[Order Date]])</f>
        <v>2379800</v>
      </c>
      <c r="Q239" s="25">
        <f>SUMIFS(Main_table[Amount], Main_table[Order Date], "&gt;"&amp;DATE(2022, 9, 12)-30, Main_table[Order Date], "&lt;="&amp;DATE(2022, 9, 12))</f>
        <v>8929710</v>
      </c>
      <c r="R239" s="25">
        <f>SUMIFS(Main_table[Amount], Main_table[Order Date], "&gt;"&amp;DATE(2022, 9, 12)-90, Main_table[Order Date], "&lt;="&amp;DATE(2022, 9, 12))</f>
        <v>12529390</v>
      </c>
      <c r="S239" s="25" t="b">
        <f>AND(Main_table[[#This Row],[Order Date]] &gt; DATE(2022,8,12), Main_table[[#This Row],[Order Date]] &lt;=DATE(2022,9,12))</f>
        <v>0</v>
      </c>
    </row>
    <row r="240" spans="2:19" ht="13.8" x14ac:dyDescent="0.25">
      <c r="B240" s="6" t="s">
        <v>736</v>
      </c>
      <c r="C240" s="15">
        <v>44685</v>
      </c>
      <c r="D240" s="6" t="str">
        <f>TEXT(Main_table[[#This Row],[Order Date]],"d")</f>
        <v>4</v>
      </c>
      <c r="E240" s="6" t="str">
        <f>TEXT(Main_table[[#This Row],[Order Date]],"dddd")</f>
        <v>Wednesday</v>
      </c>
      <c r="F240" s="6" t="str">
        <f>TEXT(Main_table[[#This Row],[Order Date]],"mmmm")</f>
        <v>May</v>
      </c>
      <c r="G240" s="6" t="s">
        <v>737</v>
      </c>
      <c r="H240" s="6" t="s">
        <v>738</v>
      </c>
      <c r="I240" s="6" t="s">
        <v>21</v>
      </c>
      <c r="J240" s="6" t="s">
        <v>45</v>
      </c>
      <c r="K240" s="25">
        <v>1500</v>
      </c>
      <c r="L240" s="26">
        <v>3</v>
      </c>
      <c r="M240" s="25">
        <f>Main_table[[#This Row],[Qty]]*Main_table[[#This Row],[Price]]</f>
        <v>4500</v>
      </c>
      <c r="N240" s="6" t="s">
        <v>23</v>
      </c>
      <c r="O240" s="25">
        <f>SUMIFS(Main_table[Amount], Main_table[Order Date], "&gt;"&amp;Main_table[[#This Row],[Order Date]]-30,Main_table[Order Date], "&lt;="&amp;Main_table[[#This Row],[Order Date]])</f>
        <v>2094880</v>
      </c>
      <c r="P240" s="25">
        <f>SUMIFS(Main_table[Amount], Main_table[Order Date], "&gt;"&amp;Main_table[[#This Row],[Order Date]]-90,Main_table[Order Date], "&lt;="&amp;Main_table[[#This Row],[Order Date]])</f>
        <v>2379800</v>
      </c>
      <c r="Q240" s="25">
        <f>SUMIFS(Main_table[Amount], Main_table[Order Date], "&gt;"&amp;DATE(2022, 9, 12)-30, Main_table[Order Date], "&lt;="&amp;DATE(2022, 9, 12))</f>
        <v>8929710</v>
      </c>
      <c r="R240" s="25">
        <f>SUMIFS(Main_table[Amount], Main_table[Order Date], "&gt;"&amp;DATE(2022, 9, 12)-90, Main_table[Order Date], "&lt;="&amp;DATE(2022, 9, 12))</f>
        <v>12529390</v>
      </c>
      <c r="S240" s="25" t="b">
        <f>AND(Main_table[[#This Row],[Order Date]] &gt; DATE(2022,8,12), Main_table[[#This Row],[Order Date]] &lt;=DATE(2022,9,12))</f>
        <v>0</v>
      </c>
    </row>
    <row r="241" spans="2:19" ht="13.8" x14ac:dyDescent="0.25">
      <c r="B241" s="6" t="s">
        <v>739</v>
      </c>
      <c r="C241" s="15">
        <v>44686</v>
      </c>
      <c r="D241" s="6" t="str">
        <f>TEXT(Main_table[[#This Row],[Order Date]],"d")</f>
        <v>5</v>
      </c>
      <c r="E241" s="6" t="str">
        <f>TEXT(Main_table[[#This Row],[Order Date]],"dddd")</f>
        <v>Thursday</v>
      </c>
      <c r="F241" s="6" t="str">
        <f>TEXT(Main_table[[#This Row],[Order Date]],"mmmm")</f>
        <v>May</v>
      </c>
      <c r="G241" s="6" t="s">
        <v>740</v>
      </c>
      <c r="H241" s="6" t="s">
        <v>741</v>
      </c>
      <c r="I241" s="6" t="s">
        <v>27</v>
      </c>
      <c r="J241" s="6" t="s">
        <v>16</v>
      </c>
      <c r="K241" s="25">
        <v>210</v>
      </c>
      <c r="L241" s="26">
        <v>4</v>
      </c>
      <c r="M241" s="25">
        <f>Main_table[[#This Row],[Qty]]*Main_table[[#This Row],[Price]]</f>
        <v>840</v>
      </c>
      <c r="N241" s="6" t="s">
        <v>17</v>
      </c>
      <c r="O241" s="25">
        <f>SUMIFS(Main_table[Amount], Main_table[Order Date], "&gt;"&amp;Main_table[[#This Row],[Order Date]]-30,Main_table[Order Date], "&lt;="&amp;Main_table[[#This Row],[Order Date]])</f>
        <v>2144870</v>
      </c>
      <c r="P241" s="25">
        <f>SUMIFS(Main_table[Amount], Main_table[Order Date], "&gt;"&amp;Main_table[[#This Row],[Order Date]]-90,Main_table[Order Date], "&lt;="&amp;Main_table[[#This Row],[Order Date]])</f>
        <v>2479600</v>
      </c>
      <c r="Q241" s="25">
        <f>SUMIFS(Main_table[Amount], Main_table[Order Date], "&gt;"&amp;DATE(2022, 9, 12)-30, Main_table[Order Date], "&lt;="&amp;DATE(2022, 9, 12))</f>
        <v>8929710</v>
      </c>
      <c r="R241" s="25">
        <f>SUMIFS(Main_table[Amount], Main_table[Order Date], "&gt;"&amp;DATE(2022, 9, 12)-90, Main_table[Order Date], "&lt;="&amp;DATE(2022, 9, 12))</f>
        <v>12529390</v>
      </c>
      <c r="S241" s="25" t="b">
        <f>AND(Main_table[[#This Row],[Order Date]] &gt; DATE(2022,8,12), Main_table[[#This Row],[Order Date]] &lt;=DATE(2022,9,12))</f>
        <v>0</v>
      </c>
    </row>
    <row r="242" spans="2:19" ht="13.8" x14ac:dyDescent="0.25">
      <c r="B242" s="6" t="s">
        <v>742</v>
      </c>
      <c r="C242" s="15">
        <v>44686</v>
      </c>
      <c r="D242" s="6" t="str">
        <f>TEXT(Main_table[[#This Row],[Order Date]],"d")</f>
        <v>5</v>
      </c>
      <c r="E242" s="6" t="str">
        <f>TEXT(Main_table[[#This Row],[Order Date]],"dddd")</f>
        <v>Thursday</v>
      </c>
      <c r="F242" s="6" t="str">
        <f>TEXT(Main_table[[#This Row],[Order Date]],"mmmm")</f>
        <v>May</v>
      </c>
      <c r="G242" s="6" t="s">
        <v>743</v>
      </c>
      <c r="H242" s="6" t="s">
        <v>744</v>
      </c>
      <c r="I242" s="6" t="s">
        <v>32</v>
      </c>
      <c r="J242" s="6" t="s">
        <v>22</v>
      </c>
      <c r="K242" s="25">
        <v>4000</v>
      </c>
      <c r="L242" s="26">
        <v>5</v>
      </c>
      <c r="M242" s="25">
        <f>Main_table[[#This Row],[Qty]]*Main_table[[#This Row],[Price]]</f>
        <v>20000</v>
      </c>
      <c r="N242" s="6" t="s">
        <v>23</v>
      </c>
      <c r="O242" s="25">
        <f>SUMIFS(Main_table[Amount], Main_table[Order Date], "&gt;"&amp;Main_table[[#This Row],[Order Date]]-30,Main_table[Order Date], "&lt;="&amp;Main_table[[#This Row],[Order Date]])</f>
        <v>2144870</v>
      </c>
      <c r="P242" s="25">
        <f>SUMIFS(Main_table[Amount], Main_table[Order Date], "&gt;"&amp;Main_table[[#This Row],[Order Date]]-90,Main_table[Order Date], "&lt;="&amp;Main_table[[#This Row],[Order Date]])</f>
        <v>2479600</v>
      </c>
      <c r="Q242" s="25">
        <f>SUMIFS(Main_table[Amount], Main_table[Order Date], "&gt;"&amp;DATE(2022, 9, 12)-30, Main_table[Order Date], "&lt;="&amp;DATE(2022, 9, 12))</f>
        <v>8929710</v>
      </c>
      <c r="R242" s="25">
        <f>SUMIFS(Main_table[Amount], Main_table[Order Date], "&gt;"&amp;DATE(2022, 9, 12)-90, Main_table[Order Date], "&lt;="&amp;DATE(2022, 9, 12))</f>
        <v>12529390</v>
      </c>
      <c r="S242" s="25" t="b">
        <f>AND(Main_table[[#This Row],[Order Date]] &gt; DATE(2022,8,12), Main_table[[#This Row],[Order Date]] &lt;=DATE(2022,9,12))</f>
        <v>0</v>
      </c>
    </row>
    <row r="243" spans="2:19" ht="13.8" x14ac:dyDescent="0.25">
      <c r="B243" s="6" t="s">
        <v>745</v>
      </c>
      <c r="C243" s="15">
        <v>44686</v>
      </c>
      <c r="D243" s="6" t="str">
        <f>TEXT(Main_table[[#This Row],[Order Date]],"d")</f>
        <v>5</v>
      </c>
      <c r="E243" s="6" t="str">
        <f>TEXT(Main_table[[#This Row],[Order Date]],"dddd")</f>
        <v>Thursday</v>
      </c>
      <c r="F243" s="6" t="str">
        <f>TEXT(Main_table[[#This Row],[Order Date]],"mmmm")</f>
        <v>May</v>
      </c>
      <c r="G243" s="6" t="s">
        <v>746</v>
      </c>
      <c r="H243" s="6" t="s">
        <v>747</v>
      </c>
      <c r="I243" s="6" t="s">
        <v>15</v>
      </c>
      <c r="J243" s="6" t="s">
        <v>28</v>
      </c>
      <c r="K243" s="25">
        <v>3200</v>
      </c>
      <c r="L243" s="26">
        <v>6</v>
      </c>
      <c r="M243" s="25">
        <f>Main_table[[#This Row],[Qty]]*Main_table[[#This Row],[Price]]</f>
        <v>19200</v>
      </c>
      <c r="N243" s="29" t="s">
        <v>17</v>
      </c>
      <c r="O243" s="25">
        <f>SUMIFS(Main_table[Amount], Main_table[Order Date], "&gt;"&amp;Main_table[[#This Row],[Order Date]]-30,Main_table[Order Date], "&lt;="&amp;Main_table[[#This Row],[Order Date]])</f>
        <v>2144870</v>
      </c>
      <c r="P243" s="25">
        <f>SUMIFS(Main_table[Amount], Main_table[Order Date], "&gt;"&amp;Main_table[[#This Row],[Order Date]]-90,Main_table[Order Date], "&lt;="&amp;Main_table[[#This Row],[Order Date]])</f>
        <v>2479600</v>
      </c>
      <c r="Q243" s="25">
        <f>SUMIFS(Main_table[Amount], Main_table[Order Date], "&gt;"&amp;DATE(2022, 9, 12)-30, Main_table[Order Date], "&lt;="&amp;DATE(2022, 9, 12))</f>
        <v>8929710</v>
      </c>
      <c r="R243" s="25">
        <f>SUMIFS(Main_table[Amount], Main_table[Order Date], "&gt;"&amp;DATE(2022, 9, 12)-90, Main_table[Order Date], "&lt;="&amp;DATE(2022, 9, 12))</f>
        <v>12529390</v>
      </c>
      <c r="S243" s="25" t="b">
        <f>AND(Main_table[[#This Row],[Order Date]] &gt; DATE(2022,8,12), Main_table[[#This Row],[Order Date]] &lt;=DATE(2022,9,12))</f>
        <v>0</v>
      </c>
    </row>
    <row r="244" spans="2:19" ht="13.8" x14ac:dyDescent="0.25">
      <c r="B244" s="6" t="s">
        <v>748</v>
      </c>
      <c r="C244" s="15">
        <v>44686</v>
      </c>
      <c r="D244" s="6" t="str">
        <f>TEXT(Main_table[[#This Row],[Order Date]],"d")</f>
        <v>5</v>
      </c>
      <c r="E244" s="6" t="str">
        <f>TEXT(Main_table[[#This Row],[Order Date]],"dddd")</f>
        <v>Thursday</v>
      </c>
      <c r="F244" s="6" t="str">
        <f>TEXT(Main_table[[#This Row],[Order Date]],"mmmm")</f>
        <v>May</v>
      </c>
      <c r="G244" s="6" t="s">
        <v>749</v>
      </c>
      <c r="H244" s="6" t="s">
        <v>750</v>
      </c>
      <c r="I244" s="6" t="s">
        <v>21</v>
      </c>
      <c r="J244" s="6" t="s">
        <v>33</v>
      </c>
      <c r="K244" s="25">
        <v>2900</v>
      </c>
      <c r="L244" s="26">
        <v>5</v>
      </c>
      <c r="M244" s="25">
        <f>Main_table[[#This Row],[Qty]]*Main_table[[#This Row],[Price]]</f>
        <v>14500</v>
      </c>
      <c r="N244" s="6" t="s">
        <v>23</v>
      </c>
      <c r="O244" s="25">
        <f>SUMIFS(Main_table[Amount], Main_table[Order Date], "&gt;"&amp;Main_table[[#This Row],[Order Date]]-30,Main_table[Order Date], "&lt;="&amp;Main_table[[#This Row],[Order Date]])</f>
        <v>2144870</v>
      </c>
      <c r="P244" s="25">
        <f>SUMIFS(Main_table[Amount], Main_table[Order Date], "&gt;"&amp;Main_table[[#This Row],[Order Date]]-90,Main_table[Order Date], "&lt;="&amp;Main_table[[#This Row],[Order Date]])</f>
        <v>2479600</v>
      </c>
      <c r="Q244" s="25">
        <f>SUMIFS(Main_table[Amount], Main_table[Order Date], "&gt;"&amp;DATE(2022, 9, 12)-30, Main_table[Order Date], "&lt;="&amp;DATE(2022, 9, 12))</f>
        <v>8929710</v>
      </c>
      <c r="R244" s="25">
        <f>SUMIFS(Main_table[Amount], Main_table[Order Date], "&gt;"&amp;DATE(2022, 9, 12)-90, Main_table[Order Date], "&lt;="&amp;DATE(2022, 9, 12))</f>
        <v>12529390</v>
      </c>
      <c r="S244" s="25" t="b">
        <f>AND(Main_table[[#This Row],[Order Date]] &gt; DATE(2022,8,12), Main_table[[#This Row],[Order Date]] &lt;=DATE(2022,9,12))</f>
        <v>0</v>
      </c>
    </row>
    <row r="245" spans="2:19" ht="13.8" x14ac:dyDescent="0.25">
      <c r="B245" s="6" t="s">
        <v>751</v>
      </c>
      <c r="C245" s="15">
        <v>44686</v>
      </c>
      <c r="D245" s="6" t="str">
        <f>TEXT(Main_table[[#This Row],[Order Date]],"d")</f>
        <v>5</v>
      </c>
      <c r="E245" s="6" t="str">
        <f>TEXT(Main_table[[#This Row],[Order Date]],"dddd")</f>
        <v>Thursday</v>
      </c>
      <c r="F245" s="6" t="str">
        <f>TEXT(Main_table[[#This Row],[Order Date]],"mmmm")</f>
        <v>May</v>
      </c>
      <c r="G245" s="6" t="s">
        <v>752</v>
      </c>
      <c r="H245" s="6" t="s">
        <v>753</v>
      </c>
      <c r="I245" s="6" t="s">
        <v>27</v>
      </c>
      <c r="J245" s="6" t="s">
        <v>37</v>
      </c>
      <c r="K245" s="25">
        <v>190</v>
      </c>
      <c r="L245" s="26">
        <v>4</v>
      </c>
      <c r="M245" s="25">
        <f>Main_table[[#This Row],[Qty]]*Main_table[[#This Row],[Price]]</f>
        <v>760</v>
      </c>
      <c r="N245" s="6" t="s">
        <v>17</v>
      </c>
      <c r="O245" s="25">
        <f>SUMIFS(Main_table[Amount], Main_table[Order Date], "&gt;"&amp;Main_table[[#This Row],[Order Date]]-30,Main_table[Order Date], "&lt;="&amp;Main_table[[#This Row],[Order Date]])</f>
        <v>2144870</v>
      </c>
      <c r="P245" s="25">
        <f>SUMIFS(Main_table[Amount], Main_table[Order Date], "&gt;"&amp;Main_table[[#This Row],[Order Date]]-90,Main_table[Order Date], "&lt;="&amp;Main_table[[#This Row],[Order Date]])</f>
        <v>2479600</v>
      </c>
      <c r="Q245" s="25">
        <f>SUMIFS(Main_table[Amount], Main_table[Order Date], "&gt;"&amp;DATE(2022, 9, 12)-30, Main_table[Order Date], "&lt;="&amp;DATE(2022, 9, 12))</f>
        <v>8929710</v>
      </c>
      <c r="R245" s="25">
        <f>SUMIFS(Main_table[Amount], Main_table[Order Date], "&gt;"&amp;DATE(2022, 9, 12)-90, Main_table[Order Date], "&lt;="&amp;DATE(2022, 9, 12))</f>
        <v>12529390</v>
      </c>
      <c r="S245" s="25" t="b">
        <f>AND(Main_table[[#This Row],[Order Date]] &gt; DATE(2022,8,12), Main_table[[#This Row],[Order Date]] &lt;=DATE(2022,9,12))</f>
        <v>0</v>
      </c>
    </row>
    <row r="246" spans="2:19" ht="13.8" x14ac:dyDescent="0.25">
      <c r="B246" s="6" t="s">
        <v>754</v>
      </c>
      <c r="C246" s="15">
        <v>44686</v>
      </c>
      <c r="D246" s="6" t="str">
        <f>TEXT(Main_table[[#This Row],[Order Date]],"d")</f>
        <v>5</v>
      </c>
      <c r="E246" s="6" t="str">
        <f>TEXT(Main_table[[#This Row],[Order Date]],"dddd")</f>
        <v>Thursday</v>
      </c>
      <c r="F246" s="6" t="str">
        <f>TEXT(Main_table[[#This Row],[Order Date]],"mmmm")</f>
        <v>May</v>
      </c>
      <c r="G246" s="6" t="s">
        <v>755</v>
      </c>
      <c r="H246" s="6" t="s">
        <v>756</v>
      </c>
      <c r="I246" s="6" t="s">
        <v>32</v>
      </c>
      <c r="J246" s="6" t="s">
        <v>41</v>
      </c>
      <c r="K246" s="25">
        <v>4000</v>
      </c>
      <c r="L246" s="26">
        <v>10</v>
      </c>
      <c r="M246" s="25">
        <f>Main_table[[#This Row],[Qty]]*Main_table[[#This Row],[Price]]</f>
        <v>40000</v>
      </c>
      <c r="N246" s="6" t="s">
        <v>23</v>
      </c>
      <c r="O246" s="25">
        <f>SUMIFS(Main_table[Amount], Main_table[Order Date], "&gt;"&amp;Main_table[[#This Row],[Order Date]]-30,Main_table[Order Date], "&lt;="&amp;Main_table[[#This Row],[Order Date]])</f>
        <v>2144870</v>
      </c>
      <c r="P246" s="25">
        <f>SUMIFS(Main_table[Amount], Main_table[Order Date], "&gt;"&amp;Main_table[[#This Row],[Order Date]]-90,Main_table[Order Date], "&lt;="&amp;Main_table[[#This Row],[Order Date]])</f>
        <v>2479600</v>
      </c>
      <c r="Q246" s="25">
        <f>SUMIFS(Main_table[Amount], Main_table[Order Date], "&gt;"&amp;DATE(2022, 9, 12)-30, Main_table[Order Date], "&lt;="&amp;DATE(2022, 9, 12))</f>
        <v>8929710</v>
      </c>
      <c r="R246" s="25">
        <f>SUMIFS(Main_table[Amount], Main_table[Order Date], "&gt;"&amp;DATE(2022, 9, 12)-90, Main_table[Order Date], "&lt;="&amp;DATE(2022, 9, 12))</f>
        <v>12529390</v>
      </c>
      <c r="S246" s="25" t="b">
        <f>AND(Main_table[[#This Row],[Order Date]] &gt; DATE(2022,8,12), Main_table[[#This Row],[Order Date]] &lt;=DATE(2022,9,12))</f>
        <v>0</v>
      </c>
    </row>
    <row r="247" spans="2:19" ht="13.8" x14ac:dyDescent="0.25">
      <c r="B247" s="6" t="s">
        <v>757</v>
      </c>
      <c r="C247" s="15">
        <v>44686</v>
      </c>
      <c r="D247" s="6" t="str">
        <f>TEXT(Main_table[[#This Row],[Order Date]],"d")</f>
        <v>5</v>
      </c>
      <c r="E247" s="6" t="str">
        <f>TEXT(Main_table[[#This Row],[Order Date]],"dddd")</f>
        <v>Thursday</v>
      </c>
      <c r="F247" s="6" t="str">
        <f>TEXT(Main_table[[#This Row],[Order Date]],"mmmm")</f>
        <v>May</v>
      </c>
      <c r="G247" s="6" t="s">
        <v>758</v>
      </c>
      <c r="H247" s="6" t="s">
        <v>759</v>
      </c>
      <c r="I247" s="6" t="s">
        <v>15</v>
      </c>
      <c r="J247" s="6" t="s">
        <v>45</v>
      </c>
      <c r="K247" s="25">
        <v>1500</v>
      </c>
      <c r="L247" s="26">
        <v>3</v>
      </c>
      <c r="M247" s="25">
        <f>Main_table[[#This Row],[Qty]]*Main_table[[#This Row],[Price]]</f>
        <v>4500</v>
      </c>
      <c r="N247" s="29" t="s">
        <v>17</v>
      </c>
      <c r="O247" s="25">
        <f>SUMIFS(Main_table[Amount], Main_table[Order Date], "&gt;"&amp;Main_table[[#This Row],[Order Date]]-30,Main_table[Order Date], "&lt;="&amp;Main_table[[#This Row],[Order Date]])</f>
        <v>2144870</v>
      </c>
      <c r="P247" s="25">
        <f>SUMIFS(Main_table[Amount], Main_table[Order Date], "&gt;"&amp;Main_table[[#This Row],[Order Date]]-90,Main_table[Order Date], "&lt;="&amp;Main_table[[#This Row],[Order Date]])</f>
        <v>2479600</v>
      </c>
      <c r="Q247" s="25">
        <f>SUMIFS(Main_table[Amount], Main_table[Order Date], "&gt;"&amp;DATE(2022, 9, 12)-30, Main_table[Order Date], "&lt;="&amp;DATE(2022, 9, 12))</f>
        <v>8929710</v>
      </c>
      <c r="R247" s="25">
        <f>SUMIFS(Main_table[Amount], Main_table[Order Date], "&gt;"&amp;DATE(2022, 9, 12)-90, Main_table[Order Date], "&lt;="&amp;DATE(2022, 9, 12))</f>
        <v>12529390</v>
      </c>
      <c r="S247" s="25" t="b">
        <f>AND(Main_table[[#This Row],[Order Date]] &gt; DATE(2022,8,12), Main_table[[#This Row],[Order Date]] &lt;=DATE(2022,9,12))</f>
        <v>0</v>
      </c>
    </row>
    <row r="248" spans="2:19" ht="13.8" x14ac:dyDescent="0.25">
      <c r="B248" s="6" t="s">
        <v>760</v>
      </c>
      <c r="C248" s="15">
        <v>44687</v>
      </c>
      <c r="D248" s="6" t="str">
        <f>TEXT(Main_table[[#This Row],[Order Date]],"d")</f>
        <v>6</v>
      </c>
      <c r="E248" s="6" t="str">
        <f>TEXT(Main_table[[#This Row],[Order Date]],"dddd")</f>
        <v>Friday</v>
      </c>
      <c r="F248" s="6" t="str">
        <f>TEXT(Main_table[[#This Row],[Order Date]],"mmmm")</f>
        <v>May</v>
      </c>
      <c r="G248" s="6" t="s">
        <v>761</v>
      </c>
      <c r="H248" s="6" t="s">
        <v>762</v>
      </c>
      <c r="I248" s="6" t="s">
        <v>21</v>
      </c>
      <c r="J248" s="6" t="s">
        <v>16</v>
      </c>
      <c r="K248" s="25">
        <v>210</v>
      </c>
      <c r="L248" s="26">
        <v>4</v>
      </c>
      <c r="M248" s="25">
        <f>Main_table[[#This Row],[Qty]]*Main_table[[#This Row],[Price]]</f>
        <v>840</v>
      </c>
      <c r="N248" s="6" t="s">
        <v>23</v>
      </c>
      <c r="O248" s="25">
        <f>SUMIFS(Main_table[Amount], Main_table[Order Date], "&gt;"&amp;Main_table[[#This Row],[Order Date]]-30,Main_table[Order Date], "&lt;="&amp;Main_table[[#This Row],[Order Date]])</f>
        <v>2178920</v>
      </c>
      <c r="P248" s="25">
        <f>SUMIFS(Main_table[Amount], Main_table[Order Date], "&gt;"&amp;Main_table[[#This Row],[Order Date]]-90,Main_table[Order Date], "&lt;="&amp;Main_table[[#This Row],[Order Date]])</f>
        <v>2564280</v>
      </c>
      <c r="Q248" s="25">
        <f>SUMIFS(Main_table[Amount], Main_table[Order Date], "&gt;"&amp;DATE(2022, 9, 12)-30, Main_table[Order Date], "&lt;="&amp;DATE(2022, 9, 12))</f>
        <v>8929710</v>
      </c>
      <c r="R248" s="25">
        <f>SUMIFS(Main_table[Amount], Main_table[Order Date], "&gt;"&amp;DATE(2022, 9, 12)-90, Main_table[Order Date], "&lt;="&amp;DATE(2022, 9, 12))</f>
        <v>12529390</v>
      </c>
      <c r="S248" s="25" t="b">
        <f>AND(Main_table[[#This Row],[Order Date]] &gt; DATE(2022,8,12), Main_table[[#This Row],[Order Date]] &lt;=DATE(2022,9,12))</f>
        <v>0</v>
      </c>
    </row>
    <row r="249" spans="2:19" ht="13.8" x14ac:dyDescent="0.25">
      <c r="B249" s="6" t="s">
        <v>763</v>
      </c>
      <c r="C249" s="15">
        <v>44687</v>
      </c>
      <c r="D249" s="6" t="str">
        <f>TEXT(Main_table[[#This Row],[Order Date]],"d")</f>
        <v>6</v>
      </c>
      <c r="E249" s="6" t="str">
        <f>TEXT(Main_table[[#This Row],[Order Date]],"dddd")</f>
        <v>Friday</v>
      </c>
      <c r="F249" s="6" t="str">
        <f>TEXT(Main_table[[#This Row],[Order Date]],"mmmm")</f>
        <v>May</v>
      </c>
      <c r="G249" s="6" t="s">
        <v>764</v>
      </c>
      <c r="H249" s="6" t="s">
        <v>765</v>
      </c>
      <c r="I249" s="6" t="s">
        <v>27</v>
      </c>
      <c r="J249" s="6" t="s">
        <v>22</v>
      </c>
      <c r="K249" s="25">
        <v>4000</v>
      </c>
      <c r="L249" s="26">
        <v>5</v>
      </c>
      <c r="M249" s="25">
        <f>Main_table[[#This Row],[Qty]]*Main_table[[#This Row],[Price]]</f>
        <v>20000</v>
      </c>
      <c r="N249" s="6" t="s">
        <v>17</v>
      </c>
      <c r="O249" s="25">
        <f>SUMIFS(Main_table[Amount], Main_table[Order Date], "&gt;"&amp;Main_table[[#This Row],[Order Date]]-30,Main_table[Order Date], "&lt;="&amp;Main_table[[#This Row],[Order Date]])</f>
        <v>2178920</v>
      </c>
      <c r="P249" s="25">
        <f>SUMIFS(Main_table[Amount], Main_table[Order Date], "&gt;"&amp;Main_table[[#This Row],[Order Date]]-90,Main_table[Order Date], "&lt;="&amp;Main_table[[#This Row],[Order Date]])</f>
        <v>2564280</v>
      </c>
      <c r="Q249" s="25">
        <f>SUMIFS(Main_table[Amount], Main_table[Order Date], "&gt;"&amp;DATE(2022, 9, 12)-30, Main_table[Order Date], "&lt;="&amp;DATE(2022, 9, 12))</f>
        <v>8929710</v>
      </c>
      <c r="R249" s="25">
        <f>SUMIFS(Main_table[Amount], Main_table[Order Date], "&gt;"&amp;DATE(2022, 9, 12)-90, Main_table[Order Date], "&lt;="&amp;DATE(2022, 9, 12))</f>
        <v>12529390</v>
      </c>
      <c r="S249" s="25" t="b">
        <f>AND(Main_table[[#This Row],[Order Date]] &gt; DATE(2022,8,12), Main_table[[#This Row],[Order Date]] &lt;=DATE(2022,9,12))</f>
        <v>0</v>
      </c>
    </row>
    <row r="250" spans="2:19" ht="13.8" x14ac:dyDescent="0.25">
      <c r="B250" s="6" t="s">
        <v>766</v>
      </c>
      <c r="C250" s="15">
        <v>44687</v>
      </c>
      <c r="D250" s="6" t="str">
        <f>TEXT(Main_table[[#This Row],[Order Date]],"d")</f>
        <v>6</v>
      </c>
      <c r="E250" s="6" t="str">
        <f>TEXT(Main_table[[#This Row],[Order Date]],"dddd")</f>
        <v>Friday</v>
      </c>
      <c r="F250" s="6" t="str">
        <f>TEXT(Main_table[[#This Row],[Order Date]],"mmmm")</f>
        <v>May</v>
      </c>
      <c r="G250" s="6" t="s">
        <v>767</v>
      </c>
      <c r="H250" s="6" t="s">
        <v>768</v>
      </c>
      <c r="I250" s="6" t="s">
        <v>32</v>
      </c>
      <c r="J250" s="6" t="s">
        <v>28</v>
      </c>
      <c r="K250" s="25">
        <v>3200</v>
      </c>
      <c r="L250" s="26">
        <v>6</v>
      </c>
      <c r="M250" s="25">
        <f>Main_table[[#This Row],[Qty]]*Main_table[[#This Row],[Price]]</f>
        <v>19200</v>
      </c>
      <c r="N250" s="6" t="s">
        <v>23</v>
      </c>
      <c r="O250" s="25">
        <f>SUMIFS(Main_table[Amount], Main_table[Order Date], "&gt;"&amp;Main_table[[#This Row],[Order Date]]-30,Main_table[Order Date], "&lt;="&amp;Main_table[[#This Row],[Order Date]])</f>
        <v>2178920</v>
      </c>
      <c r="P250" s="25">
        <f>SUMIFS(Main_table[Amount], Main_table[Order Date], "&gt;"&amp;Main_table[[#This Row],[Order Date]]-90,Main_table[Order Date], "&lt;="&amp;Main_table[[#This Row],[Order Date]])</f>
        <v>2564280</v>
      </c>
      <c r="Q250" s="25">
        <f>SUMIFS(Main_table[Amount], Main_table[Order Date], "&gt;"&amp;DATE(2022, 9, 12)-30, Main_table[Order Date], "&lt;="&amp;DATE(2022, 9, 12))</f>
        <v>8929710</v>
      </c>
      <c r="R250" s="25">
        <f>SUMIFS(Main_table[Amount], Main_table[Order Date], "&gt;"&amp;DATE(2022, 9, 12)-90, Main_table[Order Date], "&lt;="&amp;DATE(2022, 9, 12))</f>
        <v>12529390</v>
      </c>
      <c r="S250" s="25" t="b">
        <f>AND(Main_table[[#This Row],[Order Date]] &gt; DATE(2022,8,12), Main_table[[#This Row],[Order Date]] &lt;=DATE(2022,9,12))</f>
        <v>0</v>
      </c>
    </row>
    <row r="251" spans="2:19" ht="13.8" x14ac:dyDescent="0.25">
      <c r="B251" s="6" t="s">
        <v>769</v>
      </c>
      <c r="C251" s="15">
        <v>44687</v>
      </c>
      <c r="D251" s="6" t="str">
        <f>TEXT(Main_table[[#This Row],[Order Date]],"d")</f>
        <v>6</v>
      </c>
      <c r="E251" s="6" t="str">
        <f>TEXT(Main_table[[#This Row],[Order Date]],"dddd")</f>
        <v>Friday</v>
      </c>
      <c r="F251" s="6" t="str">
        <f>TEXT(Main_table[[#This Row],[Order Date]],"mmmm")</f>
        <v>May</v>
      </c>
      <c r="G251" s="6" t="s">
        <v>770</v>
      </c>
      <c r="H251" s="6" t="s">
        <v>771</v>
      </c>
      <c r="I251" s="6" t="s">
        <v>15</v>
      </c>
      <c r="J251" s="6" t="s">
        <v>33</v>
      </c>
      <c r="K251" s="25">
        <v>2900</v>
      </c>
      <c r="L251" s="26">
        <v>5</v>
      </c>
      <c r="M251" s="25">
        <f>Main_table[[#This Row],[Qty]]*Main_table[[#This Row],[Price]]</f>
        <v>14500</v>
      </c>
      <c r="N251" s="29" t="s">
        <v>17</v>
      </c>
      <c r="O251" s="25">
        <f>SUMIFS(Main_table[Amount], Main_table[Order Date], "&gt;"&amp;Main_table[[#This Row],[Order Date]]-30,Main_table[Order Date], "&lt;="&amp;Main_table[[#This Row],[Order Date]])</f>
        <v>2178920</v>
      </c>
      <c r="P251" s="25">
        <f>SUMIFS(Main_table[Amount], Main_table[Order Date], "&gt;"&amp;Main_table[[#This Row],[Order Date]]-90,Main_table[Order Date], "&lt;="&amp;Main_table[[#This Row],[Order Date]])</f>
        <v>2564280</v>
      </c>
      <c r="Q251" s="25">
        <f>SUMIFS(Main_table[Amount], Main_table[Order Date], "&gt;"&amp;DATE(2022, 9, 12)-30, Main_table[Order Date], "&lt;="&amp;DATE(2022, 9, 12))</f>
        <v>8929710</v>
      </c>
      <c r="R251" s="25">
        <f>SUMIFS(Main_table[Amount], Main_table[Order Date], "&gt;"&amp;DATE(2022, 9, 12)-90, Main_table[Order Date], "&lt;="&amp;DATE(2022, 9, 12))</f>
        <v>12529390</v>
      </c>
      <c r="S251" s="25" t="b">
        <f>AND(Main_table[[#This Row],[Order Date]] &gt; DATE(2022,8,12), Main_table[[#This Row],[Order Date]] &lt;=DATE(2022,9,12))</f>
        <v>0</v>
      </c>
    </row>
    <row r="252" spans="2:19" ht="13.8" x14ac:dyDescent="0.25">
      <c r="B252" s="6" t="s">
        <v>772</v>
      </c>
      <c r="C252" s="15">
        <v>44687</v>
      </c>
      <c r="D252" s="6" t="str">
        <f>TEXT(Main_table[[#This Row],[Order Date]],"d")</f>
        <v>6</v>
      </c>
      <c r="E252" s="6" t="str">
        <f>TEXT(Main_table[[#This Row],[Order Date]],"dddd")</f>
        <v>Friday</v>
      </c>
      <c r="F252" s="6" t="str">
        <f>TEXT(Main_table[[#This Row],[Order Date]],"mmmm")</f>
        <v>May</v>
      </c>
      <c r="G252" s="6" t="s">
        <v>773</v>
      </c>
      <c r="H252" s="6" t="s">
        <v>774</v>
      </c>
      <c r="I252" s="6" t="s">
        <v>21</v>
      </c>
      <c r="J252" s="6" t="s">
        <v>37</v>
      </c>
      <c r="K252" s="25">
        <v>190</v>
      </c>
      <c r="L252" s="26">
        <v>6</v>
      </c>
      <c r="M252" s="25">
        <f>Main_table[[#This Row],[Qty]]*Main_table[[#This Row],[Price]]</f>
        <v>1140</v>
      </c>
      <c r="N252" s="6" t="s">
        <v>23</v>
      </c>
      <c r="O252" s="25">
        <f>SUMIFS(Main_table[Amount], Main_table[Order Date], "&gt;"&amp;Main_table[[#This Row],[Order Date]]-30,Main_table[Order Date], "&lt;="&amp;Main_table[[#This Row],[Order Date]])</f>
        <v>2178920</v>
      </c>
      <c r="P252" s="25">
        <f>SUMIFS(Main_table[Amount], Main_table[Order Date], "&gt;"&amp;Main_table[[#This Row],[Order Date]]-90,Main_table[Order Date], "&lt;="&amp;Main_table[[#This Row],[Order Date]])</f>
        <v>2564280</v>
      </c>
      <c r="Q252" s="25">
        <f>SUMIFS(Main_table[Amount], Main_table[Order Date], "&gt;"&amp;DATE(2022, 9, 12)-30, Main_table[Order Date], "&lt;="&amp;DATE(2022, 9, 12))</f>
        <v>8929710</v>
      </c>
      <c r="R252" s="25">
        <f>SUMIFS(Main_table[Amount], Main_table[Order Date], "&gt;"&amp;DATE(2022, 9, 12)-90, Main_table[Order Date], "&lt;="&amp;DATE(2022, 9, 12))</f>
        <v>12529390</v>
      </c>
      <c r="S252" s="25" t="b">
        <f>AND(Main_table[[#This Row],[Order Date]] &gt; DATE(2022,8,12), Main_table[[#This Row],[Order Date]] &lt;=DATE(2022,9,12))</f>
        <v>0</v>
      </c>
    </row>
    <row r="253" spans="2:19" ht="13.8" x14ac:dyDescent="0.25">
      <c r="B253" s="6" t="s">
        <v>775</v>
      </c>
      <c r="C253" s="15">
        <v>44687</v>
      </c>
      <c r="D253" s="6" t="str">
        <f>TEXT(Main_table[[#This Row],[Order Date]],"d")</f>
        <v>6</v>
      </c>
      <c r="E253" s="6" t="str">
        <f>TEXT(Main_table[[#This Row],[Order Date]],"dddd")</f>
        <v>Friday</v>
      </c>
      <c r="F253" s="6" t="str">
        <f>TEXT(Main_table[[#This Row],[Order Date]],"mmmm")</f>
        <v>May</v>
      </c>
      <c r="G253" s="6" t="s">
        <v>776</v>
      </c>
      <c r="H253" s="6" t="s">
        <v>777</v>
      </c>
      <c r="I253" s="6" t="s">
        <v>27</v>
      </c>
      <c r="J253" s="6" t="s">
        <v>41</v>
      </c>
      <c r="K253" s="25">
        <v>4000</v>
      </c>
      <c r="L253" s="26">
        <v>5</v>
      </c>
      <c r="M253" s="25">
        <f>Main_table[[#This Row],[Qty]]*Main_table[[#This Row],[Price]]</f>
        <v>20000</v>
      </c>
      <c r="N253" s="6" t="s">
        <v>17</v>
      </c>
      <c r="O253" s="25">
        <f>SUMIFS(Main_table[Amount], Main_table[Order Date], "&gt;"&amp;Main_table[[#This Row],[Order Date]]-30,Main_table[Order Date], "&lt;="&amp;Main_table[[#This Row],[Order Date]])</f>
        <v>2178920</v>
      </c>
      <c r="P253" s="25">
        <f>SUMIFS(Main_table[Amount], Main_table[Order Date], "&gt;"&amp;Main_table[[#This Row],[Order Date]]-90,Main_table[Order Date], "&lt;="&amp;Main_table[[#This Row],[Order Date]])</f>
        <v>2564280</v>
      </c>
      <c r="Q253" s="25">
        <f>SUMIFS(Main_table[Amount], Main_table[Order Date], "&gt;"&amp;DATE(2022, 9, 12)-30, Main_table[Order Date], "&lt;="&amp;DATE(2022, 9, 12))</f>
        <v>8929710</v>
      </c>
      <c r="R253" s="25">
        <f>SUMIFS(Main_table[Amount], Main_table[Order Date], "&gt;"&amp;DATE(2022, 9, 12)-90, Main_table[Order Date], "&lt;="&amp;DATE(2022, 9, 12))</f>
        <v>12529390</v>
      </c>
      <c r="S253" s="25" t="b">
        <f>AND(Main_table[[#This Row],[Order Date]] &gt; DATE(2022,8,12), Main_table[[#This Row],[Order Date]] &lt;=DATE(2022,9,12))</f>
        <v>0</v>
      </c>
    </row>
    <row r="254" spans="2:19" ht="13.8" x14ac:dyDescent="0.25">
      <c r="B254" s="6" t="s">
        <v>778</v>
      </c>
      <c r="C254" s="15">
        <v>44687</v>
      </c>
      <c r="D254" s="6" t="str">
        <f>TEXT(Main_table[[#This Row],[Order Date]],"d")</f>
        <v>6</v>
      </c>
      <c r="E254" s="6" t="str">
        <f>TEXT(Main_table[[#This Row],[Order Date]],"dddd")</f>
        <v>Friday</v>
      </c>
      <c r="F254" s="6" t="str">
        <f>TEXT(Main_table[[#This Row],[Order Date]],"mmmm")</f>
        <v>May</v>
      </c>
      <c r="G254" s="6" t="s">
        <v>779</v>
      </c>
      <c r="H254" s="6" t="s">
        <v>780</v>
      </c>
      <c r="I254" s="6" t="s">
        <v>32</v>
      </c>
      <c r="J254" s="6" t="s">
        <v>45</v>
      </c>
      <c r="K254" s="25">
        <v>1500</v>
      </c>
      <c r="L254" s="26">
        <v>6</v>
      </c>
      <c r="M254" s="25">
        <f>Main_table[[#This Row],[Qty]]*Main_table[[#This Row],[Price]]</f>
        <v>9000</v>
      </c>
      <c r="N254" s="6" t="s">
        <v>23</v>
      </c>
      <c r="O254" s="25">
        <f>SUMIFS(Main_table[Amount], Main_table[Order Date], "&gt;"&amp;Main_table[[#This Row],[Order Date]]-30,Main_table[Order Date], "&lt;="&amp;Main_table[[#This Row],[Order Date]])</f>
        <v>2178920</v>
      </c>
      <c r="P254" s="25">
        <f>SUMIFS(Main_table[Amount], Main_table[Order Date], "&gt;"&amp;Main_table[[#This Row],[Order Date]]-90,Main_table[Order Date], "&lt;="&amp;Main_table[[#This Row],[Order Date]])</f>
        <v>2564280</v>
      </c>
      <c r="Q254" s="25">
        <f>SUMIFS(Main_table[Amount], Main_table[Order Date], "&gt;"&amp;DATE(2022, 9, 12)-30, Main_table[Order Date], "&lt;="&amp;DATE(2022, 9, 12))</f>
        <v>8929710</v>
      </c>
      <c r="R254" s="25">
        <f>SUMIFS(Main_table[Amount], Main_table[Order Date], "&gt;"&amp;DATE(2022, 9, 12)-90, Main_table[Order Date], "&lt;="&amp;DATE(2022, 9, 12))</f>
        <v>12529390</v>
      </c>
      <c r="S254" s="25" t="b">
        <f>AND(Main_table[[#This Row],[Order Date]] &gt; DATE(2022,8,12), Main_table[[#This Row],[Order Date]] &lt;=DATE(2022,9,12))</f>
        <v>0</v>
      </c>
    </row>
    <row r="255" spans="2:19" ht="13.8" x14ac:dyDescent="0.25">
      <c r="B255" s="6" t="s">
        <v>781</v>
      </c>
      <c r="C255" s="15">
        <v>44688</v>
      </c>
      <c r="D255" s="6" t="str">
        <f>TEXT(Main_table[[#This Row],[Order Date]],"d")</f>
        <v>7</v>
      </c>
      <c r="E255" s="6" t="str">
        <f>TEXT(Main_table[[#This Row],[Order Date]],"dddd")</f>
        <v>Saturday</v>
      </c>
      <c r="F255" s="6" t="str">
        <f>TEXT(Main_table[[#This Row],[Order Date]],"mmmm")</f>
        <v>May</v>
      </c>
      <c r="G255" s="6" t="s">
        <v>782</v>
      </c>
      <c r="H255" s="6" t="s">
        <v>783</v>
      </c>
      <c r="I255" s="6" t="s">
        <v>15</v>
      </c>
      <c r="J255" s="6" t="s">
        <v>16</v>
      </c>
      <c r="K255" s="25">
        <v>210</v>
      </c>
      <c r="L255" s="26">
        <v>2</v>
      </c>
      <c r="M255" s="25">
        <f>Main_table[[#This Row],[Qty]]*Main_table[[#This Row],[Price]]</f>
        <v>420</v>
      </c>
      <c r="N255" s="29" t="s">
        <v>17</v>
      </c>
      <c r="O255" s="25">
        <f>SUMIFS(Main_table[Amount], Main_table[Order Date], "&gt;"&amp;Main_table[[#This Row],[Order Date]]-30,Main_table[Order Date], "&lt;="&amp;Main_table[[#This Row],[Order Date]])</f>
        <v>2128930</v>
      </c>
      <c r="P255" s="25">
        <f>SUMIFS(Main_table[Amount], Main_table[Order Date], "&gt;"&amp;Main_table[[#This Row],[Order Date]]-90,Main_table[Order Date], "&lt;="&amp;Main_table[[#This Row],[Order Date]])</f>
        <v>2614090</v>
      </c>
      <c r="Q255" s="25">
        <f>SUMIFS(Main_table[Amount], Main_table[Order Date], "&gt;"&amp;DATE(2022, 9, 12)-30, Main_table[Order Date], "&lt;="&amp;DATE(2022, 9, 12))</f>
        <v>8929710</v>
      </c>
      <c r="R255" s="25">
        <f>SUMIFS(Main_table[Amount], Main_table[Order Date], "&gt;"&amp;DATE(2022, 9, 12)-90, Main_table[Order Date], "&lt;="&amp;DATE(2022, 9, 12))</f>
        <v>12529390</v>
      </c>
      <c r="S255" s="25" t="b">
        <f>AND(Main_table[[#This Row],[Order Date]] &gt; DATE(2022,8,12), Main_table[[#This Row],[Order Date]] &lt;=DATE(2022,9,12))</f>
        <v>0</v>
      </c>
    </row>
    <row r="256" spans="2:19" ht="13.8" x14ac:dyDescent="0.25">
      <c r="B256" s="6" t="s">
        <v>784</v>
      </c>
      <c r="C256" s="15">
        <v>44688</v>
      </c>
      <c r="D256" s="6" t="str">
        <f>TEXT(Main_table[[#This Row],[Order Date]],"d")</f>
        <v>7</v>
      </c>
      <c r="E256" s="6" t="str">
        <f>TEXT(Main_table[[#This Row],[Order Date]],"dddd")</f>
        <v>Saturday</v>
      </c>
      <c r="F256" s="6" t="str">
        <f>TEXT(Main_table[[#This Row],[Order Date]],"mmmm")</f>
        <v>May</v>
      </c>
      <c r="G256" s="6" t="s">
        <v>785</v>
      </c>
      <c r="H256" s="6" t="s">
        <v>786</v>
      </c>
      <c r="I256" s="6" t="s">
        <v>21</v>
      </c>
      <c r="J256" s="6" t="s">
        <v>22</v>
      </c>
      <c r="K256" s="25">
        <v>4000</v>
      </c>
      <c r="L256" s="26">
        <v>3</v>
      </c>
      <c r="M256" s="25">
        <f>Main_table[[#This Row],[Qty]]*Main_table[[#This Row],[Price]]</f>
        <v>12000</v>
      </c>
      <c r="N256" s="6" t="s">
        <v>23</v>
      </c>
      <c r="O256" s="25">
        <f>SUMIFS(Main_table[Amount], Main_table[Order Date], "&gt;"&amp;Main_table[[#This Row],[Order Date]]-30,Main_table[Order Date], "&lt;="&amp;Main_table[[#This Row],[Order Date]])</f>
        <v>2128930</v>
      </c>
      <c r="P256" s="25">
        <f>SUMIFS(Main_table[Amount], Main_table[Order Date], "&gt;"&amp;Main_table[[#This Row],[Order Date]]-90,Main_table[Order Date], "&lt;="&amp;Main_table[[#This Row],[Order Date]])</f>
        <v>2614090</v>
      </c>
      <c r="Q256" s="25">
        <f>SUMIFS(Main_table[Amount], Main_table[Order Date], "&gt;"&amp;DATE(2022, 9, 12)-30, Main_table[Order Date], "&lt;="&amp;DATE(2022, 9, 12))</f>
        <v>8929710</v>
      </c>
      <c r="R256" s="25">
        <f>SUMIFS(Main_table[Amount], Main_table[Order Date], "&gt;"&amp;DATE(2022, 9, 12)-90, Main_table[Order Date], "&lt;="&amp;DATE(2022, 9, 12))</f>
        <v>12529390</v>
      </c>
      <c r="S256" s="25" t="b">
        <f>AND(Main_table[[#This Row],[Order Date]] &gt; DATE(2022,8,12), Main_table[[#This Row],[Order Date]] &lt;=DATE(2022,9,12))</f>
        <v>0</v>
      </c>
    </row>
    <row r="257" spans="2:19" ht="13.8" x14ac:dyDescent="0.25">
      <c r="B257" s="6" t="s">
        <v>787</v>
      </c>
      <c r="C257" s="15">
        <v>44688</v>
      </c>
      <c r="D257" s="6" t="str">
        <f>TEXT(Main_table[[#This Row],[Order Date]],"d")</f>
        <v>7</v>
      </c>
      <c r="E257" s="6" t="str">
        <f>TEXT(Main_table[[#This Row],[Order Date]],"dddd")</f>
        <v>Saturday</v>
      </c>
      <c r="F257" s="6" t="str">
        <f>TEXT(Main_table[[#This Row],[Order Date]],"mmmm")</f>
        <v>May</v>
      </c>
      <c r="G257" s="6" t="s">
        <v>788</v>
      </c>
      <c r="H257" s="6" t="s">
        <v>789</v>
      </c>
      <c r="I257" s="6" t="s">
        <v>27</v>
      </c>
      <c r="J257" s="6" t="s">
        <v>28</v>
      </c>
      <c r="K257" s="25">
        <v>3200</v>
      </c>
      <c r="L257" s="26">
        <v>5</v>
      </c>
      <c r="M257" s="25">
        <f>Main_table[[#This Row],[Qty]]*Main_table[[#This Row],[Price]]</f>
        <v>16000</v>
      </c>
      <c r="N257" s="6" t="s">
        <v>17</v>
      </c>
      <c r="O257" s="25">
        <f>SUMIFS(Main_table[Amount], Main_table[Order Date], "&gt;"&amp;Main_table[[#This Row],[Order Date]]-30,Main_table[Order Date], "&lt;="&amp;Main_table[[#This Row],[Order Date]])</f>
        <v>2128930</v>
      </c>
      <c r="P257" s="25">
        <f>SUMIFS(Main_table[Amount], Main_table[Order Date], "&gt;"&amp;Main_table[[#This Row],[Order Date]]-90,Main_table[Order Date], "&lt;="&amp;Main_table[[#This Row],[Order Date]])</f>
        <v>2614090</v>
      </c>
      <c r="Q257" s="25">
        <f>SUMIFS(Main_table[Amount], Main_table[Order Date], "&gt;"&amp;DATE(2022, 9, 12)-30, Main_table[Order Date], "&lt;="&amp;DATE(2022, 9, 12))</f>
        <v>8929710</v>
      </c>
      <c r="R257" s="25">
        <f>SUMIFS(Main_table[Amount], Main_table[Order Date], "&gt;"&amp;DATE(2022, 9, 12)-90, Main_table[Order Date], "&lt;="&amp;DATE(2022, 9, 12))</f>
        <v>12529390</v>
      </c>
      <c r="S257" s="25" t="b">
        <f>AND(Main_table[[#This Row],[Order Date]] &gt; DATE(2022,8,12), Main_table[[#This Row],[Order Date]] &lt;=DATE(2022,9,12))</f>
        <v>0</v>
      </c>
    </row>
    <row r="258" spans="2:19" ht="13.8" x14ac:dyDescent="0.25">
      <c r="B258" s="6" t="s">
        <v>790</v>
      </c>
      <c r="C258" s="15">
        <v>44688</v>
      </c>
      <c r="D258" s="6" t="str">
        <f>TEXT(Main_table[[#This Row],[Order Date]],"d")</f>
        <v>7</v>
      </c>
      <c r="E258" s="6" t="str">
        <f>TEXT(Main_table[[#This Row],[Order Date]],"dddd")</f>
        <v>Saturday</v>
      </c>
      <c r="F258" s="6" t="str">
        <f>TEXT(Main_table[[#This Row],[Order Date]],"mmmm")</f>
        <v>May</v>
      </c>
      <c r="G258" s="6" t="s">
        <v>791</v>
      </c>
      <c r="H258" s="6" t="s">
        <v>792</v>
      </c>
      <c r="I258" s="6" t="s">
        <v>32</v>
      </c>
      <c r="J258" s="6" t="s">
        <v>33</v>
      </c>
      <c r="K258" s="25">
        <v>2900</v>
      </c>
      <c r="L258" s="26">
        <v>3</v>
      </c>
      <c r="M258" s="25">
        <f>Main_table[[#This Row],[Qty]]*Main_table[[#This Row],[Price]]</f>
        <v>8700</v>
      </c>
      <c r="N258" s="6" t="s">
        <v>23</v>
      </c>
      <c r="O258" s="25">
        <f>SUMIFS(Main_table[Amount], Main_table[Order Date], "&gt;"&amp;Main_table[[#This Row],[Order Date]]-30,Main_table[Order Date], "&lt;="&amp;Main_table[[#This Row],[Order Date]])</f>
        <v>2128930</v>
      </c>
      <c r="P258" s="25">
        <f>SUMIFS(Main_table[Amount], Main_table[Order Date], "&gt;"&amp;Main_table[[#This Row],[Order Date]]-90,Main_table[Order Date], "&lt;="&amp;Main_table[[#This Row],[Order Date]])</f>
        <v>2614090</v>
      </c>
      <c r="Q258" s="25">
        <f>SUMIFS(Main_table[Amount], Main_table[Order Date], "&gt;"&amp;DATE(2022, 9, 12)-30, Main_table[Order Date], "&lt;="&amp;DATE(2022, 9, 12))</f>
        <v>8929710</v>
      </c>
      <c r="R258" s="25">
        <f>SUMIFS(Main_table[Amount], Main_table[Order Date], "&gt;"&amp;DATE(2022, 9, 12)-90, Main_table[Order Date], "&lt;="&amp;DATE(2022, 9, 12))</f>
        <v>12529390</v>
      </c>
      <c r="S258" s="25" t="b">
        <f>AND(Main_table[[#This Row],[Order Date]] &gt; DATE(2022,8,12), Main_table[[#This Row],[Order Date]] &lt;=DATE(2022,9,12))</f>
        <v>0</v>
      </c>
    </row>
    <row r="259" spans="2:19" ht="13.8" x14ac:dyDescent="0.25">
      <c r="B259" s="6" t="s">
        <v>793</v>
      </c>
      <c r="C259" s="15">
        <v>44688</v>
      </c>
      <c r="D259" s="6" t="str">
        <f>TEXT(Main_table[[#This Row],[Order Date]],"d")</f>
        <v>7</v>
      </c>
      <c r="E259" s="6" t="str">
        <f>TEXT(Main_table[[#This Row],[Order Date]],"dddd")</f>
        <v>Saturday</v>
      </c>
      <c r="F259" s="6" t="str">
        <f>TEXT(Main_table[[#This Row],[Order Date]],"mmmm")</f>
        <v>May</v>
      </c>
      <c r="G259" s="6" t="s">
        <v>794</v>
      </c>
      <c r="H259" s="6" t="s">
        <v>795</v>
      </c>
      <c r="I259" s="6" t="s">
        <v>15</v>
      </c>
      <c r="J259" s="6" t="s">
        <v>37</v>
      </c>
      <c r="K259" s="25">
        <v>190</v>
      </c>
      <c r="L259" s="26">
        <v>1</v>
      </c>
      <c r="M259" s="25">
        <f>Main_table[[#This Row],[Qty]]*Main_table[[#This Row],[Price]]</f>
        <v>190</v>
      </c>
      <c r="N259" s="29" t="s">
        <v>17</v>
      </c>
      <c r="O259" s="25">
        <f>SUMIFS(Main_table[Amount], Main_table[Order Date], "&gt;"&amp;Main_table[[#This Row],[Order Date]]-30,Main_table[Order Date], "&lt;="&amp;Main_table[[#This Row],[Order Date]])</f>
        <v>2128930</v>
      </c>
      <c r="P259" s="25">
        <f>SUMIFS(Main_table[Amount], Main_table[Order Date], "&gt;"&amp;Main_table[[#This Row],[Order Date]]-90,Main_table[Order Date], "&lt;="&amp;Main_table[[#This Row],[Order Date]])</f>
        <v>2614090</v>
      </c>
      <c r="Q259" s="25">
        <f>SUMIFS(Main_table[Amount], Main_table[Order Date], "&gt;"&amp;DATE(2022, 9, 12)-30, Main_table[Order Date], "&lt;="&amp;DATE(2022, 9, 12))</f>
        <v>8929710</v>
      </c>
      <c r="R259" s="25">
        <f>SUMIFS(Main_table[Amount], Main_table[Order Date], "&gt;"&amp;DATE(2022, 9, 12)-90, Main_table[Order Date], "&lt;="&amp;DATE(2022, 9, 12))</f>
        <v>12529390</v>
      </c>
      <c r="S259" s="25" t="b">
        <f>AND(Main_table[[#This Row],[Order Date]] &gt; DATE(2022,8,12), Main_table[[#This Row],[Order Date]] &lt;=DATE(2022,9,12))</f>
        <v>0</v>
      </c>
    </row>
    <row r="260" spans="2:19" ht="13.8" x14ac:dyDescent="0.25">
      <c r="B260" s="6" t="s">
        <v>796</v>
      </c>
      <c r="C260" s="15">
        <v>44688</v>
      </c>
      <c r="D260" s="6" t="str">
        <f>TEXT(Main_table[[#This Row],[Order Date]],"d")</f>
        <v>7</v>
      </c>
      <c r="E260" s="6" t="str">
        <f>TEXT(Main_table[[#This Row],[Order Date]],"dddd")</f>
        <v>Saturday</v>
      </c>
      <c r="F260" s="6" t="str">
        <f>TEXT(Main_table[[#This Row],[Order Date]],"mmmm")</f>
        <v>May</v>
      </c>
      <c r="G260" s="6" t="s">
        <v>797</v>
      </c>
      <c r="H260" s="6" t="s">
        <v>798</v>
      </c>
      <c r="I260" s="6" t="s">
        <v>21</v>
      </c>
      <c r="J260" s="6" t="s">
        <v>41</v>
      </c>
      <c r="K260" s="25">
        <v>4000</v>
      </c>
      <c r="L260" s="26">
        <v>2</v>
      </c>
      <c r="M260" s="25">
        <f>Main_table[[#This Row],[Qty]]*Main_table[[#This Row],[Price]]</f>
        <v>8000</v>
      </c>
      <c r="N260" s="6" t="s">
        <v>23</v>
      </c>
      <c r="O260" s="25">
        <f>SUMIFS(Main_table[Amount], Main_table[Order Date], "&gt;"&amp;Main_table[[#This Row],[Order Date]]-30,Main_table[Order Date], "&lt;="&amp;Main_table[[#This Row],[Order Date]])</f>
        <v>2128930</v>
      </c>
      <c r="P260" s="25">
        <f>SUMIFS(Main_table[Amount], Main_table[Order Date], "&gt;"&amp;Main_table[[#This Row],[Order Date]]-90,Main_table[Order Date], "&lt;="&amp;Main_table[[#This Row],[Order Date]])</f>
        <v>2614090</v>
      </c>
      <c r="Q260" s="25">
        <f>SUMIFS(Main_table[Amount], Main_table[Order Date], "&gt;"&amp;DATE(2022, 9, 12)-30, Main_table[Order Date], "&lt;="&amp;DATE(2022, 9, 12))</f>
        <v>8929710</v>
      </c>
      <c r="R260" s="25">
        <f>SUMIFS(Main_table[Amount], Main_table[Order Date], "&gt;"&amp;DATE(2022, 9, 12)-90, Main_table[Order Date], "&lt;="&amp;DATE(2022, 9, 12))</f>
        <v>12529390</v>
      </c>
      <c r="S260" s="25" t="b">
        <f>AND(Main_table[[#This Row],[Order Date]] &gt; DATE(2022,8,12), Main_table[[#This Row],[Order Date]] &lt;=DATE(2022,9,12))</f>
        <v>0</v>
      </c>
    </row>
    <row r="261" spans="2:19" ht="13.8" x14ac:dyDescent="0.25">
      <c r="B261" s="6" t="s">
        <v>799</v>
      </c>
      <c r="C261" s="15">
        <v>44688</v>
      </c>
      <c r="D261" s="6" t="str">
        <f>TEXT(Main_table[[#This Row],[Order Date]],"d")</f>
        <v>7</v>
      </c>
      <c r="E261" s="6" t="str">
        <f>TEXT(Main_table[[#This Row],[Order Date]],"dddd")</f>
        <v>Saturday</v>
      </c>
      <c r="F261" s="6" t="str">
        <f>TEXT(Main_table[[#This Row],[Order Date]],"mmmm")</f>
        <v>May</v>
      </c>
      <c r="G261" s="6" t="s">
        <v>800</v>
      </c>
      <c r="H261" s="6" t="s">
        <v>801</v>
      </c>
      <c r="I261" s="6" t="s">
        <v>27</v>
      </c>
      <c r="J261" s="6" t="s">
        <v>45</v>
      </c>
      <c r="K261" s="25">
        <v>1500</v>
      </c>
      <c r="L261" s="26">
        <v>3</v>
      </c>
      <c r="M261" s="25">
        <f>Main_table[[#This Row],[Qty]]*Main_table[[#This Row],[Price]]</f>
        <v>4500</v>
      </c>
      <c r="N261" s="6" t="s">
        <v>17</v>
      </c>
      <c r="O261" s="25">
        <f>SUMIFS(Main_table[Amount], Main_table[Order Date], "&gt;"&amp;Main_table[[#This Row],[Order Date]]-30,Main_table[Order Date], "&lt;="&amp;Main_table[[#This Row],[Order Date]])</f>
        <v>2128930</v>
      </c>
      <c r="P261" s="25">
        <f>SUMIFS(Main_table[Amount], Main_table[Order Date], "&gt;"&amp;Main_table[[#This Row],[Order Date]]-90,Main_table[Order Date], "&lt;="&amp;Main_table[[#This Row],[Order Date]])</f>
        <v>2614090</v>
      </c>
      <c r="Q261" s="25">
        <f>SUMIFS(Main_table[Amount], Main_table[Order Date], "&gt;"&amp;DATE(2022, 9, 12)-30, Main_table[Order Date], "&lt;="&amp;DATE(2022, 9, 12))</f>
        <v>8929710</v>
      </c>
      <c r="R261" s="25">
        <f>SUMIFS(Main_table[Amount], Main_table[Order Date], "&gt;"&amp;DATE(2022, 9, 12)-90, Main_table[Order Date], "&lt;="&amp;DATE(2022, 9, 12))</f>
        <v>12529390</v>
      </c>
      <c r="S261" s="25" t="b">
        <f>AND(Main_table[[#This Row],[Order Date]] &gt; DATE(2022,8,12), Main_table[[#This Row],[Order Date]] &lt;=DATE(2022,9,12))</f>
        <v>0</v>
      </c>
    </row>
    <row r="262" spans="2:19" ht="13.8" x14ac:dyDescent="0.25">
      <c r="B262" s="6" t="s">
        <v>802</v>
      </c>
      <c r="C262" s="15">
        <v>44689</v>
      </c>
      <c r="D262" s="6" t="str">
        <f>TEXT(Main_table[[#This Row],[Order Date]],"d")</f>
        <v>8</v>
      </c>
      <c r="E262" s="6" t="str">
        <f>TEXT(Main_table[[#This Row],[Order Date]],"dddd")</f>
        <v>Sunday</v>
      </c>
      <c r="F262" s="6" t="str">
        <f>TEXT(Main_table[[#This Row],[Order Date]],"mmmm")</f>
        <v>May</v>
      </c>
      <c r="G262" s="6" t="s">
        <v>803</v>
      </c>
      <c r="H262" s="6" t="s">
        <v>804</v>
      </c>
      <c r="I262" s="6" t="s">
        <v>32</v>
      </c>
      <c r="J262" s="6" t="s">
        <v>16</v>
      </c>
      <c r="K262" s="25">
        <v>210</v>
      </c>
      <c r="L262" s="26">
        <v>7</v>
      </c>
      <c r="M262" s="25">
        <f>Main_table[[#This Row],[Qty]]*Main_table[[#This Row],[Price]]</f>
        <v>1470</v>
      </c>
      <c r="N262" s="6" t="s">
        <v>23</v>
      </c>
      <c r="O262" s="25">
        <f>SUMIFS(Main_table[Amount], Main_table[Order Date], "&gt;"&amp;Main_table[[#This Row],[Order Date]]-30,Main_table[Order Date], "&lt;="&amp;Main_table[[#This Row],[Order Date]])</f>
        <v>2094880</v>
      </c>
      <c r="P262" s="25">
        <f>SUMIFS(Main_table[Amount], Main_table[Order Date], "&gt;"&amp;Main_table[[#This Row],[Order Date]]-90,Main_table[Order Date], "&lt;="&amp;Main_table[[#This Row],[Order Date]])</f>
        <v>2664720</v>
      </c>
      <c r="Q262" s="25">
        <f>SUMIFS(Main_table[Amount], Main_table[Order Date], "&gt;"&amp;DATE(2022, 9, 12)-30, Main_table[Order Date], "&lt;="&amp;DATE(2022, 9, 12))</f>
        <v>8929710</v>
      </c>
      <c r="R262" s="25">
        <f>SUMIFS(Main_table[Amount], Main_table[Order Date], "&gt;"&amp;DATE(2022, 9, 12)-90, Main_table[Order Date], "&lt;="&amp;DATE(2022, 9, 12))</f>
        <v>12529390</v>
      </c>
      <c r="S262" s="25" t="b">
        <f>AND(Main_table[[#This Row],[Order Date]] &gt; DATE(2022,8,12), Main_table[[#This Row],[Order Date]] &lt;=DATE(2022,9,12))</f>
        <v>0</v>
      </c>
    </row>
    <row r="263" spans="2:19" ht="13.8" x14ac:dyDescent="0.25">
      <c r="B263" s="6" t="s">
        <v>805</v>
      </c>
      <c r="C263" s="15">
        <v>44689</v>
      </c>
      <c r="D263" s="6" t="str">
        <f>TEXT(Main_table[[#This Row],[Order Date]],"d")</f>
        <v>8</v>
      </c>
      <c r="E263" s="6" t="str">
        <f>TEXT(Main_table[[#This Row],[Order Date]],"dddd")</f>
        <v>Sunday</v>
      </c>
      <c r="F263" s="6" t="str">
        <f>TEXT(Main_table[[#This Row],[Order Date]],"mmmm")</f>
        <v>May</v>
      </c>
      <c r="G263" s="6" t="s">
        <v>806</v>
      </c>
      <c r="H263" s="6" t="s">
        <v>807</v>
      </c>
      <c r="I263" s="6" t="s">
        <v>15</v>
      </c>
      <c r="J263" s="6" t="s">
        <v>22</v>
      </c>
      <c r="K263" s="25">
        <v>4000</v>
      </c>
      <c r="L263" s="26">
        <v>6</v>
      </c>
      <c r="M263" s="25">
        <f>Main_table[[#This Row],[Qty]]*Main_table[[#This Row],[Price]]</f>
        <v>24000</v>
      </c>
      <c r="N263" s="29" t="s">
        <v>17</v>
      </c>
      <c r="O263" s="25">
        <f>SUMIFS(Main_table[Amount], Main_table[Order Date], "&gt;"&amp;Main_table[[#This Row],[Order Date]]-30,Main_table[Order Date], "&lt;="&amp;Main_table[[#This Row],[Order Date]])</f>
        <v>2094880</v>
      </c>
      <c r="P263" s="25">
        <f>SUMIFS(Main_table[Amount], Main_table[Order Date], "&gt;"&amp;Main_table[[#This Row],[Order Date]]-90,Main_table[Order Date], "&lt;="&amp;Main_table[[#This Row],[Order Date]])</f>
        <v>2664720</v>
      </c>
      <c r="Q263" s="25">
        <f>SUMIFS(Main_table[Amount], Main_table[Order Date], "&gt;"&amp;DATE(2022, 9, 12)-30, Main_table[Order Date], "&lt;="&amp;DATE(2022, 9, 12))</f>
        <v>8929710</v>
      </c>
      <c r="R263" s="25">
        <f>SUMIFS(Main_table[Amount], Main_table[Order Date], "&gt;"&amp;DATE(2022, 9, 12)-90, Main_table[Order Date], "&lt;="&amp;DATE(2022, 9, 12))</f>
        <v>12529390</v>
      </c>
      <c r="S263" s="25" t="b">
        <f>AND(Main_table[[#This Row],[Order Date]] &gt; DATE(2022,8,12), Main_table[[#This Row],[Order Date]] &lt;=DATE(2022,9,12))</f>
        <v>0</v>
      </c>
    </row>
    <row r="264" spans="2:19" ht="13.8" x14ac:dyDescent="0.25">
      <c r="B264" s="6" t="s">
        <v>808</v>
      </c>
      <c r="C264" s="15">
        <v>44689</v>
      </c>
      <c r="D264" s="6" t="str">
        <f>TEXT(Main_table[[#This Row],[Order Date]],"d")</f>
        <v>8</v>
      </c>
      <c r="E264" s="6" t="str">
        <f>TEXT(Main_table[[#This Row],[Order Date]],"dddd")</f>
        <v>Sunday</v>
      </c>
      <c r="F264" s="6" t="str">
        <f>TEXT(Main_table[[#This Row],[Order Date]],"mmmm")</f>
        <v>May</v>
      </c>
      <c r="G264" s="6" t="s">
        <v>809</v>
      </c>
      <c r="H264" s="6" t="s">
        <v>810</v>
      </c>
      <c r="I264" s="6" t="s">
        <v>21</v>
      </c>
      <c r="J264" s="6" t="s">
        <v>28</v>
      </c>
      <c r="K264" s="25">
        <v>3200</v>
      </c>
      <c r="L264" s="26">
        <v>1</v>
      </c>
      <c r="M264" s="25">
        <f>Main_table[[#This Row],[Qty]]*Main_table[[#This Row],[Price]]</f>
        <v>3200</v>
      </c>
      <c r="N264" s="6" t="s">
        <v>23</v>
      </c>
      <c r="O264" s="25">
        <f>SUMIFS(Main_table[Amount], Main_table[Order Date], "&gt;"&amp;Main_table[[#This Row],[Order Date]]-30,Main_table[Order Date], "&lt;="&amp;Main_table[[#This Row],[Order Date]])</f>
        <v>2094880</v>
      </c>
      <c r="P264" s="25">
        <f>SUMIFS(Main_table[Amount], Main_table[Order Date], "&gt;"&amp;Main_table[[#This Row],[Order Date]]-90,Main_table[Order Date], "&lt;="&amp;Main_table[[#This Row],[Order Date]])</f>
        <v>2664720</v>
      </c>
      <c r="Q264" s="25">
        <f>SUMIFS(Main_table[Amount], Main_table[Order Date], "&gt;"&amp;DATE(2022, 9, 12)-30, Main_table[Order Date], "&lt;="&amp;DATE(2022, 9, 12))</f>
        <v>8929710</v>
      </c>
      <c r="R264" s="25">
        <f>SUMIFS(Main_table[Amount], Main_table[Order Date], "&gt;"&amp;DATE(2022, 9, 12)-90, Main_table[Order Date], "&lt;="&amp;DATE(2022, 9, 12))</f>
        <v>12529390</v>
      </c>
      <c r="S264" s="25" t="b">
        <f>AND(Main_table[[#This Row],[Order Date]] &gt; DATE(2022,8,12), Main_table[[#This Row],[Order Date]] &lt;=DATE(2022,9,12))</f>
        <v>0</v>
      </c>
    </row>
    <row r="265" spans="2:19" ht="13.8" x14ac:dyDescent="0.25">
      <c r="B265" s="6" t="s">
        <v>811</v>
      </c>
      <c r="C265" s="15">
        <v>44689</v>
      </c>
      <c r="D265" s="6" t="str">
        <f>TEXT(Main_table[[#This Row],[Order Date]],"d")</f>
        <v>8</v>
      </c>
      <c r="E265" s="6" t="str">
        <f>TEXT(Main_table[[#This Row],[Order Date]],"dddd")</f>
        <v>Sunday</v>
      </c>
      <c r="F265" s="6" t="str">
        <f>TEXT(Main_table[[#This Row],[Order Date]],"mmmm")</f>
        <v>May</v>
      </c>
      <c r="G265" s="6" t="s">
        <v>812</v>
      </c>
      <c r="H265" s="6" t="s">
        <v>813</v>
      </c>
      <c r="I265" s="6" t="s">
        <v>27</v>
      </c>
      <c r="J265" s="6" t="s">
        <v>33</v>
      </c>
      <c r="K265" s="25">
        <v>2900</v>
      </c>
      <c r="L265" s="26">
        <v>3</v>
      </c>
      <c r="M265" s="25">
        <f>Main_table[[#This Row],[Qty]]*Main_table[[#This Row],[Price]]</f>
        <v>8700</v>
      </c>
      <c r="N265" s="6" t="s">
        <v>17</v>
      </c>
      <c r="O265" s="25">
        <f>SUMIFS(Main_table[Amount], Main_table[Order Date], "&gt;"&amp;Main_table[[#This Row],[Order Date]]-30,Main_table[Order Date], "&lt;="&amp;Main_table[[#This Row],[Order Date]])</f>
        <v>2094880</v>
      </c>
      <c r="P265" s="25">
        <f>SUMIFS(Main_table[Amount], Main_table[Order Date], "&gt;"&amp;Main_table[[#This Row],[Order Date]]-90,Main_table[Order Date], "&lt;="&amp;Main_table[[#This Row],[Order Date]])</f>
        <v>2664720</v>
      </c>
      <c r="Q265" s="25">
        <f>SUMIFS(Main_table[Amount], Main_table[Order Date], "&gt;"&amp;DATE(2022, 9, 12)-30, Main_table[Order Date], "&lt;="&amp;DATE(2022, 9, 12))</f>
        <v>8929710</v>
      </c>
      <c r="R265" s="25">
        <f>SUMIFS(Main_table[Amount], Main_table[Order Date], "&gt;"&amp;DATE(2022, 9, 12)-90, Main_table[Order Date], "&lt;="&amp;DATE(2022, 9, 12))</f>
        <v>12529390</v>
      </c>
      <c r="S265" s="25" t="b">
        <f>AND(Main_table[[#This Row],[Order Date]] &gt; DATE(2022,8,12), Main_table[[#This Row],[Order Date]] &lt;=DATE(2022,9,12))</f>
        <v>0</v>
      </c>
    </row>
    <row r="266" spans="2:19" ht="13.8" x14ac:dyDescent="0.25">
      <c r="B266" s="6" t="s">
        <v>814</v>
      </c>
      <c r="C266" s="15">
        <v>44689</v>
      </c>
      <c r="D266" s="6" t="str">
        <f>TEXT(Main_table[[#This Row],[Order Date]],"d")</f>
        <v>8</v>
      </c>
      <c r="E266" s="6" t="str">
        <f>TEXT(Main_table[[#This Row],[Order Date]],"dddd")</f>
        <v>Sunday</v>
      </c>
      <c r="F266" s="6" t="str">
        <f>TEXT(Main_table[[#This Row],[Order Date]],"mmmm")</f>
        <v>May</v>
      </c>
      <c r="G266" s="6" t="s">
        <v>815</v>
      </c>
      <c r="H266" s="6" t="s">
        <v>816</v>
      </c>
      <c r="I266" s="6" t="s">
        <v>32</v>
      </c>
      <c r="J266" s="6" t="s">
        <v>37</v>
      </c>
      <c r="K266" s="25">
        <v>190</v>
      </c>
      <c r="L266" s="26">
        <v>4</v>
      </c>
      <c r="M266" s="25">
        <f>Main_table[[#This Row],[Qty]]*Main_table[[#This Row],[Price]]</f>
        <v>760</v>
      </c>
      <c r="N266" s="6" t="s">
        <v>23</v>
      </c>
      <c r="O266" s="25">
        <f>SUMIFS(Main_table[Amount], Main_table[Order Date], "&gt;"&amp;Main_table[[#This Row],[Order Date]]-30,Main_table[Order Date], "&lt;="&amp;Main_table[[#This Row],[Order Date]])</f>
        <v>2094880</v>
      </c>
      <c r="P266" s="25">
        <f>SUMIFS(Main_table[Amount], Main_table[Order Date], "&gt;"&amp;Main_table[[#This Row],[Order Date]]-90,Main_table[Order Date], "&lt;="&amp;Main_table[[#This Row],[Order Date]])</f>
        <v>2664720</v>
      </c>
      <c r="Q266" s="25">
        <f>SUMIFS(Main_table[Amount], Main_table[Order Date], "&gt;"&amp;DATE(2022, 9, 12)-30, Main_table[Order Date], "&lt;="&amp;DATE(2022, 9, 12))</f>
        <v>8929710</v>
      </c>
      <c r="R266" s="25">
        <f>SUMIFS(Main_table[Amount], Main_table[Order Date], "&gt;"&amp;DATE(2022, 9, 12)-90, Main_table[Order Date], "&lt;="&amp;DATE(2022, 9, 12))</f>
        <v>12529390</v>
      </c>
      <c r="S266" s="25" t="b">
        <f>AND(Main_table[[#This Row],[Order Date]] &gt; DATE(2022,8,12), Main_table[[#This Row],[Order Date]] &lt;=DATE(2022,9,12))</f>
        <v>0</v>
      </c>
    </row>
    <row r="267" spans="2:19" ht="13.8" x14ac:dyDescent="0.25">
      <c r="B267" s="6" t="s">
        <v>817</v>
      </c>
      <c r="C267" s="15">
        <v>44689</v>
      </c>
      <c r="D267" s="6" t="str">
        <f>TEXT(Main_table[[#This Row],[Order Date]],"d")</f>
        <v>8</v>
      </c>
      <c r="E267" s="6" t="str">
        <f>TEXT(Main_table[[#This Row],[Order Date]],"dddd")</f>
        <v>Sunday</v>
      </c>
      <c r="F267" s="6" t="str">
        <f>TEXT(Main_table[[#This Row],[Order Date]],"mmmm")</f>
        <v>May</v>
      </c>
      <c r="G267" s="6" t="s">
        <v>818</v>
      </c>
      <c r="H267" s="6" t="s">
        <v>819</v>
      </c>
      <c r="I267" s="6" t="s">
        <v>15</v>
      </c>
      <c r="J267" s="6" t="s">
        <v>41</v>
      </c>
      <c r="K267" s="25">
        <v>4000</v>
      </c>
      <c r="L267" s="26">
        <v>2</v>
      </c>
      <c r="M267" s="25">
        <f>Main_table[[#This Row],[Qty]]*Main_table[[#This Row],[Price]]</f>
        <v>8000</v>
      </c>
      <c r="N267" s="29" t="s">
        <v>17</v>
      </c>
      <c r="O267" s="25">
        <f>SUMIFS(Main_table[Amount], Main_table[Order Date], "&gt;"&amp;Main_table[[#This Row],[Order Date]]-30,Main_table[Order Date], "&lt;="&amp;Main_table[[#This Row],[Order Date]])</f>
        <v>2094880</v>
      </c>
      <c r="P267" s="25">
        <f>SUMIFS(Main_table[Amount], Main_table[Order Date], "&gt;"&amp;Main_table[[#This Row],[Order Date]]-90,Main_table[Order Date], "&lt;="&amp;Main_table[[#This Row],[Order Date]])</f>
        <v>2664720</v>
      </c>
      <c r="Q267" s="25">
        <f>SUMIFS(Main_table[Amount], Main_table[Order Date], "&gt;"&amp;DATE(2022, 9, 12)-30, Main_table[Order Date], "&lt;="&amp;DATE(2022, 9, 12))</f>
        <v>8929710</v>
      </c>
      <c r="R267" s="25">
        <f>SUMIFS(Main_table[Amount], Main_table[Order Date], "&gt;"&amp;DATE(2022, 9, 12)-90, Main_table[Order Date], "&lt;="&amp;DATE(2022, 9, 12))</f>
        <v>12529390</v>
      </c>
      <c r="S267" s="25" t="b">
        <f>AND(Main_table[[#This Row],[Order Date]] &gt; DATE(2022,8,12), Main_table[[#This Row],[Order Date]] &lt;=DATE(2022,9,12))</f>
        <v>0</v>
      </c>
    </row>
    <row r="268" spans="2:19" ht="13.8" x14ac:dyDescent="0.25">
      <c r="B268" s="6" t="s">
        <v>820</v>
      </c>
      <c r="C268" s="15">
        <v>44689</v>
      </c>
      <c r="D268" s="6" t="str">
        <f>TEXT(Main_table[[#This Row],[Order Date]],"d")</f>
        <v>8</v>
      </c>
      <c r="E268" s="6" t="str">
        <f>TEXT(Main_table[[#This Row],[Order Date]],"dddd")</f>
        <v>Sunday</v>
      </c>
      <c r="F268" s="6" t="str">
        <f>TEXT(Main_table[[#This Row],[Order Date]],"mmmm")</f>
        <v>May</v>
      </c>
      <c r="G268" s="6" t="s">
        <v>821</v>
      </c>
      <c r="H268" s="6" t="s">
        <v>822</v>
      </c>
      <c r="I268" s="6" t="s">
        <v>21</v>
      </c>
      <c r="J268" s="6" t="s">
        <v>45</v>
      </c>
      <c r="K268" s="25">
        <v>1500</v>
      </c>
      <c r="L268" s="26">
        <v>3</v>
      </c>
      <c r="M268" s="25">
        <f>Main_table[[#This Row],[Qty]]*Main_table[[#This Row],[Price]]</f>
        <v>4500</v>
      </c>
      <c r="N268" s="6" t="s">
        <v>23</v>
      </c>
      <c r="O268" s="25">
        <f>SUMIFS(Main_table[Amount], Main_table[Order Date], "&gt;"&amp;Main_table[[#This Row],[Order Date]]-30,Main_table[Order Date], "&lt;="&amp;Main_table[[#This Row],[Order Date]])</f>
        <v>2094880</v>
      </c>
      <c r="P268" s="25">
        <f>SUMIFS(Main_table[Amount], Main_table[Order Date], "&gt;"&amp;Main_table[[#This Row],[Order Date]]-90,Main_table[Order Date], "&lt;="&amp;Main_table[[#This Row],[Order Date]])</f>
        <v>2664720</v>
      </c>
      <c r="Q268" s="25">
        <f>SUMIFS(Main_table[Amount], Main_table[Order Date], "&gt;"&amp;DATE(2022, 9, 12)-30, Main_table[Order Date], "&lt;="&amp;DATE(2022, 9, 12))</f>
        <v>8929710</v>
      </c>
      <c r="R268" s="25">
        <f>SUMIFS(Main_table[Amount], Main_table[Order Date], "&gt;"&amp;DATE(2022, 9, 12)-90, Main_table[Order Date], "&lt;="&amp;DATE(2022, 9, 12))</f>
        <v>12529390</v>
      </c>
      <c r="S268" s="25" t="b">
        <f>AND(Main_table[[#This Row],[Order Date]] &gt; DATE(2022,8,12), Main_table[[#This Row],[Order Date]] &lt;=DATE(2022,9,12))</f>
        <v>0</v>
      </c>
    </row>
    <row r="269" spans="2:19" ht="13.8" x14ac:dyDescent="0.25">
      <c r="B269" s="6" t="s">
        <v>823</v>
      </c>
      <c r="C269" s="15">
        <v>44690</v>
      </c>
      <c r="D269" s="6" t="str">
        <f>TEXT(Main_table[[#This Row],[Order Date]],"d")</f>
        <v>9</v>
      </c>
      <c r="E269" s="6" t="str">
        <f>TEXT(Main_table[[#This Row],[Order Date]],"dddd")</f>
        <v>Monday</v>
      </c>
      <c r="F269" s="6" t="str">
        <f>TEXT(Main_table[[#This Row],[Order Date]],"mmmm")</f>
        <v>May</v>
      </c>
      <c r="G269" s="6" t="s">
        <v>824</v>
      </c>
      <c r="H269" s="6" t="s">
        <v>825</v>
      </c>
      <c r="I269" s="6" t="s">
        <v>27</v>
      </c>
      <c r="J269" s="6" t="s">
        <v>16</v>
      </c>
      <c r="K269" s="25">
        <v>210</v>
      </c>
      <c r="L269" s="26">
        <v>4</v>
      </c>
      <c r="M269" s="25">
        <f>Main_table[[#This Row],[Qty]]*Main_table[[#This Row],[Price]]</f>
        <v>840</v>
      </c>
      <c r="N269" s="6" t="s">
        <v>17</v>
      </c>
      <c r="O269" s="25">
        <f>SUMIFS(Main_table[Amount], Main_table[Order Date], "&gt;"&amp;Main_table[[#This Row],[Order Date]]-30,Main_table[Order Date], "&lt;="&amp;Main_table[[#This Row],[Order Date]])</f>
        <v>2144870</v>
      </c>
      <c r="P269" s="25">
        <f>SUMIFS(Main_table[Amount], Main_table[Order Date], "&gt;"&amp;Main_table[[#This Row],[Order Date]]-90,Main_table[Order Date], "&lt;="&amp;Main_table[[#This Row],[Order Date]])</f>
        <v>2764520</v>
      </c>
      <c r="Q269" s="25">
        <f>SUMIFS(Main_table[Amount], Main_table[Order Date], "&gt;"&amp;DATE(2022, 9, 12)-30, Main_table[Order Date], "&lt;="&amp;DATE(2022, 9, 12))</f>
        <v>8929710</v>
      </c>
      <c r="R269" s="25">
        <f>SUMIFS(Main_table[Amount], Main_table[Order Date], "&gt;"&amp;DATE(2022, 9, 12)-90, Main_table[Order Date], "&lt;="&amp;DATE(2022, 9, 12))</f>
        <v>12529390</v>
      </c>
      <c r="S269" s="25" t="b">
        <f>AND(Main_table[[#This Row],[Order Date]] &gt; DATE(2022,8,12), Main_table[[#This Row],[Order Date]] &lt;=DATE(2022,9,12))</f>
        <v>0</v>
      </c>
    </row>
    <row r="270" spans="2:19" ht="13.8" x14ac:dyDescent="0.25">
      <c r="B270" s="6" t="s">
        <v>826</v>
      </c>
      <c r="C270" s="15">
        <v>44690</v>
      </c>
      <c r="D270" s="6" t="str">
        <f>TEXT(Main_table[[#This Row],[Order Date]],"d")</f>
        <v>9</v>
      </c>
      <c r="E270" s="6" t="str">
        <f>TEXT(Main_table[[#This Row],[Order Date]],"dddd")</f>
        <v>Monday</v>
      </c>
      <c r="F270" s="6" t="str">
        <f>TEXT(Main_table[[#This Row],[Order Date]],"mmmm")</f>
        <v>May</v>
      </c>
      <c r="G270" s="6" t="s">
        <v>827</v>
      </c>
      <c r="H270" s="6" t="s">
        <v>828</v>
      </c>
      <c r="I270" s="6" t="s">
        <v>32</v>
      </c>
      <c r="J270" s="6" t="s">
        <v>22</v>
      </c>
      <c r="K270" s="25">
        <v>4000</v>
      </c>
      <c r="L270" s="26">
        <v>5</v>
      </c>
      <c r="M270" s="25">
        <f>Main_table[[#This Row],[Qty]]*Main_table[[#This Row],[Price]]</f>
        <v>20000</v>
      </c>
      <c r="N270" s="6" t="s">
        <v>23</v>
      </c>
      <c r="O270" s="25">
        <f>SUMIFS(Main_table[Amount], Main_table[Order Date], "&gt;"&amp;Main_table[[#This Row],[Order Date]]-30,Main_table[Order Date], "&lt;="&amp;Main_table[[#This Row],[Order Date]])</f>
        <v>2144870</v>
      </c>
      <c r="P270" s="25">
        <f>SUMIFS(Main_table[Amount], Main_table[Order Date], "&gt;"&amp;Main_table[[#This Row],[Order Date]]-90,Main_table[Order Date], "&lt;="&amp;Main_table[[#This Row],[Order Date]])</f>
        <v>2764520</v>
      </c>
      <c r="Q270" s="25">
        <f>SUMIFS(Main_table[Amount], Main_table[Order Date], "&gt;"&amp;DATE(2022, 9, 12)-30, Main_table[Order Date], "&lt;="&amp;DATE(2022, 9, 12))</f>
        <v>8929710</v>
      </c>
      <c r="R270" s="25">
        <f>SUMIFS(Main_table[Amount], Main_table[Order Date], "&gt;"&amp;DATE(2022, 9, 12)-90, Main_table[Order Date], "&lt;="&amp;DATE(2022, 9, 12))</f>
        <v>12529390</v>
      </c>
      <c r="S270" s="25" t="b">
        <f>AND(Main_table[[#This Row],[Order Date]] &gt; DATE(2022,8,12), Main_table[[#This Row],[Order Date]] &lt;=DATE(2022,9,12))</f>
        <v>0</v>
      </c>
    </row>
    <row r="271" spans="2:19" ht="13.8" x14ac:dyDescent="0.25">
      <c r="B271" s="6" t="s">
        <v>829</v>
      </c>
      <c r="C271" s="15">
        <v>44690</v>
      </c>
      <c r="D271" s="6" t="str">
        <f>TEXT(Main_table[[#This Row],[Order Date]],"d")</f>
        <v>9</v>
      </c>
      <c r="E271" s="6" t="str">
        <f>TEXT(Main_table[[#This Row],[Order Date]],"dddd")</f>
        <v>Monday</v>
      </c>
      <c r="F271" s="6" t="str">
        <f>TEXT(Main_table[[#This Row],[Order Date]],"mmmm")</f>
        <v>May</v>
      </c>
      <c r="G271" s="6" t="s">
        <v>830</v>
      </c>
      <c r="H271" s="6" t="s">
        <v>831</v>
      </c>
      <c r="I271" s="6" t="s">
        <v>15</v>
      </c>
      <c r="J271" s="6" t="s">
        <v>28</v>
      </c>
      <c r="K271" s="25">
        <v>3200</v>
      </c>
      <c r="L271" s="26">
        <v>6</v>
      </c>
      <c r="M271" s="25">
        <f>Main_table[[#This Row],[Qty]]*Main_table[[#This Row],[Price]]</f>
        <v>19200</v>
      </c>
      <c r="N271" s="29" t="s">
        <v>17</v>
      </c>
      <c r="O271" s="25">
        <f>SUMIFS(Main_table[Amount], Main_table[Order Date], "&gt;"&amp;Main_table[[#This Row],[Order Date]]-30,Main_table[Order Date], "&lt;="&amp;Main_table[[#This Row],[Order Date]])</f>
        <v>2144870</v>
      </c>
      <c r="P271" s="25">
        <f>SUMIFS(Main_table[Amount], Main_table[Order Date], "&gt;"&amp;Main_table[[#This Row],[Order Date]]-90,Main_table[Order Date], "&lt;="&amp;Main_table[[#This Row],[Order Date]])</f>
        <v>2764520</v>
      </c>
      <c r="Q271" s="25">
        <f>SUMIFS(Main_table[Amount], Main_table[Order Date], "&gt;"&amp;DATE(2022, 9, 12)-30, Main_table[Order Date], "&lt;="&amp;DATE(2022, 9, 12))</f>
        <v>8929710</v>
      </c>
      <c r="R271" s="25">
        <f>SUMIFS(Main_table[Amount], Main_table[Order Date], "&gt;"&amp;DATE(2022, 9, 12)-90, Main_table[Order Date], "&lt;="&amp;DATE(2022, 9, 12))</f>
        <v>12529390</v>
      </c>
      <c r="S271" s="25" t="b">
        <f>AND(Main_table[[#This Row],[Order Date]] &gt; DATE(2022,8,12), Main_table[[#This Row],[Order Date]] &lt;=DATE(2022,9,12))</f>
        <v>0</v>
      </c>
    </row>
    <row r="272" spans="2:19" ht="13.8" x14ac:dyDescent="0.25">
      <c r="B272" s="6" t="s">
        <v>832</v>
      </c>
      <c r="C272" s="15">
        <v>44690</v>
      </c>
      <c r="D272" s="6" t="str">
        <f>TEXT(Main_table[[#This Row],[Order Date]],"d")</f>
        <v>9</v>
      </c>
      <c r="E272" s="6" t="str">
        <f>TEXT(Main_table[[#This Row],[Order Date]],"dddd")</f>
        <v>Monday</v>
      </c>
      <c r="F272" s="6" t="str">
        <f>TEXT(Main_table[[#This Row],[Order Date]],"mmmm")</f>
        <v>May</v>
      </c>
      <c r="G272" s="6" t="s">
        <v>833</v>
      </c>
      <c r="H272" s="6" t="s">
        <v>834</v>
      </c>
      <c r="I272" s="6" t="s">
        <v>21</v>
      </c>
      <c r="J272" s="6" t="s">
        <v>33</v>
      </c>
      <c r="K272" s="25">
        <v>2900</v>
      </c>
      <c r="L272" s="26">
        <v>5</v>
      </c>
      <c r="M272" s="25">
        <f>Main_table[[#This Row],[Qty]]*Main_table[[#This Row],[Price]]</f>
        <v>14500</v>
      </c>
      <c r="N272" s="6" t="s">
        <v>23</v>
      </c>
      <c r="O272" s="25">
        <f>SUMIFS(Main_table[Amount], Main_table[Order Date], "&gt;"&amp;Main_table[[#This Row],[Order Date]]-30,Main_table[Order Date], "&lt;="&amp;Main_table[[#This Row],[Order Date]])</f>
        <v>2144870</v>
      </c>
      <c r="P272" s="25">
        <f>SUMIFS(Main_table[Amount], Main_table[Order Date], "&gt;"&amp;Main_table[[#This Row],[Order Date]]-90,Main_table[Order Date], "&lt;="&amp;Main_table[[#This Row],[Order Date]])</f>
        <v>2764520</v>
      </c>
      <c r="Q272" s="25">
        <f>SUMIFS(Main_table[Amount], Main_table[Order Date], "&gt;"&amp;DATE(2022, 9, 12)-30, Main_table[Order Date], "&lt;="&amp;DATE(2022, 9, 12))</f>
        <v>8929710</v>
      </c>
      <c r="R272" s="25">
        <f>SUMIFS(Main_table[Amount], Main_table[Order Date], "&gt;"&amp;DATE(2022, 9, 12)-90, Main_table[Order Date], "&lt;="&amp;DATE(2022, 9, 12))</f>
        <v>12529390</v>
      </c>
      <c r="S272" s="25" t="b">
        <f>AND(Main_table[[#This Row],[Order Date]] &gt; DATE(2022,8,12), Main_table[[#This Row],[Order Date]] &lt;=DATE(2022,9,12))</f>
        <v>0</v>
      </c>
    </row>
    <row r="273" spans="2:19" ht="13.8" x14ac:dyDescent="0.25">
      <c r="B273" s="6" t="s">
        <v>835</v>
      </c>
      <c r="C273" s="15">
        <v>44690</v>
      </c>
      <c r="D273" s="6" t="str">
        <f>TEXT(Main_table[[#This Row],[Order Date]],"d")</f>
        <v>9</v>
      </c>
      <c r="E273" s="6" t="str">
        <f>TEXT(Main_table[[#This Row],[Order Date]],"dddd")</f>
        <v>Monday</v>
      </c>
      <c r="F273" s="6" t="str">
        <f>TEXT(Main_table[[#This Row],[Order Date]],"mmmm")</f>
        <v>May</v>
      </c>
      <c r="G273" s="6" t="s">
        <v>836</v>
      </c>
      <c r="H273" s="6" t="s">
        <v>837</v>
      </c>
      <c r="I273" s="6" t="s">
        <v>27</v>
      </c>
      <c r="J273" s="6" t="s">
        <v>37</v>
      </c>
      <c r="K273" s="25">
        <v>190</v>
      </c>
      <c r="L273" s="26">
        <v>4</v>
      </c>
      <c r="M273" s="25">
        <f>Main_table[[#This Row],[Qty]]*Main_table[[#This Row],[Price]]</f>
        <v>760</v>
      </c>
      <c r="N273" s="6" t="s">
        <v>17</v>
      </c>
      <c r="O273" s="25">
        <f>SUMIFS(Main_table[Amount], Main_table[Order Date], "&gt;"&amp;Main_table[[#This Row],[Order Date]]-30,Main_table[Order Date], "&lt;="&amp;Main_table[[#This Row],[Order Date]])</f>
        <v>2144870</v>
      </c>
      <c r="P273" s="25">
        <f>SUMIFS(Main_table[Amount], Main_table[Order Date], "&gt;"&amp;Main_table[[#This Row],[Order Date]]-90,Main_table[Order Date], "&lt;="&amp;Main_table[[#This Row],[Order Date]])</f>
        <v>2764520</v>
      </c>
      <c r="Q273" s="25">
        <f>SUMIFS(Main_table[Amount], Main_table[Order Date], "&gt;"&amp;DATE(2022, 9, 12)-30, Main_table[Order Date], "&lt;="&amp;DATE(2022, 9, 12))</f>
        <v>8929710</v>
      </c>
      <c r="R273" s="25">
        <f>SUMIFS(Main_table[Amount], Main_table[Order Date], "&gt;"&amp;DATE(2022, 9, 12)-90, Main_table[Order Date], "&lt;="&amp;DATE(2022, 9, 12))</f>
        <v>12529390</v>
      </c>
      <c r="S273" s="25" t="b">
        <f>AND(Main_table[[#This Row],[Order Date]] &gt; DATE(2022,8,12), Main_table[[#This Row],[Order Date]] &lt;=DATE(2022,9,12))</f>
        <v>0</v>
      </c>
    </row>
    <row r="274" spans="2:19" ht="13.8" x14ac:dyDescent="0.25">
      <c r="B274" s="6" t="s">
        <v>838</v>
      </c>
      <c r="C274" s="15">
        <v>44690</v>
      </c>
      <c r="D274" s="6" t="str">
        <f>TEXT(Main_table[[#This Row],[Order Date]],"d")</f>
        <v>9</v>
      </c>
      <c r="E274" s="6" t="str">
        <f>TEXT(Main_table[[#This Row],[Order Date]],"dddd")</f>
        <v>Monday</v>
      </c>
      <c r="F274" s="6" t="str">
        <f>TEXT(Main_table[[#This Row],[Order Date]],"mmmm")</f>
        <v>May</v>
      </c>
      <c r="G274" s="6" t="s">
        <v>839</v>
      </c>
      <c r="H274" s="6" t="s">
        <v>840</v>
      </c>
      <c r="I274" s="6" t="s">
        <v>32</v>
      </c>
      <c r="J274" s="6" t="s">
        <v>41</v>
      </c>
      <c r="K274" s="25">
        <v>4000</v>
      </c>
      <c r="L274" s="26">
        <v>10</v>
      </c>
      <c r="M274" s="25">
        <f>Main_table[[#This Row],[Qty]]*Main_table[[#This Row],[Price]]</f>
        <v>40000</v>
      </c>
      <c r="N274" s="6" t="s">
        <v>23</v>
      </c>
      <c r="O274" s="25">
        <f>SUMIFS(Main_table[Amount], Main_table[Order Date], "&gt;"&amp;Main_table[[#This Row],[Order Date]]-30,Main_table[Order Date], "&lt;="&amp;Main_table[[#This Row],[Order Date]])</f>
        <v>2144870</v>
      </c>
      <c r="P274" s="25">
        <f>SUMIFS(Main_table[Amount], Main_table[Order Date], "&gt;"&amp;Main_table[[#This Row],[Order Date]]-90,Main_table[Order Date], "&lt;="&amp;Main_table[[#This Row],[Order Date]])</f>
        <v>2764520</v>
      </c>
      <c r="Q274" s="25">
        <f>SUMIFS(Main_table[Amount], Main_table[Order Date], "&gt;"&amp;DATE(2022, 9, 12)-30, Main_table[Order Date], "&lt;="&amp;DATE(2022, 9, 12))</f>
        <v>8929710</v>
      </c>
      <c r="R274" s="25">
        <f>SUMIFS(Main_table[Amount], Main_table[Order Date], "&gt;"&amp;DATE(2022, 9, 12)-90, Main_table[Order Date], "&lt;="&amp;DATE(2022, 9, 12))</f>
        <v>12529390</v>
      </c>
      <c r="S274" s="25" t="b">
        <f>AND(Main_table[[#This Row],[Order Date]] &gt; DATE(2022,8,12), Main_table[[#This Row],[Order Date]] &lt;=DATE(2022,9,12))</f>
        <v>0</v>
      </c>
    </row>
    <row r="275" spans="2:19" ht="13.8" x14ac:dyDescent="0.25">
      <c r="B275" s="6" t="s">
        <v>841</v>
      </c>
      <c r="C275" s="15">
        <v>44690</v>
      </c>
      <c r="D275" s="6" t="str">
        <f>TEXT(Main_table[[#This Row],[Order Date]],"d")</f>
        <v>9</v>
      </c>
      <c r="E275" s="6" t="str">
        <f>TEXT(Main_table[[#This Row],[Order Date]],"dddd")</f>
        <v>Monday</v>
      </c>
      <c r="F275" s="6" t="str">
        <f>TEXT(Main_table[[#This Row],[Order Date]],"mmmm")</f>
        <v>May</v>
      </c>
      <c r="G275" s="6" t="s">
        <v>842</v>
      </c>
      <c r="H275" s="6" t="s">
        <v>843</v>
      </c>
      <c r="I275" s="6" t="s">
        <v>15</v>
      </c>
      <c r="J275" s="6" t="s">
        <v>45</v>
      </c>
      <c r="K275" s="25">
        <v>1500</v>
      </c>
      <c r="L275" s="26">
        <v>3</v>
      </c>
      <c r="M275" s="25">
        <f>Main_table[[#This Row],[Qty]]*Main_table[[#This Row],[Price]]</f>
        <v>4500</v>
      </c>
      <c r="N275" s="29" t="s">
        <v>17</v>
      </c>
      <c r="O275" s="25">
        <f>SUMIFS(Main_table[Amount], Main_table[Order Date], "&gt;"&amp;Main_table[[#This Row],[Order Date]]-30,Main_table[Order Date], "&lt;="&amp;Main_table[[#This Row],[Order Date]])</f>
        <v>2144870</v>
      </c>
      <c r="P275" s="25">
        <f>SUMIFS(Main_table[Amount], Main_table[Order Date], "&gt;"&amp;Main_table[[#This Row],[Order Date]]-90,Main_table[Order Date], "&lt;="&amp;Main_table[[#This Row],[Order Date]])</f>
        <v>2764520</v>
      </c>
      <c r="Q275" s="25">
        <f>SUMIFS(Main_table[Amount], Main_table[Order Date], "&gt;"&amp;DATE(2022, 9, 12)-30, Main_table[Order Date], "&lt;="&amp;DATE(2022, 9, 12))</f>
        <v>8929710</v>
      </c>
      <c r="R275" s="25">
        <f>SUMIFS(Main_table[Amount], Main_table[Order Date], "&gt;"&amp;DATE(2022, 9, 12)-90, Main_table[Order Date], "&lt;="&amp;DATE(2022, 9, 12))</f>
        <v>12529390</v>
      </c>
      <c r="S275" s="25" t="b">
        <f>AND(Main_table[[#This Row],[Order Date]] &gt; DATE(2022,8,12), Main_table[[#This Row],[Order Date]] &lt;=DATE(2022,9,12))</f>
        <v>0</v>
      </c>
    </row>
    <row r="276" spans="2:19" ht="13.8" x14ac:dyDescent="0.25">
      <c r="B276" s="6" t="s">
        <v>844</v>
      </c>
      <c r="C276" s="15">
        <v>44691</v>
      </c>
      <c r="D276" s="6" t="str">
        <f>TEXT(Main_table[[#This Row],[Order Date]],"d")</f>
        <v>10</v>
      </c>
      <c r="E276" s="6" t="str">
        <f>TEXT(Main_table[[#This Row],[Order Date]],"dddd")</f>
        <v>Tuesday</v>
      </c>
      <c r="F276" s="6" t="str">
        <f>TEXT(Main_table[[#This Row],[Order Date]],"mmmm")</f>
        <v>May</v>
      </c>
      <c r="G276" s="6" t="s">
        <v>845</v>
      </c>
      <c r="H276" s="6" t="s">
        <v>846</v>
      </c>
      <c r="I276" s="6" t="s">
        <v>21</v>
      </c>
      <c r="J276" s="6" t="s">
        <v>16</v>
      </c>
      <c r="K276" s="25">
        <v>210</v>
      </c>
      <c r="L276" s="26">
        <v>4</v>
      </c>
      <c r="M276" s="25">
        <f>Main_table[[#This Row],[Qty]]*Main_table[[#This Row],[Price]]</f>
        <v>840</v>
      </c>
      <c r="N276" s="6" t="s">
        <v>23</v>
      </c>
      <c r="O276" s="25">
        <f>SUMIFS(Main_table[Amount], Main_table[Order Date], "&gt;"&amp;Main_table[[#This Row],[Order Date]]-30,Main_table[Order Date], "&lt;="&amp;Main_table[[#This Row],[Order Date]])</f>
        <v>2178920</v>
      </c>
      <c r="P276" s="25">
        <f>SUMIFS(Main_table[Amount], Main_table[Order Date], "&gt;"&amp;Main_table[[#This Row],[Order Date]]-90,Main_table[Order Date], "&lt;="&amp;Main_table[[#This Row],[Order Date]])</f>
        <v>2849200</v>
      </c>
      <c r="Q276" s="25">
        <f>SUMIFS(Main_table[Amount], Main_table[Order Date], "&gt;"&amp;DATE(2022, 9, 12)-30, Main_table[Order Date], "&lt;="&amp;DATE(2022, 9, 12))</f>
        <v>8929710</v>
      </c>
      <c r="R276" s="25">
        <f>SUMIFS(Main_table[Amount], Main_table[Order Date], "&gt;"&amp;DATE(2022, 9, 12)-90, Main_table[Order Date], "&lt;="&amp;DATE(2022, 9, 12))</f>
        <v>12529390</v>
      </c>
      <c r="S276" s="25" t="b">
        <f>AND(Main_table[[#This Row],[Order Date]] &gt; DATE(2022,8,12), Main_table[[#This Row],[Order Date]] &lt;=DATE(2022,9,12))</f>
        <v>0</v>
      </c>
    </row>
    <row r="277" spans="2:19" ht="13.8" x14ac:dyDescent="0.25">
      <c r="B277" s="6" t="s">
        <v>847</v>
      </c>
      <c r="C277" s="15">
        <v>44691</v>
      </c>
      <c r="D277" s="6" t="str">
        <f>TEXT(Main_table[[#This Row],[Order Date]],"d")</f>
        <v>10</v>
      </c>
      <c r="E277" s="6" t="str">
        <f>TEXT(Main_table[[#This Row],[Order Date]],"dddd")</f>
        <v>Tuesday</v>
      </c>
      <c r="F277" s="6" t="str">
        <f>TEXT(Main_table[[#This Row],[Order Date]],"mmmm")</f>
        <v>May</v>
      </c>
      <c r="G277" s="6" t="s">
        <v>848</v>
      </c>
      <c r="H277" s="6" t="s">
        <v>849</v>
      </c>
      <c r="I277" s="6" t="s">
        <v>27</v>
      </c>
      <c r="J277" s="6" t="s">
        <v>22</v>
      </c>
      <c r="K277" s="25">
        <v>4000</v>
      </c>
      <c r="L277" s="26">
        <v>5</v>
      </c>
      <c r="M277" s="25">
        <f>Main_table[[#This Row],[Qty]]*Main_table[[#This Row],[Price]]</f>
        <v>20000</v>
      </c>
      <c r="N277" s="6" t="s">
        <v>17</v>
      </c>
      <c r="O277" s="25">
        <f>SUMIFS(Main_table[Amount], Main_table[Order Date], "&gt;"&amp;Main_table[[#This Row],[Order Date]]-30,Main_table[Order Date], "&lt;="&amp;Main_table[[#This Row],[Order Date]])</f>
        <v>2178920</v>
      </c>
      <c r="P277" s="25">
        <f>SUMIFS(Main_table[Amount], Main_table[Order Date], "&gt;"&amp;Main_table[[#This Row],[Order Date]]-90,Main_table[Order Date], "&lt;="&amp;Main_table[[#This Row],[Order Date]])</f>
        <v>2849200</v>
      </c>
      <c r="Q277" s="25">
        <f>SUMIFS(Main_table[Amount], Main_table[Order Date], "&gt;"&amp;DATE(2022, 9, 12)-30, Main_table[Order Date], "&lt;="&amp;DATE(2022, 9, 12))</f>
        <v>8929710</v>
      </c>
      <c r="R277" s="25">
        <f>SUMIFS(Main_table[Amount], Main_table[Order Date], "&gt;"&amp;DATE(2022, 9, 12)-90, Main_table[Order Date], "&lt;="&amp;DATE(2022, 9, 12))</f>
        <v>12529390</v>
      </c>
      <c r="S277" s="25" t="b">
        <f>AND(Main_table[[#This Row],[Order Date]] &gt; DATE(2022,8,12), Main_table[[#This Row],[Order Date]] &lt;=DATE(2022,9,12))</f>
        <v>0</v>
      </c>
    </row>
    <row r="278" spans="2:19" ht="13.8" x14ac:dyDescent="0.25">
      <c r="B278" s="6" t="s">
        <v>850</v>
      </c>
      <c r="C278" s="15">
        <v>44691</v>
      </c>
      <c r="D278" s="6" t="str">
        <f>TEXT(Main_table[[#This Row],[Order Date]],"d")</f>
        <v>10</v>
      </c>
      <c r="E278" s="6" t="str">
        <f>TEXT(Main_table[[#This Row],[Order Date]],"dddd")</f>
        <v>Tuesday</v>
      </c>
      <c r="F278" s="6" t="str">
        <f>TEXT(Main_table[[#This Row],[Order Date]],"mmmm")</f>
        <v>May</v>
      </c>
      <c r="G278" s="6" t="s">
        <v>851</v>
      </c>
      <c r="H278" s="6" t="s">
        <v>852</v>
      </c>
      <c r="I278" s="6" t="s">
        <v>32</v>
      </c>
      <c r="J278" s="6" t="s">
        <v>28</v>
      </c>
      <c r="K278" s="25">
        <v>3200</v>
      </c>
      <c r="L278" s="26">
        <v>6</v>
      </c>
      <c r="M278" s="25">
        <f>Main_table[[#This Row],[Qty]]*Main_table[[#This Row],[Price]]</f>
        <v>19200</v>
      </c>
      <c r="N278" s="6" t="s">
        <v>23</v>
      </c>
      <c r="O278" s="25">
        <f>SUMIFS(Main_table[Amount], Main_table[Order Date], "&gt;"&amp;Main_table[[#This Row],[Order Date]]-30,Main_table[Order Date], "&lt;="&amp;Main_table[[#This Row],[Order Date]])</f>
        <v>2178920</v>
      </c>
      <c r="P278" s="25">
        <f>SUMIFS(Main_table[Amount], Main_table[Order Date], "&gt;"&amp;Main_table[[#This Row],[Order Date]]-90,Main_table[Order Date], "&lt;="&amp;Main_table[[#This Row],[Order Date]])</f>
        <v>2849200</v>
      </c>
      <c r="Q278" s="25">
        <f>SUMIFS(Main_table[Amount], Main_table[Order Date], "&gt;"&amp;DATE(2022, 9, 12)-30, Main_table[Order Date], "&lt;="&amp;DATE(2022, 9, 12))</f>
        <v>8929710</v>
      </c>
      <c r="R278" s="25">
        <f>SUMIFS(Main_table[Amount], Main_table[Order Date], "&gt;"&amp;DATE(2022, 9, 12)-90, Main_table[Order Date], "&lt;="&amp;DATE(2022, 9, 12))</f>
        <v>12529390</v>
      </c>
      <c r="S278" s="25" t="b">
        <f>AND(Main_table[[#This Row],[Order Date]] &gt; DATE(2022,8,12), Main_table[[#This Row],[Order Date]] &lt;=DATE(2022,9,12))</f>
        <v>0</v>
      </c>
    </row>
    <row r="279" spans="2:19" ht="13.8" x14ac:dyDescent="0.25">
      <c r="B279" s="6" t="s">
        <v>853</v>
      </c>
      <c r="C279" s="15">
        <v>44691</v>
      </c>
      <c r="D279" s="6" t="str">
        <f>TEXT(Main_table[[#This Row],[Order Date]],"d")</f>
        <v>10</v>
      </c>
      <c r="E279" s="6" t="str">
        <f>TEXT(Main_table[[#This Row],[Order Date]],"dddd")</f>
        <v>Tuesday</v>
      </c>
      <c r="F279" s="6" t="str">
        <f>TEXT(Main_table[[#This Row],[Order Date]],"mmmm")</f>
        <v>May</v>
      </c>
      <c r="G279" s="6" t="s">
        <v>854</v>
      </c>
      <c r="H279" s="6" t="s">
        <v>855</v>
      </c>
      <c r="I279" s="6" t="s">
        <v>15</v>
      </c>
      <c r="J279" s="6" t="s">
        <v>33</v>
      </c>
      <c r="K279" s="25">
        <v>2900</v>
      </c>
      <c r="L279" s="26">
        <v>5</v>
      </c>
      <c r="M279" s="25">
        <f>Main_table[[#This Row],[Qty]]*Main_table[[#This Row],[Price]]</f>
        <v>14500</v>
      </c>
      <c r="N279" s="29" t="s">
        <v>17</v>
      </c>
      <c r="O279" s="25">
        <f>SUMIFS(Main_table[Amount], Main_table[Order Date], "&gt;"&amp;Main_table[[#This Row],[Order Date]]-30,Main_table[Order Date], "&lt;="&amp;Main_table[[#This Row],[Order Date]])</f>
        <v>2178920</v>
      </c>
      <c r="P279" s="25">
        <f>SUMIFS(Main_table[Amount], Main_table[Order Date], "&gt;"&amp;Main_table[[#This Row],[Order Date]]-90,Main_table[Order Date], "&lt;="&amp;Main_table[[#This Row],[Order Date]])</f>
        <v>2849200</v>
      </c>
      <c r="Q279" s="25">
        <f>SUMIFS(Main_table[Amount], Main_table[Order Date], "&gt;"&amp;DATE(2022, 9, 12)-30, Main_table[Order Date], "&lt;="&amp;DATE(2022, 9, 12))</f>
        <v>8929710</v>
      </c>
      <c r="R279" s="25">
        <f>SUMIFS(Main_table[Amount], Main_table[Order Date], "&gt;"&amp;DATE(2022, 9, 12)-90, Main_table[Order Date], "&lt;="&amp;DATE(2022, 9, 12))</f>
        <v>12529390</v>
      </c>
      <c r="S279" s="25" t="b">
        <f>AND(Main_table[[#This Row],[Order Date]] &gt; DATE(2022,8,12), Main_table[[#This Row],[Order Date]] &lt;=DATE(2022,9,12))</f>
        <v>0</v>
      </c>
    </row>
    <row r="280" spans="2:19" ht="13.8" x14ac:dyDescent="0.25">
      <c r="B280" s="6" t="s">
        <v>856</v>
      </c>
      <c r="C280" s="15">
        <v>44691</v>
      </c>
      <c r="D280" s="6" t="str">
        <f>TEXT(Main_table[[#This Row],[Order Date]],"d")</f>
        <v>10</v>
      </c>
      <c r="E280" s="6" t="str">
        <f>TEXT(Main_table[[#This Row],[Order Date]],"dddd")</f>
        <v>Tuesday</v>
      </c>
      <c r="F280" s="6" t="str">
        <f>TEXT(Main_table[[#This Row],[Order Date]],"mmmm")</f>
        <v>May</v>
      </c>
      <c r="G280" s="6" t="s">
        <v>857</v>
      </c>
      <c r="H280" s="6" t="s">
        <v>858</v>
      </c>
      <c r="I280" s="6" t="s">
        <v>21</v>
      </c>
      <c r="J280" s="6" t="s">
        <v>37</v>
      </c>
      <c r="K280" s="25">
        <v>190</v>
      </c>
      <c r="L280" s="26">
        <v>6</v>
      </c>
      <c r="M280" s="25">
        <f>Main_table[[#This Row],[Qty]]*Main_table[[#This Row],[Price]]</f>
        <v>1140</v>
      </c>
      <c r="N280" s="6" t="s">
        <v>23</v>
      </c>
      <c r="O280" s="25">
        <f>SUMIFS(Main_table[Amount], Main_table[Order Date], "&gt;"&amp;Main_table[[#This Row],[Order Date]]-30,Main_table[Order Date], "&lt;="&amp;Main_table[[#This Row],[Order Date]])</f>
        <v>2178920</v>
      </c>
      <c r="P280" s="25">
        <f>SUMIFS(Main_table[Amount], Main_table[Order Date], "&gt;"&amp;Main_table[[#This Row],[Order Date]]-90,Main_table[Order Date], "&lt;="&amp;Main_table[[#This Row],[Order Date]])</f>
        <v>2849200</v>
      </c>
      <c r="Q280" s="25">
        <f>SUMIFS(Main_table[Amount], Main_table[Order Date], "&gt;"&amp;DATE(2022, 9, 12)-30, Main_table[Order Date], "&lt;="&amp;DATE(2022, 9, 12))</f>
        <v>8929710</v>
      </c>
      <c r="R280" s="25">
        <f>SUMIFS(Main_table[Amount], Main_table[Order Date], "&gt;"&amp;DATE(2022, 9, 12)-90, Main_table[Order Date], "&lt;="&amp;DATE(2022, 9, 12))</f>
        <v>12529390</v>
      </c>
      <c r="S280" s="25" t="b">
        <f>AND(Main_table[[#This Row],[Order Date]] &gt; DATE(2022,8,12), Main_table[[#This Row],[Order Date]] &lt;=DATE(2022,9,12))</f>
        <v>0</v>
      </c>
    </row>
    <row r="281" spans="2:19" ht="13.8" x14ac:dyDescent="0.25">
      <c r="B281" s="6" t="s">
        <v>859</v>
      </c>
      <c r="C281" s="15">
        <v>44691</v>
      </c>
      <c r="D281" s="6" t="str">
        <f>TEXT(Main_table[[#This Row],[Order Date]],"d")</f>
        <v>10</v>
      </c>
      <c r="E281" s="6" t="str">
        <f>TEXT(Main_table[[#This Row],[Order Date]],"dddd")</f>
        <v>Tuesday</v>
      </c>
      <c r="F281" s="6" t="str">
        <f>TEXT(Main_table[[#This Row],[Order Date]],"mmmm")</f>
        <v>May</v>
      </c>
      <c r="G281" s="6" t="s">
        <v>860</v>
      </c>
      <c r="H281" s="6" t="s">
        <v>861</v>
      </c>
      <c r="I281" s="6" t="s">
        <v>27</v>
      </c>
      <c r="J281" s="6" t="s">
        <v>41</v>
      </c>
      <c r="K281" s="25">
        <v>4000</v>
      </c>
      <c r="L281" s="26">
        <v>5</v>
      </c>
      <c r="M281" s="25">
        <f>Main_table[[#This Row],[Qty]]*Main_table[[#This Row],[Price]]</f>
        <v>20000</v>
      </c>
      <c r="N281" s="6" t="s">
        <v>17</v>
      </c>
      <c r="O281" s="25">
        <f>SUMIFS(Main_table[Amount], Main_table[Order Date], "&gt;"&amp;Main_table[[#This Row],[Order Date]]-30,Main_table[Order Date], "&lt;="&amp;Main_table[[#This Row],[Order Date]])</f>
        <v>2178920</v>
      </c>
      <c r="P281" s="25">
        <f>SUMIFS(Main_table[Amount], Main_table[Order Date], "&gt;"&amp;Main_table[[#This Row],[Order Date]]-90,Main_table[Order Date], "&lt;="&amp;Main_table[[#This Row],[Order Date]])</f>
        <v>2849200</v>
      </c>
      <c r="Q281" s="25">
        <f>SUMIFS(Main_table[Amount], Main_table[Order Date], "&gt;"&amp;DATE(2022, 9, 12)-30, Main_table[Order Date], "&lt;="&amp;DATE(2022, 9, 12))</f>
        <v>8929710</v>
      </c>
      <c r="R281" s="25">
        <f>SUMIFS(Main_table[Amount], Main_table[Order Date], "&gt;"&amp;DATE(2022, 9, 12)-90, Main_table[Order Date], "&lt;="&amp;DATE(2022, 9, 12))</f>
        <v>12529390</v>
      </c>
      <c r="S281" s="25" t="b">
        <f>AND(Main_table[[#This Row],[Order Date]] &gt; DATE(2022,8,12), Main_table[[#This Row],[Order Date]] &lt;=DATE(2022,9,12))</f>
        <v>0</v>
      </c>
    </row>
    <row r="282" spans="2:19" ht="13.8" x14ac:dyDescent="0.25">
      <c r="B282" s="6" t="s">
        <v>862</v>
      </c>
      <c r="C282" s="15">
        <v>44691</v>
      </c>
      <c r="D282" s="6" t="str">
        <f>TEXT(Main_table[[#This Row],[Order Date]],"d")</f>
        <v>10</v>
      </c>
      <c r="E282" s="6" t="str">
        <f>TEXT(Main_table[[#This Row],[Order Date]],"dddd")</f>
        <v>Tuesday</v>
      </c>
      <c r="F282" s="6" t="str">
        <f>TEXT(Main_table[[#This Row],[Order Date]],"mmmm")</f>
        <v>May</v>
      </c>
      <c r="G282" s="6" t="s">
        <v>863</v>
      </c>
      <c r="H282" s="6" t="s">
        <v>864</v>
      </c>
      <c r="I282" s="6" t="s">
        <v>32</v>
      </c>
      <c r="J282" s="6" t="s">
        <v>45</v>
      </c>
      <c r="K282" s="25">
        <v>1500</v>
      </c>
      <c r="L282" s="26">
        <v>6</v>
      </c>
      <c r="M282" s="25">
        <f>Main_table[[#This Row],[Qty]]*Main_table[[#This Row],[Price]]</f>
        <v>9000</v>
      </c>
      <c r="N282" s="6" t="s">
        <v>23</v>
      </c>
      <c r="O282" s="25">
        <f>SUMIFS(Main_table[Amount], Main_table[Order Date], "&gt;"&amp;Main_table[[#This Row],[Order Date]]-30,Main_table[Order Date], "&lt;="&amp;Main_table[[#This Row],[Order Date]])</f>
        <v>2178920</v>
      </c>
      <c r="P282" s="25">
        <f>SUMIFS(Main_table[Amount], Main_table[Order Date], "&gt;"&amp;Main_table[[#This Row],[Order Date]]-90,Main_table[Order Date], "&lt;="&amp;Main_table[[#This Row],[Order Date]])</f>
        <v>2849200</v>
      </c>
      <c r="Q282" s="25">
        <f>SUMIFS(Main_table[Amount], Main_table[Order Date], "&gt;"&amp;DATE(2022, 9, 12)-30, Main_table[Order Date], "&lt;="&amp;DATE(2022, 9, 12))</f>
        <v>8929710</v>
      </c>
      <c r="R282" s="25">
        <f>SUMIFS(Main_table[Amount], Main_table[Order Date], "&gt;"&amp;DATE(2022, 9, 12)-90, Main_table[Order Date], "&lt;="&amp;DATE(2022, 9, 12))</f>
        <v>12529390</v>
      </c>
      <c r="S282" s="25" t="b">
        <f>AND(Main_table[[#This Row],[Order Date]] &gt; DATE(2022,8,12), Main_table[[#This Row],[Order Date]] &lt;=DATE(2022,9,12))</f>
        <v>0</v>
      </c>
    </row>
    <row r="283" spans="2:19" ht="13.8" x14ac:dyDescent="0.25">
      <c r="B283" s="6" t="s">
        <v>865</v>
      </c>
      <c r="C283" s="15">
        <v>44692</v>
      </c>
      <c r="D283" s="6" t="str">
        <f>TEXT(Main_table[[#This Row],[Order Date]],"d")</f>
        <v>11</v>
      </c>
      <c r="E283" s="6" t="str">
        <f>TEXT(Main_table[[#This Row],[Order Date]],"dddd")</f>
        <v>Wednesday</v>
      </c>
      <c r="F283" s="6" t="str">
        <f>TEXT(Main_table[[#This Row],[Order Date]],"mmmm")</f>
        <v>May</v>
      </c>
      <c r="G283" s="6" t="s">
        <v>866</v>
      </c>
      <c r="H283" s="6" t="s">
        <v>867</v>
      </c>
      <c r="I283" s="6" t="s">
        <v>15</v>
      </c>
      <c r="J283" s="6" t="s">
        <v>16</v>
      </c>
      <c r="K283" s="25">
        <v>210</v>
      </c>
      <c r="L283" s="26">
        <v>2</v>
      </c>
      <c r="M283" s="25">
        <f>Main_table[[#This Row],[Qty]]*Main_table[[#This Row],[Price]]</f>
        <v>420</v>
      </c>
      <c r="N283" s="29" t="s">
        <v>17</v>
      </c>
      <c r="O283" s="25">
        <f>SUMIFS(Main_table[Amount], Main_table[Order Date], "&gt;"&amp;Main_table[[#This Row],[Order Date]]-30,Main_table[Order Date], "&lt;="&amp;Main_table[[#This Row],[Order Date]])</f>
        <v>2128930</v>
      </c>
      <c r="P283" s="25">
        <f>SUMIFS(Main_table[Amount], Main_table[Order Date], "&gt;"&amp;Main_table[[#This Row],[Order Date]]-90,Main_table[Order Date], "&lt;="&amp;Main_table[[#This Row],[Order Date]])</f>
        <v>2899010</v>
      </c>
      <c r="Q283" s="25">
        <f>SUMIFS(Main_table[Amount], Main_table[Order Date], "&gt;"&amp;DATE(2022, 9, 12)-30, Main_table[Order Date], "&lt;="&amp;DATE(2022, 9, 12))</f>
        <v>8929710</v>
      </c>
      <c r="R283" s="25">
        <f>SUMIFS(Main_table[Amount], Main_table[Order Date], "&gt;"&amp;DATE(2022, 9, 12)-90, Main_table[Order Date], "&lt;="&amp;DATE(2022, 9, 12))</f>
        <v>12529390</v>
      </c>
      <c r="S283" s="25" t="b">
        <f>AND(Main_table[[#This Row],[Order Date]] &gt; DATE(2022,8,12), Main_table[[#This Row],[Order Date]] &lt;=DATE(2022,9,12))</f>
        <v>0</v>
      </c>
    </row>
    <row r="284" spans="2:19" ht="13.8" x14ac:dyDescent="0.25">
      <c r="B284" s="6" t="s">
        <v>868</v>
      </c>
      <c r="C284" s="15">
        <v>44692</v>
      </c>
      <c r="D284" s="6" t="str">
        <f>TEXT(Main_table[[#This Row],[Order Date]],"d")</f>
        <v>11</v>
      </c>
      <c r="E284" s="6" t="str">
        <f>TEXT(Main_table[[#This Row],[Order Date]],"dddd")</f>
        <v>Wednesday</v>
      </c>
      <c r="F284" s="6" t="str">
        <f>TEXT(Main_table[[#This Row],[Order Date]],"mmmm")</f>
        <v>May</v>
      </c>
      <c r="G284" s="6" t="s">
        <v>869</v>
      </c>
      <c r="H284" s="6" t="s">
        <v>870</v>
      </c>
      <c r="I284" s="6" t="s">
        <v>21</v>
      </c>
      <c r="J284" s="6" t="s">
        <v>22</v>
      </c>
      <c r="K284" s="25">
        <v>4000</v>
      </c>
      <c r="L284" s="26">
        <v>3</v>
      </c>
      <c r="M284" s="25">
        <f>Main_table[[#This Row],[Qty]]*Main_table[[#This Row],[Price]]</f>
        <v>12000</v>
      </c>
      <c r="N284" s="6" t="s">
        <v>23</v>
      </c>
      <c r="O284" s="25">
        <f>SUMIFS(Main_table[Amount], Main_table[Order Date], "&gt;"&amp;Main_table[[#This Row],[Order Date]]-30,Main_table[Order Date], "&lt;="&amp;Main_table[[#This Row],[Order Date]])</f>
        <v>2128930</v>
      </c>
      <c r="P284" s="25">
        <f>SUMIFS(Main_table[Amount], Main_table[Order Date], "&gt;"&amp;Main_table[[#This Row],[Order Date]]-90,Main_table[Order Date], "&lt;="&amp;Main_table[[#This Row],[Order Date]])</f>
        <v>2899010</v>
      </c>
      <c r="Q284" s="25">
        <f>SUMIFS(Main_table[Amount], Main_table[Order Date], "&gt;"&amp;DATE(2022, 9, 12)-30, Main_table[Order Date], "&lt;="&amp;DATE(2022, 9, 12))</f>
        <v>8929710</v>
      </c>
      <c r="R284" s="25">
        <f>SUMIFS(Main_table[Amount], Main_table[Order Date], "&gt;"&amp;DATE(2022, 9, 12)-90, Main_table[Order Date], "&lt;="&amp;DATE(2022, 9, 12))</f>
        <v>12529390</v>
      </c>
      <c r="S284" s="25" t="b">
        <f>AND(Main_table[[#This Row],[Order Date]] &gt; DATE(2022,8,12), Main_table[[#This Row],[Order Date]] &lt;=DATE(2022,9,12))</f>
        <v>0</v>
      </c>
    </row>
    <row r="285" spans="2:19" ht="13.8" x14ac:dyDescent="0.25">
      <c r="B285" s="6" t="s">
        <v>871</v>
      </c>
      <c r="C285" s="15">
        <v>44692</v>
      </c>
      <c r="D285" s="6" t="str">
        <f>TEXT(Main_table[[#This Row],[Order Date]],"d")</f>
        <v>11</v>
      </c>
      <c r="E285" s="6" t="str">
        <f>TEXT(Main_table[[#This Row],[Order Date]],"dddd")</f>
        <v>Wednesday</v>
      </c>
      <c r="F285" s="6" t="str">
        <f>TEXT(Main_table[[#This Row],[Order Date]],"mmmm")</f>
        <v>May</v>
      </c>
      <c r="G285" s="6" t="s">
        <v>872</v>
      </c>
      <c r="H285" s="6" t="s">
        <v>873</v>
      </c>
      <c r="I285" s="6" t="s">
        <v>27</v>
      </c>
      <c r="J285" s="6" t="s">
        <v>28</v>
      </c>
      <c r="K285" s="25">
        <v>3200</v>
      </c>
      <c r="L285" s="26">
        <v>5</v>
      </c>
      <c r="M285" s="25">
        <f>Main_table[[#This Row],[Qty]]*Main_table[[#This Row],[Price]]</f>
        <v>16000</v>
      </c>
      <c r="N285" s="6" t="s">
        <v>17</v>
      </c>
      <c r="O285" s="25">
        <f>SUMIFS(Main_table[Amount], Main_table[Order Date], "&gt;"&amp;Main_table[[#This Row],[Order Date]]-30,Main_table[Order Date], "&lt;="&amp;Main_table[[#This Row],[Order Date]])</f>
        <v>2128930</v>
      </c>
      <c r="P285" s="25">
        <f>SUMIFS(Main_table[Amount], Main_table[Order Date], "&gt;"&amp;Main_table[[#This Row],[Order Date]]-90,Main_table[Order Date], "&lt;="&amp;Main_table[[#This Row],[Order Date]])</f>
        <v>2899010</v>
      </c>
      <c r="Q285" s="25">
        <f>SUMIFS(Main_table[Amount], Main_table[Order Date], "&gt;"&amp;DATE(2022, 9, 12)-30, Main_table[Order Date], "&lt;="&amp;DATE(2022, 9, 12))</f>
        <v>8929710</v>
      </c>
      <c r="R285" s="25">
        <f>SUMIFS(Main_table[Amount], Main_table[Order Date], "&gt;"&amp;DATE(2022, 9, 12)-90, Main_table[Order Date], "&lt;="&amp;DATE(2022, 9, 12))</f>
        <v>12529390</v>
      </c>
      <c r="S285" s="25" t="b">
        <f>AND(Main_table[[#This Row],[Order Date]] &gt; DATE(2022,8,12), Main_table[[#This Row],[Order Date]] &lt;=DATE(2022,9,12))</f>
        <v>0</v>
      </c>
    </row>
    <row r="286" spans="2:19" ht="13.8" x14ac:dyDescent="0.25">
      <c r="B286" s="6" t="s">
        <v>874</v>
      </c>
      <c r="C286" s="15">
        <v>44692</v>
      </c>
      <c r="D286" s="6" t="str">
        <f>TEXT(Main_table[[#This Row],[Order Date]],"d")</f>
        <v>11</v>
      </c>
      <c r="E286" s="6" t="str">
        <f>TEXT(Main_table[[#This Row],[Order Date]],"dddd")</f>
        <v>Wednesday</v>
      </c>
      <c r="F286" s="6" t="str">
        <f>TEXT(Main_table[[#This Row],[Order Date]],"mmmm")</f>
        <v>May</v>
      </c>
      <c r="G286" s="6" t="s">
        <v>875</v>
      </c>
      <c r="H286" s="6" t="s">
        <v>876</v>
      </c>
      <c r="I286" s="6" t="s">
        <v>32</v>
      </c>
      <c r="J286" s="6" t="s">
        <v>33</v>
      </c>
      <c r="K286" s="25">
        <v>2900</v>
      </c>
      <c r="L286" s="26">
        <v>3</v>
      </c>
      <c r="M286" s="25">
        <f>Main_table[[#This Row],[Qty]]*Main_table[[#This Row],[Price]]</f>
        <v>8700</v>
      </c>
      <c r="N286" s="6" t="s">
        <v>23</v>
      </c>
      <c r="O286" s="25">
        <f>SUMIFS(Main_table[Amount], Main_table[Order Date], "&gt;"&amp;Main_table[[#This Row],[Order Date]]-30,Main_table[Order Date], "&lt;="&amp;Main_table[[#This Row],[Order Date]])</f>
        <v>2128930</v>
      </c>
      <c r="P286" s="25">
        <f>SUMIFS(Main_table[Amount], Main_table[Order Date], "&gt;"&amp;Main_table[[#This Row],[Order Date]]-90,Main_table[Order Date], "&lt;="&amp;Main_table[[#This Row],[Order Date]])</f>
        <v>2899010</v>
      </c>
      <c r="Q286" s="25">
        <f>SUMIFS(Main_table[Amount], Main_table[Order Date], "&gt;"&amp;DATE(2022, 9, 12)-30, Main_table[Order Date], "&lt;="&amp;DATE(2022, 9, 12))</f>
        <v>8929710</v>
      </c>
      <c r="R286" s="25">
        <f>SUMIFS(Main_table[Amount], Main_table[Order Date], "&gt;"&amp;DATE(2022, 9, 12)-90, Main_table[Order Date], "&lt;="&amp;DATE(2022, 9, 12))</f>
        <v>12529390</v>
      </c>
      <c r="S286" s="25" t="b">
        <f>AND(Main_table[[#This Row],[Order Date]] &gt; DATE(2022,8,12), Main_table[[#This Row],[Order Date]] &lt;=DATE(2022,9,12))</f>
        <v>0</v>
      </c>
    </row>
    <row r="287" spans="2:19" ht="13.8" x14ac:dyDescent="0.25">
      <c r="B287" s="6" t="s">
        <v>877</v>
      </c>
      <c r="C287" s="15">
        <v>44692</v>
      </c>
      <c r="D287" s="6" t="str">
        <f>TEXT(Main_table[[#This Row],[Order Date]],"d")</f>
        <v>11</v>
      </c>
      <c r="E287" s="6" t="str">
        <f>TEXT(Main_table[[#This Row],[Order Date]],"dddd")</f>
        <v>Wednesday</v>
      </c>
      <c r="F287" s="6" t="str">
        <f>TEXT(Main_table[[#This Row],[Order Date]],"mmmm")</f>
        <v>May</v>
      </c>
      <c r="G287" s="6" t="s">
        <v>878</v>
      </c>
      <c r="H287" s="6" t="s">
        <v>879</v>
      </c>
      <c r="I287" s="6" t="s">
        <v>15</v>
      </c>
      <c r="J287" s="6" t="s">
        <v>37</v>
      </c>
      <c r="K287" s="25">
        <v>190</v>
      </c>
      <c r="L287" s="26">
        <v>1</v>
      </c>
      <c r="M287" s="25">
        <f>Main_table[[#This Row],[Qty]]*Main_table[[#This Row],[Price]]</f>
        <v>190</v>
      </c>
      <c r="N287" s="29" t="s">
        <v>17</v>
      </c>
      <c r="O287" s="25">
        <f>SUMIFS(Main_table[Amount], Main_table[Order Date], "&gt;"&amp;Main_table[[#This Row],[Order Date]]-30,Main_table[Order Date], "&lt;="&amp;Main_table[[#This Row],[Order Date]])</f>
        <v>2128930</v>
      </c>
      <c r="P287" s="25">
        <f>SUMIFS(Main_table[Amount], Main_table[Order Date], "&gt;"&amp;Main_table[[#This Row],[Order Date]]-90,Main_table[Order Date], "&lt;="&amp;Main_table[[#This Row],[Order Date]])</f>
        <v>2899010</v>
      </c>
      <c r="Q287" s="25">
        <f>SUMIFS(Main_table[Amount], Main_table[Order Date], "&gt;"&amp;DATE(2022, 9, 12)-30, Main_table[Order Date], "&lt;="&amp;DATE(2022, 9, 12))</f>
        <v>8929710</v>
      </c>
      <c r="R287" s="25">
        <f>SUMIFS(Main_table[Amount], Main_table[Order Date], "&gt;"&amp;DATE(2022, 9, 12)-90, Main_table[Order Date], "&lt;="&amp;DATE(2022, 9, 12))</f>
        <v>12529390</v>
      </c>
      <c r="S287" s="25" t="b">
        <f>AND(Main_table[[#This Row],[Order Date]] &gt; DATE(2022,8,12), Main_table[[#This Row],[Order Date]] &lt;=DATE(2022,9,12))</f>
        <v>0</v>
      </c>
    </row>
    <row r="288" spans="2:19" ht="13.8" x14ac:dyDescent="0.25">
      <c r="B288" s="6" t="s">
        <v>880</v>
      </c>
      <c r="C288" s="15">
        <v>44692</v>
      </c>
      <c r="D288" s="6" t="str">
        <f>TEXT(Main_table[[#This Row],[Order Date]],"d")</f>
        <v>11</v>
      </c>
      <c r="E288" s="6" t="str">
        <f>TEXT(Main_table[[#This Row],[Order Date]],"dddd")</f>
        <v>Wednesday</v>
      </c>
      <c r="F288" s="6" t="str">
        <f>TEXT(Main_table[[#This Row],[Order Date]],"mmmm")</f>
        <v>May</v>
      </c>
      <c r="G288" s="6" t="s">
        <v>881</v>
      </c>
      <c r="H288" s="6" t="s">
        <v>882</v>
      </c>
      <c r="I288" s="6" t="s">
        <v>21</v>
      </c>
      <c r="J288" s="6" t="s">
        <v>41</v>
      </c>
      <c r="K288" s="25">
        <v>4000</v>
      </c>
      <c r="L288" s="26">
        <v>2</v>
      </c>
      <c r="M288" s="25">
        <f>Main_table[[#This Row],[Qty]]*Main_table[[#This Row],[Price]]</f>
        <v>8000</v>
      </c>
      <c r="N288" s="6" t="s">
        <v>23</v>
      </c>
      <c r="O288" s="25">
        <f>SUMIFS(Main_table[Amount], Main_table[Order Date], "&gt;"&amp;Main_table[[#This Row],[Order Date]]-30,Main_table[Order Date], "&lt;="&amp;Main_table[[#This Row],[Order Date]])</f>
        <v>2128930</v>
      </c>
      <c r="P288" s="25">
        <f>SUMIFS(Main_table[Amount], Main_table[Order Date], "&gt;"&amp;Main_table[[#This Row],[Order Date]]-90,Main_table[Order Date], "&lt;="&amp;Main_table[[#This Row],[Order Date]])</f>
        <v>2899010</v>
      </c>
      <c r="Q288" s="25">
        <f>SUMIFS(Main_table[Amount], Main_table[Order Date], "&gt;"&amp;DATE(2022, 9, 12)-30, Main_table[Order Date], "&lt;="&amp;DATE(2022, 9, 12))</f>
        <v>8929710</v>
      </c>
      <c r="R288" s="25">
        <f>SUMIFS(Main_table[Amount], Main_table[Order Date], "&gt;"&amp;DATE(2022, 9, 12)-90, Main_table[Order Date], "&lt;="&amp;DATE(2022, 9, 12))</f>
        <v>12529390</v>
      </c>
      <c r="S288" s="25" t="b">
        <f>AND(Main_table[[#This Row],[Order Date]] &gt; DATE(2022,8,12), Main_table[[#This Row],[Order Date]] &lt;=DATE(2022,9,12))</f>
        <v>0</v>
      </c>
    </row>
    <row r="289" spans="2:19" ht="13.8" x14ac:dyDescent="0.25">
      <c r="B289" s="6" t="s">
        <v>883</v>
      </c>
      <c r="C289" s="15">
        <v>44692</v>
      </c>
      <c r="D289" s="6" t="str">
        <f>TEXT(Main_table[[#This Row],[Order Date]],"d")</f>
        <v>11</v>
      </c>
      <c r="E289" s="6" t="str">
        <f>TEXT(Main_table[[#This Row],[Order Date]],"dddd")</f>
        <v>Wednesday</v>
      </c>
      <c r="F289" s="6" t="str">
        <f>TEXT(Main_table[[#This Row],[Order Date]],"mmmm")</f>
        <v>May</v>
      </c>
      <c r="G289" s="6" t="s">
        <v>884</v>
      </c>
      <c r="H289" s="6" t="s">
        <v>885</v>
      </c>
      <c r="I289" s="6" t="s">
        <v>27</v>
      </c>
      <c r="J289" s="6" t="s">
        <v>45</v>
      </c>
      <c r="K289" s="25">
        <v>1500</v>
      </c>
      <c r="L289" s="26">
        <v>3</v>
      </c>
      <c r="M289" s="25">
        <f>Main_table[[#This Row],[Qty]]*Main_table[[#This Row],[Price]]</f>
        <v>4500</v>
      </c>
      <c r="N289" s="6" t="s">
        <v>17</v>
      </c>
      <c r="O289" s="25">
        <f>SUMIFS(Main_table[Amount], Main_table[Order Date], "&gt;"&amp;Main_table[[#This Row],[Order Date]]-30,Main_table[Order Date], "&lt;="&amp;Main_table[[#This Row],[Order Date]])</f>
        <v>2128930</v>
      </c>
      <c r="P289" s="25">
        <f>SUMIFS(Main_table[Amount], Main_table[Order Date], "&gt;"&amp;Main_table[[#This Row],[Order Date]]-90,Main_table[Order Date], "&lt;="&amp;Main_table[[#This Row],[Order Date]])</f>
        <v>2899010</v>
      </c>
      <c r="Q289" s="25">
        <f>SUMIFS(Main_table[Amount], Main_table[Order Date], "&gt;"&amp;DATE(2022, 9, 12)-30, Main_table[Order Date], "&lt;="&amp;DATE(2022, 9, 12))</f>
        <v>8929710</v>
      </c>
      <c r="R289" s="25">
        <f>SUMIFS(Main_table[Amount], Main_table[Order Date], "&gt;"&amp;DATE(2022, 9, 12)-90, Main_table[Order Date], "&lt;="&amp;DATE(2022, 9, 12))</f>
        <v>12529390</v>
      </c>
      <c r="S289" s="25" t="b">
        <f>AND(Main_table[[#This Row],[Order Date]] &gt; DATE(2022,8,12), Main_table[[#This Row],[Order Date]] &lt;=DATE(2022,9,12))</f>
        <v>0</v>
      </c>
    </row>
    <row r="290" spans="2:19" ht="13.8" x14ac:dyDescent="0.25">
      <c r="B290" s="6" t="s">
        <v>886</v>
      </c>
      <c r="C290" s="15">
        <v>44693</v>
      </c>
      <c r="D290" s="6" t="str">
        <f>TEXT(Main_table[[#This Row],[Order Date]],"d")</f>
        <v>12</v>
      </c>
      <c r="E290" s="6" t="str">
        <f>TEXT(Main_table[[#This Row],[Order Date]],"dddd")</f>
        <v>Thursday</v>
      </c>
      <c r="F290" s="6" t="str">
        <f>TEXT(Main_table[[#This Row],[Order Date]],"mmmm")</f>
        <v>May</v>
      </c>
      <c r="G290" s="6" t="s">
        <v>887</v>
      </c>
      <c r="H290" s="6" t="s">
        <v>888</v>
      </c>
      <c r="I290" s="6" t="s">
        <v>32</v>
      </c>
      <c r="J290" s="6" t="s">
        <v>16</v>
      </c>
      <c r="K290" s="25">
        <v>210</v>
      </c>
      <c r="L290" s="26">
        <v>7</v>
      </c>
      <c r="M290" s="25">
        <f>Main_table[[#This Row],[Qty]]*Main_table[[#This Row],[Price]]</f>
        <v>1470</v>
      </c>
      <c r="N290" s="6" t="s">
        <v>23</v>
      </c>
      <c r="O290" s="25">
        <f>SUMIFS(Main_table[Amount], Main_table[Order Date], "&gt;"&amp;Main_table[[#This Row],[Order Date]]-30,Main_table[Order Date], "&lt;="&amp;Main_table[[#This Row],[Order Date]])</f>
        <v>2094880</v>
      </c>
      <c r="P290" s="25">
        <f>SUMIFS(Main_table[Amount], Main_table[Order Date], "&gt;"&amp;Main_table[[#This Row],[Order Date]]-90,Main_table[Order Date], "&lt;="&amp;Main_table[[#This Row],[Order Date]])</f>
        <v>2949640</v>
      </c>
      <c r="Q290" s="25">
        <f>SUMIFS(Main_table[Amount], Main_table[Order Date], "&gt;"&amp;DATE(2022, 9, 12)-30, Main_table[Order Date], "&lt;="&amp;DATE(2022, 9, 12))</f>
        <v>8929710</v>
      </c>
      <c r="R290" s="25">
        <f>SUMIFS(Main_table[Amount], Main_table[Order Date], "&gt;"&amp;DATE(2022, 9, 12)-90, Main_table[Order Date], "&lt;="&amp;DATE(2022, 9, 12))</f>
        <v>12529390</v>
      </c>
      <c r="S290" s="25" t="b">
        <f>AND(Main_table[[#This Row],[Order Date]] &gt; DATE(2022,8,12), Main_table[[#This Row],[Order Date]] &lt;=DATE(2022,9,12))</f>
        <v>0</v>
      </c>
    </row>
    <row r="291" spans="2:19" ht="13.8" x14ac:dyDescent="0.25">
      <c r="B291" s="6" t="s">
        <v>889</v>
      </c>
      <c r="C291" s="15">
        <v>44693</v>
      </c>
      <c r="D291" s="6" t="str">
        <f>TEXT(Main_table[[#This Row],[Order Date]],"d")</f>
        <v>12</v>
      </c>
      <c r="E291" s="6" t="str">
        <f>TEXT(Main_table[[#This Row],[Order Date]],"dddd")</f>
        <v>Thursday</v>
      </c>
      <c r="F291" s="6" t="str">
        <f>TEXT(Main_table[[#This Row],[Order Date]],"mmmm")</f>
        <v>May</v>
      </c>
      <c r="G291" s="6" t="s">
        <v>890</v>
      </c>
      <c r="H291" s="6" t="s">
        <v>891</v>
      </c>
      <c r="I291" s="6" t="s">
        <v>15</v>
      </c>
      <c r="J291" s="6" t="s">
        <v>22</v>
      </c>
      <c r="K291" s="25">
        <v>4000</v>
      </c>
      <c r="L291" s="26">
        <v>6</v>
      </c>
      <c r="M291" s="25">
        <f>Main_table[[#This Row],[Qty]]*Main_table[[#This Row],[Price]]</f>
        <v>24000</v>
      </c>
      <c r="N291" s="29" t="s">
        <v>17</v>
      </c>
      <c r="O291" s="25">
        <f>SUMIFS(Main_table[Amount], Main_table[Order Date], "&gt;"&amp;Main_table[[#This Row],[Order Date]]-30,Main_table[Order Date], "&lt;="&amp;Main_table[[#This Row],[Order Date]])</f>
        <v>2094880</v>
      </c>
      <c r="P291" s="25">
        <f>SUMIFS(Main_table[Amount], Main_table[Order Date], "&gt;"&amp;Main_table[[#This Row],[Order Date]]-90,Main_table[Order Date], "&lt;="&amp;Main_table[[#This Row],[Order Date]])</f>
        <v>2949640</v>
      </c>
      <c r="Q291" s="25">
        <f>SUMIFS(Main_table[Amount], Main_table[Order Date], "&gt;"&amp;DATE(2022, 9, 12)-30, Main_table[Order Date], "&lt;="&amp;DATE(2022, 9, 12))</f>
        <v>8929710</v>
      </c>
      <c r="R291" s="25">
        <f>SUMIFS(Main_table[Amount], Main_table[Order Date], "&gt;"&amp;DATE(2022, 9, 12)-90, Main_table[Order Date], "&lt;="&amp;DATE(2022, 9, 12))</f>
        <v>12529390</v>
      </c>
      <c r="S291" s="25" t="b">
        <f>AND(Main_table[[#This Row],[Order Date]] &gt; DATE(2022,8,12), Main_table[[#This Row],[Order Date]] &lt;=DATE(2022,9,12))</f>
        <v>0</v>
      </c>
    </row>
    <row r="292" spans="2:19" ht="13.8" x14ac:dyDescent="0.25">
      <c r="B292" s="6" t="s">
        <v>892</v>
      </c>
      <c r="C292" s="15">
        <v>44693</v>
      </c>
      <c r="D292" s="6" t="str">
        <f>TEXT(Main_table[[#This Row],[Order Date]],"d")</f>
        <v>12</v>
      </c>
      <c r="E292" s="6" t="str">
        <f>TEXT(Main_table[[#This Row],[Order Date]],"dddd")</f>
        <v>Thursday</v>
      </c>
      <c r="F292" s="6" t="str">
        <f>TEXT(Main_table[[#This Row],[Order Date]],"mmmm")</f>
        <v>May</v>
      </c>
      <c r="G292" s="6" t="s">
        <v>893</v>
      </c>
      <c r="H292" s="6" t="s">
        <v>894</v>
      </c>
      <c r="I292" s="6" t="s">
        <v>21</v>
      </c>
      <c r="J292" s="6" t="s">
        <v>28</v>
      </c>
      <c r="K292" s="25">
        <v>3200</v>
      </c>
      <c r="L292" s="26">
        <v>1</v>
      </c>
      <c r="M292" s="25">
        <f>Main_table[[#This Row],[Qty]]*Main_table[[#This Row],[Price]]</f>
        <v>3200</v>
      </c>
      <c r="N292" s="6" t="s">
        <v>23</v>
      </c>
      <c r="O292" s="25">
        <f>SUMIFS(Main_table[Amount], Main_table[Order Date], "&gt;"&amp;Main_table[[#This Row],[Order Date]]-30,Main_table[Order Date], "&lt;="&amp;Main_table[[#This Row],[Order Date]])</f>
        <v>2094880</v>
      </c>
      <c r="P292" s="25">
        <f>SUMIFS(Main_table[Amount], Main_table[Order Date], "&gt;"&amp;Main_table[[#This Row],[Order Date]]-90,Main_table[Order Date], "&lt;="&amp;Main_table[[#This Row],[Order Date]])</f>
        <v>2949640</v>
      </c>
      <c r="Q292" s="25">
        <f>SUMIFS(Main_table[Amount], Main_table[Order Date], "&gt;"&amp;DATE(2022, 9, 12)-30, Main_table[Order Date], "&lt;="&amp;DATE(2022, 9, 12))</f>
        <v>8929710</v>
      </c>
      <c r="R292" s="25">
        <f>SUMIFS(Main_table[Amount], Main_table[Order Date], "&gt;"&amp;DATE(2022, 9, 12)-90, Main_table[Order Date], "&lt;="&amp;DATE(2022, 9, 12))</f>
        <v>12529390</v>
      </c>
      <c r="S292" s="25" t="b">
        <f>AND(Main_table[[#This Row],[Order Date]] &gt; DATE(2022,8,12), Main_table[[#This Row],[Order Date]] &lt;=DATE(2022,9,12))</f>
        <v>0</v>
      </c>
    </row>
    <row r="293" spans="2:19" ht="13.8" x14ac:dyDescent="0.25">
      <c r="B293" s="6" t="s">
        <v>895</v>
      </c>
      <c r="C293" s="15">
        <v>44693</v>
      </c>
      <c r="D293" s="6" t="str">
        <f>TEXT(Main_table[[#This Row],[Order Date]],"d")</f>
        <v>12</v>
      </c>
      <c r="E293" s="6" t="str">
        <f>TEXT(Main_table[[#This Row],[Order Date]],"dddd")</f>
        <v>Thursday</v>
      </c>
      <c r="F293" s="6" t="str">
        <f>TEXT(Main_table[[#This Row],[Order Date]],"mmmm")</f>
        <v>May</v>
      </c>
      <c r="G293" s="6" t="s">
        <v>896</v>
      </c>
      <c r="H293" s="6" t="s">
        <v>897</v>
      </c>
      <c r="I293" s="6" t="s">
        <v>27</v>
      </c>
      <c r="J293" s="6" t="s">
        <v>33</v>
      </c>
      <c r="K293" s="25">
        <v>2900</v>
      </c>
      <c r="L293" s="26">
        <v>3</v>
      </c>
      <c r="M293" s="25">
        <f>Main_table[[#This Row],[Qty]]*Main_table[[#This Row],[Price]]</f>
        <v>8700</v>
      </c>
      <c r="N293" s="6" t="s">
        <v>17</v>
      </c>
      <c r="O293" s="25">
        <f>SUMIFS(Main_table[Amount], Main_table[Order Date], "&gt;"&amp;Main_table[[#This Row],[Order Date]]-30,Main_table[Order Date], "&lt;="&amp;Main_table[[#This Row],[Order Date]])</f>
        <v>2094880</v>
      </c>
      <c r="P293" s="25">
        <f>SUMIFS(Main_table[Amount], Main_table[Order Date], "&gt;"&amp;Main_table[[#This Row],[Order Date]]-90,Main_table[Order Date], "&lt;="&amp;Main_table[[#This Row],[Order Date]])</f>
        <v>2949640</v>
      </c>
      <c r="Q293" s="25">
        <f>SUMIFS(Main_table[Amount], Main_table[Order Date], "&gt;"&amp;DATE(2022, 9, 12)-30, Main_table[Order Date], "&lt;="&amp;DATE(2022, 9, 12))</f>
        <v>8929710</v>
      </c>
      <c r="R293" s="25">
        <f>SUMIFS(Main_table[Amount], Main_table[Order Date], "&gt;"&amp;DATE(2022, 9, 12)-90, Main_table[Order Date], "&lt;="&amp;DATE(2022, 9, 12))</f>
        <v>12529390</v>
      </c>
      <c r="S293" s="25" t="b">
        <f>AND(Main_table[[#This Row],[Order Date]] &gt; DATE(2022,8,12), Main_table[[#This Row],[Order Date]] &lt;=DATE(2022,9,12))</f>
        <v>0</v>
      </c>
    </row>
    <row r="294" spans="2:19" ht="13.8" x14ac:dyDescent="0.25">
      <c r="B294" s="6" t="s">
        <v>898</v>
      </c>
      <c r="C294" s="15">
        <v>44693</v>
      </c>
      <c r="D294" s="6" t="str">
        <f>TEXT(Main_table[[#This Row],[Order Date]],"d")</f>
        <v>12</v>
      </c>
      <c r="E294" s="6" t="str">
        <f>TEXT(Main_table[[#This Row],[Order Date]],"dddd")</f>
        <v>Thursday</v>
      </c>
      <c r="F294" s="6" t="str">
        <f>TEXT(Main_table[[#This Row],[Order Date]],"mmmm")</f>
        <v>May</v>
      </c>
      <c r="G294" s="6" t="s">
        <v>899</v>
      </c>
      <c r="H294" s="6" t="s">
        <v>900</v>
      </c>
      <c r="I294" s="6" t="s">
        <v>32</v>
      </c>
      <c r="J294" s="6" t="s">
        <v>37</v>
      </c>
      <c r="K294" s="25">
        <v>190</v>
      </c>
      <c r="L294" s="26">
        <v>4</v>
      </c>
      <c r="M294" s="25">
        <f>Main_table[[#This Row],[Qty]]*Main_table[[#This Row],[Price]]</f>
        <v>760</v>
      </c>
      <c r="N294" s="6" t="s">
        <v>23</v>
      </c>
      <c r="O294" s="25">
        <f>SUMIFS(Main_table[Amount], Main_table[Order Date], "&gt;"&amp;Main_table[[#This Row],[Order Date]]-30,Main_table[Order Date], "&lt;="&amp;Main_table[[#This Row],[Order Date]])</f>
        <v>2094880</v>
      </c>
      <c r="P294" s="25">
        <f>SUMIFS(Main_table[Amount], Main_table[Order Date], "&gt;"&amp;Main_table[[#This Row],[Order Date]]-90,Main_table[Order Date], "&lt;="&amp;Main_table[[#This Row],[Order Date]])</f>
        <v>2949640</v>
      </c>
      <c r="Q294" s="25">
        <f>SUMIFS(Main_table[Amount], Main_table[Order Date], "&gt;"&amp;DATE(2022, 9, 12)-30, Main_table[Order Date], "&lt;="&amp;DATE(2022, 9, 12))</f>
        <v>8929710</v>
      </c>
      <c r="R294" s="25">
        <f>SUMIFS(Main_table[Amount], Main_table[Order Date], "&gt;"&amp;DATE(2022, 9, 12)-90, Main_table[Order Date], "&lt;="&amp;DATE(2022, 9, 12))</f>
        <v>12529390</v>
      </c>
      <c r="S294" s="25" t="b">
        <f>AND(Main_table[[#This Row],[Order Date]] &gt; DATE(2022,8,12), Main_table[[#This Row],[Order Date]] &lt;=DATE(2022,9,12))</f>
        <v>0</v>
      </c>
    </row>
    <row r="295" spans="2:19" ht="13.8" x14ac:dyDescent="0.25">
      <c r="B295" s="6" t="s">
        <v>901</v>
      </c>
      <c r="C295" s="15">
        <v>44693</v>
      </c>
      <c r="D295" s="6" t="str">
        <f>TEXT(Main_table[[#This Row],[Order Date]],"d")</f>
        <v>12</v>
      </c>
      <c r="E295" s="6" t="str">
        <f>TEXT(Main_table[[#This Row],[Order Date]],"dddd")</f>
        <v>Thursday</v>
      </c>
      <c r="F295" s="6" t="str">
        <f>TEXT(Main_table[[#This Row],[Order Date]],"mmmm")</f>
        <v>May</v>
      </c>
      <c r="G295" s="6" t="s">
        <v>902</v>
      </c>
      <c r="H295" s="6" t="s">
        <v>903</v>
      </c>
      <c r="I295" s="6" t="s">
        <v>15</v>
      </c>
      <c r="J295" s="6" t="s">
        <v>41</v>
      </c>
      <c r="K295" s="25">
        <v>4000</v>
      </c>
      <c r="L295" s="26">
        <v>2</v>
      </c>
      <c r="M295" s="25">
        <f>Main_table[[#This Row],[Qty]]*Main_table[[#This Row],[Price]]</f>
        <v>8000</v>
      </c>
      <c r="N295" s="29" t="s">
        <v>17</v>
      </c>
      <c r="O295" s="25">
        <f>SUMIFS(Main_table[Amount], Main_table[Order Date], "&gt;"&amp;Main_table[[#This Row],[Order Date]]-30,Main_table[Order Date], "&lt;="&amp;Main_table[[#This Row],[Order Date]])</f>
        <v>2094880</v>
      </c>
      <c r="P295" s="25">
        <f>SUMIFS(Main_table[Amount], Main_table[Order Date], "&gt;"&amp;Main_table[[#This Row],[Order Date]]-90,Main_table[Order Date], "&lt;="&amp;Main_table[[#This Row],[Order Date]])</f>
        <v>2949640</v>
      </c>
      <c r="Q295" s="25">
        <f>SUMIFS(Main_table[Amount], Main_table[Order Date], "&gt;"&amp;DATE(2022, 9, 12)-30, Main_table[Order Date], "&lt;="&amp;DATE(2022, 9, 12))</f>
        <v>8929710</v>
      </c>
      <c r="R295" s="25">
        <f>SUMIFS(Main_table[Amount], Main_table[Order Date], "&gt;"&amp;DATE(2022, 9, 12)-90, Main_table[Order Date], "&lt;="&amp;DATE(2022, 9, 12))</f>
        <v>12529390</v>
      </c>
      <c r="S295" s="25" t="b">
        <f>AND(Main_table[[#This Row],[Order Date]] &gt; DATE(2022,8,12), Main_table[[#This Row],[Order Date]] &lt;=DATE(2022,9,12))</f>
        <v>0</v>
      </c>
    </row>
    <row r="296" spans="2:19" ht="13.8" x14ac:dyDescent="0.25">
      <c r="B296" s="6" t="s">
        <v>904</v>
      </c>
      <c r="C296" s="15">
        <v>44693</v>
      </c>
      <c r="D296" s="6" t="str">
        <f>TEXT(Main_table[[#This Row],[Order Date]],"d")</f>
        <v>12</v>
      </c>
      <c r="E296" s="6" t="str">
        <f>TEXT(Main_table[[#This Row],[Order Date]],"dddd")</f>
        <v>Thursday</v>
      </c>
      <c r="F296" s="6" t="str">
        <f>TEXT(Main_table[[#This Row],[Order Date]],"mmmm")</f>
        <v>May</v>
      </c>
      <c r="G296" s="6" t="s">
        <v>905</v>
      </c>
      <c r="H296" s="6" t="s">
        <v>906</v>
      </c>
      <c r="I296" s="6" t="s">
        <v>21</v>
      </c>
      <c r="J296" s="6" t="s">
        <v>45</v>
      </c>
      <c r="K296" s="25">
        <v>1500</v>
      </c>
      <c r="L296" s="26">
        <v>3</v>
      </c>
      <c r="M296" s="25">
        <f>Main_table[[#This Row],[Qty]]*Main_table[[#This Row],[Price]]</f>
        <v>4500</v>
      </c>
      <c r="N296" s="6" t="s">
        <v>23</v>
      </c>
      <c r="O296" s="25">
        <f>SUMIFS(Main_table[Amount], Main_table[Order Date], "&gt;"&amp;Main_table[[#This Row],[Order Date]]-30,Main_table[Order Date], "&lt;="&amp;Main_table[[#This Row],[Order Date]])</f>
        <v>2094880</v>
      </c>
      <c r="P296" s="25">
        <f>SUMIFS(Main_table[Amount], Main_table[Order Date], "&gt;"&amp;Main_table[[#This Row],[Order Date]]-90,Main_table[Order Date], "&lt;="&amp;Main_table[[#This Row],[Order Date]])</f>
        <v>2949640</v>
      </c>
      <c r="Q296" s="25">
        <f>SUMIFS(Main_table[Amount], Main_table[Order Date], "&gt;"&amp;DATE(2022, 9, 12)-30, Main_table[Order Date], "&lt;="&amp;DATE(2022, 9, 12))</f>
        <v>8929710</v>
      </c>
      <c r="R296" s="25">
        <f>SUMIFS(Main_table[Amount], Main_table[Order Date], "&gt;"&amp;DATE(2022, 9, 12)-90, Main_table[Order Date], "&lt;="&amp;DATE(2022, 9, 12))</f>
        <v>12529390</v>
      </c>
      <c r="S296" s="25" t="b">
        <f>AND(Main_table[[#This Row],[Order Date]] &gt; DATE(2022,8,12), Main_table[[#This Row],[Order Date]] &lt;=DATE(2022,9,12))</f>
        <v>0</v>
      </c>
    </row>
    <row r="297" spans="2:19" ht="13.8" x14ac:dyDescent="0.25">
      <c r="B297" s="6" t="s">
        <v>907</v>
      </c>
      <c r="C297" s="15">
        <v>44694</v>
      </c>
      <c r="D297" s="6" t="str">
        <f>TEXT(Main_table[[#This Row],[Order Date]],"d")</f>
        <v>13</v>
      </c>
      <c r="E297" s="6" t="str">
        <f>TEXT(Main_table[[#This Row],[Order Date]],"dddd")</f>
        <v>Friday</v>
      </c>
      <c r="F297" s="6" t="str">
        <f>TEXT(Main_table[[#This Row],[Order Date]],"mmmm")</f>
        <v>May</v>
      </c>
      <c r="G297" s="6" t="s">
        <v>908</v>
      </c>
      <c r="H297" s="6" t="s">
        <v>909</v>
      </c>
      <c r="I297" s="6" t="s">
        <v>27</v>
      </c>
      <c r="J297" s="6" t="s">
        <v>16</v>
      </c>
      <c r="K297" s="25">
        <v>210</v>
      </c>
      <c r="L297" s="26">
        <v>4</v>
      </c>
      <c r="M297" s="25">
        <f>Main_table[[#This Row],[Qty]]*Main_table[[#This Row],[Price]]</f>
        <v>840</v>
      </c>
      <c r="N297" s="6" t="s">
        <v>17</v>
      </c>
      <c r="O297" s="25">
        <f>SUMIFS(Main_table[Amount], Main_table[Order Date], "&gt;"&amp;Main_table[[#This Row],[Order Date]]-30,Main_table[Order Date], "&lt;="&amp;Main_table[[#This Row],[Order Date]])</f>
        <v>2144870</v>
      </c>
      <c r="P297" s="25">
        <f>SUMIFS(Main_table[Amount], Main_table[Order Date], "&gt;"&amp;Main_table[[#This Row],[Order Date]]-90,Main_table[Order Date], "&lt;="&amp;Main_table[[#This Row],[Order Date]])</f>
        <v>3049440</v>
      </c>
      <c r="Q297" s="25">
        <f>SUMIFS(Main_table[Amount], Main_table[Order Date], "&gt;"&amp;DATE(2022, 9, 12)-30, Main_table[Order Date], "&lt;="&amp;DATE(2022, 9, 12))</f>
        <v>8929710</v>
      </c>
      <c r="R297" s="25">
        <f>SUMIFS(Main_table[Amount], Main_table[Order Date], "&gt;"&amp;DATE(2022, 9, 12)-90, Main_table[Order Date], "&lt;="&amp;DATE(2022, 9, 12))</f>
        <v>12529390</v>
      </c>
      <c r="S297" s="25" t="b">
        <f>AND(Main_table[[#This Row],[Order Date]] &gt; DATE(2022,8,12), Main_table[[#This Row],[Order Date]] &lt;=DATE(2022,9,12))</f>
        <v>0</v>
      </c>
    </row>
    <row r="298" spans="2:19" ht="13.8" x14ac:dyDescent="0.25">
      <c r="B298" s="6" t="s">
        <v>910</v>
      </c>
      <c r="C298" s="15">
        <v>44694</v>
      </c>
      <c r="D298" s="6" t="str">
        <f>TEXT(Main_table[[#This Row],[Order Date]],"d")</f>
        <v>13</v>
      </c>
      <c r="E298" s="6" t="str">
        <f>TEXT(Main_table[[#This Row],[Order Date]],"dddd")</f>
        <v>Friday</v>
      </c>
      <c r="F298" s="6" t="str">
        <f>TEXT(Main_table[[#This Row],[Order Date]],"mmmm")</f>
        <v>May</v>
      </c>
      <c r="G298" s="6" t="s">
        <v>911</v>
      </c>
      <c r="H298" s="6" t="s">
        <v>912</v>
      </c>
      <c r="I298" s="6" t="s">
        <v>32</v>
      </c>
      <c r="J298" s="6" t="s">
        <v>22</v>
      </c>
      <c r="K298" s="25">
        <v>4000</v>
      </c>
      <c r="L298" s="26">
        <v>5</v>
      </c>
      <c r="M298" s="25">
        <f>Main_table[[#This Row],[Qty]]*Main_table[[#This Row],[Price]]</f>
        <v>20000</v>
      </c>
      <c r="N298" s="6" t="s">
        <v>23</v>
      </c>
      <c r="O298" s="25">
        <f>SUMIFS(Main_table[Amount], Main_table[Order Date], "&gt;"&amp;Main_table[[#This Row],[Order Date]]-30,Main_table[Order Date], "&lt;="&amp;Main_table[[#This Row],[Order Date]])</f>
        <v>2144870</v>
      </c>
      <c r="P298" s="25">
        <f>SUMIFS(Main_table[Amount], Main_table[Order Date], "&gt;"&amp;Main_table[[#This Row],[Order Date]]-90,Main_table[Order Date], "&lt;="&amp;Main_table[[#This Row],[Order Date]])</f>
        <v>3049440</v>
      </c>
      <c r="Q298" s="25">
        <f>SUMIFS(Main_table[Amount], Main_table[Order Date], "&gt;"&amp;DATE(2022, 9, 12)-30, Main_table[Order Date], "&lt;="&amp;DATE(2022, 9, 12))</f>
        <v>8929710</v>
      </c>
      <c r="R298" s="25">
        <f>SUMIFS(Main_table[Amount], Main_table[Order Date], "&gt;"&amp;DATE(2022, 9, 12)-90, Main_table[Order Date], "&lt;="&amp;DATE(2022, 9, 12))</f>
        <v>12529390</v>
      </c>
      <c r="S298" s="25" t="b">
        <f>AND(Main_table[[#This Row],[Order Date]] &gt; DATE(2022,8,12), Main_table[[#This Row],[Order Date]] &lt;=DATE(2022,9,12))</f>
        <v>0</v>
      </c>
    </row>
    <row r="299" spans="2:19" ht="13.8" x14ac:dyDescent="0.25">
      <c r="B299" s="6" t="s">
        <v>913</v>
      </c>
      <c r="C299" s="15">
        <v>44694</v>
      </c>
      <c r="D299" s="6" t="str">
        <f>TEXT(Main_table[[#This Row],[Order Date]],"d")</f>
        <v>13</v>
      </c>
      <c r="E299" s="6" t="str">
        <f>TEXT(Main_table[[#This Row],[Order Date]],"dddd")</f>
        <v>Friday</v>
      </c>
      <c r="F299" s="6" t="str">
        <f>TEXT(Main_table[[#This Row],[Order Date]],"mmmm")</f>
        <v>May</v>
      </c>
      <c r="G299" s="6" t="s">
        <v>914</v>
      </c>
      <c r="H299" s="6" t="s">
        <v>915</v>
      </c>
      <c r="I299" s="6" t="s">
        <v>15</v>
      </c>
      <c r="J299" s="6" t="s">
        <v>28</v>
      </c>
      <c r="K299" s="25">
        <v>3200</v>
      </c>
      <c r="L299" s="26">
        <v>6</v>
      </c>
      <c r="M299" s="25">
        <f>Main_table[[#This Row],[Qty]]*Main_table[[#This Row],[Price]]</f>
        <v>19200</v>
      </c>
      <c r="N299" s="29" t="s">
        <v>17</v>
      </c>
      <c r="O299" s="25">
        <f>SUMIFS(Main_table[Amount], Main_table[Order Date], "&gt;"&amp;Main_table[[#This Row],[Order Date]]-30,Main_table[Order Date], "&lt;="&amp;Main_table[[#This Row],[Order Date]])</f>
        <v>2144870</v>
      </c>
      <c r="P299" s="25">
        <f>SUMIFS(Main_table[Amount], Main_table[Order Date], "&gt;"&amp;Main_table[[#This Row],[Order Date]]-90,Main_table[Order Date], "&lt;="&amp;Main_table[[#This Row],[Order Date]])</f>
        <v>3049440</v>
      </c>
      <c r="Q299" s="25">
        <f>SUMIFS(Main_table[Amount], Main_table[Order Date], "&gt;"&amp;DATE(2022, 9, 12)-30, Main_table[Order Date], "&lt;="&amp;DATE(2022, 9, 12))</f>
        <v>8929710</v>
      </c>
      <c r="R299" s="25">
        <f>SUMIFS(Main_table[Amount], Main_table[Order Date], "&gt;"&amp;DATE(2022, 9, 12)-90, Main_table[Order Date], "&lt;="&amp;DATE(2022, 9, 12))</f>
        <v>12529390</v>
      </c>
      <c r="S299" s="25" t="b">
        <f>AND(Main_table[[#This Row],[Order Date]] &gt; DATE(2022,8,12), Main_table[[#This Row],[Order Date]] &lt;=DATE(2022,9,12))</f>
        <v>0</v>
      </c>
    </row>
    <row r="300" spans="2:19" ht="13.8" x14ac:dyDescent="0.25">
      <c r="B300" s="6" t="s">
        <v>916</v>
      </c>
      <c r="C300" s="15">
        <v>44694</v>
      </c>
      <c r="D300" s="6" t="str">
        <f>TEXT(Main_table[[#This Row],[Order Date]],"d")</f>
        <v>13</v>
      </c>
      <c r="E300" s="6" t="str">
        <f>TEXT(Main_table[[#This Row],[Order Date]],"dddd")</f>
        <v>Friday</v>
      </c>
      <c r="F300" s="6" t="str">
        <f>TEXT(Main_table[[#This Row],[Order Date]],"mmmm")</f>
        <v>May</v>
      </c>
      <c r="G300" s="6" t="s">
        <v>917</v>
      </c>
      <c r="H300" s="6" t="s">
        <v>918</v>
      </c>
      <c r="I300" s="6" t="s">
        <v>21</v>
      </c>
      <c r="J300" s="6" t="s">
        <v>33</v>
      </c>
      <c r="K300" s="25">
        <v>2900</v>
      </c>
      <c r="L300" s="26">
        <v>5</v>
      </c>
      <c r="M300" s="25">
        <f>Main_table[[#This Row],[Qty]]*Main_table[[#This Row],[Price]]</f>
        <v>14500</v>
      </c>
      <c r="N300" s="6" t="s">
        <v>23</v>
      </c>
      <c r="O300" s="25">
        <f>SUMIFS(Main_table[Amount], Main_table[Order Date], "&gt;"&amp;Main_table[[#This Row],[Order Date]]-30,Main_table[Order Date], "&lt;="&amp;Main_table[[#This Row],[Order Date]])</f>
        <v>2144870</v>
      </c>
      <c r="P300" s="25">
        <f>SUMIFS(Main_table[Amount], Main_table[Order Date], "&gt;"&amp;Main_table[[#This Row],[Order Date]]-90,Main_table[Order Date], "&lt;="&amp;Main_table[[#This Row],[Order Date]])</f>
        <v>3049440</v>
      </c>
      <c r="Q300" s="25">
        <f>SUMIFS(Main_table[Amount], Main_table[Order Date], "&gt;"&amp;DATE(2022, 9, 12)-30, Main_table[Order Date], "&lt;="&amp;DATE(2022, 9, 12))</f>
        <v>8929710</v>
      </c>
      <c r="R300" s="25">
        <f>SUMIFS(Main_table[Amount], Main_table[Order Date], "&gt;"&amp;DATE(2022, 9, 12)-90, Main_table[Order Date], "&lt;="&amp;DATE(2022, 9, 12))</f>
        <v>12529390</v>
      </c>
      <c r="S300" s="25" t="b">
        <f>AND(Main_table[[#This Row],[Order Date]] &gt; DATE(2022,8,12), Main_table[[#This Row],[Order Date]] &lt;=DATE(2022,9,12))</f>
        <v>0</v>
      </c>
    </row>
    <row r="301" spans="2:19" ht="13.8" x14ac:dyDescent="0.25">
      <c r="B301" s="6" t="s">
        <v>919</v>
      </c>
      <c r="C301" s="15">
        <v>44694</v>
      </c>
      <c r="D301" s="6" t="str">
        <f>TEXT(Main_table[[#This Row],[Order Date]],"d")</f>
        <v>13</v>
      </c>
      <c r="E301" s="6" t="str">
        <f>TEXT(Main_table[[#This Row],[Order Date]],"dddd")</f>
        <v>Friday</v>
      </c>
      <c r="F301" s="6" t="str">
        <f>TEXT(Main_table[[#This Row],[Order Date]],"mmmm")</f>
        <v>May</v>
      </c>
      <c r="G301" s="6" t="s">
        <v>920</v>
      </c>
      <c r="H301" s="6" t="s">
        <v>921</v>
      </c>
      <c r="I301" s="6" t="s">
        <v>27</v>
      </c>
      <c r="J301" s="6" t="s">
        <v>37</v>
      </c>
      <c r="K301" s="25">
        <v>190</v>
      </c>
      <c r="L301" s="26">
        <v>4</v>
      </c>
      <c r="M301" s="25">
        <f>Main_table[[#This Row],[Qty]]*Main_table[[#This Row],[Price]]</f>
        <v>760</v>
      </c>
      <c r="N301" s="6" t="s">
        <v>17</v>
      </c>
      <c r="O301" s="25">
        <f>SUMIFS(Main_table[Amount], Main_table[Order Date], "&gt;"&amp;Main_table[[#This Row],[Order Date]]-30,Main_table[Order Date], "&lt;="&amp;Main_table[[#This Row],[Order Date]])</f>
        <v>2144870</v>
      </c>
      <c r="P301" s="25">
        <f>SUMIFS(Main_table[Amount], Main_table[Order Date], "&gt;"&amp;Main_table[[#This Row],[Order Date]]-90,Main_table[Order Date], "&lt;="&amp;Main_table[[#This Row],[Order Date]])</f>
        <v>3049440</v>
      </c>
      <c r="Q301" s="25">
        <f>SUMIFS(Main_table[Amount], Main_table[Order Date], "&gt;"&amp;DATE(2022, 9, 12)-30, Main_table[Order Date], "&lt;="&amp;DATE(2022, 9, 12))</f>
        <v>8929710</v>
      </c>
      <c r="R301" s="25">
        <f>SUMIFS(Main_table[Amount], Main_table[Order Date], "&gt;"&amp;DATE(2022, 9, 12)-90, Main_table[Order Date], "&lt;="&amp;DATE(2022, 9, 12))</f>
        <v>12529390</v>
      </c>
      <c r="S301" s="25" t="b">
        <f>AND(Main_table[[#This Row],[Order Date]] &gt; DATE(2022,8,12), Main_table[[#This Row],[Order Date]] &lt;=DATE(2022,9,12))</f>
        <v>0</v>
      </c>
    </row>
    <row r="302" spans="2:19" ht="13.8" x14ac:dyDescent="0.25">
      <c r="B302" s="6" t="s">
        <v>922</v>
      </c>
      <c r="C302" s="15">
        <v>44694</v>
      </c>
      <c r="D302" s="6" t="str">
        <f>TEXT(Main_table[[#This Row],[Order Date]],"d")</f>
        <v>13</v>
      </c>
      <c r="E302" s="6" t="str">
        <f>TEXT(Main_table[[#This Row],[Order Date]],"dddd")</f>
        <v>Friday</v>
      </c>
      <c r="F302" s="6" t="str">
        <f>TEXT(Main_table[[#This Row],[Order Date]],"mmmm")</f>
        <v>May</v>
      </c>
      <c r="G302" s="6" t="s">
        <v>923</v>
      </c>
      <c r="H302" s="6" t="s">
        <v>924</v>
      </c>
      <c r="I302" s="6" t="s">
        <v>32</v>
      </c>
      <c r="J302" s="6" t="s">
        <v>41</v>
      </c>
      <c r="K302" s="25">
        <v>4000</v>
      </c>
      <c r="L302" s="26">
        <v>10</v>
      </c>
      <c r="M302" s="25">
        <f>Main_table[[#This Row],[Qty]]*Main_table[[#This Row],[Price]]</f>
        <v>40000</v>
      </c>
      <c r="N302" s="6" t="s">
        <v>23</v>
      </c>
      <c r="O302" s="25">
        <f>SUMIFS(Main_table[Amount], Main_table[Order Date], "&gt;"&amp;Main_table[[#This Row],[Order Date]]-30,Main_table[Order Date], "&lt;="&amp;Main_table[[#This Row],[Order Date]])</f>
        <v>2144870</v>
      </c>
      <c r="P302" s="25">
        <f>SUMIFS(Main_table[Amount], Main_table[Order Date], "&gt;"&amp;Main_table[[#This Row],[Order Date]]-90,Main_table[Order Date], "&lt;="&amp;Main_table[[#This Row],[Order Date]])</f>
        <v>3049440</v>
      </c>
      <c r="Q302" s="25">
        <f>SUMIFS(Main_table[Amount], Main_table[Order Date], "&gt;"&amp;DATE(2022, 9, 12)-30, Main_table[Order Date], "&lt;="&amp;DATE(2022, 9, 12))</f>
        <v>8929710</v>
      </c>
      <c r="R302" s="25">
        <f>SUMIFS(Main_table[Amount], Main_table[Order Date], "&gt;"&amp;DATE(2022, 9, 12)-90, Main_table[Order Date], "&lt;="&amp;DATE(2022, 9, 12))</f>
        <v>12529390</v>
      </c>
      <c r="S302" s="25" t="b">
        <f>AND(Main_table[[#This Row],[Order Date]] &gt; DATE(2022,8,12), Main_table[[#This Row],[Order Date]] &lt;=DATE(2022,9,12))</f>
        <v>0</v>
      </c>
    </row>
    <row r="303" spans="2:19" ht="13.8" x14ac:dyDescent="0.25">
      <c r="B303" s="6" t="s">
        <v>925</v>
      </c>
      <c r="C303" s="15">
        <v>44694</v>
      </c>
      <c r="D303" s="6" t="str">
        <f>TEXT(Main_table[[#This Row],[Order Date]],"d")</f>
        <v>13</v>
      </c>
      <c r="E303" s="6" t="str">
        <f>TEXT(Main_table[[#This Row],[Order Date]],"dddd")</f>
        <v>Friday</v>
      </c>
      <c r="F303" s="6" t="str">
        <f>TEXT(Main_table[[#This Row],[Order Date]],"mmmm")</f>
        <v>May</v>
      </c>
      <c r="G303" s="6" t="s">
        <v>926</v>
      </c>
      <c r="H303" s="6" t="s">
        <v>927</v>
      </c>
      <c r="I303" s="6" t="s">
        <v>15</v>
      </c>
      <c r="J303" s="6" t="s">
        <v>45</v>
      </c>
      <c r="K303" s="25">
        <v>1500</v>
      </c>
      <c r="L303" s="26">
        <v>3</v>
      </c>
      <c r="M303" s="25">
        <f>Main_table[[#This Row],[Qty]]*Main_table[[#This Row],[Price]]</f>
        <v>4500</v>
      </c>
      <c r="N303" s="29" t="s">
        <v>17</v>
      </c>
      <c r="O303" s="25">
        <f>SUMIFS(Main_table[Amount], Main_table[Order Date], "&gt;"&amp;Main_table[[#This Row],[Order Date]]-30,Main_table[Order Date], "&lt;="&amp;Main_table[[#This Row],[Order Date]])</f>
        <v>2144870</v>
      </c>
      <c r="P303" s="25">
        <f>SUMIFS(Main_table[Amount], Main_table[Order Date], "&gt;"&amp;Main_table[[#This Row],[Order Date]]-90,Main_table[Order Date], "&lt;="&amp;Main_table[[#This Row],[Order Date]])</f>
        <v>3049440</v>
      </c>
      <c r="Q303" s="25">
        <f>SUMIFS(Main_table[Amount], Main_table[Order Date], "&gt;"&amp;DATE(2022, 9, 12)-30, Main_table[Order Date], "&lt;="&amp;DATE(2022, 9, 12))</f>
        <v>8929710</v>
      </c>
      <c r="R303" s="25">
        <f>SUMIFS(Main_table[Amount], Main_table[Order Date], "&gt;"&amp;DATE(2022, 9, 12)-90, Main_table[Order Date], "&lt;="&amp;DATE(2022, 9, 12))</f>
        <v>12529390</v>
      </c>
      <c r="S303" s="25" t="b">
        <f>AND(Main_table[[#This Row],[Order Date]] &gt; DATE(2022,8,12), Main_table[[#This Row],[Order Date]] &lt;=DATE(2022,9,12))</f>
        <v>0</v>
      </c>
    </row>
    <row r="304" spans="2:19" ht="13.8" x14ac:dyDescent="0.25">
      <c r="B304" s="6" t="s">
        <v>928</v>
      </c>
      <c r="C304" s="15">
        <v>44695</v>
      </c>
      <c r="D304" s="6" t="str">
        <f>TEXT(Main_table[[#This Row],[Order Date]],"d")</f>
        <v>14</v>
      </c>
      <c r="E304" s="6" t="str">
        <f>TEXT(Main_table[[#This Row],[Order Date]],"dddd")</f>
        <v>Saturday</v>
      </c>
      <c r="F304" s="6" t="str">
        <f>TEXT(Main_table[[#This Row],[Order Date]],"mmmm")</f>
        <v>May</v>
      </c>
      <c r="G304" s="6" t="s">
        <v>929</v>
      </c>
      <c r="H304" s="6" t="s">
        <v>930</v>
      </c>
      <c r="I304" s="6" t="s">
        <v>21</v>
      </c>
      <c r="J304" s="6" t="s">
        <v>16</v>
      </c>
      <c r="K304" s="25">
        <v>210</v>
      </c>
      <c r="L304" s="26">
        <v>4</v>
      </c>
      <c r="M304" s="25">
        <f>Main_table[[#This Row],[Qty]]*Main_table[[#This Row],[Price]]</f>
        <v>840</v>
      </c>
      <c r="N304" s="6" t="s">
        <v>23</v>
      </c>
      <c r="O304" s="25">
        <f>SUMIFS(Main_table[Amount], Main_table[Order Date], "&gt;"&amp;Main_table[[#This Row],[Order Date]]-30,Main_table[Order Date], "&lt;="&amp;Main_table[[#This Row],[Order Date]])</f>
        <v>2178920</v>
      </c>
      <c r="P304" s="25">
        <f>SUMIFS(Main_table[Amount], Main_table[Order Date], "&gt;"&amp;Main_table[[#This Row],[Order Date]]-90,Main_table[Order Date], "&lt;="&amp;Main_table[[#This Row],[Order Date]])</f>
        <v>3134120</v>
      </c>
      <c r="Q304" s="25">
        <f>SUMIFS(Main_table[Amount], Main_table[Order Date], "&gt;"&amp;DATE(2022, 9, 12)-30, Main_table[Order Date], "&lt;="&amp;DATE(2022, 9, 12))</f>
        <v>8929710</v>
      </c>
      <c r="R304" s="25">
        <f>SUMIFS(Main_table[Amount], Main_table[Order Date], "&gt;"&amp;DATE(2022, 9, 12)-90, Main_table[Order Date], "&lt;="&amp;DATE(2022, 9, 12))</f>
        <v>12529390</v>
      </c>
      <c r="S304" s="25" t="b">
        <f>AND(Main_table[[#This Row],[Order Date]] &gt; DATE(2022,8,12), Main_table[[#This Row],[Order Date]] &lt;=DATE(2022,9,12))</f>
        <v>0</v>
      </c>
    </row>
    <row r="305" spans="2:19" ht="13.8" x14ac:dyDescent="0.25">
      <c r="B305" s="6" t="s">
        <v>931</v>
      </c>
      <c r="C305" s="15">
        <v>44695</v>
      </c>
      <c r="D305" s="6" t="str">
        <f>TEXT(Main_table[[#This Row],[Order Date]],"d")</f>
        <v>14</v>
      </c>
      <c r="E305" s="6" t="str">
        <f>TEXT(Main_table[[#This Row],[Order Date]],"dddd")</f>
        <v>Saturday</v>
      </c>
      <c r="F305" s="6" t="str">
        <f>TEXT(Main_table[[#This Row],[Order Date]],"mmmm")</f>
        <v>May</v>
      </c>
      <c r="G305" s="6" t="s">
        <v>932</v>
      </c>
      <c r="H305" s="6" t="s">
        <v>933</v>
      </c>
      <c r="I305" s="6" t="s">
        <v>27</v>
      </c>
      <c r="J305" s="6" t="s">
        <v>22</v>
      </c>
      <c r="K305" s="25">
        <v>4000</v>
      </c>
      <c r="L305" s="26">
        <v>5</v>
      </c>
      <c r="M305" s="25">
        <f>Main_table[[#This Row],[Qty]]*Main_table[[#This Row],[Price]]</f>
        <v>20000</v>
      </c>
      <c r="N305" s="6" t="s">
        <v>17</v>
      </c>
      <c r="O305" s="25">
        <f>SUMIFS(Main_table[Amount], Main_table[Order Date], "&gt;"&amp;Main_table[[#This Row],[Order Date]]-30,Main_table[Order Date], "&lt;="&amp;Main_table[[#This Row],[Order Date]])</f>
        <v>2178920</v>
      </c>
      <c r="P305" s="25">
        <f>SUMIFS(Main_table[Amount], Main_table[Order Date], "&gt;"&amp;Main_table[[#This Row],[Order Date]]-90,Main_table[Order Date], "&lt;="&amp;Main_table[[#This Row],[Order Date]])</f>
        <v>3134120</v>
      </c>
      <c r="Q305" s="25">
        <f>SUMIFS(Main_table[Amount], Main_table[Order Date], "&gt;"&amp;DATE(2022, 9, 12)-30, Main_table[Order Date], "&lt;="&amp;DATE(2022, 9, 12))</f>
        <v>8929710</v>
      </c>
      <c r="R305" s="25">
        <f>SUMIFS(Main_table[Amount], Main_table[Order Date], "&gt;"&amp;DATE(2022, 9, 12)-90, Main_table[Order Date], "&lt;="&amp;DATE(2022, 9, 12))</f>
        <v>12529390</v>
      </c>
      <c r="S305" s="25" t="b">
        <f>AND(Main_table[[#This Row],[Order Date]] &gt; DATE(2022,8,12), Main_table[[#This Row],[Order Date]] &lt;=DATE(2022,9,12))</f>
        <v>0</v>
      </c>
    </row>
    <row r="306" spans="2:19" ht="13.8" x14ac:dyDescent="0.25">
      <c r="B306" s="6" t="s">
        <v>934</v>
      </c>
      <c r="C306" s="15">
        <v>44695</v>
      </c>
      <c r="D306" s="6" t="str">
        <f>TEXT(Main_table[[#This Row],[Order Date]],"d")</f>
        <v>14</v>
      </c>
      <c r="E306" s="6" t="str">
        <f>TEXT(Main_table[[#This Row],[Order Date]],"dddd")</f>
        <v>Saturday</v>
      </c>
      <c r="F306" s="6" t="str">
        <f>TEXT(Main_table[[#This Row],[Order Date]],"mmmm")</f>
        <v>May</v>
      </c>
      <c r="G306" s="6" t="s">
        <v>935</v>
      </c>
      <c r="H306" s="6" t="s">
        <v>936</v>
      </c>
      <c r="I306" s="6" t="s">
        <v>32</v>
      </c>
      <c r="J306" s="6" t="s">
        <v>28</v>
      </c>
      <c r="K306" s="25">
        <v>3200</v>
      </c>
      <c r="L306" s="26">
        <v>6</v>
      </c>
      <c r="M306" s="25">
        <f>Main_table[[#This Row],[Qty]]*Main_table[[#This Row],[Price]]</f>
        <v>19200</v>
      </c>
      <c r="N306" s="6" t="s">
        <v>23</v>
      </c>
      <c r="O306" s="25">
        <f>SUMIFS(Main_table[Amount], Main_table[Order Date], "&gt;"&amp;Main_table[[#This Row],[Order Date]]-30,Main_table[Order Date], "&lt;="&amp;Main_table[[#This Row],[Order Date]])</f>
        <v>2178920</v>
      </c>
      <c r="P306" s="25">
        <f>SUMIFS(Main_table[Amount], Main_table[Order Date], "&gt;"&amp;Main_table[[#This Row],[Order Date]]-90,Main_table[Order Date], "&lt;="&amp;Main_table[[#This Row],[Order Date]])</f>
        <v>3134120</v>
      </c>
      <c r="Q306" s="25">
        <f>SUMIFS(Main_table[Amount], Main_table[Order Date], "&gt;"&amp;DATE(2022, 9, 12)-30, Main_table[Order Date], "&lt;="&amp;DATE(2022, 9, 12))</f>
        <v>8929710</v>
      </c>
      <c r="R306" s="25">
        <f>SUMIFS(Main_table[Amount], Main_table[Order Date], "&gt;"&amp;DATE(2022, 9, 12)-90, Main_table[Order Date], "&lt;="&amp;DATE(2022, 9, 12))</f>
        <v>12529390</v>
      </c>
      <c r="S306" s="25" t="b">
        <f>AND(Main_table[[#This Row],[Order Date]] &gt; DATE(2022,8,12), Main_table[[#This Row],[Order Date]] &lt;=DATE(2022,9,12))</f>
        <v>0</v>
      </c>
    </row>
    <row r="307" spans="2:19" ht="13.8" x14ac:dyDescent="0.25">
      <c r="B307" s="6" t="s">
        <v>937</v>
      </c>
      <c r="C307" s="15">
        <v>44695</v>
      </c>
      <c r="D307" s="6" t="str">
        <f>TEXT(Main_table[[#This Row],[Order Date]],"d")</f>
        <v>14</v>
      </c>
      <c r="E307" s="6" t="str">
        <f>TEXT(Main_table[[#This Row],[Order Date]],"dddd")</f>
        <v>Saturday</v>
      </c>
      <c r="F307" s="6" t="str">
        <f>TEXT(Main_table[[#This Row],[Order Date]],"mmmm")</f>
        <v>May</v>
      </c>
      <c r="G307" s="6" t="s">
        <v>938</v>
      </c>
      <c r="H307" s="6" t="s">
        <v>939</v>
      </c>
      <c r="I307" s="6" t="s">
        <v>15</v>
      </c>
      <c r="J307" s="6" t="s">
        <v>33</v>
      </c>
      <c r="K307" s="25">
        <v>2900</v>
      </c>
      <c r="L307" s="26">
        <v>5</v>
      </c>
      <c r="M307" s="25">
        <f>Main_table[[#This Row],[Qty]]*Main_table[[#This Row],[Price]]</f>
        <v>14500</v>
      </c>
      <c r="N307" s="29" t="s">
        <v>17</v>
      </c>
      <c r="O307" s="25">
        <f>SUMIFS(Main_table[Amount], Main_table[Order Date], "&gt;"&amp;Main_table[[#This Row],[Order Date]]-30,Main_table[Order Date], "&lt;="&amp;Main_table[[#This Row],[Order Date]])</f>
        <v>2178920</v>
      </c>
      <c r="P307" s="25">
        <f>SUMIFS(Main_table[Amount], Main_table[Order Date], "&gt;"&amp;Main_table[[#This Row],[Order Date]]-90,Main_table[Order Date], "&lt;="&amp;Main_table[[#This Row],[Order Date]])</f>
        <v>3134120</v>
      </c>
      <c r="Q307" s="25">
        <f>SUMIFS(Main_table[Amount], Main_table[Order Date], "&gt;"&amp;DATE(2022, 9, 12)-30, Main_table[Order Date], "&lt;="&amp;DATE(2022, 9, 12))</f>
        <v>8929710</v>
      </c>
      <c r="R307" s="25">
        <f>SUMIFS(Main_table[Amount], Main_table[Order Date], "&gt;"&amp;DATE(2022, 9, 12)-90, Main_table[Order Date], "&lt;="&amp;DATE(2022, 9, 12))</f>
        <v>12529390</v>
      </c>
      <c r="S307" s="25" t="b">
        <f>AND(Main_table[[#This Row],[Order Date]] &gt; DATE(2022,8,12), Main_table[[#This Row],[Order Date]] &lt;=DATE(2022,9,12))</f>
        <v>0</v>
      </c>
    </row>
    <row r="308" spans="2:19" ht="13.8" x14ac:dyDescent="0.25">
      <c r="B308" s="6" t="s">
        <v>940</v>
      </c>
      <c r="C308" s="15">
        <v>44695</v>
      </c>
      <c r="D308" s="6" t="str">
        <f>TEXT(Main_table[[#This Row],[Order Date]],"d")</f>
        <v>14</v>
      </c>
      <c r="E308" s="6" t="str">
        <f>TEXT(Main_table[[#This Row],[Order Date]],"dddd")</f>
        <v>Saturday</v>
      </c>
      <c r="F308" s="6" t="str">
        <f>TEXT(Main_table[[#This Row],[Order Date]],"mmmm")</f>
        <v>May</v>
      </c>
      <c r="G308" s="6" t="s">
        <v>941</v>
      </c>
      <c r="H308" s="6" t="s">
        <v>942</v>
      </c>
      <c r="I308" s="6" t="s">
        <v>21</v>
      </c>
      <c r="J308" s="6" t="s">
        <v>37</v>
      </c>
      <c r="K308" s="25">
        <v>190</v>
      </c>
      <c r="L308" s="26">
        <v>6</v>
      </c>
      <c r="M308" s="25">
        <f>Main_table[[#This Row],[Qty]]*Main_table[[#This Row],[Price]]</f>
        <v>1140</v>
      </c>
      <c r="N308" s="6" t="s">
        <v>23</v>
      </c>
      <c r="O308" s="25">
        <f>SUMIFS(Main_table[Amount], Main_table[Order Date], "&gt;"&amp;Main_table[[#This Row],[Order Date]]-30,Main_table[Order Date], "&lt;="&amp;Main_table[[#This Row],[Order Date]])</f>
        <v>2178920</v>
      </c>
      <c r="P308" s="25">
        <f>SUMIFS(Main_table[Amount], Main_table[Order Date], "&gt;"&amp;Main_table[[#This Row],[Order Date]]-90,Main_table[Order Date], "&lt;="&amp;Main_table[[#This Row],[Order Date]])</f>
        <v>3134120</v>
      </c>
      <c r="Q308" s="25">
        <f>SUMIFS(Main_table[Amount], Main_table[Order Date], "&gt;"&amp;DATE(2022, 9, 12)-30, Main_table[Order Date], "&lt;="&amp;DATE(2022, 9, 12))</f>
        <v>8929710</v>
      </c>
      <c r="R308" s="25">
        <f>SUMIFS(Main_table[Amount], Main_table[Order Date], "&gt;"&amp;DATE(2022, 9, 12)-90, Main_table[Order Date], "&lt;="&amp;DATE(2022, 9, 12))</f>
        <v>12529390</v>
      </c>
      <c r="S308" s="25" t="b">
        <f>AND(Main_table[[#This Row],[Order Date]] &gt; DATE(2022,8,12), Main_table[[#This Row],[Order Date]] &lt;=DATE(2022,9,12))</f>
        <v>0</v>
      </c>
    </row>
    <row r="309" spans="2:19" ht="13.8" x14ac:dyDescent="0.25">
      <c r="B309" s="6" t="s">
        <v>943</v>
      </c>
      <c r="C309" s="15">
        <v>44695</v>
      </c>
      <c r="D309" s="6" t="str">
        <f>TEXT(Main_table[[#This Row],[Order Date]],"d")</f>
        <v>14</v>
      </c>
      <c r="E309" s="6" t="str">
        <f>TEXT(Main_table[[#This Row],[Order Date]],"dddd")</f>
        <v>Saturday</v>
      </c>
      <c r="F309" s="6" t="str">
        <f>TEXT(Main_table[[#This Row],[Order Date]],"mmmm")</f>
        <v>May</v>
      </c>
      <c r="G309" s="6" t="s">
        <v>944</v>
      </c>
      <c r="H309" s="6" t="s">
        <v>945</v>
      </c>
      <c r="I309" s="6" t="s">
        <v>27</v>
      </c>
      <c r="J309" s="6" t="s">
        <v>41</v>
      </c>
      <c r="K309" s="25">
        <v>4000</v>
      </c>
      <c r="L309" s="26">
        <v>5</v>
      </c>
      <c r="M309" s="25">
        <f>Main_table[[#This Row],[Qty]]*Main_table[[#This Row],[Price]]</f>
        <v>20000</v>
      </c>
      <c r="N309" s="6" t="s">
        <v>17</v>
      </c>
      <c r="O309" s="25">
        <f>SUMIFS(Main_table[Amount], Main_table[Order Date], "&gt;"&amp;Main_table[[#This Row],[Order Date]]-30,Main_table[Order Date], "&lt;="&amp;Main_table[[#This Row],[Order Date]])</f>
        <v>2178920</v>
      </c>
      <c r="P309" s="25">
        <f>SUMIFS(Main_table[Amount], Main_table[Order Date], "&gt;"&amp;Main_table[[#This Row],[Order Date]]-90,Main_table[Order Date], "&lt;="&amp;Main_table[[#This Row],[Order Date]])</f>
        <v>3134120</v>
      </c>
      <c r="Q309" s="25">
        <f>SUMIFS(Main_table[Amount], Main_table[Order Date], "&gt;"&amp;DATE(2022, 9, 12)-30, Main_table[Order Date], "&lt;="&amp;DATE(2022, 9, 12))</f>
        <v>8929710</v>
      </c>
      <c r="R309" s="25">
        <f>SUMIFS(Main_table[Amount], Main_table[Order Date], "&gt;"&amp;DATE(2022, 9, 12)-90, Main_table[Order Date], "&lt;="&amp;DATE(2022, 9, 12))</f>
        <v>12529390</v>
      </c>
      <c r="S309" s="25" t="b">
        <f>AND(Main_table[[#This Row],[Order Date]] &gt; DATE(2022,8,12), Main_table[[#This Row],[Order Date]] &lt;=DATE(2022,9,12))</f>
        <v>0</v>
      </c>
    </row>
    <row r="310" spans="2:19" ht="13.8" x14ac:dyDescent="0.25">
      <c r="B310" s="6" t="s">
        <v>946</v>
      </c>
      <c r="C310" s="15">
        <v>44695</v>
      </c>
      <c r="D310" s="6" t="str">
        <f>TEXT(Main_table[[#This Row],[Order Date]],"d")</f>
        <v>14</v>
      </c>
      <c r="E310" s="6" t="str">
        <f>TEXT(Main_table[[#This Row],[Order Date]],"dddd")</f>
        <v>Saturday</v>
      </c>
      <c r="F310" s="6" t="str">
        <f>TEXT(Main_table[[#This Row],[Order Date]],"mmmm")</f>
        <v>May</v>
      </c>
      <c r="G310" s="6" t="s">
        <v>947</v>
      </c>
      <c r="H310" s="6" t="s">
        <v>948</v>
      </c>
      <c r="I310" s="6" t="s">
        <v>32</v>
      </c>
      <c r="J310" s="6" t="s">
        <v>45</v>
      </c>
      <c r="K310" s="25">
        <v>1500</v>
      </c>
      <c r="L310" s="26">
        <v>6</v>
      </c>
      <c r="M310" s="25">
        <f>Main_table[[#This Row],[Qty]]*Main_table[[#This Row],[Price]]</f>
        <v>9000</v>
      </c>
      <c r="N310" s="6" t="s">
        <v>23</v>
      </c>
      <c r="O310" s="25">
        <f>SUMIFS(Main_table[Amount], Main_table[Order Date], "&gt;"&amp;Main_table[[#This Row],[Order Date]]-30,Main_table[Order Date], "&lt;="&amp;Main_table[[#This Row],[Order Date]])</f>
        <v>2178920</v>
      </c>
      <c r="P310" s="25">
        <f>SUMIFS(Main_table[Amount], Main_table[Order Date], "&gt;"&amp;Main_table[[#This Row],[Order Date]]-90,Main_table[Order Date], "&lt;="&amp;Main_table[[#This Row],[Order Date]])</f>
        <v>3134120</v>
      </c>
      <c r="Q310" s="25">
        <f>SUMIFS(Main_table[Amount], Main_table[Order Date], "&gt;"&amp;DATE(2022, 9, 12)-30, Main_table[Order Date], "&lt;="&amp;DATE(2022, 9, 12))</f>
        <v>8929710</v>
      </c>
      <c r="R310" s="25">
        <f>SUMIFS(Main_table[Amount], Main_table[Order Date], "&gt;"&amp;DATE(2022, 9, 12)-90, Main_table[Order Date], "&lt;="&amp;DATE(2022, 9, 12))</f>
        <v>12529390</v>
      </c>
      <c r="S310" s="25" t="b">
        <f>AND(Main_table[[#This Row],[Order Date]] &gt; DATE(2022,8,12), Main_table[[#This Row],[Order Date]] &lt;=DATE(2022,9,12))</f>
        <v>0</v>
      </c>
    </row>
    <row r="311" spans="2:19" ht="13.8" x14ac:dyDescent="0.25">
      <c r="B311" s="6" t="s">
        <v>949</v>
      </c>
      <c r="C311" s="15">
        <v>44696</v>
      </c>
      <c r="D311" s="6" t="str">
        <f>TEXT(Main_table[[#This Row],[Order Date]],"d")</f>
        <v>15</v>
      </c>
      <c r="E311" s="6" t="str">
        <f>TEXT(Main_table[[#This Row],[Order Date]],"dddd")</f>
        <v>Sunday</v>
      </c>
      <c r="F311" s="6" t="str">
        <f>TEXT(Main_table[[#This Row],[Order Date]],"mmmm")</f>
        <v>May</v>
      </c>
      <c r="G311" s="6" t="s">
        <v>950</v>
      </c>
      <c r="H311" s="6" t="s">
        <v>951</v>
      </c>
      <c r="I311" s="6" t="s">
        <v>15</v>
      </c>
      <c r="J311" s="6" t="s">
        <v>16</v>
      </c>
      <c r="K311" s="25">
        <v>210</v>
      </c>
      <c r="L311" s="26">
        <v>2</v>
      </c>
      <c r="M311" s="25">
        <f>Main_table[[#This Row],[Qty]]*Main_table[[#This Row],[Price]]</f>
        <v>420</v>
      </c>
      <c r="N311" s="29" t="s">
        <v>17</v>
      </c>
      <c r="O311" s="25">
        <f>SUMIFS(Main_table[Amount], Main_table[Order Date], "&gt;"&amp;Main_table[[#This Row],[Order Date]]-30,Main_table[Order Date], "&lt;="&amp;Main_table[[#This Row],[Order Date]])</f>
        <v>2128930</v>
      </c>
      <c r="P311" s="25">
        <f>SUMIFS(Main_table[Amount], Main_table[Order Date], "&gt;"&amp;Main_table[[#This Row],[Order Date]]-90,Main_table[Order Date], "&lt;="&amp;Main_table[[#This Row],[Order Date]])</f>
        <v>3183930</v>
      </c>
      <c r="Q311" s="25">
        <f>SUMIFS(Main_table[Amount], Main_table[Order Date], "&gt;"&amp;DATE(2022, 9, 12)-30, Main_table[Order Date], "&lt;="&amp;DATE(2022, 9, 12))</f>
        <v>8929710</v>
      </c>
      <c r="R311" s="25">
        <f>SUMIFS(Main_table[Amount], Main_table[Order Date], "&gt;"&amp;DATE(2022, 9, 12)-90, Main_table[Order Date], "&lt;="&amp;DATE(2022, 9, 12))</f>
        <v>12529390</v>
      </c>
      <c r="S311" s="25" t="b">
        <f>AND(Main_table[[#This Row],[Order Date]] &gt; DATE(2022,8,12), Main_table[[#This Row],[Order Date]] &lt;=DATE(2022,9,12))</f>
        <v>0</v>
      </c>
    </row>
    <row r="312" spans="2:19" ht="13.8" x14ac:dyDescent="0.25">
      <c r="B312" s="6" t="s">
        <v>952</v>
      </c>
      <c r="C312" s="15">
        <v>44696</v>
      </c>
      <c r="D312" s="6" t="str">
        <f>TEXT(Main_table[[#This Row],[Order Date]],"d")</f>
        <v>15</v>
      </c>
      <c r="E312" s="6" t="str">
        <f>TEXT(Main_table[[#This Row],[Order Date]],"dddd")</f>
        <v>Sunday</v>
      </c>
      <c r="F312" s="6" t="str">
        <f>TEXT(Main_table[[#This Row],[Order Date]],"mmmm")</f>
        <v>May</v>
      </c>
      <c r="G312" s="6" t="s">
        <v>953</v>
      </c>
      <c r="H312" s="6" t="s">
        <v>954</v>
      </c>
      <c r="I312" s="6" t="s">
        <v>21</v>
      </c>
      <c r="J312" s="6" t="s">
        <v>22</v>
      </c>
      <c r="K312" s="25">
        <v>4000</v>
      </c>
      <c r="L312" s="26">
        <v>3</v>
      </c>
      <c r="M312" s="25">
        <f>Main_table[[#This Row],[Qty]]*Main_table[[#This Row],[Price]]</f>
        <v>12000</v>
      </c>
      <c r="N312" s="6" t="s">
        <v>23</v>
      </c>
      <c r="O312" s="25">
        <f>SUMIFS(Main_table[Amount], Main_table[Order Date], "&gt;"&amp;Main_table[[#This Row],[Order Date]]-30,Main_table[Order Date], "&lt;="&amp;Main_table[[#This Row],[Order Date]])</f>
        <v>2128930</v>
      </c>
      <c r="P312" s="25">
        <f>SUMIFS(Main_table[Amount], Main_table[Order Date], "&gt;"&amp;Main_table[[#This Row],[Order Date]]-90,Main_table[Order Date], "&lt;="&amp;Main_table[[#This Row],[Order Date]])</f>
        <v>3183930</v>
      </c>
      <c r="Q312" s="25">
        <f>SUMIFS(Main_table[Amount], Main_table[Order Date], "&gt;"&amp;DATE(2022, 9, 12)-30, Main_table[Order Date], "&lt;="&amp;DATE(2022, 9, 12))</f>
        <v>8929710</v>
      </c>
      <c r="R312" s="25">
        <f>SUMIFS(Main_table[Amount], Main_table[Order Date], "&gt;"&amp;DATE(2022, 9, 12)-90, Main_table[Order Date], "&lt;="&amp;DATE(2022, 9, 12))</f>
        <v>12529390</v>
      </c>
      <c r="S312" s="25" t="b">
        <f>AND(Main_table[[#This Row],[Order Date]] &gt; DATE(2022,8,12), Main_table[[#This Row],[Order Date]] &lt;=DATE(2022,9,12))</f>
        <v>0</v>
      </c>
    </row>
    <row r="313" spans="2:19" ht="13.8" x14ac:dyDescent="0.25">
      <c r="B313" s="6" t="s">
        <v>955</v>
      </c>
      <c r="C313" s="15">
        <v>44696</v>
      </c>
      <c r="D313" s="6" t="str">
        <f>TEXT(Main_table[[#This Row],[Order Date]],"d")</f>
        <v>15</v>
      </c>
      <c r="E313" s="6" t="str">
        <f>TEXT(Main_table[[#This Row],[Order Date]],"dddd")</f>
        <v>Sunday</v>
      </c>
      <c r="F313" s="6" t="str">
        <f>TEXT(Main_table[[#This Row],[Order Date]],"mmmm")</f>
        <v>May</v>
      </c>
      <c r="G313" s="6" t="s">
        <v>956</v>
      </c>
      <c r="H313" s="6" t="s">
        <v>957</v>
      </c>
      <c r="I313" s="6" t="s">
        <v>27</v>
      </c>
      <c r="J313" s="6" t="s">
        <v>28</v>
      </c>
      <c r="K313" s="25">
        <v>3200</v>
      </c>
      <c r="L313" s="26">
        <v>5</v>
      </c>
      <c r="M313" s="25">
        <f>Main_table[[#This Row],[Qty]]*Main_table[[#This Row],[Price]]</f>
        <v>16000</v>
      </c>
      <c r="N313" s="6" t="s">
        <v>17</v>
      </c>
      <c r="O313" s="25">
        <f>SUMIFS(Main_table[Amount], Main_table[Order Date], "&gt;"&amp;Main_table[[#This Row],[Order Date]]-30,Main_table[Order Date], "&lt;="&amp;Main_table[[#This Row],[Order Date]])</f>
        <v>2128930</v>
      </c>
      <c r="P313" s="25">
        <f>SUMIFS(Main_table[Amount], Main_table[Order Date], "&gt;"&amp;Main_table[[#This Row],[Order Date]]-90,Main_table[Order Date], "&lt;="&amp;Main_table[[#This Row],[Order Date]])</f>
        <v>3183930</v>
      </c>
      <c r="Q313" s="25">
        <f>SUMIFS(Main_table[Amount], Main_table[Order Date], "&gt;"&amp;DATE(2022, 9, 12)-30, Main_table[Order Date], "&lt;="&amp;DATE(2022, 9, 12))</f>
        <v>8929710</v>
      </c>
      <c r="R313" s="25">
        <f>SUMIFS(Main_table[Amount], Main_table[Order Date], "&gt;"&amp;DATE(2022, 9, 12)-90, Main_table[Order Date], "&lt;="&amp;DATE(2022, 9, 12))</f>
        <v>12529390</v>
      </c>
      <c r="S313" s="25" t="b">
        <f>AND(Main_table[[#This Row],[Order Date]] &gt; DATE(2022,8,12), Main_table[[#This Row],[Order Date]] &lt;=DATE(2022,9,12))</f>
        <v>0</v>
      </c>
    </row>
    <row r="314" spans="2:19" ht="13.8" x14ac:dyDescent="0.25">
      <c r="B314" s="6" t="s">
        <v>958</v>
      </c>
      <c r="C314" s="15">
        <v>44696</v>
      </c>
      <c r="D314" s="6" t="str">
        <f>TEXT(Main_table[[#This Row],[Order Date]],"d")</f>
        <v>15</v>
      </c>
      <c r="E314" s="6" t="str">
        <f>TEXT(Main_table[[#This Row],[Order Date]],"dddd")</f>
        <v>Sunday</v>
      </c>
      <c r="F314" s="6" t="str">
        <f>TEXT(Main_table[[#This Row],[Order Date]],"mmmm")</f>
        <v>May</v>
      </c>
      <c r="G314" s="6" t="s">
        <v>959</v>
      </c>
      <c r="H314" s="6" t="s">
        <v>960</v>
      </c>
      <c r="I314" s="6" t="s">
        <v>32</v>
      </c>
      <c r="J314" s="6" t="s">
        <v>33</v>
      </c>
      <c r="K314" s="25">
        <v>2900</v>
      </c>
      <c r="L314" s="26">
        <v>3</v>
      </c>
      <c r="M314" s="25">
        <f>Main_table[[#This Row],[Qty]]*Main_table[[#This Row],[Price]]</f>
        <v>8700</v>
      </c>
      <c r="N314" s="6" t="s">
        <v>23</v>
      </c>
      <c r="O314" s="25">
        <f>SUMIFS(Main_table[Amount], Main_table[Order Date], "&gt;"&amp;Main_table[[#This Row],[Order Date]]-30,Main_table[Order Date], "&lt;="&amp;Main_table[[#This Row],[Order Date]])</f>
        <v>2128930</v>
      </c>
      <c r="P314" s="25">
        <f>SUMIFS(Main_table[Amount], Main_table[Order Date], "&gt;"&amp;Main_table[[#This Row],[Order Date]]-90,Main_table[Order Date], "&lt;="&amp;Main_table[[#This Row],[Order Date]])</f>
        <v>3183930</v>
      </c>
      <c r="Q314" s="25">
        <f>SUMIFS(Main_table[Amount], Main_table[Order Date], "&gt;"&amp;DATE(2022, 9, 12)-30, Main_table[Order Date], "&lt;="&amp;DATE(2022, 9, 12))</f>
        <v>8929710</v>
      </c>
      <c r="R314" s="25">
        <f>SUMIFS(Main_table[Amount], Main_table[Order Date], "&gt;"&amp;DATE(2022, 9, 12)-90, Main_table[Order Date], "&lt;="&amp;DATE(2022, 9, 12))</f>
        <v>12529390</v>
      </c>
      <c r="S314" s="25" t="b">
        <f>AND(Main_table[[#This Row],[Order Date]] &gt; DATE(2022,8,12), Main_table[[#This Row],[Order Date]] &lt;=DATE(2022,9,12))</f>
        <v>0</v>
      </c>
    </row>
    <row r="315" spans="2:19" ht="13.8" x14ac:dyDescent="0.25">
      <c r="B315" s="6" t="s">
        <v>961</v>
      </c>
      <c r="C315" s="15">
        <v>44696</v>
      </c>
      <c r="D315" s="6" t="str">
        <f>TEXT(Main_table[[#This Row],[Order Date]],"d")</f>
        <v>15</v>
      </c>
      <c r="E315" s="6" t="str">
        <f>TEXT(Main_table[[#This Row],[Order Date]],"dddd")</f>
        <v>Sunday</v>
      </c>
      <c r="F315" s="6" t="str">
        <f>TEXT(Main_table[[#This Row],[Order Date]],"mmmm")</f>
        <v>May</v>
      </c>
      <c r="G315" s="6" t="s">
        <v>962</v>
      </c>
      <c r="H315" s="6" t="s">
        <v>963</v>
      </c>
      <c r="I315" s="6" t="s">
        <v>15</v>
      </c>
      <c r="J315" s="6" t="s">
        <v>37</v>
      </c>
      <c r="K315" s="25">
        <v>190</v>
      </c>
      <c r="L315" s="26">
        <v>1</v>
      </c>
      <c r="M315" s="25">
        <f>Main_table[[#This Row],[Qty]]*Main_table[[#This Row],[Price]]</f>
        <v>190</v>
      </c>
      <c r="N315" s="29" t="s">
        <v>17</v>
      </c>
      <c r="O315" s="25">
        <f>SUMIFS(Main_table[Amount], Main_table[Order Date], "&gt;"&amp;Main_table[[#This Row],[Order Date]]-30,Main_table[Order Date], "&lt;="&amp;Main_table[[#This Row],[Order Date]])</f>
        <v>2128930</v>
      </c>
      <c r="P315" s="25">
        <f>SUMIFS(Main_table[Amount], Main_table[Order Date], "&gt;"&amp;Main_table[[#This Row],[Order Date]]-90,Main_table[Order Date], "&lt;="&amp;Main_table[[#This Row],[Order Date]])</f>
        <v>3183930</v>
      </c>
      <c r="Q315" s="25">
        <f>SUMIFS(Main_table[Amount], Main_table[Order Date], "&gt;"&amp;DATE(2022, 9, 12)-30, Main_table[Order Date], "&lt;="&amp;DATE(2022, 9, 12))</f>
        <v>8929710</v>
      </c>
      <c r="R315" s="25">
        <f>SUMIFS(Main_table[Amount], Main_table[Order Date], "&gt;"&amp;DATE(2022, 9, 12)-90, Main_table[Order Date], "&lt;="&amp;DATE(2022, 9, 12))</f>
        <v>12529390</v>
      </c>
      <c r="S315" s="25" t="b">
        <f>AND(Main_table[[#This Row],[Order Date]] &gt; DATE(2022,8,12), Main_table[[#This Row],[Order Date]] &lt;=DATE(2022,9,12))</f>
        <v>0</v>
      </c>
    </row>
    <row r="316" spans="2:19" ht="13.8" x14ac:dyDescent="0.25">
      <c r="B316" s="6" t="s">
        <v>964</v>
      </c>
      <c r="C316" s="15">
        <v>44696</v>
      </c>
      <c r="D316" s="6" t="str">
        <f>TEXT(Main_table[[#This Row],[Order Date]],"d")</f>
        <v>15</v>
      </c>
      <c r="E316" s="6" t="str">
        <f>TEXT(Main_table[[#This Row],[Order Date]],"dddd")</f>
        <v>Sunday</v>
      </c>
      <c r="F316" s="6" t="str">
        <f>TEXT(Main_table[[#This Row],[Order Date]],"mmmm")</f>
        <v>May</v>
      </c>
      <c r="G316" s="6" t="s">
        <v>965</v>
      </c>
      <c r="H316" s="6" t="s">
        <v>966</v>
      </c>
      <c r="I316" s="6" t="s">
        <v>21</v>
      </c>
      <c r="J316" s="6" t="s">
        <v>41</v>
      </c>
      <c r="K316" s="25">
        <v>4000</v>
      </c>
      <c r="L316" s="26">
        <v>2</v>
      </c>
      <c r="M316" s="25">
        <f>Main_table[[#This Row],[Qty]]*Main_table[[#This Row],[Price]]</f>
        <v>8000</v>
      </c>
      <c r="N316" s="6" t="s">
        <v>23</v>
      </c>
      <c r="O316" s="25">
        <f>SUMIFS(Main_table[Amount], Main_table[Order Date], "&gt;"&amp;Main_table[[#This Row],[Order Date]]-30,Main_table[Order Date], "&lt;="&amp;Main_table[[#This Row],[Order Date]])</f>
        <v>2128930</v>
      </c>
      <c r="P316" s="25">
        <f>SUMIFS(Main_table[Amount], Main_table[Order Date], "&gt;"&amp;Main_table[[#This Row],[Order Date]]-90,Main_table[Order Date], "&lt;="&amp;Main_table[[#This Row],[Order Date]])</f>
        <v>3183930</v>
      </c>
      <c r="Q316" s="25">
        <f>SUMIFS(Main_table[Amount], Main_table[Order Date], "&gt;"&amp;DATE(2022, 9, 12)-30, Main_table[Order Date], "&lt;="&amp;DATE(2022, 9, 12))</f>
        <v>8929710</v>
      </c>
      <c r="R316" s="25">
        <f>SUMIFS(Main_table[Amount], Main_table[Order Date], "&gt;"&amp;DATE(2022, 9, 12)-90, Main_table[Order Date], "&lt;="&amp;DATE(2022, 9, 12))</f>
        <v>12529390</v>
      </c>
      <c r="S316" s="25" t="b">
        <f>AND(Main_table[[#This Row],[Order Date]] &gt; DATE(2022,8,12), Main_table[[#This Row],[Order Date]] &lt;=DATE(2022,9,12))</f>
        <v>0</v>
      </c>
    </row>
    <row r="317" spans="2:19" ht="13.8" x14ac:dyDescent="0.25">
      <c r="B317" s="6" t="s">
        <v>967</v>
      </c>
      <c r="C317" s="15">
        <v>44696</v>
      </c>
      <c r="D317" s="6" t="str">
        <f>TEXT(Main_table[[#This Row],[Order Date]],"d")</f>
        <v>15</v>
      </c>
      <c r="E317" s="6" t="str">
        <f>TEXT(Main_table[[#This Row],[Order Date]],"dddd")</f>
        <v>Sunday</v>
      </c>
      <c r="F317" s="6" t="str">
        <f>TEXT(Main_table[[#This Row],[Order Date]],"mmmm")</f>
        <v>May</v>
      </c>
      <c r="G317" s="6" t="s">
        <v>968</v>
      </c>
      <c r="H317" s="6" t="s">
        <v>969</v>
      </c>
      <c r="I317" s="6" t="s">
        <v>27</v>
      </c>
      <c r="J317" s="6" t="s">
        <v>45</v>
      </c>
      <c r="K317" s="25">
        <v>1500</v>
      </c>
      <c r="L317" s="26">
        <v>3</v>
      </c>
      <c r="M317" s="25">
        <f>Main_table[[#This Row],[Qty]]*Main_table[[#This Row],[Price]]</f>
        <v>4500</v>
      </c>
      <c r="N317" s="6" t="s">
        <v>17</v>
      </c>
      <c r="O317" s="25">
        <f>SUMIFS(Main_table[Amount], Main_table[Order Date], "&gt;"&amp;Main_table[[#This Row],[Order Date]]-30,Main_table[Order Date], "&lt;="&amp;Main_table[[#This Row],[Order Date]])</f>
        <v>2128930</v>
      </c>
      <c r="P317" s="25">
        <f>SUMIFS(Main_table[Amount], Main_table[Order Date], "&gt;"&amp;Main_table[[#This Row],[Order Date]]-90,Main_table[Order Date], "&lt;="&amp;Main_table[[#This Row],[Order Date]])</f>
        <v>3183930</v>
      </c>
      <c r="Q317" s="25">
        <f>SUMIFS(Main_table[Amount], Main_table[Order Date], "&gt;"&amp;DATE(2022, 9, 12)-30, Main_table[Order Date], "&lt;="&amp;DATE(2022, 9, 12))</f>
        <v>8929710</v>
      </c>
      <c r="R317" s="25">
        <f>SUMIFS(Main_table[Amount], Main_table[Order Date], "&gt;"&amp;DATE(2022, 9, 12)-90, Main_table[Order Date], "&lt;="&amp;DATE(2022, 9, 12))</f>
        <v>12529390</v>
      </c>
      <c r="S317" s="25" t="b">
        <f>AND(Main_table[[#This Row],[Order Date]] &gt; DATE(2022,8,12), Main_table[[#This Row],[Order Date]] &lt;=DATE(2022,9,12))</f>
        <v>0</v>
      </c>
    </row>
    <row r="318" spans="2:19" ht="13.8" x14ac:dyDescent="0.25">
      <c r="B318" s="6" t="s">
        <v>970</v>
      </c>
      <c r="C318" s="15">
        <v>44697</v>
      </c>
      <c r="D318" s="6" t="str">
        <f>TEXT(Main_table[[#This Row],[Order Date]],"d")</f>
        <v>16</v>
      </c>
      <c r="E318" s="6" t="str">
        <f>TEXT(Main_table[[#This Row],[Order Date]],"dddd")</f>
        <v>Monday</v>
      </c>
      <c r="F318" s="6" t="str">
        <f>TEXT(Main_table[[#This Row],[Order Date]],"mmmm")</f>
        <v>May</v>
      </c>
      <c r="G318" s="6" t="s">
        <v>971</v>
      </c>
      <c r="H318" s="6" t="s">
        <v>972</v>
      </c>
      <c r="I318" s="6" t="s">
        <v>32</v>
      </c>
      <c r="J318" s="6" t="s">
        <v>16</v>
      </c>
      <c r="K318" s="25">
        <v>210</v>
      </c>
      <c r="L318" s="26">
        <v>7</v>
      </c>
      <c r="M318" s="25">
        <f>Main_table[[#This Row],[Qty]]*Main_table[[#This Row],[Price]]</f>
        <v>1470</v>
      </c>
      <c r="N318" s="6" t="s">
        <v>23</v>
      </c>
      <c r="O318" s="25">
        <f>SUMIFS(Main_table[Amount], Main_table[Order Date], "&gt;"&amp;Main_table[[#This Row],[Order Date]]-30,Main_table[Order Date], "&lt;="&amp;Main_table[[#This Row],[Order Date]])</f>
        <v>2094880</v>
      </c>
      <c r="P318" s="25">
        <f>SUMIFS(Main_table[Amount], Main_table[Order Date], "&gt;"&amp;Main_table[[#This Row],[Order Date]]-90,Main_table[Order Date], "&lt;="&amp;Main_table[[#This Row],[Order Date]])</f>
        <v>3234560</v>
      </c>
      <c r="Q318" s="25">
        <f>SUMIFS(Main_table[Amount], Main_table[Order Date], "&gt;"&amp;DATE(2022, 9, 12)-30, Main_table[Order Date], "&lt;="&amp;DATE(2022, 9, 12))</f>
        <v>8929710</v>
      </c>
      <c r="R318" s="25">
        <f>SUMIFS(Main_table[Amount], Main_table[Order Date], "&gt;"&amp;DATE(2022, 9, 12)-90, Main_table[Order Date], "&lt;="&amp;DATE(2022, 9, 12))</f>
        <v>12529390</v>
      </c>
      <c r="S318" s="25" t="b">
        <f>AND(Main_table[[#This Row],[Order Date]] &gt; DATE(2022,8,12), Main_table[[#This Row],[Order Date]] &lt;=DATE(2022,9,12))</f>
        <v>0</v>
      </c>
    </row>
    <row r="319" spans="2:19" ht="13.8" x14ac:dyDescent="0.25">
      <c r="B319" s="6" t="s">
        <v>973</v>
      </c>
      <c r="C319" s="15">
        <v>44697</v>
      </c>
      <c r="D319" s="6" t="str">
        <f>TEXT(Main_table[[#This Row],[Order Date]],"d")</f>
        <v>16</v>
      </c>
      <c r="E319" s="6" t="str">
        <f>TEXT(Main_table[[#This Row],[Order Date]],"dddd")</f>
        <v>Monday</v>
      </c>
      <c r="F319" s="6" t="str">
        <f>TEXT(Main_table[[#This Row],[Order Date]],"mmmm")</f>
        <v>May</v>
      </c>
      <c r="G319" s="6" t="s">
        <v>974</v>
      </c>
      <c r="H319" s="6" t="s">
        <v>975</v>
      </c>
      <c r="I319" s="6" t="s">
        <v>15</v>
      </c>
      <c r="J319" s="6" t="s">
        <v>22</v>
      </c>
      <c r="K319" s="25">
        <v>4000</v>
      </c>
      <c r="L319" s="26">
        <v>6</v>
      </c>
      <c r="M319" s="25">
        <f>Main_table[[#This Row],[Qty]]*Main_table[[#This Row],[Price]]</f>
        <v>24000</v>
      </c>
      <c r="N319" s="29" t="s">
        <v>17</v>
      </c>
      <c r="O319" s="25">
        <f>SUMIFS(Main_table[Amount], Main_table[Order Date], "&gt;"&amp;Main_table[[#This Row],[Order Date]]-30,Main_table[Order Date], "&lt;="&amp;Main_table[[#This Row],[Order Date]])</f>
        <v>2094880</v>
      </c>
      <c r="P319" s="25">
        <f>SUMIFS(Main_table[Amount], Main_table[Order Date], "&gt;"&amp;Main_table[[#This Row],[Order Date]]-90,Main_table[Order Date], "&lt;="&amp;Main_table[[#This Row],[Order Date]])</f>
        <v>3234560</v>
      </c>
      <c r="Q319" s="25">
        <f>SUMIFS(Main_table[Amount], Main_table[Order Date], "&gt;"&amp;DATE(2022, 9, 12)-30, Main_table[Order Date], "&lt;="&amp;DATE(2022, 9, 12))</f>
        <v>8929710</v>
      </c>
      <c r="R319" s="25">
        <f>SUMIFS(Main_table[Amount], Main_table[Order Date], "&gt;"&amp;DATE(2022, 9, 12)-90, Main_table[Order Date], "&lt;="&amp;DATE(2022, 9, 12))</f>
        <v>12529390</v>
      </c>
      <c r="S319" s="25" t="b">
        <f>AND(Main_table[[#This Row],[Order Date]] &gt; DATE(2022,8,12), Main_table[[#This Row],[Order Date]] &lt;=DATE(2022,9,12))</f>
        <v>0</v>
      </c>
    </row>
    <row r="320" spans="2:19" ht="13.8" x14ac:dyDescent="0.25">
      <c r="B320" s="6" t="s">
        <v>976</v>
      </c>
      <c r="C320" s="15">
        <v>44697</v>
      </c>
      <c r="D320" s="6" t="str">
        <f>TEXT(Main_table[[#This Row],[Order Date]],"d")</f>
        <v>16</v>
      </c>
      <c r="E320" s="6" t="str">
        <f>TEXT(Main_table[[#This Row],[Order Date]],"dddd")</f>
        <v>Monday</v>
      </c>
      <c r="F320" s="6" t="str">
        <f>TEXT(Main_table[[#This Row],[Order Date]],"mmmm")</f>
        <v>May</v>
      </c>
      <c r="G320" s="6" t="s">
        <v>977</v>
      </c>
      <c r="H320" s="6" t="s">
        <v>978</v>
      </c>
      <c r="I320" s="6" t="s">
        <v>21</v>
      </c>
      <c r="J320" s="6" t="s">
        <v>28</v>
      </c>
      <c r="K320" s="25">
        <v>3200</v>
      </c>
      <c r="L320" s="26">
        <v>1</v>
      </c>
      <c r="M320" s="25">
        <f>Main_table[[#This Row],[Qty]]*Main_table[[#This Row],[Price]]</f>
        <v>3200</v>
      </c>
      <c r="N320" s="6" t="s">
        <v>23</v>
      </c>
      <c r="O320" s="25">
        <f>SUMIFS(Main_table[Amount], Main_table[Order Date], "&gt;"&amp;Main_table[[#This Row],[Order Date]]-30,Main_table[Order Date], "&lt;="&amp;Main_table[[#This Row],[Order Date]])</f>
        <v>2094880</v>
      </c>
      <c r="P320" s="25">
        <f>SUMIFS(Main_table[Amount], Main_table[Order Date], "&gt;"&amp;Main_table[[#This Row],[Order Date]]-90,Main_table[Order Date], "&lt;="&amp;Main_table[[#This Row],[Order Date]])</f>
        <v>3234560</v>
      </c>
      <c r="Q320" s="25">
        <f>SUMIFS(Main_table[Amount], Main_table[Order Date], "&gt;"&amp;DATE(2022, 9, 12)-30, Main_table[Order Date], "&lt;="&amp;DATE(2022, 9, 12))</f>
        <v>8929710</v>
      </c>
      <c r="R320" s="25">
        <f>SUMIFS(Main_table[Amount], Main_table[Order Date], "&gt;"&amp;DATE(2022, 9, 12)-90, Main_table[Order Date], "&lt;="&amp;DATE(2022, 9, 12))</f>
        <v>12529390</v>
      </c>
      <c r="S320" s="25" t="b">
        <f>AND(Main_table[[#This Row],[Order Date]] &gt; DATE(2022,8,12), Main_table[[#This Row],[Order Date]] &lt;=DATE(2022,9,12))</f>
        <v>0</v>
      </c>
    </row>
    <row r="321" spans="2:19" ht="13.8" x14ac:dyDescent="0.25">
      <c r="B321" s="6" t="s">
        <v>979</v>
      </c>
      <c r="C321" s="15">
        <v>44697</v>
      </c>
      <c r="D321" s="6" t="str">
        <f>TEXT(Main_table[[#This Row],[Order Date]],"d")</f>
        <v>16</v>
      </c>
      <c r="E321" s="6" t="str">
        <f>TEXT(Main_table[[#This Row],[Order Date]],"dddd")</f>
        <v>Monday</v>
      </c>
      <c r="F321" s="6" t="str">
        <f>TEXT(Main_table[[#This Row],[Order Date]],"mmmm")</f>
        <v>May</v>
      </c>
      <c r="G321" s="6" t="s">
        <v>980</v>
      </c>
      <c r="H321" s="6" t="s">
        <v>981</v>
      </c>
      <c r="I321" s="6" t="s">
        <v>27</v>
      </c>
      <c r="J321" s="6" t="s">
        <v>33</v>
      </c>
      <c r="K321" s="25">
        <v>2900</v>
      </c>
      <c r="L321" s="26">
        <v>3</v>
      </c>
      <c r="M321" s="25">
        <f>Main_table[[#This Row],[Qty]]*Main_table[[#This Row],[Price]]</f>
        <v>8700</v>
      </c>
      <c r="N321" s="6" t="s">
        <v>17</v>
      </c>
      <c r="O321" s="25">
        <f>SUMIFS(Main_table[Amount], Main_table[Order Date], "&gt;"&amp;Main_table[[#This Row],[Order Date]]-30,Main_table[Order Date], "&lt;="&amp;Main_table[[#This Row],[Order Date]])</f>
        <v>2094880</v>
      </c>
      <c r="P321" s="25">
        <f>SUMIFS(Main_table[Amount], Main_table[Order Date], "&gt;"&amp;Main_table[[#This Row],[Order Date]]-90,Main_table[Order Date], "&lt;="&amp;Main_table[[#This Row],[Order Date]])</f>
        <v>3234560</v>
      </c>
      <c r="Q321" s="25">
        <f>SUMIFS(Main_table[Amount], Main_table[Order Date], "&gt;"&amp;DATE(2022, 9, 12)-30, Main_table[Order Date], "&lt;="&amp;DATE(2022, 9, 12))</f>
        <v>8929710</v>
      </c>
      <c r="R321" s="25">
        <f>SUMIFS(Main_table[Amount], Main_table[Order Date], "&gt;"&amp;DATE(2022, 9, 12)-90, Main_table[Order Date], "&lt;="&amp;DATE(2022, 9, 12))</f>
        <v>12529390</v>
      </c>
      <c r="S321" s="25" t="b">
        <f>AND(Main_table[[#This Row],[Order Date]] &gt; DATE(2022,8,12), Main_table[[#This Row],[Order Date]] &lt;=DATE(2022,9,12))</f>
        <v>0</v>
      </c>
    </row>
    <row r="322" spans="2:19" ht="13.8" x14ac:dyDescent="0.25">
      <c r="B322" s="6" t="s">
        <v>982</v>
      </c>
      <c r="C322" s="15">
        <v>44697</v>
      </c>
      <c r="D322" s="6" t="str">
        <f>TEXT(Main_table[[#This Row],[Order Date]],"d")</f>
        <v>16</v>
      </c>
      <c r="E322" s="6" t="str">
        <f>TEXT(Main_table[[#This Row],[Order Date]],"dddd")</f>
        <v>Monday</v>
      </c>
      <c r="F322" s="6" t="str">
        <f>TEXT(Main_table[[#This Row],[Order Date]],"mmmm")</f>
        <v>May</v>
      </c>
      <c r="G322" s="6" t="s">
        <v>983</v>
      </c>
      <c r="H322" s="6" t="s">
        <v>984</v>
      </c>
      <c r="I322" s="6" t="s">
        <v>32</v>
      </c>
      <c r="J322" s="6" t="s">
        <v>37</v>
      </c>
      <c r="K322" s="25">
        <v>190</v>
      </c>
      <c r="L322" s="26">
        <v>4</v>
      </c>
      <c r="M322" s="25">
        <f>Main_table[[#This Row],[Qty]]*Main_table[[#This Row],[Price]]</f>
        <v>760</v>
      </c>
      <c r="N322" s="6" t="s">
        <v>23</v>
      </c>
      <c r="O322" s="25">
        <f>SUMIFS(Main_table[Amount], Main_table[Order Date], "&gt;"&amp;Main_table[[#This Row],[Order Date]]-30,Main_table[Order Date], "&lt;="&amp;Main_table[[#This Row],[Order Date]])</f>
        <v>2094880</v>
      </c>
      <c r="P322" s="25">
        <f>SUMIFS(Main_table[Amount], Main_table[Order Date], "&gt;"&amp;Main_table[[#This Row],[Order Date]]-90,Main_table[Order Date], "&lt;="&amp;Main_table[[#This Row],[Order Date]])</f>
        <v>3234560</v>
      </c>
      <c r="Q322" s="25">
        <f>SUMIFS(Main_table[Amount], Main_table[Order Date], "&gt;"&amp;DATE(2022, 9, 12)-30, Main_table[Order Date], "&lt;="&amp;DATE(2022, 9, 12))</f>
        <v>8929710</v>
      </c>
      <c r="R322" s="25">
        <f>SUMIFS(Main_table[Amount], Main_table[Order Date], "&gt;"&amp;DATE(2022, 9, 12)-90, Main_table[Order Date], "&lt;="&amp;DATE(2022, 9, 12))</f>
        <v>12529390</v>
      </c>
      <c r="S322" s="25" t="b">
        <f>AND(Main_table[[#This Row],[Order Date]] &gt; DATE(2022,8,12), Main_table[[#This Row],[Order Date]] &lt;=DATE(2022,9,12))</f>
        <v>0</v>
      </c>
    </row>
    <row r="323" spans="2:19" ht="13.8" x14ac:dyDescent="0.25">
      <c r="B323" s="6" t="s">
        <v>985</v>
      </c>
      <c r="C323" s="15">
        <v>44697</v>
      </c>
      <c r="D323" s="6" t="str">
        <f>TEXT(Main_table[[#This Row],[Order Date]],"d")</f>
        <v>16</v>
      </c>
      <c r="E323" s="6" t="str">
        <f>TEXT(Main_table[[#This Row],[Order Date]],"dddd")</f>
        <v>Monday</v>
      </c>
      <c r="F323" s="6" t="str">
        <f>TEXT(Main_table[[#This Row],[Order Date]],"mmmm")</f>
        <v>May</v>
      </c>
      <c r="G323" s="6" t="s">
        <v>986</v>
      </c>
      <c r="H323" s="6" t="s">
        <v>987</v>
      </c>
      <c r="I323" s="6" t="s">
        <v>15</v>
      </c>
      <c r="J323" s="6" t="s">
        <v>41</v>
      </c>
      <c r="K323" s="25">
        <v>4000</v>
      </c>
      <c r="L323" s="26">
        <v>2</v>
      </c>
      <c r="M323" s="25">
        <f>Main_table[[#This Row],[Qty]]*Main_table[[#This Row],[Price]]</f>
        <v>8000</v>
      </c>
      <c r="N323" s="29" t="s">
        <v>17</v>
      </c>
      <c r="O323" s="25">
        <f>SUMIFS(Main_table[Amount], Main_table[Order Date], "&gt;"&amp;Main_table[[#This Row],[Order Date]]-30,Main_table[Order Date], "&lt;="&amp;Main_table[[#This Row],[Order Date]])</f>
        <v>2094880</v>
      </c>
      <c r="P323" s="25">
        <f>SUMIFS(Main_table[Amount], Main_table[Order Date], "&gt;"&amp;Main_table[[#This Row],[Order Date]]-90,Main_table[Order Date], "&lt;="&amp;Main_table[[#This Row],[Order Date]])</f>
        <v>3234560</v>
      </c>
      <c r="Q323" s="25">
        <f>SUMIFS(Main_table[Amount], Main_table[Order Date], "&gt;"&amp;DATE(2022, 9, 12)-30, Main_table[Order Date], "&lt;="&amp;DATE(2022, 9, 12))</f>
        <v>8929710</v>
      </c>
      <c r="R323" s="25">
        <f>SUMIFS(Main_table[Amount], Main_table[Order Date], "&gt;"&amp;DATE(2022, 9, 12)-90, Main_table[Order Date], "&lt;="&amp;DATE(2022, 9, 12))</f>
        <v>12529390</v>
      </c>
      <c r="S323" s="25" t="b">
        <f>AND(Main_table[[#This Row],[Order Date]] &gt; DATE(2022,8,12), Main_table[[#This Row],[Order Date]] &lt;=DATE(2022,9,12))</f>
        <v>0</v>
      </c>
    </row>
    <row r="324" spans="2:19" ht="13.8" x14ac:dyDescent="0.25">
      <c r="B324" s="6" t="s">
        <v>988</v>
      </c>
      <c r="C324" s="15">
        <v>44697</v>
      </c>
      <c r="D324" s="6" t="str">
        <f>TEXT(Main_table[[#This Row],[Order Date]],"d")</f>
        <v>16</v>
      </c>
      <c r="E324" s="6" t="str">
        <f>TEXT(Main_table[[#This Row],[Order Date]],"dddd")</f>
        <v>Monday</v>
      </c>
      <c r="F324" s="6" t="str">
        <f>TEXT(Main_table[[#This Row],[Order Date]],"mmmm")</f>
        <v>May</v>
      </c>
      <c r="G324" s="6" t="s">
        <v>989</v>
      </c>
      <c r="H324" s="6" t="s">
        <v>990</v>
      </c>
      <c r="I324" s="6" t="s">
        <v>21</v>
      </c>
      <c r="J324" s="6" t="s">
        <v>45</v>
      </c>
      <c r="K324" s="25">
        <v>1500</v>
      </c>
      <c r="L324" s="26">
        <v>3</v>
      </c>
      <c r="M324" s="25">
        <f>Main_table[[#This Row],[Qty]]*Main_table[[#This Row],[Price]]</f>
        <v>4500</v>
      </c>
      <c r="N324" s="6" t="s">
        <v>23</v>
      </c>
      <c r="O324" s="25">
        <f>SUMIFS(Main_table[Amount], Main_table[Order Date], "&gt;"&amp;Main_table[[#This Row],[Order Date]]-30,Main_table[Order Date], "&lt;="&amp;Main_table[[#This Row],[Order Date]])</f>
        <v>2094880</v>
      </c>
      <c r="P324" s="25">
        <f>SUMIFS(Main_table[Amount], Main_table[Order Date], "&gt;"&amp;Main_table[[#This Row],[Order Date]]-90,Main_table[Order Date], "&lt;="&amp;Main_table[[#This Row],[Order Date]])</f>
        <v>3234560</v>
      </c>
      <c r="Q324" s="25">
        <f>SUMIFS(Main_table[Amount], Main_table[Order Date], "&gt;"&amp;DATE(2022, 9, 12)-30, Main_table[Order Date], "&lt;="&amp;DATE(2022, 9, 12))</f>
        <v>8929710</v>
      </c>
      <c r="R324" s="25">
        <f>SUMIFS(Main_table[Amount], Main_table[Order Date], "&gt;"&amp;DATE(2022, 9, 12)-90, Main_table[Order Date], "&lt;="&amp;DATE(2022, 9, 12))</f>
        <v>12529390</v>
      </c>
      <c r="S324" s="25" t="b">
        <f>AND(Main_table[[#This Row],[Order Date]] &gt; DATE(2022,8,12), Main_table[[#This Row],[Order Date]] &lt;=DATE(2022,9,12))</f>
        <v>0</v>
      </c>
    </row>
    <row r="325" spans="2:19" ht="13.8" x14ac:dyDescent="0.25">
      <c r="B325" s="6" t="s">
        <v>991</v>
      </c>
      <c r="C325" s="15">
        <v>44698</v>
      </c>
      <c r="D325" s="6" t="str">
        <f>TEXT(Main_table[[#This Row],[Order Date]],"d")</f>
        <v>17</v>
      </c>
      <c r="E325" s="6" t="str">
        <f>TEXT(Main_table[[#This Row],[Order Date]],"dddd")</f>
        <v>Tuesday</v>
      </c>
      <c r="F325" s="6" t="str">
        <f>TEXT(Main_table[[#This Row],[Order Date]],"mmmm")</f>
        <v>May</v>
      </c>
      <c r="G325" s="6" t="s">
        <v>992</v>
      </c>
      <c r="H325" s="6" t="s">
        <v>993</v>
      </c>
      <c r="I325" s="6" t="s">
        <v>27</v>
      </c>
      <c r="J325" s="6" t="s">
        <v>16</v>
      </c>
      <c r="K325" s="25">
        <v>210</v>
      </c>
      <c r="L325" s="26">
        <v>4</v>
      </c>
      <c r="M325" s="25">
        <f>Main_table[[#This Row],[Qty]]*Main_table[[#This Row],[Price]]</f>
        <v>840</v>
      </c>
      <c r="N325" s="6" t="s">
        <v>17</v>
      </c>
      <c r="O325" s="25">
        <f>SUMIFS(Main_table[Amount], Main_table[Order Date], "&gt;"&amp;Main_table[[#This Row],[Order Date]]-30,Main_table[Order Date], "&lt;="&amp;Main_table[[#This Row],[Order Date]])</f>
        <v>2144870</v>
      </c>
      <c r="P325" s="25">
        <f>SUMIFS(Main_table[Amount], Main_table[Order Date], "&gt;"&amp;Main_table[[#This Row],[Order Date]]-90,Main_table[Order Date], "&lt;="&amp;Main_table[[#This Row],[Order Date]])</f>
        <v>3334360</v>
      </c>
      <c r="Q325" s="25">
        <f>SUMIFS(Main_table[Amount], Main_table[Order Date], "&gt;"&amp;DATE(2022, 9, 12)-30, Main_table[Order Date], "&lt;="&amp;DATE(2022, 9, 12))</f>
        <v>8929710</v>
      </c>
      <c r="R325" s="25">
        <f>SUMIFS(Main_table[Amount], Main_table[Order Date], "&gt;"&amp;DATE(2022, 9, 12)-90, Main_table[Order Date], "&lt;="&amp;DATE(2022, 9, 12))</f>
        <v>12529390</v>
      </c>
      <c r="S325" s="25" t="b">
        <f>AND(Main_table[[#This Row],[Order Date]] &gt; DATE(2022,8,12), Main_table[[#This Row],[Order Date]] &lt;=DATE(2022,9,12))</f>
        <v>0</v>
      </c>
    </row>
    <row r="326" spans="2:19" ht="13.8" x14ac:dyDescent="0.25">
      <c r="B326" s="6" t="s">
        <v>994</v>
      </c>
      <c r="C326" s="15">
        <v>44698</v>
      </c>
      <c r="D326" s="6" t="str">
        <f>TEXT(Main_table[[#This Row],[Order Date]],"d")</f>
        <v>17</v>
      </c>
      <c r="E326" s="6" t="str">
        <f>TEXT(Main_table[[#This Row],[Order Date]],"dddd")</f>
        <v>Tuesday</v>
      </c>
      <c r="F326" s="6" t="str">
        <f>TEXT(Main_table[[#This Row],[Order Date]],"mmmm")</f>
        <v>May</v>
      </c>
      <c r="G326" s="6" t="s">
        <v>995</v>
      </c>
      <c r="H326" s="6" t="s">
        <v>996</v>
      </c>
      <c r="I326" s="6" t="s">
        <v>32</v>
      </c>
      <c r="J326" s="6" t="s">
        <v>22</v>
      </c>
      <c r="K326" s="25">
        <v>4000</v>
      </c>
      <c r="L326" s="26">
        <v>5</v>
      </c>
      <c r="M326" s="25">
        <f>Main_table[[#This Row],[Qty]]*Main_table[[#This Row],[Price]]</f>
        <v>20000</v>
      </c>
      <c r="N326" s="6" t="s">
        <v>23</v>
      </c>
      <c r="O326" s="25">
        <f>SUMIFS(Main_table[Amount], Main_table[Order Date], "&gt;"&amp;Main_table[[#This Row],[Order Date]]-30,Main_table[Order Date], "&lt;="&amp;Main_table[[#This Row],[Order Date]])</f>
        <v>2144870</v>
      </c>
      <c r="P326" s="25">
        <f>SUMIFS(Main_table[Amount], Main_table[Order Date], "&gt;"&amp;Main_table[[#This Row],[Order Date]]-90,Main_table[Order Date], "&lt;="&amp;Main_table[[#This Row],[Order Date]])</f>
        <v>3334360</v>
      </c>
      <c r="Q326" s="25">
        <f>SUMIFS(Main_table[Amount], Main_table[Order Date], "&gt;"&amp;DATE(2022, 9, 12)-30, Main_table[Order Date], "&lt;="&amp;DATE(2022, 9, 12))</f>
        <v>8929710</v>
      </c>
      <c r="R326" s="25">
        <f>SUMIFS(Main_table[Amount], Main_table[Order Date], "&gt;"&amp;DATE(2022, 9, 12)-90, Main_table[Order Date], "&lt;="&amp;DATE(2022, 9, 12))</f>
        <v>12529390</v>
      </c>
      <c r="S326" s="25" t="b">
        <f>AND(Main_table[[#This Row],[Order Date]] &gt; DATE(2022,8,12), Main_table[[#This Row],[Order Date]] &lt;=DATE(2022,9,12))</f>
        <v>0</v>
      </c>
    </row>
    <row r="327" spans="2:19" ht="13.8" x14ac:dyDescent="0.25">
      <c r="B327" s="6" t="s">
        <v>997</v>
      </c>
      <c r="C327" s="15">
        <v>44698</v>
      </c>
      <c r="D327" s="6" t="str">
        <f>TEXT(Main_table[[#This Row],[Order Date]],"d")</f>
        <v>17</v>
      </c>
      <c r="E327" s="6" t="str">
        <f>TEXT(Main_table[[#This Row],[Order Date]],"dddd")</f>
        <v>Tuesday</v>
      </c>
      <c r="F327" s="6" t="str">
        <f>TEXT(Main_table[[#This Row],[Order Date]],"mmmm")</f>
        <v>May</v>
      </c>
      <c r="G327" s="6" t="s">
        <v>998</v>
      </c>
      <c r="H327" s="6" t="s">
        <v>999</v>
      </c>
      <c r="I327" s="6" t="s">
        <v>15</v>
      </c>
      <c r="J327" s="6" t="s">
        <v>28</v>
      </c>
      <c r="K327" s="25">
        <v>3200</v>
      </c>
      <c r="L327" s="26">
        <v>6</v>
      </c>
      <c r="M327" s="25">
        <f>Main_table[[#This Row],[Qty]]*Main_table[[#This Row],[Price]]</f>
        <v>19200</v>
      </c>
      <c r="N327" s="29" t="s">
        <v>17</v>
      </c>
      <c r="O327" s="25">
        <f>SUMIFS(Main_table[Amount], Main_table[Order Date], "&gt;"&amp;Main_table[[#This Row],[Order Date]]-30,Main_table[Order Date], "&lt;="&amp;Main_table[[#This Row],[Order Date]])</f>
        <v>2144870</v>
      </c>
      <c r="P327" s="25">
        <f>SUMIFS(Main_table[Amount], Main_table[Order Date], "&gt;"&amp;Main_table[[#This Row],[Order Date]]-90,Main_table[Order Date], "&lt;="&amp;Main_table[[#This Row],[Order Date]])</f>
        <v>3334360</v>
      </c>
      <c r="Q327" s="25">
        <f>SUMIFS(Main_table[Amount], Main_table[Order Date], "&gt;"&amp;DATE(2022, 9, 12)-30, Main_table[Order Date], "&lt;="&amp;DATE(2022, 9, 12))</f>
        <v>8929710</v>
      </c>
      <c r="R327" s="25">
        <f>SUMIFS(Main_table[Amount], Main_table[Order Date], "&gt;"&amp;DATE(2022, 9, 12)-90, Main_table[Order Date], "&lt;="&amp;DATE(2022, 9, 12))</f>
        <v>12529390</v>
      </c>
      <c r="S327" s="25" t="b">
        <f>AND(Main_table[[#This Row],[Order Date]] &gt; DATE(2022,8,12), Main_table[[#This Row],[Order Date]] &lt;=DATE(2022,9,12))</f>
        <v>0</v>
      </c>
    </row>
    <row r="328" spans="2:19" ht="13.8" x14ac:dyDescent="0.25">
      <c r="B328" s="6" t="s">
        <v>1000</v>
      </c>
      <c r="C328" s="15">
        <v>44698</v>
      </c>
      <c r="D328" s="6" t="str">
        <f>TEXT(Main_table[[#This Row],[Order Date]],"d")</f>
        <v>17</v>
      </c>
      <c r="E328" s="6" t="str">
        <f>TEXT(Main_table[[#This Row],[Order Date]],"dddd")</f>
        <v>Tuesday</v>
      </c>
      <c r="F328" s="6" t="str">
        <f>TEXT(Main_table[[#This Row],[Order Date]],"mmmm")</f>
        <v>May</v>
      </c>
      <c r="G328" s="6" t="s">
        <v>1001</v>
      </c>
      <c r="H328" s="6" t="s">
        <v>1002</v>
      </c>
      <c r="I328" s="6" t="s">
        <v>21</v>
      </c>
      <c r="J328" s="6" t="s">
        <v>33</v>
      </c>
      <c r="K328" s="25">
        <v>2900</v>
      </c>
      <c r="L328" s="26">
        <v>5</v>
      </c>
      <c r="M328" s="25">
        <f>Main_table[[#This Row],[Qty]]*Main_table[[#This Row],[Price]]</f>
        <v>14500</v>
      </c>
      <c r="N328" s="6" t="s">
        <v>23</v>
      </c>
      <c r="O328" s="25">
        <f>SUMIFS(Main_table[Amount], Main_table[Order Date], "&gt;"&amp;Main_table[[#This Row],[Order Date]]-30,Main_table[Order Date], "&lt;="&amp;Main_table[[#This Row],[Order Date]])</f>
        <v>2144870</v>
      </c>
      <c r="P328" s="25">
        <f>SUMIFS(Main_table[Amount], Main_table[Order Date], "&gt;"&amp;Main_table[[#This Row],[Order Date]]-90,Main_table[Order Date], "&lt;="&amp;Main_table[[#This Row],[Order Date]])</f>
        <v>3334360</v>
      </c>
      <c r="Q328" s="25">
        <f>SUMIFS(Main_table[Amount], Main_table[Order Date], "&gt;"&amp;DATE(2022, 9, 12)-30, Main_table[Order Date], "&lt;="&amp;DATE(2022, 9, 12))</f>
        <v>8929710</v>
      </c>
      <c r="R328" s="25">
        <f>SUMIFS(Main_table[Amount], Main_table[Order Date], "&gt;"&amp;DATE(2022, 9, 12)-90, Main_table[Order Date], "&lt;="&amp;DATE(2022, 9, 12))</f>
        <v>12529390</v>
      </c>
      <c r="S328" s="25" t="b">
        <f>AND(Main_table[[#This Row],[Order Date]] &gt; DATE(2022,8,12), Main_table[[#This Row],[Order Date]] &lt;=DATE(2022,9,12))</f>
        <v>0</v>
      </c>
    </row>
    <row r="329" spans="2:19" ht="13.8" x14ac:dyDescent="0.25">
      <c r="B329" s="6" t="s">
        <v>1003</v>
      </c>
      <c r="C329" s="15">
        <v>44698</v>
      </c>
      <c r="D329" s="6" t="str">
        <f>TEXT(Main_table[[#This Row],[Order Date]],"d")</f>
        <v>17</v>
      </c>
      <c r="E329" s="6" t="str">
        <f>TEXT(Main_table[[#This Row],[Order Date]],"dddd")</f>
        <v>Tuesday</v>
      </c>
      <c r="F329" s="6" t="str">
        <f>TEXT(Main_table[[#This Row],[Order Date]],"mmmm")</f>
        <v>May</v>
      </c>
      <c r="G329" s="6" t="s">
        <v>1004</v>
      </c>
      <c r="H329" s="6" t="s">
        <v>1005</v>
      </c>
      <c r="I329" s="6" t="s">
        <v>27</v>
      </c>
      <c r="J329" s="6" t="s">
        <v>37</v>
      </c>
      <c r="K329" s="25">
        <v>190</v>
      </c>
      <c r="L329" s="26">
        <v>4</v>
      </c>
      <c r="M329" s="25">
        <f>Main_table[[#This Row],[Qty]]*Main_table[[#This Row],[Price]]</f>
        <v>760</v>
      </c>
      <c r="N329" s="6" t="s">
        <v>17</v>
      </c>
      <c r="O329" s="25">
        <f>SUMIFS(Main_table[Amount], Main_table[Order Date], "&gt;"&amp;Main_table[[#This Row],[Order Date]]-30,Main_table[Order Date], "&lt;="&amp;Main_table[[#This Row],[Order Date]])</f>
        <v>2144870</v>
      </c>
      <c r="P329" s="25">
        <f>SUMIFS(Main_table[Amount], Main_table[Order Date], "&gt;"&amp;Main_table[[#This Row],[Order Date]]-90,Main_table[Order Date], "&lt;="&amp;Main_table[[#This Row],[Order Date]])</f>
        <v>3334360</v>
      </c>
      <c r="Q329" s="25">
        <f>SUMIFS(Main_table[Amount], Main_table[Order Date], "&gt;"&amp;DATE(2022, 9, 12)-30, Main_table[Order Date], "&lt;="&amp;DATE(2022, 9, 12))</f>
        <v>8929710</v>
      </c>
      <c r="R329" s="25">
        <f>SUMIFS(Main_table[Amount], Main_table[Order Date], "&gt;"&amp;DATE(2022, 9, 12)-90, Main_table[Order Date], "&lt;="&amp;DATE(2022, 9, 12))</f>
        <v>12529390</v>
      </c>
      <c r="S329" s="25" t="b">
        <f>AND(Main_table[[#This Row],[Order Date]] &gt; DATE(2022,8,12), Main_table[[#This Row],[Order Date]] &lt;=DATE(2022,9,12))</f>
        <v>0</v>
      </c>
    </row>
    <row r="330" spans="2:19" ht="13.8" x14ac:dyDescent="0.25">
      <c r="B330" s="6" t="s">
        <v>1006</v>
      </c>
      <c r="C330" s="15">
        <v>44698</v>
      </c>
      <c r="D330" s="6" t="str">
        <f>TEXT(Main_table[[#This Row],[Order Date]],"d")</f>
        <v>17</v>
      </c>
      <c r="E330" s="6" t="str">
        <f>TEXT(Main_table[[#This Row],[Order Date]],"dddd")</f>
        <v>Tuesday</v>
      </c>
      <c r="F330" s="6" t="str">
        <f>TEXT(Main_table[[#This Row],[Order Date]],"mmmm")</f>
        <v>May</v>
      </c>
      <c r="G330" s="6" t="s">
        <v>1007</v>
      </c>
      <c r="H330" s="6" t="s">
        <v>1008</v>
      </c>
      <c r="I330" s="6" t="s">
        <v>32</v>
      </c>
      <c r="J330" s="6" t="s">
        <v>41</v>
      </c>
      <c r="K330" s="25">
        <v>4000</v>
      </c>
      <c r="L330" s="26">
        <v>10</v>
      </c>
      <c r="M330" s="25">
        <f>Main_table[[#This Row],[Qty]]*Main_table[[#This Row],[Price]]</f>
        <v>40000</v>
      </c>
      <c r="N330" s="6" t="s">
        <v>23</v>
      </c>
      <c r="O330" s="25">
        <f>SUMIFS(Main_table[Amount], Main_table[Order Date], "&gt;"&amp;Main_table[[#This Row],[Order Date]]-30,Main_table[Order Date], "&lt;="&amp;Main_table[[#This Row],[Order Date]])</f>
        <v>2144870</v>
      </c>
      <c r="P330" s="25">
        <f>SUMIFS(Main_table[Amount], Main_table[Order Date], "&gt;"&amp;Main_table[[#This Row],[Order Date]]-90,Main_table[Order Date], "&lt;="&amp;Main_table[[#This Row],[Order Date]])</f>
        <v>3334360</v>
      </c>
      <c r="Q330" s="25">
        <f>SUMIFS(Main_table[Amount], Main_table[Order Date], "&gt;"&amp;DATE(2022, 9, 12)-30, Main_table[Order Date], "&lt;="&amp;DATE(2022, 9, 12))</f>
        <v>8929710</v>
      </c>
      <c r="R330" s="25">
        <f>SUMIFS(Main_table[Amount], Main_table[Order Date], "&gt;"&amp;DATE(2022, 9, 12)-90, Main_table[Order Date], "&lt;="&amp;DATE(2022, 9, 12))</f>
        <v>12529390</v>
      </c>
      <c r="S330" s="25" t="b">
        <f>AND(Main_table[[#This Row],[Order Date]] &gt; DATE(2022,8,12), Main_table[[#This Row],[Order Date]] &lt;=DATE(2022,9,12))</f>
        <v>0</v>
      </c>
    </row>
    <row r="331" spans="2:19" ht="13.8" x14ac:dyDescent="0.25">
      <c r="B331" s="6" t="s">
        <v>1009</v>
      </c>
      <c r="C331" s="15">
        <v>44698</v>
      </c>
      <c r="D331" s="6" t="str">
        <f>TEXT(Main_table[[#This Row],[Order Date]],"d")</f>
        <v>17</v>
      </c>
      <c r="E331" s="6" t="str">
        <f>TEXT(Main_table[[#This Row],[Order Date]],"dddd")</f>
        <v>Tuesday</v>
      </c>
      <c r="F331" s="6" t="str">
        <f>TEXT(Main_table[[#This Row],[Order Date]],"mmmm")</f>
        <v>May</v>
      </c>
      <c r="G331" s="6" t="s">
        <v>1010</v>
      </c>
      <c r="H331" s="6" t="s">
        <v>1011</v>
      </c>
      <c r="I331" s="6" t="s">
        <v>15</v>
      </c>
      <c r="J331" s="6" t="s">
        <v>45</v>
      </c>
      <c r="K331" s="25">
        <v>1500</v>
      </c>
      <c r="L331" s="26">
        <v>3</v>
      </c>
      <c r="M331" s="25">
        <f>Main_table[[#This Row],[Qty]]*Main_table[[#This Row],[Price]]</f>
        <v>4500</v>
      </c>
      <c r="N331" s="29" t="s">
        <v>17</v>
      </c>
      <c r="O331" s="25">
        <f>SUMIFS(Main_table[Amount], Main_table[Order Date], "&gt;"&amp;Main_table[[#This Row],[Order Date]]-30,Main_table[Order Date], "&lt;="&amp;Main_table[[#This Row],[Order Date]])</f>
        <v>2144870</v>
      </c>
      <c r="P331" s="25">
        <f>SUMIFS(Main_table[Amount], Main_table[Order Date], "&gt;"&amp;Main_table[[#This Row],[Order Date]]-90,Main_table[Order Date], "&lt;="&amp;Main_table[[#This Row],[Order Date]])</f>
        <v>3334360</v>
      </c>
      <c r="Q331" s="25">
        <f>SUMIFS(Main_table[Amount], Main_table[Order Date], "&gt;"&amp;DATE(2022, 9, 12)-30, Main_table[Order Date], "&lt;="&amp;DATE(2022, 9, 12))</f>
        <v>8929710</v>
      </c>
      <c r="R331" s="25">
        <f>SUMIFS(Main_table[Amount], Main_table[Order Date], "&gt;"&amp;DATE(2022, 9, 12)-90, Main_table[Order Date], "&lt;="&amp;DATE(2022, 9, 12))</f>
        <v>12529390</v>
      </c>
      <c r="S331" s="25" t="b">
        <f>AND(Main_table[[#This Row],[Order Date]] &gt; DATE(2022,8,12), Main_table[[#This Row],[Order Date]] &lt;=DATE(2022,9,12))</f>
        <v>0</v>
      </c>
    </row>
    <row r="332" spans="2:19" ht="13.8" x14ac:dyDescent="0.25">
      <c r="B332" s="6" t="s">
        <v>1012</v>
      </c>
      <c r="C332" s="15">
        <v>44699</v>
      </c>
      <c r="D332" s="6" t="str">
        <f>TEXT(Main_table[[#This Row],[Order Date]],"d")</f>
        <v>18</v>
      </c>
      <c r="E332" s="6" t="str">
        <f>TEXT(Main_table[[#This Row],[Order Date]],"dddd")</f>
        <v>Wednesday</v>
      </c>
      <c r="F332" s="6" t="str">
        <f>TEXT(Main_table[[#This Row],[Order Date]],"mmmm")</f>
        <v>May</v>
      </c>
      <c r="G332" s="6" t="s">
        <v>1013</v>
      </c>
      <c r="H332" s="6" t="s">
        <v>1014</v>
      </c>
      <c r="I332" s="6" t="s">
        <v>21</v>
      </c>
      <c r="J332" s="6" t="s">
        <v>16</v>
      </c>
      <c r="K332" s="25">
        <v>210</v>
      </c>
      <c r="L332" s="26">
        <v>4</v>
      </c>
      <c r="M332" s="25">
        <f>Main_table[[#This Row],[Qty]]*Main_table[[#This Row],[Price]]</f>
        <v>840</v>
      </c>
      <c r="N332" s="6" t="s">
        <v>23</v>
      </c>
      <c r="O332" s="25">
        <f>SUMIFS(Main_table[Amount], Main_table[Order Date], "&gt;"&amp;Main_table[[#This Row],[Order Date]]-30,Main_table[Order Date], "&lt;="&amp;Main_table[[#This Row],[Order Date]])</f>
        <v>2178920</v>
      </c>
      <c r="P332" s="25">
        <f>SUMIFS(Main_table[Amount], Main_table[Order Date], "&gt;"&amp;Main_table[[#This Row],[Order Date]]-90,Main_table[Order Date], "&lt;="&amp;Main_table[[#This Row],[Order Date]])</f>
        <v>3419040</v>
      </c>
      <c r="Q332" s="25">
        <f>SUMIFS(Main_table[Amount], Main_table[Order Date], "&gt;"&amp;DATE(2022, 9, 12)-30, Main_table[Order Date], "&lt;="&amp;DATE(2022, 9, 12))</f>
        <v>8929710</v>
      </c>
      <c r="R332" s="25">
        <f>SUMIFS(Main_table[Amount], Main_table[Order Date], "&gt;"&amp;DATE(2022, 9, 12)-90, Main_table[Order Date], "&lt;="&amp;DATE(2022, 9, 12))</f>
        <v>12529390</v>
      </c>
      <c r="S332" s="25" t="b">
        <f>AND(Main_table[[#This Row],[Order Date]] &gt; DATE(2022,8,12), Main_table[[#This Row],[Order Date]] &lt;=DATE(2022,9,12))</f>
        <v>0</v>
      </c>
    </row>
    <row r="333" spans="2:19" ht="13.8" x14ac:dyDescent="0.25">
      <c r="B333" s="6" t="s">
        <v>1015</v>
      </c>
      <c r="C333" s="15">
        <v>44699</v>
      </c>
      <c r="D333" s="6" t="str">
        <f>TEXT(Main_table[[#This Row],[Order Date]],"d")</f>
        <v>18</v>
      </c>
      <c r="E333" s="6" t="str">
        <f>TEXT(Main_table[[#This Row],[Order Date]],"dddd")</f>
        <v>Wednesday</v>
      </c>
      <c r="F333" s="6" t="str">
        <f>TEXT(Main_table[[#This Row],[Order Date]],"mmmm")</f>
        <v>May</v>
      </c>
      <c r="G333" s="6" t="s">
        <v>1016</v>
      </c>
      <c r="H333" s="6" t="s">
        <v>1017</v>
      </c>
      <c r="I333" s="6" t="s">
        <v>27</v>
      </c>
      <c r="J333" s="6" t="s">
        <v>22</v>
      </c>
      <c r="K333" s="25">
        <v>4000</v>
      </c>
      <c r="L333" s="26">
        <v>5</v>
      </c>
      <c r="M333" s="25">
        <f>Main_table[[#This Row],[Qty]]*Main_table[[#This Row],[Price]]</f>
        <v>20000</v>
      </c>
      <c r="N333" s="6" t="s">
        <v>17</v>
      </c>
      <c r="O333" s="25">
        <f>SUMIFS(Main_table[Amount], Main_table[Order Date], "&gt;"&amp;Main_table[[#This Row],[Order Date]]-30,Main_table[Order Date], "&lt;="&amp;Main_table[[#This Row],[Order Date]])</f>
        <v>2178920</v>
      </c>
      <c r="P333" s="25">
        <f>SUMIFS(Main_table[Amount], Main_table[Order Date], "&gt;"&amp;Main_table[[#This Row],[Order Date]]-90,Main_table[Order Date], "&lt;="&amp;Main_table[[#This Row],[Order Date]])</f>
        <v>3419040</v>
      </c>
      <c r="Q333" s="25">
        <f>SUMIFS(Main_table[Amount], Main_table[Order Date], "&gt;"&amp;DATE(2022, 9, 12)-30, Main_table[Order Date], "&lt;="&amp;DATE(2022, 9, 12))</f>
        <v>8929710</v>
      </c>
      <c r="R333" s="25">
        <f>SUMIFS(Main_table[Amount], Main_table[Order Date], "&gt;"&amp;DATE(2022, 9, 12)-90, Main_table[Order Date], "&lt;="&amp;DATE(2022, 9, 12))</f>
        <v>12529390</v>
      </c>
      <c r="S333" s="25" t="b">
        <f>AND(Main_table[[#This Row],[Order Date]] &gt; DATE(2022,8,12), Main_table[[#This Row],[Order Date]] &lt;=DATE(2022,9,12))</f>
        <v>0</v>
      </c>
    </row>
    <row r="334" spans="2:19" ht="13.8" x14ac:dyDescent="0.25">
      <c r="B334" s="6" t="s">
        <v>1018</v>
      </c>
      <c r="C334" s="15">
        <v>44699</v>
      </c>
      <c r="D334" s="6" t="str">
        <f>TEXT(Main_table[[#This Row],[Order Date]],"d")</f>
        <v>18</v>
      </c>
      <c r="E334" s="6" t="str">
        <f>TEXT(Main_table[[#This Row],[Order Date]],"dddd")</f>
        <v>Wednesday</v>
      </c>
      <c r="F334" s="6" t="str">
        <f>TEXT(Main_table[[#This Row],[Order Date]],"mmmm")</f>
        <v>May</v>
      </c>
      <c r="G334" s="6" t="s">
        <v>1019</v>
      </c>
      <c r="H334" s="6" t="s">
        <v>1020</v>
      </c>
      <c r="I334" s="6" t="s">
        <v>32</v>
      </c>
      <c r="J334" s="6" t="s">
        <v>28</v>
      </c>
      <c r="K334" s="25">
        <v>3200</v>
      </c>
      <c r="L334" s="26">
        <v>6</v>
      </c>
      <c r="M334" s="25">
        <f>Main_table[[#This Row],[Qty]]*Main_table[[#This Row],[Price]]</f>
        <v>19200</v>
      </c>
      <c r="N334" s="6" t="s">
        <v>23</v>
      </c>
      <c r="O334" s="25">
        <f>SUMIFS(Main_table[Amount], Main_table[Order Date], "&gt;"&amp;Main_table[[#This Row],[Order Date]]-30,Main_table[Order Date], "&lt;="&amp;Main_table[[#This Row],[Order Date]])</f>
        <v>2178920</v>
      </c>
      <c r="P334" s="25">
        <f>SUMIFS(Main_table[Amount], Main_table[Order Date], "&gt;"&amp;Main_table[[#This Row],[Order Date]]-90,Main_table[Order Date], "&lt;="&amp;Main_table[[#This Row],[Order Date]])</f>
        <v>3419040</v>
      </c>
      <c r="Q334" s="25">
        <f>SUMIFS(Main_table[Amount], Main_table[Order Date], "&gt;"&amp;DATE(2022, 9, 12)-30, Main_table[Order Date], "&lt;="&amp;DATE(2022, 9, 12))</f>
        <v>8929710</v>
      </c>
      <c r="R334" s="25">
        <f>SUMIFS(Main_table[Amount], Main_table[Order Date], "&gt;"&amp;DATE(2022, 9, 12)-90, Main_table[Order Date], "&lt;="&amp;DATE(2022, 9, 12))</f>
        <v>12529390</v>
      </c>
      <c r="S334" s="25" t="b">
        <f>AND(Main_table[[#This Row],[Order Date]] &gt; DATE(2022,8,12), Main_table[[#This Row],[Order Date]] &lt;=DATE(2022,9,12))</f>
        <v>0</v>
      </c>
    </row>
    <row r="335" spans="2:19" ht="13.8" x14ac:dyDescent="0.25">
      <c r="B335" s="6" t="s">
        <v>1021</v>
      </c>
      <c r="C335" s="15">
        <v>44699</v>
      </c>
      <c r="D335" s="6" t="str">
        <f>TEXT(Main_table[[#This Row],[Order Date]],"d")</f>
        <v>18</v>
      </c>
      <c r="E335" s="6" t="str">
        <f>TEXT(Main_table[[#This Row],[Order Date]],"dddd")</f>
        <v>Wednesday</v>
      </c>
      <c r="F335" s="6" t="str">
        <f>TEXT(Main_table[[#This Row],[Order Date]],"mmmm")</f>
        <v>May</v>
      </c>
      <c r="G335" s="6" t="s">
        <v>1022</v>
      </c>
      <c r="H335" s="6" t="s">
        <v>1023</v>
      </c>
      <c r="I335" s="6" t="s">
        <v>15</v>
      </c>
      <c r="J335" s="6" t="s">
        <v>33</v>
      </c>
      <c r="K335" s="25">
        <v>2900</v>
      </c>
      <c r="L335" s="26">
        <v>5</v>
      </c>
      <c r="M335" s="25">
        <f>Main_table[[#This Row],[Qty]]*Main_table[[#This Row],[Price]]</f>
        <v>14500</v>
      </c>
      <c r="N335" s="29" t="s">
        <v>17</v>
      </c>
      <c r="O335" s="25">
        <f>SUMIFS(Main_table[Amount], Main_table[Order Date], "&gt;"&amp;Main_table[[#This Row],[Order Date]]-30,Main_table[Order Date], "&lt;="&amp;Main_table[[#This Row],[Order Date]])</f>
        <v>2178920</v>
      </c>
      <c r="P335" s="25">
        <f>SUMIFS(Main_table[Amount], Main_table[Order Date], "&gt;"&amp;Main_table[[#This Row],[Order Date]]-90,Main_table[Order Date], "&lt;="&amp;Main_table[[#This Row],[Order Date]])</f>
        <v>3419040</v>
      </c>
      <c r="Q335" s="25">
        <f>SUMIFS(Main_table[Amount], Main_table[Order Date], "&gt;"&amp;DATE(2022, 9, 12)-30, Main_table[Order Date], "&lt;="&amp;DATE(2022, 9, 12))</f>
        <v>8929710</v>
      </c>
      <c r="R335" s="25">
        <f>SUMIFS(Main_table[Amount], Main_table[Order Date], "&gt;"&amp;DATE(2022, 9, 12)-90, Main_table[Order Date], "&lt;="&amp;DATE(2022, 9, 12))</f>
        <v>12529390</v>
      </c>
      <c r="S335" s="25" t="b">
        <f>AND(Main_table[[#This Row],[Order Date]] &gt; DATE(2022,8,12), Main_table[[#This Row],[Order Date]] &lt;=DATE(2022,9,12))</f>
        <v>0</v>
      </c>
    </row>
    <row r="336" spans="2:19" ht="13.8" x14ac:dyDescent="0.25">
      <c r="B336" s="6" t="s">
        <v>1024</v>
      </c>
      <c r="C336" s="15">
        <v>44699</v>
      </c>
      <c r="D336" s="6" t="str">
        <f>TEXT(Main_table[[#This Row],[Order Date]],"d")</f>
        <v>18</v>
      </c>
      <c r="E336" s="6" t="str">
        <f>TEXT(Main_table[[#This Row],[Order Date]],"dddd")</f>
        <v>Wednesday</v>
      </c>
      <c r="F336" s="6" t="str">
        <f>TEXT(Main_table[[#This Row],[Order Date]],"mmmm")</f>
        <v>May</v>
      </c>
      <c r="G336" s="6" t="s">
        <v>1025</v>
      </c>
      <c r="H336" s="6" t="s">
        <v>1026</v>
      </c>
      <c r="I336" s="6" t="s">
        <v>21</v>
      </c>
      <c r="J336" s="6" t="s">
        <v>37</v>
      </c>
      <c r="K336" s="25">
        <v>190</v>
      </c>
      <c r="L336" s="26">
        <v>6</v>
      </c>
      <c r="M336" s="25">
        <f>Main_table[[#This Row],[Qty]]*Main_table[[#This Row],[Price]]</f>
        <v>1140</v>
      </c>
      <c r="N336" s="6" t="s">
        <v>23</v>
      </c>
      <c r="O336" s="25">
        <f>SUMIFS(Main_table[Amount], Main_table[Order Date], "&gt;"&amp;Main_table[[#This Row],[Order Date]]-30,Main_table[Order Date], "&lt;="&amp;Main_table[[#This Row],[Order Date]])</f>
        <v>2178920</v>
      </c>
      <c r="P336" s="25">
        <f>SUMIFS(Main_table[Amount], Main_table[Order Date], "&gt;"&amp;Main_table[[#This Row],[Order Date]]-90,Main_table[Order Date], "&lt;="&amp;Main_table[[#This Row],[Order Date]])</f>
        <v>3419040</v>
      </c>
      <c r="Q336" s="25">
        <f>SUMIFS(Main_table[Amount], Main_table[Order Date], "&gt;"&amp;DATE(2022, 9, 12)-30, Main_table[Order Date], "&lt;="&amp;DATE(2022, 9, 12))</f>
        <v>8929710</v>
      </c>
      <c r="R336" s="25">
        <f>SUMIFS(Main_table[Amount], Main_table[Order Date], "&gt;"&amp;DATE(2022, 9, 12)-90, Main_table[Order Date], "&lt;="&amp;DATE(2022, 9, 12))</f>
        <v>12529390</v>
      </c>
      <c r="S336" s="25" t="b">
        <f>AND(Main_table[[#This Row],[Order Date]] &gt; DATE(2022,8,12), Main_table[[#This Row],[Order Date]] &lt;=DATE(2022,9,12))</f>
        <v>0</v>
      </c>
    </row>
    <row r="337" spans="2:19" ht="13.8" x14ac:dyDescent="0.25">
      <c r="B337" s="6" t="s">
        <v>1027</v>
      </c>
      <c r="C337" s="15">
        <v>44699</v>
      </c>
      <c r="D337" s="6" t="str">
        <f>TEXT(Main_table[[#This Row],[Order Date]],"d")</f>
        <v>18</v>
      </c>
      <c r="E337" s="6" t="str">
        <f>TEXT(Main_table[[#This Row],[Order Date]],"dddd")</f>
        <v>Wednesday</v>
      </c>
      <c r="F337" s="6" t="str">
        <f>TEXT(Main_table[[#This Row],[Order Date]],"mmmm")</f>
        <v>May</v>
      </c>
      <c r="G337" s="6" t="s">
        <v>1028</v>
      </c>
      <c r="H337" s="6" t="s">
        <v>1029</v>
      </c>
      <c r="I337" s="6" t="s">
        <v>27</v>
      </c>
      <c r="J337" s="6" t="s">
        <v>41</v>
      </c>
      <c r="K337" s="25">
        <v>4000</v>
      </c>
      <c r="L337" s="26">
        <v>5</v>
      </c>
      <c r="M337" s="25">
        <f>Main_table[[#This Row],[Qty]]*Main_table[[#This Row],[Price]]</f>
        <v>20000</v>
      </c>
      <c r="N337" s="6" t="s">
        <v>17</v>
      </c>
      <c r="O337" s="25">
        <f>SUMIFS(Main_table[Amount], Main_table[Order Date], "&gt;"&amp;Main_table[[#This Row],[Order Date]]-30,Main_table[Order Date], "&lt;="&amp;Main_table[[#This Row],[Order Date]])</f>
        <v>2178920</v>
      </c>
      <c r="P337" s="25">
        <f>SUMIFS(Main_table[Amount], Main_table[Order Date], "&gt;"&amp;Main_table[[#This Row],[Order Date]]-90,Main_table[Order Date], "&lt;="&amp;Main_table[[#This Row],[Order Date]])</f>
        <v>3419040</v>
      </c>
      <c r="Q337" s="25">
        <f>SUMIFS(Main_table[Amount], Main_table[Order Date], "&gt;"&amp;DATE(2022, 9, 12)-30, Main_table[Order Date], "&lt;="&amp;DATE(2022, 9, 12))</f>
        <v>8929710</v>
      </c>
      <c r="R337" s="25">
        <f>SUMIFS(Main_table[Amount], Main_table[Order Date], "&gt;"&amp;DATE(2022, 9, 12)-90, Main_table[Order Date], "&lt;="&amp;DATE(2022, 9, 12))</f>
        <v>12529390</v>
      </c>
      <c r="S337" s="25" t="b">
        <f>AND(Main_table[[#This Row],[Order Date]] &gt; DATE(2022,8,12), Main_table[[#This Row],[Order Date]] &lt;=DATE(2022,9,12))</f>
        <v>0</v>
      </c>
    </row>
    <row r="338" spans="2:19" ht="13.8" x14ac:dyDescent="0.25">
      <c r="B338" s="6" t="s">
        <v>1030</v>
      </c>
      <c r="C338" s="15">
        <v>44699</v>
      </c>
      <c r="D338" s="6" t="str">
        <f>TEXT(Main_table[[#This Row],[Order Date]],"d")</f>
        <v>18</v>
      </c>
      <c r="E338" s="6" t="str">
        <f>TEXT(Main_table[[#This Row],[Order Date]],"dddd")</f>
        <v>Wednesday</v>
      </c>
      <c r="F338" s="6" t="str">
        <f>TEXT(Main_table[[#This Row],[Order Date]],"mmmm")</f>
        <v>May</v>
      </c>
      <c r="G338" s="6" t="s">
        <v>1031</v>
      </c>
      <c r="H338" s="6" t="s">
        <v>1032</v>
      </c>
      <c r="I338" s="6" t="s">
        <v>32</v>
      </c>
      <c r="J338" s="6" t="s">
        <v>45</v>
      </c>
      <c r="K338" s="25">
        <v>1500</v>
      </c>
      <c r="L338" s="26">
        <v>6</v>
      </c>
      <c r="M338" s="25">
        <f>Main_table[[#This Row],[Qty]]*Main_table[[#This Row],[Price]]</f>
        <v>9000</v>
      </c>
      <c r="N338" s="6" t="s">
        <v>23</v>
      </c>
      <c r="O338" s="25">
        <f>SUMIFS(Main_table[Amount], Main_table[Order Date], "&gt;"&amp;Main_table[[#This Row],[Order Date]]-30,Main_table[Order Date], "&lt;="&amp;Main_table[[#This Row],[Order Date]])</f>
        <v>2178920</v>
      </c>
      <c r="P338" s="25">
        <f>SUMIFS(Main_table[Amount], Main_table[Order Date], "&gt;"&amp;Main_table[[#This Row],[Order Date]]-90,Main_table[Order Date], "&lt;="&amp;Main_table[[#This Row],[Order Date]])</f>
        <v>3419040</v>
      </c>
      <c r="Q338" s="25">
        <f>SUMIFS(Main_table[Amount], Main_table[Order Date], "&gt;"&amp;DATE(2022, 9, 12)-30, Main_table[Order Date], "&lt;="&amp;DATE(2022, 9, 12))</f>
        <v>8929710</v>
      </c>
      <c r="R338" s="25">
        <f>SUMIFS(Main_table[Amount], Main_table[Order Date], "&gt;"&amp;DATE(2022, 9, 12)-90, Main_table[Order Date], "&lt;="&amp;DATE(2022, 9, 12))</f>
        <v>12529390</v>
      </c>
      <c r="S338" s="25" t="b">
        <f>AND(Main_table[[#This Row],[Order Date]] &gt; DATE(2022,8,12), Main_table[[#This Row],[Order Date]] &lt;=DATE(2022,9,12))</f>
        <v>0</v>
      </c>
    </row>
    <row r="339" spans="2:19" ht="13.8" x14ac:dyDescent="0.25">
      <c r="B339" s="6" t="s">
        <v>1033</v>
      </c>
      <c r="C339" s="15">
        <v>44700</v>
      </c>
      <c r="D339" s="6" t="str">
        <f>TEXT(Main_table[[#This Row],[Order Date]],"d")</f>
        <v>19</v>
      </c>
      <c r="E339" s="6" t="str">
        <f>TEXT(Main_table[[#This Row],[Order Date]],"dddd")</f>
        <v>Thursday</v>
      </c>
      <c r="F339" s="6" t="str">
        <f>TEXT(Main_table[[#This Row],[Order Date]],"mmmm")</f>
        <v>May</v>
      </c>
      <c r="G339" s="6" t="s">
        <v>1034</v>
      </c>
      <c r="H339" s="6" t="s">
        <v>1035</v>
      </c>
      <c r="I339" s="6" t="s">
        <v>15</v>
      </c>
      <c r="J339" s="6" t="s">
        <v>16</v>
      </c>
      <c r="K339" s="25">
        <v>210</v>
      </c>
      <c r="L339" s="26">
        <v>2</v>
      </c>
      <c r="M339" s="25">
        <f>Main_table[[#This Row],[Qty]]*Main_table[[#This Row],[Price]]</f>
        <v>420</v>
      </c>
      <c r="N339" s="29" t="s">
        <v>17</v>
      </c>
      <c r="O339" s="25">
        <f>SUMIFS(Main_table[Amount], Main_table[Order Date], "&gt;"&amp;Main_table[[#This Row],[Order Date]]-30,Main_table[Order Date], "&lt;="&amp;Main_table[[#This Row],[Order Date]])</f>
        <v>2128930</v>
      </c>
      <c r="P339" s="25">
        <f>SUMIFS(Main_table[Amount], Main_table[Order Date], "&gt;"&amp;Main_table[[#This Row],[Order Date]]-90,Main_table[Order Date], "&lt;="&amp;Main_table[[#This Row],[Order Date]])</f>
        <v>3468850</v>
      </c>
      <c r="Q339" s="25">
        <f>SUMIFS(Main_table[Amount], Main_table[Order Date], "&gt;"&amp;DATE(2022, 9, 12)-30, Main_table[Order Date], "&lt;="&amp;DATE(2022, 9, 12))</f>
        <v>8929710</v>
      </c>
      <c r="R339" s="25">
        <f>SUMIFS(Main_table[Amount], Main_table[Order Date], "&gt;"&amp;DATE(2022, 9, 12)-90, Main_table[Order Date], "&lt;="&amp;DATE(2022, 9, 12))</f>
        <v>12529390</v>
      </c>
      <c r="S339" s="25" t="b">
        <f>AND(Main_table[[#This Row],[Order Date]] &gt; DATE(2022,8,12), Main_table[[#This Row],[Order Date]] &lt;=DATE(2022,9,12))</f>
        <v>0</v>
      </c>
    </row>
    <row r="340" spans="2:19" ht="13.8" x14ac:dyDescent="0.25">
      <c r="B340" s="6" t="s">
        <v>1036</v>
      </c>
      <c r="C340" s="15">
        <v>44700</v>
      </c>
      <c r="D340" s="6" t="str">
        <f>TEXT(Main_table[[#This Row],[Order Date]],"d")</f>
        <v>19</v>
      </c>
      <c r="E340" s="6" t="str">
        <f>TEXT(Main_table[[#This Row],[Order Date]],"dddd")</f>
        <v>Thursday</v>
      </c>
      <c r="F340" s="6" t="str">
        <f>TEXT(Main_table[[#This Row],[Order Date]],"mmmm")</f>
        <v>May</v>
      </c>
      <c r="G340" s="6" t="s">
        <v>1037</v>
      </c>
      <c r="H340" s="6" t="s">
        <v>1038</v>
      </c>
      <c r="I340" s="6" t="s">
        <v>21</v>
      </c>
      <c r="J340" s="6" t="s">
        <v>22</v>
      </c>
      <c r="K340" s="25">
        <v>4000</v>
      </c>
      <c r="L340" s="26">
        <v>3</v>
      </c>
      <c r="M340" s="25">
        <f>Main_table[[#This Row],[Qty]]*Main_table[[#This Row],[Price]]</f>
        <v>12000</v>
      </c>
      <c r="N340" s="6" t="s">
        <v>23</v>
      </c>
      <c r="O340" s="25">
        <f>SUMIFS(Main_table[Amount], Main_table[Order Date], "&gt;"&amp;Main_table[[#This Row],[Order Date]]-30,Main_table[Order Date], "&lt;="&amp;Main_table[[#This Row],[Order Date]])</f>
        <v>2128930</v>
      </c>
      <c r="P340" s="25">
        <f>SUMIFS(Main_table[Amount], Main_table[Order Date], "&gt;"&amp;Main_table[[#This Row],[Order Date]]-90,Main_table[Order Date], "&lt;="&amp;Main_table[[#This Row],[Order Date]])</f>
        <v>3468850</v>
      </c>
      <c r="Q340" s="25">
        <f>SUMIFS(Main_table[Amount], Main_table[Order Date], "&gt;"&amp;DATE(2022, 9, 12)-30, Main_table[Order Date], "&lt;="&amp;DATE(2022, 9, 12))</f>
        <v>8929710</v>
      </c>
      <c r="R340" s="25">
        <f>SUMIFS(Main_table[Amount], Main_table[Order Date], "&gt;"&amp;DATE(2022, 9, 12)-90, Main_table[Order Date], "&lt;="&amp;DATE(2022, 9, 12))</f>
        <v>12529390</v>
      </c>
      <c r="S340" s="25" t="b">
        <f>AND(Main_table[[#This Row],[Order Date]] &gt; DATE(2022,8,12), Main_table[[#This Row],[Order Date]] &lt;=DATE(2022,9,12))</f>
        <v>0</v>
      </c>
    </row>
    <row r="341" spans="2:19" ht="13.8" x14ac:dyDescent="0.25">
      <c r="B341" s="6" t="s">
        <v>1039</v>
      </c>
      <c r="C341" s="15">
        <v>44700</v>
      </c>
      <c r="D341" s="6" t="str">
        <f>TEXT(Main_table[[#This Row],[Order Date]],"d")</f>
        <v>19</v>
      </c>
      <c r="E341" s="6" t="str">
        <f>TEXT(Main_table[[#This Row],[Order Date]],"dddd")</f>
        <v>Thursday</v>
      </c>
      <c r="F341" s="6" t="str">
        <f>TEXT(Main_table[[#This Row],[Order Date]],"mmmm")</f>
        <v>May</v>
      </c>
      <c r="G341" s="6" t="s">
        <v>1040</v>
      </c>
      <c r="H341" s="6" t="s">
        <v>1041</v>
      </c>
      <c r="I341" s="6" t="s">
        <v>27</v>
      </c>
      <c r="J341" s="6" t="s">
        <v>28</v>
      </c>
      <c r="K341" s="25">
        <v>3200</v>
      </c>
      <c r="L341" s="26">
        <v>5</v>
      </c>
      <c r="M341" s="25">
        <f>Main_table[[#This Row],[Qty]]*Main_table[[#This Row],[Price]]</f>
        <v>16000</v>
      </c>
      <c r="N341" s="6" t="s">
        <v>17</v>
      </c>
      <c r="O341" s="25">
        <f>SUMIFS(Main_table[Amount], Main_table[Order Date], "&gt;"&amp;Main_table[[#This Row],[Order Date]]-30,Main_table[Order Date], "&lt;="&amp;Main_table[[#This Row],[Order Date]])</f>
        <v>2128930</v>
      </c>
      <c r="P341" s="25">
        <f>SUMIFS(Main_table[Amount], Main_table[Order Date], "&gt;"&amp;Main_table[[#This Row],[Order Date]]-90,Main_table[Order Date], "&lt;="&amp;Main_table[[#This Row],[Order Date]])</f>
        <v>3468850</v>
      </c>
      <c r="Q341" s="25">
        <f>SUMIFS(Main_table[Amount], Main_table[Order Date], "&gt;"&amp;DATE(2022, 9, 12)-30, Main_table[Order Date], "&lt;="&amp;DATE(2022, 9, 12))</f>
        <v>8929710</v>
      </c>
      <c r="R341" s="25">
        <f>SUMIFS(Main_table[Amount], Main_table[Order Date], "&gt;"&amp;DATE(2022, 9, 12)-90, Main_table[Order Date], "&lt;="&amp;DATE(2022, 9, 12))</f>
        <v>12529390</v>
      </c>
      <c r="S341" s="25" t="b">
        <f>AND(Main_table[[#This Row],[Order Date]] &gt; DATE(2022,8,12), Main_table[[#This Row],[Order Date]] &lt;=DATE(2022,9,12))</f>
        <v>0</v>
      </c>
    </row>
    <row r="342" spans="2:19" ht="13.8" x14ac:dyDescent="0.25">
      <c r="B342" s="6" t="s">
        <v>1042</v>
      </c>
      <c r="C342" s="15">
        <v>44700</v>
      </c>
      <c r="D342" s="6" t="str">
        <f>TEXT(Main_table[[#This Row],[Order Date]],"d")</f>
        <v>19</v>
      </c>
      <c r="E342" s="6" t="str">
        <f>TEXT(Main_table[[#This Row],[Order Date]],"dddd")</f>
        <v>Thursday</v>
      </c>
      <c r="F342" s="6" t="str">
        <f>TEXT(Main_table[[#This Row],[Order Date]],"mmmm")</f>
        <v>May</v>
      </c>
      <c r="G342" s="6" t="s">
        <v>1043</v>
      </c>
      <c r="H342" s="6" t="s">
        <v>1044</v>
      </c>
      <c r="I342" s="6" t="s">
        <v>32</v>
      </c>
      <c r="J342" s="6" t="s">
        <v>33</v>
      </c>
      <c r="K342" s="25">
        <v>2900</v>
      </c>
      <c r="L342" s="26">
        <v>3</v>
      </c>
      <c r="M342" s="25">
        <f>Main_table[[#This Row],[Qty]]*Main_table[[#This Row],[Price]]</f>
        <v>8700</v>
      </c>
      <c r="N342" s="6" t="s">
        <v>23</v>
      </c>
      <c r="O342" s="25">
        <f>SUMIFS(Main_table[Amount], Main_table[Order Date], "&gt;"&amp;Main_table[[#This Row],[Order Date]]-30,Main_table[Order Date], "&lt;="&amp;Main_table[[#This Row],[Order Date]])</f>
        <v>2128930</v>
      </c>
      <c r="P342" s="25">
        <f>SUMIFS(Main_table[Amount], Main_table[Order Date], "&gt;"&amp;Main_table[[#This Row],[Order Date]]-90,Main_table[Order Date], "&lt;="&amp;Main_table[[#This Row],[Order Date]])</f>
        <v>3468850</v>
      </c>
      <c r="Q342" s="25">
        <f>SUMIFS(Main_table[Amount], Main_table[Order Date], "&gt;"&amp;DATE(2022, 9, 12)-30, Main_table[Order Date], "&lt;="&amp;DATE(2022, 9, 12))</f>
        <v>8929710</v>
      </c>
      <c r="R342" s="25">
        <f>SUMIFS(Main_table[Amount], Main_table[Order Date], "&gt;"&amp;DATE(2022, 9, 12)-90, Main_table[Order Date], "&lt;="&amp;DATE(2022, 9, 12))</f>
        <v>12529390</v>
      </c>
      <c r="S342" s="25" t="b">
        <f>AND(Main_table[[#This Row],[Order Date]] &gt; DATE(2022,8,12), Main_table[[#This Row],[Order Date]] &lt;=DATE(2022,9,12))</f>
        <v>0</v>
      </c>
    </row>
    <row r="343" spans="2:19" ht="13.8" x14ac:dyDescent="0.25">
      <c r="B343" s="6" t="s">
        <v>1045</v>
      </c>
      <c r="C343" s="15">
        <v>44700</v>
      </c>
      <c r="D343" s="6" t="str">
        <f>TEXT(Main_table[[#This Row],[Order Date]],"d")</f>
        <v>19</v>
      </c>
      <c r="E343" s="6" t="str">
        <f>TEXT(Main_table[[#This Row],[Order Date]],"dddd")</f>
        <v>Thursday</v>
      </c>
      <c r="F343" s="6" t="str">
        <f>TEXT(Main_table[[#This Row],[Order Date]],"mmmm")</f>
        <v>May</v>
      </c>
      <c r="G343" s="6" t="s">
        <v>1046</v>
      </c>
      <c r="H343" s="6" t="s">
        <v>1047</v>
      </c>
      <c r="I343" s="6" t="s">
        <v>15</v>
      </c>
      <c r="J343" s="6" t="s">
        <v>37</v>
      </c>
      <c r="K343" s="25">
        <v>190</v>
      </c>
      <c r="L343" s="26">
        <v>1</v>
      </c>
      <c r="M343" s="25">
        <f>Main_table[[#This Row],[Qty]]*Main_table[[#This Row],[Price]]</f>
        <v>190</v>
      </c>
      <c r="N343" s="29" t="s">
        <v>17</v>
      </c>
      <c r="O343" s="25">
        <f>SUMIFS(Main_table[Amount], Main_table[Order Date], "&gt;"&amp;Main_table[[#This Row],[Order Date]]-30,Main_table[Order Date], "&lt;="&amp;Main_table[[#This Row],[Order Date]])</f>
        <v>2128930</v>
      </c>
      <c r="P343" s="25">
        <f>SUMIFS(Main_table[Amount], Main_table[Order Date], "&gt;"&amp;Main_table[[#This Row],[Order Date]]-90,Main_table[Order Date], "&lt;="&amp;Main_table[[#This Row],[Order Date]])</f>
        <v>3468850</v>
      </c>
      <c r="Q343" s="25">
        <f>SUMIFS(Main_table[Amount], Main_table[Order Date], "&gt;"&amp;DATE(2022, 9, 12)-30, Main_table[Order Date], "&lt;="&amp;DATE(2022, 9, 12))</f>
        <v>8929710</v>
      </c>
      <c r="R343" s="25">
        <f>SUMIFS(Main_table[Amount], Main_table[Order Date], "&gt;"&amp;DATE(2022, 9, 12)-90, Main_table[Order Date], "&lt;="&amp;DATE(2022, 9, 12))</f>
        <v>12529390</v>
      </c>
      <c r="S343" s="25" t="b">
        <f>AND(Main_table[[#This Row],[Order Date]] &gt; DATE(2022,8,12), Main_table[[#This Row],[Order Date]] &lt;=DATE(2022,9,12))</f>
        <v>0</v>
      </c>
    </row>
    <row r="344" spans="2:19" ht="13.8" x14ac:dyDescent="0.25">
      <c r="B344" s="6" t="s">
        <v>1048</v>
      </c>
      <c r="C344" s="15">
        <v>44700</v>
      </c>
      <c r="D344" s="6" t="str">
        <f>TEXT(Main_table[[#This Row],[Order Date]],"d")</f>
        <v>19</v>
      </c>
      <c r="E344" s="6" t="str">
        <f>TEXT(Main_table[[#This Row],[Order Date]],"dddd")</f>
        <v>Thursday</v>
      </c>
      <c r="F344" s="6" t="str">
        <f>TEXT(Main_table[[#This Row],[Order Date]],"mmmm")</f>
        <v>May</v>
      </c>
      <c r="G344" s="6" t="s">
        <v>1049</v>
      </c>
      <c r="H344" s="6" t="s">
        <v>1050</v>
      </c>
      <c r="I344" s="6" t="s">
        <v>21</v>
      </c>
      <c r="J344" s="6" t="s">
        <v>41</v>
      </c>
      <c r="K344" s="25">
        <v>4000</v>
      </c>
      <c r="L344" s="26">
        <v>2</v>
      </c>
      <c r="M344" s="25">
        <f>Main_table[[#This Row],[Qty]]*Main_table[[#This Row],[Price]]</f>
        <v>8000</v>
      </c>
      <c r="N344" s="6" t="s">
        <v>23</v>
      </c>
      <c r="O344" s="25">
        <f>SUMIFS(Main_table[Amount], Main_table[Order Date], "&gt;"&amp;Main_table[[#This Row],[Order Date]]-30,Main_table[Order Date], "&lt;="&amp;Main_table[[#This Row],[Order Date]])</f>
        <v>2128930</v>
      </c>
      <c r="P344" s="25">
        <f>SUMIFS(Main_table[Amount], Main_table[Order Date], "&gt;"&amp;Main_table[[#This Row],[Order Date]]-90,Main_table[Order Date], "&lt;="&amp;Main_table[[#This Row],[Order Date]])</f>
        <v>3468850</v>
      </c>
      <c r="Q344" s="25">
        <f>SUMIFS(Main_table[Amount], Main_table[Order Date], "&gt;"&amp;DATE(2022, 9, 12)-30, Main_table[Order Date], "&lt;="&amp;DATE(2022, 9, 12))</f>
        <v>8929710</v>
      </c>
      <c r="R344" s="25">
        <f>SUMIFS(Main_table[Amount], Main_table[Order Date], "&gt;"&amp;DATE(2022, 9, 12)-90, Main_table[Order Date], "&lt;="&amp;DATE(2022, 9, 12))</f>
        <v>12529390</v>
      </c>
      <c r="S344" s="25" t="b">
        <f>AND(Main_table[[#This Row],[Order Date]] &gt; DATE(2022,8,12), Main_table[[#This Row],[Order Date]] &lt;=DATE(2022,9,12))</f>
        <v>0</v>
      </c>
    </row>
    <row r="345" spans="2:19" ht="13.8" x14ac:dyDescent="0.25">
      <c r="B345" s="6" t="s">
        <v>1051</v>
      </c>
      <c r="C345" s="15">
        <v>44700</v>
      </c>
      <c r="D345" s="6" t="str">
        <f>TEXT(Main_table[[#This Row],[Order Date]],"d")</f>
        <v>19</v>
      </c>
      <c r="E345" s="6" t="str">
        <f>TEXT(Main_table[[#This Row],[Order Date]],"dddd")</f>
        <v>Thursday</v>
      </c>
      <c r="F345" s="6" t="str">
        <f>TEXT(Main_table[[#This Row],[Order Date]],"mmmm")</f>
        <v>May</v>
      </c>
      <c r="G345" s="6" t="s">
        <v>1052</v>
      </c>
      <c r="H345" s="6" t="s">
        <v>1053</v>
      </c>
      <c r="I345" s="6" t="s">
        <v>27</v>
      </c>
      <c r="J345" s="6" t="s">
        <v>45</v>
      </c>
      <c r="K345" s="25">
        <v>1500</v>
      </c>
      <c r="L345" s="26">
        <v>3</v>
      </c>
      <c r="M345" s="25">
        <f>Main_table[[#This Row],[Qty]]*Main_table[[#This Row],[Price]]</f>
        <v>4500</v>
      </c>
      <c r="N345" s="6" t="s">
        <v>17</v>
      </c>
      <c r="O345" s="25">
        <f>SUMIFS(Main_table[Amount], Main_table[Order Date], "&gt;"&amp;Main_table[[#This Row],[Order Date]]-30,Main_table[Order Date], "&lt;="&amp;Main_table[[#This Row],[Order Date]])</f>
        <v>2128930</v>
      </c>
      <c r="P345" s="25">
        <f>SUMIFS(Main_table[Amount], Main_table[Order Date], "&gt;"&amp;Main_table[[#This Row],[Order Date]]-90,Main_table[Order Date], "&lt;="&amp;Main_table[[#This Row],[Order Date]])</f>
        <v>3468850</v>
      </c>
      <c r="Q345" s="25">
        <f>SUMIFS(Main_table[Amount], Main_table[Order Date], "&gt;"&amp;DATE(2022, 9, 12)-30, Main_table[Order Date], "&lt;="&amp;DATE(2022, 9, 12))</f>
        <v>8929710</v>
      </c>
      <c r="R345" s="25">
        <f>SUMIFS(Main_table[Amount], Main_table[Order Date], "&gt;"&amp;DATE(2022, 9, 12)-90, Main_table[Order Date], "&lt;="&amp;DATE(2022, 9, 12))</f>
        <v>12529390</v>
      </c>
      <c r="S345" s="25" t="b">
        <f>AND(Main_table[[#This Row],[Order Date]] &gt; DATE(2022,8,12), Main_table[[#This Row],[Order Date]] &lt;=DATE(2022,9,12))</f>
        <v>0</v>
      </c>
    </row>
    <row r="346" spans="2:19" ht="13.8" x14ac:dyDescent="0.25">
      <c r="B346" s="6" t="s">
        <v>1054</v>
      </c>
      <c r="C346" s="15">
        <v>44701</v>
      </c>
      <c r="D346" s="6" t="str">
        <f>TEXT(Main_table[[#This Row],[Order Date]],"d")</f>
        <v>20</v>
      </c>
      <c r="E346" s="6" t="str">
        <f>TEXT(Main_table[[#This Row],[Order Date]],"dddd")</f>
        <v>Friday</v>
      </c>
      <c r="F346" s="6" t="str">
        <f>TEXT(Main_table[[#This Row],[Order Date]],"mmmm")</f>
        <v>May</v>
      </c>
      <c r="G346" s="6" t="s">
        <v>1055</v>
      </c>
      <c r="H346" s="6" t="s">
        <v>1056</v>
      </c>
      <c r="I346" s="6" t="s">
        <v>32</v>
      </c>
      <c r="J346" s="6" t="s">
        <v>16</v>
      </c>
      <c r="K346" s="25">
        <v>210</v>
      </c>
      <c r="L346" s="26">
        <v>7</v>
      </c>
      <c r="M346" s="25">
        <f>Main_table[[#This Row],[Qty]]*Main_table[[#This Row],[Price]]</f>
        <v>1470</v>
      </c>
      <c r="N346" s="6" t="s">
        <v>23</v>
      </c>
      <c r="O346" s="25">
        <f>SUMIFS(Main_table[Amount], Main_table[Order Date], "&gt;"&amp;Main_table[[#This Row],[Order Date]]-30,Main_table[Order Date], "&lt;="&amp;Main_table[[#This Row],[Order Date]])</f>
        <v>2094880</v>
      </c>
      <c r="P346" s="25">
        <f>SUMIFS(Main_table[Amount], Main_table[Order Date], "&gt;"&amp;Main_table[[#This Row],[Order Date]]-90,Main_table[Order Date], "&lt;="&amp;Main_table[[#This Row],[Order Date]])</f>
        <v>3519480</v>
      </c>
      <c r="Q346" s="25">
        <f>SUMIFS(Main_table[Amount], Main_table[Order Date], "&gt;"&amp;DATE(2022, 9, 12)-30, Main_table[Order Date], "&lt;="&amp;DATE(2022, 9, 12))</f>
        <v>8929710</v>
      </c>
      <c r="R346" s="25">
        <f>SUMIFS(Main_table[Amount], Main_table[Order Date], "&gt;"&amp;DATE(2022, 9, 12)-90, Main_table[Order Date], "&lt;="&amp;DATE(2022, 9, 12))</f>
        <v>12529390</v>
      </c>
      <c r="S346" s="25" t="b">
        <f>AND(Main_table[[#This Row],[Order Date]] &gt; DATE(2022,8,12), Main_table[[#This Row],[Order Date]] &lt;=DATE(2022,9,12))</f>
        <v>0</v>
      </c>
    </row>
    <row r="347" spans="2:19" ht="13.8" x14ac:dyDescent="0.25">
      <c r="B347" s="6" t="s">
        <v>1057</v>
      </c>
      <c r="C347" s="15">
        <v>44701</v>
      </c>
      <c r="D347" s="6" t="str">
        <f>TEXT(Main_table[[#This Row],[Order Date]],"d")</f>
        <v>20</v>
      </c>
      <c r="E347" s="6" t="str">
        <f>TEXT(Main_table[[#This Row],[Order Date]],"dddd")</f>
        <v>Friday</v>
      </c>
      <c r="F347" s="6" t="str">
        <f>TEXT(Main_table[[#This Row],[Order Date]],"mmmm")</f>
        <v>May</v>
      </c>
      <c r="G347" s="6" t="s">
        <v>1058</v>
      </c>
      <c r="H347" s="6" t="s">
        <v>1059</v>
      </c>
      <c r="I347" s="6" t="s">
        <v>15</v>
      </c>
      <c r="J347" s="6" t="s">
        <v>22</v>
      </c>
      <c r="K347" s="25">
        <v>4000</v>
      </c>
      <c r="L347" s="26">
        <v>6</v>
      </c>
      <c r="M347" s="25">
        <f>Main_table[[#This Row],[Qty]]*Main_table[[#This Row],[Price]]</f>
        <v>24000</v>
      </c>
      <c r="N347" s="29" t="s">
        <v>17</v>
      </c>
      <c r="O347" s="25">
        <f>SUMIFS(Main_table[Amount], Main_table[Order Date], "&gt;"&amp;Main_table[[#This Row],[Order Date]]-30,Main_table[Order Date], "&lt;="&amp;Main_table[[#This Row],[Order Date]])</f>
        <v>2094880</v>
      </c>
      <c r="P347" s="25">
        <f>SUMIFS(Main_table[Amount], Main_table[Order Date], "&gt;"&amp;Main_table[[#This Row],[Order Date]]-90,Main_table[Order Date], "&lt;="&amp;Main_table[[#This Row],[Order Date]])</f>
        <v>3519480</v>
      </c>
      <c r="Q347" s="25">
        <f>SUMIFS(Main_table[Amount], Main_table[Order Date], "&gt;"&amp;DATE(2022, 9, 12)-30, Main_table[Order Date], "&lt;="&amp;DATE(2022, 9, 12))</f>
        <v>8929710</v>
      </c>
      <c r="R347" s="25">
        <f>SUMIFS(Main_table[Amount], Main_table[Order Date], "&gt;"&amp;DATE(2022, 9, 12)-90, Main_table[Order Date], "&lt;="&amp;DATE(2022, 9, 12))</f>
        <v>12529390</v>
      </c>
      <c r="S347" s="25" t="b">
        <f>AND(Main_table[[#This Row],[Order Date]] &gt; DATE(2022,8,12), Main_table[[#This Row],[Order Date]] &lt;=DATE(2022,9,12))</f>
        <v>0</v>
      </c>
    </row>
    <row r="348" spans="2:19" ht="13.8" x14ac:dyDescent="0.25">
      <c r="B348" s="6" t="s">
        <v>1060</v>
      </c>
      <c r="C348" s="15">
        <v>44701</v>
      </c>
      <c r="D348" s="6" t="str">
        <f>TEXT(Main_table[[#This Row],[Order Date]],"d")</f>
        <v>20</v>
      </c>
      <c r="E348" s="6" t="str">
        <f>TEXT(Main_table[[#This Row],[Order Date]],"dddd")</f>
        <v>Friday</v>
      </c>
      <c r="F348" s="6" t="str">
        <f>TEXT(Main_table[[#This Row],[Order Date]],"mmmm")</f>
        <v>May</v>
      </c>
      <c r="G348" s="6" t="s">
        <v>1061</v>
      </c>
      <c r="H348" s="6" t="s">
        <v>1062</v>
      </c>
      <c r="I348" s="6" t="s">
        <v>21</v>
      </c>
      <c r="J348" s="6" t="s">
        <v>28</v>
      </c>
      <c r="K348" s="25">
        <v>3200</v>
      </c>
      <c r="L348" s="26">
        <v>1</v>
      </c>
      <c r="M348" s="25">
        <f>Main_table[[#This Row],[Qty]]*Main_table[[#This Row],[Price]]</f>
        <v>3200</v>
      </c>
      <c r="N348" s="6" t="s">
        <v>23</v>
      </c>
      <c r="O348" s="25">
        <f>SUMIFS(Main_table[Amount], Main_table[Order Date], "&gt;"&amp;Main_table[[#This Row],[Order Date]]-30,Main_table[Order Date], "&lt;="&amp;Main_table[[#This Row],[Order Date]])</f>
        <v>2094880</v>
      </c>
      <c r="P348" s="25">
        <f>SUMIFS(Main_table[Amount], Main_table[Order Date], "&gt;"&amp;Main_table[[#This Row],[Order Date]]-90,Main_table[Order Date], "&lt;="&amp;Main_table[[#This Row],[Order Date]])</f>
        <v>3519480</v>
      </c>
      <c r="Q348" s="25">
        <f>SUMIFS(Main_table[Amount], Main_table[Order Date], "&gt;"&amp;DATE(2022, 9, 12)-30, Main_table[Order Date], "&lt;="&amp;DATE(2022, 9, 12))</f>
        <v>8929710</v>
      </c>
      <c r="R348" s="25">
        <f>SUMIFS(Main_table[Amount], Main_table[Order Date], "&gt;"&amp;DATE(2022, 9, 12)-90, Main_table[Order Date], "&lt;="&amp;DATE(2022, 9, 12))</f>
        <v>12529390</v>
      </c>
      <c r="S348" s="25" t="b">
        <f>AND(Main_table[[#This Row],[Order Date]] &gt; DATE(2022,8,12), Main_table[[#This Row],[Order Date]] &lt;=DATE(2022,9,12))</f>
        <v>0</v>
      </c>
    </row>
    <row r="349" spans="2:19" ht="13.8" x14ac:dyDescent="0.25">
      <c r="B349" s="6" t="s">
        <v>1063</v>
      </c>
      <c r="C349" s="15">
        <v>44701</v>
      </c>
      <c r="D349" s="6" t="str">
        <f>TEXT(Main_table[[#This Row],[Order Date]],"d")</f>
        <v>20</v>
      </c>
      <c r="E349" s="6" t="str">
        <f>TEXT(Main_table[[#This Row],[Order Date]],"dddd")</f>
        <v>Friday</v>
      </c>
      <c r="F349" s="6" t="str">
        <f>TEXT(Main_table[[#This Row],[Order Date]],"mmmm")</f>
        <v>May</v>
      </c>
      <c r="G349" s="6" t="s">
        <v>1064</v>
      </c>
      <c r="H349" s="6" t="s">
        <v>1065</v>
      </c>
      <c r="I349" s="6" t="s">
        <v>27</v>
      </c>
      <c r="J349" s="6" t="s">
        <v>33</v>
      </c>
      <c r="K349" s="25">
        <v>2900</v>
      </c>
      <c r="L349" s="26">
        <v>3</v>
      </c>
      <c r="M349" s="25">
        <f>Main_table[[#This Row],[Qty]]*Main_table[[#This Row],[Price]]</f>
        <v>8700</v>
      </c>
      <c r="N349" s="6" t="s">
        <v>17</v>
      </c>
      <c r="O349" s="25">
        <f>SUMIFS(Main_table[Amount], Main_table[Order Date], "&gt;"&amp;Main_table[[#This Row],[Order Date]]-30,Main_table[Order Date], "&lt;="&amp;Main_table[[#This Row],[Order Date]])</f>
        <v>2094880</v>
      </c>
      <c r="P349" s="25">
        <f>SUMIFS(Main_table[Amount], Main_table[Order Date], "&gt;"&amp;Main_table[[#This Row],[Order Date]]-90,Main_table[Order Date], "&lt;="&amp;Main_table[[#This Row],[Order Date]])</f>
        <v>3519480</v>
      </c>
      <c r="Q349" s="25">
        <f>SUMIFS(Main_table[Amount], Main_table[Order Date], "&gt;"&amp;DATE(2022, 9, 12)-30, Main_table[Order Date], "&lt;="&amp;DATE(2022, 9, 12))</f>
        <v>8929710</v>
      </c>
      <c r="R349" s="25">
        <f>SUMIFS(Main_table[Amount], Main_table[Order Date], "&gt;"&amp;DATE(2022, 9, 12)-90, Main_table[Order Date], "&lt;="&amp;DATE(2022, 9, 12))</f>
        <v>12529390</v>
      </c>
      <c r="S349" s="25" t="b">
        <f>AND(Main_table[[#This Row],[Order Date]] &gt; DATE(2022,8,12), Main_table[[#This Row],[Order Date]] &lt;=DATE(2022,9,12))</f>
        <v>0</v>
      </c>
    </row>
    <row r="350" spans="2:19" ht="13.8" x14ac:dyDescent="0.25">
      <c r="B350" s="6" t="s">
        <v>1066</v>
      </c>
      <c r="C350" s="15">
        <v>44701</v>
      </c>
      <c r="D350" s="6" t="str">
        <f>TEXT(Main_table[[#This Row],[Order Date]],"d")</f>
        <v>20</v>
      </c>
      <c r="E350" s="6" t="str">
        <f>TEXT(Main_table[[#This Row],[Order Date]],"dddd")</f>
        <v>Friday</v>
      </c>
      <c r="F350" s="6" t="str">
        <f>TEXT(Main_table[[#This Row],[Order Date]],"mmmm")</f>
        <v>May</v>
      </c>
      <c r="G350" s="6" t="s">
        <v>1067</v>
      </c>
      <c r="H350" s="6" t="s">
        <v>1068</v>
      </c>
      <c r="I350" s="6" t="s">
        <v>32</v>
      </c>
      <c r="J350" s="6" t="s">
        <v>37</v>
      </c>
      <c r="K350" s="25">
        <v>190</v>
      </c>
      <c r="L350" s="26">
        <v>4</v>
      </c>
      <c r="M350" s="25">
        <f>Main_table[[#This Row],[Qty]]*Main_table[[#This Row],[Price]]</f>
        <v>760</v>
      </c>
      <c r="N350" s="6" t="s">
        <v>23</v>
      </c>
      <c r="O350" s="25">
        <f>SUMIFS(Main_table[Amount], Main_table[Order Date], "&gt;"&amp;Main_table[[#This Row],[Order Date]]-30,Main_table[Order Date], "&lt;="&amp;Main_table[[#This Row],[Order Date]])</f>
        <v>2094880</v>
      </c>
      <c r="P350" s="25">
        <f>SUMIFS(Main_table[Amount], Main_table[Order Date], "&gt;"&amp;Main_table[[#This Row],[Order Date]]-90,Main_table[Order Date], "&lt;="&amp;Main_table[[#This Row],[Order Date]])</f>
        <v>3519480</v>
      </c>
      <c r="Q350" s="25">
        <f>SUMIFS(Main_table[Amount], Main_table[Order Date], "&gt;"&amp;DATE(2022, 9, 12)-30, Main_table[Order Date], "&lt;="&amp;DATE(2022, 9, 12))</f>
        <v>8929710</v>
      </c>
      <c r="R350" s="25">
        <f>SUMIFS(Main_table[Amount], Main_table[Order Date], "&gt;"&amp;DATE(2022, 9, 12)-90, Main_table[Order Date], "&lt;="&amp;DATE(2022, 9, 12))</f>
        <v>12529390</v>
      </c>
      <c r="S350" s="25" t="b">
        <f>AND(Main_table[[#This Row],[Order Date]] &gt; DATE(2022,8,12), Main_table[[#This Row],[Order Date]] &lt;=DATE(2022,9,12))</f>
        <v>0</v>
      </c>
    </row>
    <row r="351" spans="2:19" ht="13.8" x14ac:dyDescent="0.25">
      <c r="B351" s="6" t="s">
        <v>1069</v>
      </c>
      <c r="C351" s="15">
        <v>44701</v>
      </c>
      <c r="D351" s="6" t="str">
        <f>TEXT(Main_table[[#This Row],[Order Date]],"d")</f>
        <v>20</v>
      </c>
      <c r="E351" s="6" t="str">
        <f>TEXT(Main_table[[#This Row],[Order Date]],"dddd")</f>
        <v>Friday</v>
      </c>
      <c r="F351" s="6" t="str">
        <f>TEXT(Main_table[[#This Row],[Order Date]],"mmmm")</f>
        <v>May</v>
      </c>
      <c r="G351" s="6" t="s">
        <v>1070</v>
      </c>
      <c r="H351" s="6" t="s">
        <v>1071</v>
      </c>
      <c r="I351" s="6" t="s">
        <v>15</v>
      </c>
      <c r="J351" s="6" t="s">
        <v>41</v>
      </c>
      <c r="K351" s="25">
        <v>4000</v>
      </c>
      <c r="L351" s="26">
        <v>2</v>
      </c>
      <c r="M351" s="25">
        <f>Main_table[[#This Row],[Qty]]*Main_table[[#This Row],[Price]]</f>
        <v>8000</v>
      </c>
      <c r="N351" s="29" t="s">
        <v>17</v>
      </c>
      <c r="O351" s="25">
        <f>SUMIFS(Main_table[Amount], Main_table[Order Date], "&gt;"&amp;Main_table[[#This Row],[Order Date]]-30,Main_table[Order Date], "&lt;="&amp;Main_table[[#This Row],[Order Date]])</f>
        <v>2094880</v>
      </c>
      <c r="P351" s="25">
        <f>SUMIFS(Main_table[Amount], Main_table[Order Date], "&gt;"&amp;Main_table[[#This Row],[Order Date]]-90,Main_table[Order Date], "&lt;="&amp;Main_table[[#This Row],[Order Date]])</f>
        <v>3519480</v>
      </c>
      <c r="Q351" s="25">
        <f>SUMIFS(Main_table[Amount], Main_table[Order Date], "&gt;"&amp;DATE(2022, 9, 12)-30, Main_table[Order Date], "&lt;="&amp;DATE(2022, 9, 12))</f>
        <v>8929710</v>
      </c>
      <c r="R351" s="25">
        <f>SUMIFS(Main_table[Amount], Main_table[Order Date], "&gt;"&amp;DATE(2022, 9, 12)-90, Main_table[Order Date], "&lt;="&amp;DATE(2022, 9, 12))</f>
        <v>12529390</v>
      </c>
      <c r="S351" s="25" t="b">
        <f>AND(Main_table[[#This Row],[Order Date]] &gt; DATE(2022,8,12), Main_table[[#This Row],[Order Date]] &lt;=DATE(2022,9,12))</f>
        <v>0</v>
      </c>
    </row>
    <row r="352" spans="2:19" ht="13.8" x14ac:dyDescent="0.25">
      <c r="B352" s="6" t="s">
        <v>1072</v>
      </c>
      <c r="C352" s="15">
        <v>44701</v>
      </c>
      <c r="D352" s="6" t="str">
        <f>TEXT(Main_table[[#This Row],[Order Date]],"d")</f>
        <v>20</v>
      </c>
      <c r="E352" s="6" t="str">
        <f>TEXT(Main_table[[#This Row],[Order Date]],"dddd")</f>
        <v>Friday</v>
      </c>
      <c r="F352" s="6" t="str">
        <f>TEXT(Main_table[[#This Row],[Order Date]],"mmmm")</f>
        <v>May</v>
      </c>
      <c r="G352" s="6" t="s">
        <v>1073</v>
      </c>
      <c r="H352" s="6" t="s">
        <v>1074</v>
      </c>
      <c r="I352" s="6" t="s">
        <v>21</v>
      </c>
      <c r="J352" s="6" t="s">
        <v>45</v>
      </c>
      <c r="K352" s="25">
        <v>1500</v>
      </c>
      <c r="L352" s="26">
        <v>3</v>
      </c>
      <c r="M352" s="25">
        <f>Main_table[[#This Row],[Qty]]*Main_table[[#This Row],[Price]]</f>
        <v>4500</v>
      </c>
      <c r="N352" s="6" t="s">
        <v>23</v>
      </c>
      <c r="O352" s="25">
        <f>SUMIFS(Main_table[Amount], Main_table[Order Date], "&gt;"&amp;Main_table[[#This Row],[Order Date]]-30,Main_table[Order Date], "&lt;="&amp;Main_table[[#This Row],[Order Date]])</f>
        <v>2094880</v>
      </c>
      <c r="P352" s="25">
        <f>SUMIFS(Main_table[Amount], Main_table[Order Date], "&gt;"&amp;Main_table[[#This Row],[Order Date]]-90,Main_table[Order Date], "&lt;="&amp;Main_table[[#This Row],[Order Date]])</f>
        <v>3519480</v>
      </c>
      <c r="Q352" s="25">
        <f>SUMIFS(Main_table[Amount], Main_table[Order Date], "&gt;"&amp;DATE(2022, 9, 12)-30, Main_table[Order Date], "&lt;="&amp;DATE(2022, 9, 12))</f>
        <v>8929710</v>
      </c>
      <c r="R352" s="25">
        <f>SUMIFS(Main_table[Amount], Main_table[Order Date], "&gt;"&amp;DATE(2022, 9, 12)-90, Main_table[Order Date], "&lt;="&amp;DATE(2022, 9, 12))</f>
        <v>12529390</v>
      </c>
      <c r="S352" s="25" t="b">
        <f>AND(Main_table[[#This Row],[Order Date]] &gt; DATE(2022,8,12), Main_table[[#This Row],[Order Date]] &lt;=DATE(2022,9,12))</f>
        <v>0</v>
      </c>
    </row>
    <row r="353" spans="2:19" ht="13.8" x14ac:dyDescent="0.25">
      <c r="B353" s="6" t="s">
        <v>1075</v>
      </c>
      <c r="C353" s="15">
        <v>44702</v>
      </c>
      <c r="D353" s="6" t="str">
        <f>TEXT(Main_table[[#This Row],[Order Date]],"d")</f>
        <v>21</v>
      </c>
      <c r="E353" s="6" t="str">
        <f>TEXT(Main_table[[#This Row],[Order Date]],"dddd")</f>
        <v>Saturday</v>
      </c>
      <c r="F353" s="6" t="str">
        <f>TEXT(Main_table[[#This Row],[Order Date]],"mmmm")</f>
        <v>May</v>
      </c>
      <c r="G353" s="6" t="s">
        <v>1076</v>
      </c>
      <c r="H353" s="6" t="s">
        <v>1077</v>
      </c>
      <c r="I353" s="6" t="s">
        <v>27</v>
      </c>
      <c r="J353" s="6" t="s">
        <v>16</v>
      </c>
      <c r="K353" s="25">
        <v>210</v>
      </c>
      <c r="L353" s="26">
        <v>4</v>
      </c>
      <c r="M353" s="25">
        <f>Main_table[[#This Row],[Qty]]*Main_table[[#This Row],[Price]]</f>
        <v>840</v>
      </c>
      <c r="N353" s="6" t="s">
        <v>17</v>
      </c>
      <c r="O353" s="25">
        <f>SUMIFS(Main_table[Amount], Main_table[Order Date], "&gt;"&amp;Main_table[[#This Row],[Order Date]]-30,Main_table[Order Date], "&lt;="&amp;Main_table[[#This Row],[Order Date]])</f>
        <v>2144870</v>
      </c>
      <c r="P353" s="25">
        <f>SUMIFS(Main_table[Amount], Main_table[Order Date], "&gt;"&amp;Main_table[[#This Row],[Order Date]]-90,Main_table[Order Date], "&lt;="&amp;Main_table[[#This Row],[Order Date]])</f>
        <v>3619280</v>
      </c>
      <c r="Q353" s="25">
        <f>SUMIFS(Main_table[Amount], Main_table[Order Date], "&gt;"&amp;DATE(2022, 9, 12)-30, Main_table[Order Date], "&lt;="&amp;DATE(2022, 9, 12))</f>
        <v>8929710</v>
      </c>
      <c r="R353" s="25">
        <f>SUMIFS(Main_table[Amount], Main_table[Order Date], "&gt;"&amp;DATE(2022, 9, 12)-90, Main_table[Order Date], "&lt;="&amp;DATE(2022, 9, 12))</f>
        <v>12529390</v>
      </c>
      <c r="S353" s="25" t="b">
        <f>AND(Main_table[[#This Row],[Order Date]] &gt; DATE(2022,8,12), Main_table[[#This Row],[Order Date]] &lt;=DATE(2022,9,12))</f>
        <v>0</v>
      </c>
    </row>
    <row r="354" spans="2:19" ht="13.8" x14ac:dyDescent="0.25">
      <c r="B354" s="6" t="s">
        <v>1078</v>
      </c>
      <c r="C354" s="15">
        <v>44702</v>
      </c>
      <c r="D354" s="6" t="str">
        <f>TEXT(Main_table[[#This Row],[Order Date]],"d")</f>
        <v>21</v>
      </c>
      <c r="E354" s="6" t="str">
        <f>TEXT(Main_table[[#This Row],[Order Date]],"dddd")</f>
        <v>Saturday</v>
      </c>
      <c r="F354" s="6" t="str">
        <f>TEXT(Main_table[[#This Row],[Order Date]],"mmmm")</f>
        <v>May</v>
      </c>
      <c r="G354" s="6" t="s">
        <v>1079</v>
      </c>
      <c r="H354" s="6" t="s">
        <v>1080</v>
      </c>
      <c r="I354" s="6" t="s">
        <v>32</v>
      </c>
      <c r="J354" s="6" t="s">
        <v>22</v>
      </c>
      <c r="K354" s="25">
        <v>4000</v>
      </c>
      <c r="L354" s="26">
        <v>5</v>
      </c>
      <c r="M354" s="25">
        <f>Main_table[[#This Row],[Qty]]*Main_table[[#This Row],[Price]]</f>
        <v>20000</v>
      </c>
      <c r="N354" s="6" t="s">
        <v>23</v>
      </c>
      <c r="O354" s="25">
        <f>SUMIFS(Main_table[Amount], Main_table[Order Date], "&gt;"&amp;Main_table[[#This Row],[Order Date]]-30,Main_table[Order Date], "&lt;="&amp;Main_table[[#This Row],[Order Date]])</f>
        <v>2144870</v>
      </c>
      <c r="P354" s="25">
        <f>SUMIFS(Main_table[Amount], Main_table[Order Date], "&gt;"&amp;Main_table[[#This Row],[Order Date]]-90,Main_table[Order Date], "&lt;="&amp;Main_table[[#This Row],[Order Date]])</f>
        <v>3619280</v>
      </c>
      <c r="Q354" s="25">
        <f>SUMIFS(Main_table[Amount], Main_table[Order Date], "&gt;"&amp;DATE(2022, 9, 12)-30, Main_table[Order Date], "&lt;="&amp;DATE(2022, 9, 12))</f>
        <v>8929710</v>
      </c>
      <c r="R354" s="25">
        <f>SUMIFS(Main_table[Amount], Main_table[Order Date], "&gt;"&amp;DATE(2022, 9, 12)-90, Main_table[Order Date], "&lt;="&amp;DATE(2022, 9, 12))</f>
        <v>12529390</v>
      </c>
      <c r="S354" s="25" t="b">
        <f>AND(Main_table[[#This Row],[Order Date]] &gt; DATE(2022,8,12), Main_table[[#This Row],[Order Date]] &lt;=DATE(2022,9,12))</f>
        <v>0</v>
      </c>
    </row>
    <row r="355" spans="2:19" ht="13.8" x14ac:dyDescent="0.25">
      <c r="B355" s="6" t="s">
        <v>1081</v>
      </c>
      <c r="C355" s="15">
        <v>44702</v>
      </c>
      <c r="D355" s="6" t="str">
        <f>TEXT(Main_table[[#This Row],[Order Date]],"d")</f>
        <v>21</v>
      </c>
      <c r="E355" s="6" t="str">
        <f>TEXT(Main_table[[#This Row],[Order Date]],"dddd")</f>
        <v>Saturday</v>
      </c>
      <c r="F355" s="6" t="str">
        <f>TEXT(Main_table[[#This Row],[Order Date]],"mmmm")</f>
        <v>May</v>
      </c>
      <c r="G355" s="6" t="s">
        <v>1082</v>
      </c>
      <c r="H355" s="6" t="s">
        <v>1083</v>
      </c>
      <c r="I355" s="6" t="s">
        <v>15</v>
      </c>
      <c r="J355" s="6" t="s">
        <v>28</v>
      </c>
      <c r="K355" s="25">
        <v>3200</v>
      </c>
      <c r="L355" s="26">
        <v>6</v>
      </c>
      <c r="M355" s="25">
        <f>Main_table[[#This Row],[Qty]]*Main_table[[#This Row],[Price]]</f>
        <v>19200</v>
      </c>
      <c r="N355" s="29" t="s">
        <v>17</v>
      </c>
      <c r="O355" s="25">
        <f>SUMIFS(Main_table[Amount], Main_table[Order Date], "&gt;"&amp;Main_table[[#This Row],[Order Date]]-30,Main_table[Order Date], "&lt;="&amp;Main_table[[#This Row],[Order Date]])</f>
        <v>2144870</v>
      </c>
      <c r="P355" s="25">
        <f>SUMIFS(Main_table[Amount], Main_table[Order Date], "&gt;"&amp;Main_table[[#This Row],[Order Date]]-90,Main_table[Order Date], "&lt;="&amp;Main_table[[#This Row],[Order Date]])</f>
        <v>3619280</v>
      </c>
      <c r="Q355" s="25">
        <f>SUMIFS(Main_table[Amount], Main_table[Order Date], "&gt;"&amp;DATE(2022, 9, 12)-30, Main_table[Order Date], "&lt;="&amp;DATE(2022, 9, 12))</f>
        <v>8929710</v>
      </c>
      <c r="R355" s="25">
        <f>SUMIFS(Main_table[Amount], Main_table[Order Date], "&gt;"&amp;DATE(2022, 9, 12)-90, Main_table[Order Date], "&lt;="&amp;DATE(2022, 9, 12))</f>
        <v>12529390</v>
      </c>
      <c r="S355" s="25" t="b">
        <f>AND(Main_table[[#This Row],[Order Date]] &gt; DATE(2022,8,12), Main_table[[#This Row],[Order Date]] &lt;=DATE(2022,9,12))</f>
        <v>0</v>
      </c>
    </row>
    <row r="356" spans="2:19" ht="13.8" x14ac:dyDescent="0.25">
      <c r="B356" s="6" t="s">
        <v>1084</v>
      </c>
      <c r="C356" s="15">
        <v>44702</v>
      </c>
      <c r="D356" s="6" t="str">
        <f>TEXT(Main_table[[#This Row],[Order Date]],"d")</f>
        <v>21</v>
      </c>
      <c r="E356" s="6" t="str">
        <f>TEXT(Main_table[[#This Row],[Order Date]],"dddd")</f>
        <v>Saturday</v>
      </c>
      <c r="F356" s="6" t="str">
        <f>TEXT(Main_table[[#This Row],[Order Date]],"mmmm")</f>
        <v>May</v>
      </c>
      <c r="G356" s="6" t="s">
        <v>1085</v>
      </c>
      <c r="H356" s="6" t="s">
        <v>1086</v>
      </c>
      <c r="I356" s="6" t="s">
        <v>21</v>
      </c>
      <c r="J356" s="6" t="s">
        <v>33</v>
      </c>
      <c r="K356" s="25">
        <v>2900</v>
      </c>
      <c r="L356" s="26">
        <v>5</v>
      </c>
      <c r="M356" s="25">
        <f>Main_table[[#This Row],[Qty]]*Main_table[[#This Row],[Price]]</f>
        <v>14500</v>
      </c>
      <c r="N356" s="6" t="s">
        <v>23</v>
      </c>
      <c r="O356" s="25">
        <f>SUMIFS(Main_table[Amount], Main_table[Order Date], "&gt;"&amp;Main_table[[#This Row],[Order Date]]-30,Main_table[Order Date], "&lt;="&amp;Main_table[[#This Row],[Order Date]])</f>
        <v>2144870</v>
      </c>
      <c r="P356" s="25">
        <f>SUMIFS(Main_table[Amount], Main_table[Order Date], "&gt;"&amp;Main_table[[#This Row],[Order Date]]-90,Main_table[Order Date], "&lt;="&amp;Main_table[[#This Row],[Order Date]])</f>
        <v>3619280</v>
      </c>
      <c r="Q356" s="25">
        <f>SUMIFS(Main_table[Amount], Main_table[Order Date], "&gt;"&amp;DATE(2022, 9, 12)-30, Main_table[Order Date], "&lt;="&amp;DATE(2022, 9, 12))</f>
        <v>8929710</v>
      </c>
      <c r="R356" s="25">
        <f>SUMIFS(Main_table[Amount], Main_table[Order Date], "&gt;"&amp;DATE(2022, 9, 12)-90, Main_table[Order Date], "&lt;="&amp;DATE(2022, 9, 12))</f>
        <v>12529390</v>
      </c>
      <c r="S356" s="25" t="b">
        <f>AND(Main_table[[#This Row],[Order Date]] &gt; DATE(2022,8,12), Main_table[[#This Row],[Order Date]] &lt;=DATE(2022,9,12))</f>
        <v>0</v>
      </c>
    </row>
    <row r="357" spans="2:19" ht="13.8" x14ac:dyDescent="0.25">
      <c r="B357" s="6" t="s">
        <v>1087</v>
      </c>
      <c r="C357" s="15">
        <v>44702</v>
      </c>
      <c r="D357" s="6" t="str">
        <f>TEXT(Main_table[[#This Row],[Order Date]],"d")</f>
        <v>21</v>
      </c>
      <c r="E357" s="6" t="str">
        <f>TEXT(Main_table[[#This Row],[Order Date]],"dddd")</f>
        <v>Saturday</v>
      </c>
      <c r="F357" s="6" t="str">
        <f>TEXT(Main_table[[#This Row],[Order Date]],"mmmm")</f>
        <v>May</v>
      </c>
      <c r="G357" s="6" t="s">
        <v>1088</v>
      </c>
      <c r="H357" s="6" t="s">
        <v>1089</v>
      </c>
      <c r="I357" s="6" t="s">
        <v>27</v>
      </c>
      <c r="J357" s="6" t="s">
        <v>37</v>
      </c>
      <c r="K357" s="25">
        <v>190</v>
      </c>
      <c r="L357" s="26">
        <v>4</v>
      </c>
      <c r="M357" s="25">
        <f>Main_table[[#This Row],[Qty]]*Main_table[[#This Row],[Price]]</f>
        <v>760</v>
      </c>
      <c r="N357" s="6" t="s">
        <v>17</v>
      </c>
      <c r="O357" s="25">
        <f>SUMIFS(Main_table[Amount], Main_table[Order Date], "&gt;"&amp;Main_table[[#This Row],[Order Date]]-30,Main_table[Order Date], "&lt;="&amp;Main_table[[#This Row],[Order Date]])</f>
        <v>2144870</v>
      </c>
      <c r="P357" s="25">
        <f>SUMIFS(Main_table[Amount], Main_table[Order Date], "&gt;"&amp;Main_table[[#This Row],[Order Date]]-90,Main_table[Order Date], "&lt;="&amp;Main_table[[#This Row],[Order Date]])</f>
        <v>3619280</v>
      </c>
      <c r="Q357" s="25">
        <f>SUMIFS(Main_table[Amount], Main_table[Order Date], "&gt;"&amp;DATE(2022, 9, 12)-30, Main_table[Order Date], "&lt;="&amp;DATE(2022, 9, 12))</f>
        <v>8929710</v>
      </c>
      <c r="R357" s="25">
        <f>SUMIFS(Main_table[Amount], Main_table[Order Date], "&gt;"&amp;DATE(2022, 9, 12)-90, Main_table[Order Date], "&lt;="&amp;DATE(2022, 9, 12))</f>
        <v>12529390</v>
      </c>
      <c r="S357" s="25" t="b">
        <f>AND(Main_table[[#This Row],[Order Date]] &gt; DATE(2022,8,12), Main_table[[#This Row],[Order Date]] &lt;=DATE(2022,9,12))</f>
        <v>0</v>
      </c>
    </row>
    <row r="358" spans="2:19" ht="13.8" x14ac:dyDescent="0.25">
      <c r="B358" s="6" t="s">
        <v>1090</v>
      </c>
      <c r="C358" s="15">
        <v>44702</v>
      </c>
      <c r="D358" s="6" t="str">
        <f>TEXT(Main_table[[#This Row],[Order Date]],"d")</f>
        <v>21</v>
      </c>
      <c r="E358" s="6" t="str">
        <f>TEXT(Main_table[[#This Row],[Order Date]],"dddd")</f>
        <v>Saturday</v>
      </c>
      <c r="F358" s="6" t="str">
        <f>TEXT(Main_table[[#This Row],[Order Date]],"mmmm")</f>
        <v>May</v>
      </c>
      <c r="G358" s="6" t="s">
        <v>1091</v>
      </c>
      <c r="H358" s="6" t="s">
        <v>1092</v>
      </c>
      <c r="I358" s="6" t="s">
        <v>32</v>
      </c>
      <c r="J358" s="6" t="s">
        <v>41</v>
      </c>
      <c r="K358" s="25">
        <v>4000</v>
      </c>
      <c r="L358" s="26">
        <v>10</v>
      </c>
      <c r="M358" s="25">
        <f>Main_table[[#This Row],[Qty]]*Main_table[[#This Row],[Price]]</f>
        <v>40000</v>
      </c>
      <c r="N358" s="6" t="s">
        <v>23</v>
      </c>
      <c r="O358" s="25">
        <f>SUMIFS(Main_table[Amount], Main_table[Order Date], "&gt;"&amp;Main_table[[#This Row],[Order Date]]-30,Main_table[Order Date], "&lt;="&amp;Main_table[[#This Row],[Order Date]])</f>
        <v>2144870</v>
      </c>
      <c r="P358" s="25">
        <f>SUMIFS(Main_table[Amount], Main_table[Order Date], "&gt;"&amp;Main_table[[#This Row],[Order Date]]-90,Main_table[Order Date], "&lt;="&amp;Main_table[[#This Row],[Order Date]])</f>
        <v>3619280</v>
      </c>
      <c r="Q358" s="25">
        <f>SUMIFS(Main_table[Amount], Main_table[Order Date], "&gt;"&amp;DATE(2022, 9, 12)-30, Main_table[Order Date], "&lt;="&amp;DATE(2022, 9, 12))</f>
        <v>8929710</v>
      </c>
      <c r="R358" s="25">
        <f>SUMIFS(Main_table[Amount], Main_table[Order Date], "&gt;"&amp;DATE(2022, 9, 12)-90, Main_table[Order Date], "&lt;="&amp;DATE(2022, 9, 12))</f>
        <v>12529390</v>
      </c>
      <c r="S358" s="25" t="b">
        <f>AND(Main_table[[#This Row],[Order Date]] &gt; DATE(2022,8,12), Main_table[[#This Row],[Order Date]] &lt;=DATE(2022,9,12))</f>
        <v>0</v>
      </c>
    </row>
    <row r="359" spans="2:19" ht="13.8" x14ac:dyDescent="0.25">
      <c r="B359" s="6" t="s">
        <v>1093</v>
      </c>
      <c r="C359" s="15">
        <v>44702</v>
      </c>
      <c r="D359" s="6" t="str">
        <f>TEXT(Main_table[[#This Row],[Order Date]],"d")</f>
        <v>21</v>
      </c>
      <c r="E359" s="6" t="str">
        <f>TEXT(Main_table[[#This Row],[Order Date]],"dddd")</f>
        <v>Saturday</v>
      </c>
      <c r="F359" s="6" t="str">
        <f>TEXT(Main_table[[#This Row],[Order Date]],"mmmm")</f>
        <v>May</v>
      </c>
      <c r="G359" s="6" t="s">
        <v>1094</v>
      </c>
      <c r="H359" s="6" t="s">
        <v>1095</v>
      </c>
      <c r="I359" s="6" t="s">
        <v>15</v>
      </c>
      <c r="J359" s="6" t="s">
        <v>45</v>
      </c>
      <c r="K359" s="25">
        <v>1500</v>
      </c>
      <c r="L359" s="26">
        <v>3</v>
      </c>
      <c r="M359" s="25">
        <f>Main_table[[#This Row],[Qty]]*Main_table[[#This Row],[Price]]</f>
        <v>4500</v>
      </c>
      <c r="N359" s="29" t="s">
        <v>17</v>
      </c>
      <c r="O359" s="25">
        <f>SUMIFS(Main_table[Amount], Main_table[Order Date], "&gt;"&amp;Main_table[[#This Row],[Order Date]]-30,Main_table[Order Date], "&lt;="&amp;Main_table[[#This Row],[Order Date]])</f>
        <v>2144870</v>
      </c>
      <c r="P359" s="25">
        <f>SUMIFS(Main_table[Amount], Main_table[Order Date], "&gt;"&amp;Main_table[[#This Row],[Order Date]]-90,Main_table[Order Date], "&lt;="&amp;Main_table[[#This Row],[Order Date]])</f>
        <v>3619280</v>
      </c>
      <c r="Q359" s="25">
        <f>SUMIFS(Main_table[Amount], Main_table[Order Date], "&gt;"&amp;DATE(2022, 9, 12)-30, Main_table[Order Date], "&lt;="&amp;DATE(2022, 9, 12))</f>
        <v>8929710</v>
      </c>
      <c r="R359" s="25">
        <f>SUMIFS(Main_table[Amount], Main_table[Order Date], "&gt;"&amp;DATE(2022, 9, 12)-90, Main_table[Order Date], "&lt;="&amp;DATE(2022, 9, 12))</f>
        <v>12529390</v>
      </c>
      <c r="S359" s="25" t="b">
        <f>AND(Main_table[[#This Row],[Order Date]] &gt; DATE(2022,8,12), Main_table[[#This Row],[Order Date]] &lt;=DATE(2022,9,12))</f>
        <v>0</v>
      </c>
    </row>
    <row r="360" spans="2:19" ht="13.8" x14ac:dyDescent="0.25">
      <c r="B360" s="6" t="s">
        <v>1096</v>
      </c>
      <c r="C360" s="15">
        <v>44703</v>
      </c>
      <c r="D360" s="6" t="str">
        <f>TEXT(Main_table[[#This Row],[Order Date]],"d")</f>
        <v>22</v>
      </c>
      <c r="E360" s="6" t="str">
        <f>TEXT(Main_table[[#This Row],[Order Date]],"dddd")</f>
        <v>Sunday</v>
      </c>
      <c r="F360" s="6" t="str">
        <f>TEXT(Main_table[[#This Row],[Order Date]],"mmmm")</f>
        <v>May</v>
      </c>
      <c r="G360" s="6" t="s">
        <v>1097</v>
      </c>
      <c r="H360" s="6" t="s">
        <v>1098</v>
      </c>
      <c r="I360" s="6" t="s">
        <v>21</v>
      </c>
      <c r="J360" s="6" t="s">
        <v>16</v>
      </c>
      <c r="K360" s="25">
        <v>210</v>
      </c>
      <c r="L360" s="26">
        <v>4</v>
      </c>
      <c r="M360" s="25">
        <f>Main_table[[#This Row],[Qty]]*Main_table[[#This Row],[Price]]</f>
        <v>840</v>
      </c>
      <c r="N360" s="6" t="s">
        <v>23</v>
      </c>
      <c r="O360" s="25">
        <f>SUMIFS(Main_table[Amount], Main_table[Order Date], "&gt;"&amp;Main_table[[#This Row],[Order Date]]-30,Main_table[Order Date], "&lt;="&amp;Main_table[[#This Row],[Order Date]])</f>
        <v>2178920</v>
      </c>
      <c r="P360" s="25">
        <f>SUMIFS(Main_table[Amount], Main_table[Order Date], "&gt;"&amp;Main_table[[#This Row],[Order Date]]-90,Main_table[Order Date], "&lt;="&amp;Main_table[[#This Row],[Order Date]])</f>
        <v>3703960</v>
      </c>
      <c r="Q360" s="25">
        <f>SUMIFS(Main_table[Amount], Main_table[Order Date], "&gt;"&amp;DATE(2022, 9, 12)-30, Main_table[Order Date], "&lt;="&amp;DATE(2022, 9, 12))</f>
        <v>8929710</v>
      </c>
      <c r="R360" s="25">
        <f>SUMIFS(Main_table[Amount], Main_table[Order Date], "&gt;"&amp;DATE(2022, 9, 12)-90, Main_table[Order Date], "&lt;="&amp;DATE(2022, 9, 12))</f>
        <v>12529390</v>
      </c>
      <c r="S360" s="25" t="b">
        <f>AND(Main_table[[#This Row],[Order Date]] &gt; DATE(2022,8,12), Main_table[[#This Row],[Order Date]] &lt;=DATE(2022,9,12))</f>
        <v>0</v>
      </c>
    </row>
    <row r="361" spans="2:19" ht="13.8" x14ac:dyDescent="0.25">
      <c r="B361" s="6" t="s">
        <v>1099</v>
      </c>
      <c r="C361" s="15">
        <v>44703</v>
      </c>
      <c r="D361" s="6" t="str">
        <f>TEXT(Main_table[[#This Row],[Order Date]],"d")</f>
        <v>22</v>
      </c>
      <c r="E361" s="6" t="str">
        <f>TEXT(Main_table[[#This Row],[Order Date]],"dddd")</f>
        <v>Sunday</v>
      </c>
      <c r="F361" s="6" t="str">
        <f>TEXT(Main_table[[#This Row],[Order Date]],"mmmm")</f>
        <v>May</v>
      </c>
      <c r="G361" s="6" t="s">
        <v>1100</v>
      </c>
      <c r="H361" s="6" t="s">
        <v>1101</v>
      </c>
      <c r="I361" s="6" t="s">
        <v>27</v>
      </c>
      <c r="J361" s="6" t="s">
        <v>22</v>
      </c>
      <c r="K361" s="25">
        <v>4000</v>
      </c>
      <c r="L361" s="26">
        <v>5</v>
      </c>
      <c r="M361" s="25">
        <f>Main_table[[#This Row],[Qty]]*Main_table[[#This Row],[Price]]</f>
        <v>20000</v>
      </c>
      <c r="N361" s="6" t="s">
        <v>17</v>
      </c>
      <c r="O361" s="25">
        <f>SUMIFS(Main_table[Amount], Main_table[Order Date], "&gt;"&amp;Main_table[[#This Row],[Order Date]]-30,Main_table[Order Date], "&lt;="&amp;Main_table[[#This Row],[Order Date]])</f>
        <v>2178920</v>
      </c>
      <c r="P361" s="25">
        <f>SUMIFS(Main_table[Amount], Main_table[Order Date], "&gt;"&amp;Main_table[[#This Row],[Order Date]]-90,Main_table[Order Date], "&lt;="&amp;Main_table[[#This Row],[Order Date]])</f>
        <v>3703960</v>
      </c>
      <c r="Q361" s="25">
        <f>SUMIFS(Main_table[Amount], Main_table[Order Date], "&gt;"&amp;DATE(2022, 9, 12)-30, Main_table[Order Date], "&lt;="&amp;DATE(2022, 9, 12))</f>
        <v>8929710</v>
      </c>
      <c r="R361" s="25">
        <f>SUMIFS(Main_table[Amount], Main_table[Order Date], "&gt;"&amp;DATE(2022, 9, 12)-90, Main_table[Order Date], "&lt;="&amp;DATE(2022, 9, 12))</f>
        <v>12529390</v>
      </c>
      <c r="S361" s="25" t="b">
        <f>AND(Main_table[[#This Row],[Order Date]] &gt; DATE(2022,8,12), Main_table[[#This Row],[Order Date]] &lt;=DATE(2022,9,12))</f>
        <v>0</v>
      </c>
    </row>
    <row r="362" spans="2:19" ht="13.8" x14ac:dyDescent="0.25">
      <c r="B362" s="6" t="s">
        <v>1102</v>
      </c>
      <c r="C362" s="15">
        <v>44703</v>
      </c>
      <c r="D362" s="6" t="str">
        <f>TEXT(Main_table[[#This Row],[Order Date]],"d")</f>
        <v>22</v>
      </c>
      <c r="E362" s="6" t="str">
        <f>TEXT(Main_table[[#This Row],[Order Date]],"dddd")</f>
        <v>Sunday</v>
      </c>
      <c r="F362" s="6" t="str">
        <f>TEXT(Main_table[[#This Row],[Order Date]],"mmmm")</f>
        <v>May</v>
      </c>
      <c r="G362" s="6" t="s">
        <v>1103</v>
      </c>
      <c r="H362" s="6" t="s">
        <v>1104</v>
      </c>
      <c r="I362" s="6" t="s">
        <v>32</v>
      </c>
      <c r="J362" s="6" t="s">
        <v>28</v>
      </c>
      <c r="K362" s="25">
        <v>3200</v>
      </c>
      <c r="L362" s="26">
        <v>6</v>
      </c>
      <c r="M362" s="25">
        <f>Main_table[[#This Row],[Qty]]*Main_table[[#This Row],[Price]]</f>
        <v>19200</v>
      </c>
      <c r="N362" s="6" t="s">
        <v>23</v>
      </c>
      <c r="O362" s="25">
        <f>SUMIFS(Main_table[Amount], Main_table[Order Date], "&gt;"&amp;Main_table[[#This Row],[Order Date]]-30,Main_table[Order Date], "&lt;="&amp;Main_table[[#This Row],[Order Date]])</f>
        <v>2178920</v>
      </c>
      <c r="P362" s="25">
        <f>SUMIFS(Main_table[Amount], Main_table[Order Date], "&gt;"&amp;Main_table[[#This Row],[Order Date]]-90,Main_table[Order Date], "&lt;="&amp;Main_table[[#This Row],[Order Date]])</f>
        <v>3703960</v>
      </c>
      <c r="Q362" s="25">
        <f>SUMIFS(Main_table[Amount], Main_table[Order Date], "&gt;"&amp;DATE(2022, 9, 12)-30, Main_table[Order Date], "&lt;="&amp;DATE(2022, 9, 12))</f>
        <v>8929710</v>
      </c>
      <c r="R362" s="25">
        <f>SUMIFS(Main_table[Amount], Main_table[Order Date], "&gt;"&amp;DATE(2022, 9, 12)-90, Main_table[Order Date], "&lt;="&amp;DATE(2022, 9, 12))</f>
        <v>12529390</v>
      </c>
      <c r="S362" s="25" t="b">
        <f>AND(Main_table[[#This Row],[Order Date]] &gt; DATE(2022,8,12), Main_table[[#This Row],[Order Date]] &lt;=DATE(2022,9,12))</f>
        <v>0</v>
      </c>
    </row>
    <row r="363" spans="2:19" ht="13.8" x14ac:dyDescent="0.25">
      <c r="B363" s="6" t="s">
        <v>1105</v>
      </c>
      <c r="C363" s="15">
        <v>44703</v>
      </c>
      <c r="D363" s="6" t="str">
        <f>TEXT(Main_table[[#This Row],[Order Date]],"d")</f>
        <v>22</v>
      </c>
      <c r="E363" s="6" t="str">
        <f>TEXT(Main_table[[#This Row],[Order Date]],"dddd")</f>
        <v>Sunday</v>
      </c>
      <c r="F363" s="6" t="str">
        <f>TEXT(Main_table[[#This Row],[Order Date]],"mmmm")</f>
        <v>May</v>
      </c>
      <c r="G363" s="6" t="s">
        <v>1106</v>
      </c>
      <c r="H363" s="6" t="s">
        <v>1107</v>
      </c>
      <c r="I363" s="6" t="s">
        <v>15</v>
      </c>
      <c r="J363" s="6" t="s">
        <v>33</v>
      </c>
      <c r="K363" s="25">
        <v>2900</v>
      </c>
      <c r="L363" s="26">
        <v>5</v>
      </c>
      <c r="M363" s="25">
        <f>Main_table[[#This Row],[Qty]]*Main_table[[#This Row],[Price]]</f>
        <v>14500</v>
      </c>
      <c r="N363" s="29" t="s">
        <v>17</v>
      </c>
      <c r="O363" s="25">
        <f>SUMIFS(Main_table[Amount], Main_table[Order Date], "&gt;"&amp;Main_table[[#This Row],[Order Date]]-30,Main_table[Order Date], "&lt;="&amp;Main_table[[#This Row],[Order Date]])</f>
        <v>2178920</v>
      </c>
      <c r="P363" s="25">
        <f>SUMIFS(Main_table[Amount], Main_table[Order Date], "&gt;"&amp;Main_table[[#This Row],[Order Date]]-90,Main_table[Order Date], "&lt;="&amp;Main_table[[#This Row],[Order Date]])</f>
        <v>3703960</v>
      </c>
      <c r="Q363" s="25">
        <f>SUMIFS(Main_table[Amount], Main_table[Order Date], "&gt;"&amp;DATE(2022, 9, 12)-30, Main_table[Order Date], "&lt;="&amp;DATE(2022, 9, 12))</f>
        <v>8929710</v>
      </c>
      <c r="R363" s="25">
        <f>SUMIFS(Main_table[Amount], Main_table[Order Date], "&gt;"&amp;DATE(2022, 9, 12)-90, Main_table[Order Date], "&lt;="&amp;DATE(2022, 9, 12))</f>
        <v>12529390</v>
      </c>
      <c r="S363" s="25" t="b">
        <f>AND(Main_table[[#This Row],[Order Date]] &gt; DATE(2022,8,12), Main_table[[#This Row],[Order Date]] &lt;=DATE(2022,9,12))</f>
        <v>0</v>
      </c>
    </row>
    <row r="364" spans="2:19" ht="13.8" x14ac:dyDescent="0.25">
      <c r="B364" s="6" t="s">
        <v>1108</v>
      </c>
      <c r="C364" s="15">
        <v>44703</v>
      </c>
      <c r="D364" s="6" t="str">
        <f>TEXT(Main_table[[#This Row],[Order Date]],"d")</f>
        <v>22</v>
      </c>
      <c r="E364" s="6" t="str">
        <f>TEXT(Main_table[[#This Row],[Order Date]],"dddd")</f>
        <v>Sunday</v>
      </c>
      <c r="F364" s="6" t="str">
        <f>TEXT(Main_table[[#This Row],[Order Date]],"mmmm")</f>
        <v>May</v>
      </c>
      <c r="G364" s="6" t="s">
        <v>1109</v>
      </c>
      <c r="H364" s="6" t="s">
        <v>1110</v>
      </c>
      <c r="I364" s="6" t="s">
        <v>21</v>
      </c>
      <c r="J364" s="6" t="s">
        <v>37</v>
      </c>
      <c r="K364" s="25">
        <v>190</v>
      </c>
      <c r="L364" s="26">
        <v>6</v>
      </c>
      <c r="M364" s="25">
        <f>Main_table[[#This Row],[Qty]]*Main_table[[#This Row],[Price]]</f>
        <v>1140</v>
      </c>
      <c r="N364" s="6" t="s">
        <v>23</v>
      </c>
      <c r="O364" s="25">
        <f>SUMIFS(Main_table[Amount], Main_table[Order Date], "&gt;"&amp;Main_table[[#This Row],[Order Date]]-30,Main_table[Order Date], "&lt;="&amp;Main_table[[#This Row],[Order Date]])</f>
        <v>2178920</v>
      </c>
      <c r="P364" s="25">
        <f>SUMIFS(Main_table[Amount], Main_table[Order Date], "&gt;"&amp;Main_table[[#This Row],[Order Date]]-90,Main_table[Order Date], "&lt;="&amp;Main_table[[#This Row],[Order Date]])</f>
        <v>3703960</v>
      </c>
      <c r="Q364" s="25">
        <f>SUMIFS(Main_table[Amount], Main_table[Order Date], "&gt;"&amp;DATE(2022, 9, 12)-30, Main_table[Order Date], "&lt;="&amp;DATE(2022, 9, 12))</f>
        <v>8929710</v>
      </c>
      <c r="R364" s="25">
        <f>SUMIFS(Main_table[Amount], Main_table[Order Date], "&gt;"&amp;DATE(2022, 9, 12)-90, Main_table[Order Date], "&lt;="&amp;DATE(2022, 9, 12))</f>
        <v>12529390</v>
      </c>
      <c r="S364" s="25" t="b">
        <f>AND(Main_table[[#This Row],[Order Date]] &gt; DATE(2022,8,12), Main_table[[#This Row],[Order Date]] &lt;=DATE(2022,9,12))</f>
        <v>0</v>
      </c>
    </row>
    <row r="365" spans="2:19" ht="13.8" x14ac:dyDescent="0.25">
      <c r="B365" s="6" t="s">
        <v>1111</v>
      </c>
      <c r="C365" s="15">
        <v>44703</v>
      </c>
      <c r="D365" s="6" t="str">
        <f>TEXT(Main_table[[#This Row],[Order Date]],"d")</f>
        <v>22</v>
      </c>
      <c r="E365" s="6" t="str">
        <f>TEXT(Main_table[[#This Row],[Order Date]],"dddd")</f>
        <v>Sunday</v>
      </c>
      <c r="F365" s="6" t="str">
        <f>TEXT(Main_table[[#This Row],[Order Date]],"mmmm")</f>
        <v>May</v>
      </c>
      <c r="G365" s="6" t="s">
        <v>1112</v>
      </c>
      <c r="H365" s="6" t="s">
        <v>1113</v>
      </c>
      <c r="I365" s="6" t="s">
        <v>27</v>
      </c>
      <c r="J365" s="6" t="s">
        <v>41</v>
      </c>
      <c r="K365" s="25">
        <v>4000</v>
      </c>
      <c r="L365" s="26">
        <v>5</v>
      </c>
      <c r="M365" s="25">
        <f>Main_table[[#This Row],[Qty]]*Main_table[[#This Row],[Price]]</f>
        <v>20000</v>
      </c>
      <c r="N365" s="6" t="s">
        <v>17</v>
      </c>
      <c r="O365" s="25">
        <f>SUMIFS(Main_table[Amount], Main_table[Order Date], "&gt;"&amp;Main_table[[#This Row],[Order Date]]-30,Main_table[Order Date], "&lt;="&amp;Main_table[[#This Row],[Order Date]])</f>
        <v>2178920</v>
      </c>
      <c r="P365" s="25">
        <f>SUMIFS(Main_table[Amount], Main_table[Order Date], "&gt;"&amp;Main_table[[#This Row],[Order Date]]-90,Main_table[Order Date], "&lt;="&amp;Main_table[[#This Row],[Order Date]])</f>
        <v>3703960</v>
      </c>
      <c r="Q365" s="25">
        <f>SUMIFS(Main_table[Amount], Main_table[Order Date], "&gt;"&amp;DATE(2022, 9, 12)-30, Main_table[Order Date], "&lt;="&amp;DATE(2022, 9, 12))</f>
        <v>8929710</v>
      </c>
      <c r="R365" s="25">
        <f>SUMIFS(Main_table[Amount], Main_table[Order Date], "&gt;"&amp;DATE(2022, 9, 12)-90, Main_table[Order Date], "&lt;="&amp;DATE(2022, 9, 12))</f>
        <v>12529390</v>
      </c>
      <c r="S365" s="25" t="b">
        <f>AND(Main_table[[#This Row],[Order Date]] &gt; DATE(2022,8,12), Main_table[[#This Row],[Order Date]] &lt;=DATE(2022,9,12))</f>
        <v>0</v>
      </c>
    </row>
    <row r="366" spans="2:19" ht="13.8" x14ac:dyDescent="0.25">
      <c r="B366" s="6" t="s">
        <v>1114</v>
      </c>
      <c r="C366" s="15">
        <v>44703</v>
      </c>
      <c r="D366" s="6" t="str">
        <f>TEXT(Main_table[[#This Row],[Order Date]],"d")</f>
        <v>22</v>
      </c>
      <c r="E366" s="6" t="str">
        <f>TEXT(Main_table[[#This Row],[Order Date]],"dddd")</f>
        <v>Sunday</v>
      </c>
      <c r="F366" s="6" t="str">
        <f>TEXT(Main_table[[#This Row],[Order Date]],"mmmm")</f>
        <v>May</v>
      </c>
      <c r="G366" s="6" t="s">
        <v>1115</v>
      </c>
      <c r="H366" s="6" t="s">
        <v>1116</v>
      </c>
      <c r="I366" s="6" t="s">
        <v>32</v>
      </c>
      <c r="J366" s="6" t="s">
        <v>45</v>
      </c>
      <c r="K366" s="25">
        <v>1500</v>
      </c>
      <c r="L366" s="26">
        <v>6</v>
      </c>
      <c r="M366" s="25">
        <f>Main_table[[#This Row],[Qty]]*Main_table[[#This Row],[Price]]</f>
        <v>9000</v>
      </c>
      <c r="N366" s="6" t="s">
        <v>23</v>
      </c>
      <c r="O366" s="25">
        <f>SUMIFS(Main_table[Amount], Main_table[Order Date], "&gt;"&amp;Main_table[[#This Row],[Order Date]]-30,Main_table[Order Date], "&lt;="&amp;Main_table[[#This Row],[Order Date]])</f>
        <v>2178920</v>
      </c>
      <c r="P366" s="25">
        <f>SUMIFS(Main_table[Amount], Main_table[Order Date], "&gt;"&amp;Main_table[[#This Row],[Order Date]]-90,Main_table[Order Date], "&lt;="&amp;Main_table[[#This Row],[Order Date]])</f>
        <v>3703960</v>
      </c>
      <c r="Q366" s="25">
        <f>SUMIFS(Main_table[Amount], Main_table[Order Date], "&gt;"&amp;DATE(2022, 9, 12)-30, Main_table[Order Date], "&lt;="&amp;DATE(2022, 9, 12))</f>
        <v>8929710</v>
      </c>
      <c r="R366" s="25">
        <f>SUMIFS(Main_table[Amount], Main_table[Order Date], "&gt;"&amp;DATE(2022, 9, 12)-90, Main_table[Order Date], "&lt;="&amp;DATE(2022, 9, 12))</f>
        <v>12529390</v>
      </c>
      <c r="S366" s="25" t="b">
        <f>AND(Main_table[[#This Row],[Order Date]] &gt; DATE(2022,8,12), Main_table[[#This Row],[Order Date]] &lt;=DATE(2022,9,12))</f>
        <v>0</v>
      </c>
    </row>
    <row r="367" spans="2:19" ht="13.8" x14ac:dyDescent="0.25">
      <c r="B367" s="6" t="s">
        <v>1117</v>
      </c>
      <c r="C367" s="15">
        <v>44704</v>
      </c>
      <c r="D367" s="6" t="str">
        <f>TEXT(Main_table[[#This Row],[Order Date]],"d")</f>
        <v>23</v>
      </c>
      <c r="E367" s="6" t="str">
        <f>TEXT(Main_table[[#This Row],[Order Date]],"dddd")</f>
        <v>Monday</v>
      </c>
      <c r="F367" s="6" t="str">
        <f>TEXT(Main_table[[#This Row],[Order Date]],"mmmm")</f>
        <v>May</v>
      </c>
      <c r="G367" s="6" t="s">
        <v>1118</v>
      </c>
      <c r="H367" s="6" t="s">
        <v>1119</v>
      </c>
      <c r="I367" s="6" t="s">
        <v>15</v>
      </c>
      <c r="J367" s="6" t="s">
        <v>16</v>
      </c>
      <c r="K367" s="25">
        <v>210</v>
      </c>
      <c r="L367" s="26">
        <v>2</v>
      </c>
      <c r="M367" s="25">
        <f>Main_table[[#This Row],[Qty]]*Main_table[[#This Row],[Price]]</f>
        <v>420</v>
      </c>
      <c r="N367" s="29" t="s">
        <v>17</v>
      </c>
      <c r="O367" s="25">
        <f>SUMIFS(Main_table[Amount], Main_table[Order Date], "&gt;"&amp;Main_table[[#This Row],[Order Date]]-30,Main_table[Order Date], "&lt;="&amp;Main_table[[#This Row],[Order Date]])</f>
        <v>2128930</v>
      </c>
      <c r="P367" s="25">
        <f>SUMIFS(Main_table[Amount], Main_table[Order Date], "&gt;"&amp;Main_table[[#This Row],[Order Date]]-90,Main_table[Order Date], "&lt;="&amp;Main_table[[#This Row],[Order Date]])</f>
        <v>3753770</v>
      </c>
      <c r="Q367" s="25">
        <f>SUMIFS(Main_table[Amount], Main_table[Order Date], "&gt;"&amp;DATE(2022, 9, 12)-30, Main_table[Order Date], "&lt;="&amp;DATE(2022, 9, 12))</f>
        <v>8929710</v>
      </c>
      <c r="R367" s="25">
        <f>SUMIFS(Main_table[Amount], Main_table[Order Date], "&gt;"&amp;DATE(2022, 9, 12)-90, Main_table[Order Date], "&lt;="&amp;DATE(2022, 9, 12))</f>
        <v>12529390</v>
      </c>
      <c r="S367" s="25" t="b">
        <f>AND(Main_table[[#This Row],[Order Date]] &gt; DATE(2022,8,12), Main_table[[#This Row],[Order Date]] &lt;=DATE(2022,9,12))</f>
        <v>0</v>
      </c>
    </row>
    <row r="368" spans="2:19" ht="13.8" x14ac:dyDescent="0.25">
      <c r="B368" s="6" t="s">
        <v>1120</v>
      </c>
      <c r="C368" s="15">
        <v>44704</v>
      </c>
      <c r="D368" s="6" t="str">
        <f>TEXT(Main_table[[#This Row],[Order Date]],"d")</f>
        <v>23</v>
      </c>
      <c r="E368" s="6" t="str">
        <f>TEXT(Main_table[[#This Row],[Order Date]],"dddd")</f>
        <v>Monday</v>
      </c>
      <c r="F368" s="6" t="str">
        <f>TEXT(Main_table[[#This Row],[Order Date]],"mmmm")</f>
        <v>May</v>
      </c>
      <c r="G368" s="6" t="s">
        <v>1121</v>
      </c>
      <c r="H368" s="6" t="s">
        <v>1122</v>
      </c>
      <c r="I368" s="6" t="s">
        <v>21</v>
      </c>
      <c r="J368" s="6" t="s">
        <v>22</v>
      </c>
      <c r="K368" s="25">
        <v>4000</v>
      </c>
      <c r="L368" s="26">
        <v>3</v>
      </c>
      <c r="M368" s="25">
        <f>Main_table[[#This Row],[Qty]]*Main_table[[#This Row],[Price]]</f>
        <v>12000</v>
      </c>
      <c r="N368" s="6" t="s">
        <v>23</v>
      </c>
      <c r="O368" s="25">
        <f>SUMIFS(Main_table[Amount], Main_table[Order Date], "&gt;"&amp;Main_table[[#This Row],[Order Date]]-30,Main_table[Order Date], "&lt;="&amp;Main_table[[#This Row],[Order Date]])</f>
        <v>2128930</v>
      </c>
      <c r="P368" s="25">
        <f>SUMIFS(Main_table[Amount], Main_table[Order Date], "&gt;"&amp;Main_table[[#This Row],[Order Date]]-90,Main_table[Order Date], "&lt;="&amp;Main_table[[#This Row],[Order Date]])</f>
        <v>3753770</v>
      </c>
      <c r="Q368" s="25">
        <f>SUMIFS(Main_table[Amount], Main_table[Order Date], "&gt;"&amp;DATE(2022, 9, 12)-30, Main_table[Order Date], "&lt;="&amp;DATE(2022, 9, 12))</f>
        <v>8929710</v>
      </c>
      <c r="R368" s="25">
        <f>SUMIFS(Main_table[Amount], Main_table[Order Date], "&gt;"&amp;DATE(2022, 9, 12)-90, Main_table[Order Date], "&lt;="&amp;DATE(2022, 9, 12))</f>
        <v>12529390</v>
      </c>
      <c r="S368" s="25" t="b">
        <f>AND(Main_table[[#This Row],[Order Date]] &gt; DATE(2022,8,12), Main_table[[#This Row],[Order Date]] &lt;=DATE(2022,9,12))</f>
        <v>0</v>
      </c>
    </row>
    <row r="369" spans="2:19" ht="13.8" x14ac:dyDescent="0.25">
      <c r="B369" s="6" t="s">
        <v>1123</v>
      </c>
      <c r="C369" s="15">
        <v>44704</v>
      </c>
      <c r="D369" s="6" t="str">
        <f>TEXT(Main_table[[#This Row],[Order Date]],"d")</f>
        <v>23</v>
      </c>
      <c r="E369" s="6" t="str">
        <f>TEXT(Main_table[[#This Row],[Order Date]],"dddd")</f>
        <v>Monday</v>
      </c>
      <c r="F369" s="6" t="str">
        <f>TEXT(Main_table[[#This Row],[Order Date]],"mmmm")</f>
        <v>May</v>
      </c>
      <c r="G369" s="6" t="s">
        <v>1124</v>
      </c>
      <c r="H369" s="6" t="s">
        <v>1125</v>
      </c>
      <c r="I369" s="6" t="s">
        <v>27</v>
      </c>
      <c r="J369" s="6" t="s">
        <v>28</v>
      </c>
      <c r="K369" s="25">
        <v>3200</v>
      </c>
      <c r="L369" s="26">
        <v>5</v>
      </c>
      <c r="M369" s="25">
        <f>Main_table[[#This Row],[Qty]]*Main_table[[#This Row],[Price]]</f>
        <v>16000</v>
      </c>
      <c r="N369" s="6" t="s">
        <v>17</v>
      </c>
      <c r="O369" s="25">
        <f>SUMIFS(Main_table[Amount], Main_table[Order Date], "&gt;"&amp;Main_table[[#This Row],[Order Date]]-30,Main_table[Order Date], "&lt;="&amp;Main_table[[#This Row],[Order Date]])</f>
        <v>2128930</v>
      </c>
      <c r="P369" s="25">
        <f>SUMIFS(Main_table[Amount], Main_table[Order Date], "&gt;"&amp;Main_table[[#This Row],[Order Date]]-90,Main_table[Order Date], "&lt;="&amp;Main_table[[#This Row],[Order Date]])</f>
        <v>3753770</v>
      </c>
      <c r="Q369" s="25">
        <f>SUMIFS(Main_table[Amount], Main_table[Order Date], "&gt;"&amp;DATE(2022, 9, 12)-30, Main_table[Order Date], "&lt;="&amp;DATE(2022, 9, 12))</f>
        <v>8929710</v>
      </c>
      <c r="R369" s="25">
        <f>SUMIFS(Main_table[Amount], Main_table[Order Date], "&gt;"&amp;DATE(2022, 9, 12)-90, Main_table[Order Date], "&lt;="&amp;DATE(2022, 9, 12))</f>
        <v>12529390</v>
      </c>
      <c r="S369" s="25" t="b">
        <f>AND(Main_table[[#This Row],[Order Date]] &gt; DATE(2022,8,12), Main_table[[#This Row],[Order Date]] &lt;=DATE(2022,9,12))</f>
        <v>0</v>
      </c>
    </row>
    <row r="370" spans="2:19" ht="13.8" x14ac:dyDescent="0.25">
      <c r="B370" s="6" t="s">
        <v>1126</v>
      </c>
      <c r="C370" s="15">
        <v>44704</v>
      </c>
      <c r="D370" s="6" t="str">
        <f>TEXT(Main_table[[#This Row],[Order Date]],"d")</f>
        <v>23</v>
      </c>
      <c r="E370" s="6" t="str">
        <f>TEXT(Main_table[[#This Row],[Order Date]],"dddd")</f>
        <v>Monday</v>
      </c>
      <c r="F370" s="6" t="str">
        <f>TEXT(Main_table[[#This Row],[Order Date]],"mmmm")</f>
        <v>May</v>
      </c>
      <c r="G370" s="6" t="s">
        <v>1127</v>
      </c>
      <c r="H370" s="6" t="s">
        <v>1128</v>
      </c>
      <c r="I370" s="6" t="s">
        <v>32</v>
      </c>
      <c r="J370" s="6" t="s">
        <v>33</v>
      </c>
      <c r="K370" s="25">
        <v>2900</v>
      </c>
      <c r="L370" s="26">
        <v>3</v>
      </c>
      <c r="M370" s="25">
        <f>Main_table[[#This Row],[Qty]]*Main_table[[#This Row],[Price]]</f>
        <v>8700</v>
      </c>
      <c r="N370" s="6" t="s">
        <v>23</v>
      </c>
      <c r="O370" s="25">
        <f>SUMIFS(Main_table[Amount], Main_table[Order Date], "&gt;"&amp;Main_table[[#This Row],[Order Date]]-30,Main_table[Order Date], "&lt;="&amp;Main_table[[#This Row],[Order Date]])</f>
        <v>2128930</v>
      </c>
      <c r="P370" s="25">
        <f>SUMIFS(Main_table[Amount], Main_table[Order Date], "&gt;"&amp;Main_table[[#This Row],[Order Date]]-90,Main_table[Order Date], "&lt;="&amp;Main_table[[#This Row],[Order Date]])</f>
        <v>3753770</v>
      </c>
      <c r="Q370" s="25">
        <f>SUMIFS(Main_table[Amount], Main_table[Order Date], "&gt;"&amp;DATE(2022, 9, 12)-30, Main_table[Order Date], "&lt;="&amp;DATE(2022, 9, 12))</f>
        <v>8929710</v>
      </c>
      <c r="R370" s="25">
        <f>SUMIFS(Main_table[Amount], Main_table[Order Date], "&gt;"&amp;DATE(2022, 9, 12)-90, Main_table[Order Date], "&lt;="&amp;DATE(2022, 9, 12))</f>
        <v>12529390</v>
      </c>
      <c r="S370" s="25" t="b">
        <f>AND(Main_table[[#This Row],[Order Date]] &gt; DATE(2022,8,12), Main_table[[#This Row],[Order Date]] &lt;=DATE(2022,9,12))</f>
        <v>0</v>
      </c>
    </row>
    <row r="371" spans="2:19" ht="13.8" x14ac:dyDescent="0.25">
      <c r="B371" s="6" t="s">
        <v>1129</v>
      </c>
      <c r="C371" s="15">
        <v>44704</v>
      </c>
      <c r="D371" s="6" t="str">
        <f>TEXT(Main_table[[#This Row],[Order Date]],"d")</f>
        <v>23</v>
      </c>
      <c r="E371" s="6" t="str">
        <f>TEXT(Main_table[[#This Row],[Order Date]],"dddd")</f>
        <v>Monday</v>
      </c>
      <c r="F371" s="6" t="str">
        <f>TEXT(Main_table[[#This Row],[Order Date]],"mmmm")</f>
        <v>May</v>
      </c>
      <c r="G371" s="6" t="s">
        <v>1130</v>
      </c>
      <c r="H371" s="6" t="s">
        <v>1131</v>
      </c>
      <c r="I371" s="6" t="s">
        <v>15</v>
      </c>
      <c r="J371" s="6" t="s">
        <v>37</v>
      </c>
      <c r="K371" s="25">
        <v>190</v>
      </c>
      <c r="L371" s="26">
        <v>1</v>
      </c>
      <c r="M371" s="25">
        <f>Main_table[[#This Row],[Qty]]*Main_table[[#This Row],[Price]]</f>
        <v>190</v>
      </c>
      <c r="N371" s="29" t="s">
        <v>17</v>
      </c>
      <c r="O371" s="25">
        <f>SUMIFS(Main_table[Amount], Main_table[Order Date], "&gt;"&amp;Main_table[[#This Row],[Order Date]]-30,Main_table[Order Date], "&lt;="&amp;Main_table[[#This Row],[Order Date]])</f>
        <v>2128930</v>
      </c>
      <c r="P371" s="25">
        <f>SUMIFS(Main_table[Amount], Main_table[Order Date], "&gt;"&amp;Main_table[[#This Row],[Order Date]]-90,Main_table[Order Date], "&lt;="&amp;Main_table[[#This Row],[Order Date]])</f>
        <v>3753770</v>
      </c>
      <c r="Q371" s="25">
        <f>SUMIFS(Main_table[Amount], Main_table[Order Date], "&gt;"&amp;DATE(2022, 9, 12)-30, Main_table[Order Date], "&lt;="&amp;DATE(2022, 9, 12))</f>
        <v>8929710</v>
      </c>
      <c r="R371" s="25">
        <f>SUMIFS(Main_table[Amount], Main_table[Order Date], "&gt;"&amp;DATE(2022, 9, 12)-90, Main_table[Order Date], "&lt;="&amp;DATE(2022, 9, 12))</f>
        <v>12529390</v>
      </c>
      <c r="S371" s="25" t="b">
        <f>AND(Main_table[[#This Row],[Order Date]] &gt; DATE(2022,8,12), Main_table[[#This Row],[Order Date]] &lt;=DATE(2022,9,12))</f>
        <v>0</v>
      </c>
    </row>
    <row r="372" spans="2:19" ht="13.8" x14ac:dyDescent="0.25">
      <c r="B372" s="6" t="s">
        <v>1132</v>
      </c>
      <c r="C372" s="15">
        <v>44704</v>
      </c>
      <c r="D372" s="6" t="str">
        <f>TEXT(Main_table[[#This Row],[Order Date]],"d")</f>
        <v>23</v>
      </c>
      <c r="E372" s="6" t="str">
        <f>TEXT(Main_table[[#This Row],[Order Date]],"dddd")</f>
        <v>Monday</v>
      </c>
      <c r="F372" s="6" t="str">
        <f>TEXT(Main_table[[#This Row],[Order Date]],"mmmm")</f>
        <v>May</v>
      </c>
      <c r="G372" s="6" t="s">
        <v>1133</v>
      </c>
      <c r="H372" s="6" t="s">
        <v>1134</v>
      </c>
      <c r="I372" s="6" t="s">
        <v>21</v>
      </c>
      <c r="J372" s="6" t="s">
        <v>41</v>
      </c>
      <c r="K372" s="25">
        <v>4000</v>
      </c>
      <c r="L372" s="26">
        <v>2</v>
      </c>
      <c r="M372" s="25">
        <f>Main_table[[#This Row],[Qty]]*Main_table[[#This Row],[Price]]</f>
        <v>8000</v>
      </c>
      <c r="N372" s="6" t="s">
        <v>23</v>
      </c>
      <c r="O372" s="25">
        <f>SUMIFS(Main_table[Amount], Main_table[Order Date], "&gt;"&amp;Main_table[[#This Row],[Order Date]]-30,Main_table[Order Date], "&lt;="&amp;Main_table[[#This Row],[Order Date]])</f>
        <v>2128930</v>
      </c>
      <c r="P372" s="25">
        <f>SUMIFS(Main_table[Amount], Main_table[Order Date], "&gt;"&amp;Main_table[[#This Row],[Order Date]]-90,Main_table[Order Date], "&lt;="&amp;Main_table[[#This Row],[Order Date]])</f>
        <v>3753770</v>
      </c>
      <c r="Q372" s="25">
        <f>SUMIFS(Main_table[Amount], Main_table[Order Date], "&gt;"&amp;DATE(2022, 9, 12)-30, Main_table[Order Date], "&lt;="&amp;DATE(2022, 9, 12))</f>
        <v>8929710</v>
      </c>
      <c r="R372" s="25">
        <f>SUMIFS(Main_table[Amount], Main_table[Order Date], "&gt;"&amp;DATE(2022, 9, 12)-90, Main_table[Order Date], "&lt;="&amp;DATE(2022, 9, 12))</f>
        <v>12529390</v>
      </c>
      <c r="S372" s="25" t="b">
        <f>AND(Main_table[[#This Row],[Order Date]] &gt; DATE(2022,8,12), Main_table[[#This Row],[Order Date]] &lt;=DATE(2022,9,12))</f>
        <v>0</v>
      </c>
    </row>
    <row r="373" spans="2:19" ht="13.8" x14ac:dyDescent="0.25">
      <c r="B373" s="6" t="s">
        <v>1135</v>
      </c>
      <c r="C373" s="15">
        <v>44704</v>
      </c>
      <c r="D373" s="6" t="str">
        <f>TEXT(Main_table[[#This Row],[Order Date]],"d")</f>
        <v>23</v>
      </c>
      <c r="E373" s="6" t="str">
        <f>TEXT(Main_table[[#This Row],[Order Date]],"dddd")</f>
        <v>Monday</v>
      </c>
      <c r="F373" s="6" t="str">
        <f>TEXT(Main_table[[#This Row],[Order Date]],"mmmm")</f>
        <v>May</v>
      </c>
      <c r="G373" s="6" t="s">
        <v>1136</v>
      </c>
      <c r="H373" s="6" t="s">
        <v>1137</v>
      </c>
      <c r="I373" s="6" t="s">
        <v>27</v>
      </c>
      <c r="J373" s="6" t="s">
        <v>45</v>
      </c>
      <c r="K373" s="25">
        <v>1500</v>
      </c>
      <c r="L373" s="26">
        <v>3</v>
      </c>
      <c r="M373" s="25">
        <f>Main_table[[#This Row],[Qty]]*Main_table[[#This Row],[Price]]</f>
        <v>4500</v>
      </c>
      <c r="N373" s="6" t="s">
        <v>17</v>
      </c>
      <c r="O373" s="25">
        <f>SUMIFS(Main_table[Amount], Main_table[Order Date], "&gt;"&amp;Main_table[[#This Row],[Order Date]]-30,Main_table[Order Date], "&lt;="&amp;Main_table[[#This Row],[Order Date]])</f>
        <v>2128930</v>
      </c>
      <c r="P373" s="25">
        <f>SUMIFS(Main_table[Amount], Main_table[Order Date], "&gt;"&amp;Main_table[[#This Row],[Order Date]]-90,Main_table[Order Date], "&lt;="&amp;Main_table[[#This Row],[Order Date]])</f>
        <v>3753770</v>
      </c>
      <c r="Q373" s="25">
        <f>SUMIFS(Main_table[Amount], Main_table[Order Date], "&gt;"&amp;DATE(2022, 9, 12)-30, Main_table[Order Date], "&lt;="&amp;DATE(2022, 9, 12))</f>
        <v>8929710</v>
      </c>
      <c r="R373" s="25">
        <f>SUMIFS(Main_table[Amount], Main_table[Order Date], "&gt;"&amp;DATE(2022, 9, 12)-90, Main_table[Order Date], "&lt;="&amp;DATE(2022, 9, 12))</f>
        <v>12529390</v>
      </c>
      <c r="S373" s="25" t="b">
        <f>AND(Main_table[[#This Row],[Order Date]] &gt; DATE(2022,8,12), Main_table[[#This Row],[Order Date]] &lt;=DATE(2022,9,12))</f>
        <v>0</v>
      </c>
    </row>
    <row r="374" spans="2:19" ht="13.8" x14ac:dyDescent="0.25">
      <c r="B374" s="6" t="s">
        <v>1138</v>
      </c>
      <c r="C374" s="15">
        <v>44705</v>
      </c>
      <c r="D374" s="6" t="str">
        <f>TEXT(Main_table[[#This Row],[Order Date]],"d")</f>
        <v>24</v>
      </c>
      <c r="E374" s="6" t="str">
        <f>TEXT(Main_table[[#This Row],[Order Date]],"dddd")</f>
        <v>Tuesday</v>
      </c>
      <c r="F374" s="6" t="str">
        <f>TEXT(Main_table[[#This Row],[Order Date]],"mmmm")</f>
        <v>May</v>
      </c>
      <c r="G374" s="6" t="s">
        <v>1139</v>
      </c>
      <c r="H374" s="6" t="s">
        <v>1140</v>
      </c>
      <c r="I374" s="6" t="s">
        <v>32</v>
      </c>
      <c r="J374" s="6" t="s">
        <v>16</v>
      </c>
      <c r="K374" s="25">
        <v>210</v>
      </c>
      <c r="L374" s="26">
        <v>7</v>
      </c>
      <c r="M374" s="25">
        <f>Main_table[[#This Row],[Qty]]*Main_table[[#This Row],[Price]]</f>
        <v>1470</v>
      </c>
      <c r="N374" s="6" t="s">
        <v>23</v>
      </c>
      <c r="O374" s="25">
        <f>SUMIFS(Main_table[Amount], Main_table[Order Date], "&gt;"&amp;Main_table[[#This Row],[Order Date]]-30,Main_table[Order Date], "&lt;="&amp;Main_table[[#This Row],[Order Date]])</f>
        <v>2094880</v>
      </c>
      <c r="P374" s="25">
        <f>SUMIFS(Main_table[Amount], Main_table[Order Date], "&gt;"&amp;Main_table[[#This Row],[Order Date]]-90,Main_table[Order Date], "&lt;="&amp;Main_table[[#This Row],[Order Date]])</f>
        <v>3804400</v>
      </c>
      <c r="Q374" s="25">
        <f>SUMIFS(Main_table[Amount], Main_table[Order Date], "&gt;"&amp;DATE(2022, 9, 12)-30, Main_table[Order Date], "&lt;="&amp;DATE(2022, 9, 12))</f>
        <v>8929710</v>
      </c>
      <c r="R374" s="25">
        <f>SUMIFS(Main_table[Amount], Main_table[Order Date], "&gt;"&amp;DATE(2022, 9, 12)-90, Main_table[Order Date], "&lt;="&amp;DATE(2022, 9, 12))</f>
        <v>12529390</v>
      </c>
      <c r="S374" s="25" t="b">
        <f>AND(Main_table[[#This Row],[Order Date]] &gt; DATE(2022,8,12), Main_table[[#This Row],[Order Date]] &lt;=DATE(2022,9,12))</f>
        <v>0</v>
      </c>
    </row>
    <row r="375" spans="2:19" ht="13.8" x14ac:dyDescent="0.25">
      <c r="B375" s="6" t="s">
        <v>1141</v>
      </c>
      <c r="C375" s="15">
        <v>44705</v>
      </c>
      <c r="D375" s="6" t="str">
        <f>TEXT(Main_table[[#This Row],[Order Date]],"d")</f>
        <v>24</v>
      </c>
      <c r="E375" s="6" t="str">
        <f>TEXT(Main_table[[#This Row],[Order Date]],"dddd")</f>
        <v>Tuesday</v>
      </c>
      <c r="F375" s="6" t="str">
        <f>TEXT(Main_table[[#This Row],[Order Date]],"mmmm")</f>
        <v>May</v>
      </c>
      <c r="G375" s="6" t="s">
        <v>1142</v>
      </c>
      <c r="H375" s="6" t="s">
        <v>1143</v>
      </c>
      <c r="I375" s="6" t="s">
        <v>15</v>
      </c>
      <c r="J375" s="6" t="s">
        <v>22</v>
      </c>
      <c r="K375" s="25">
        <v>4000</v>
      </c>
      <c r="L375" s="26">
        <v>6</v>
      </c>
      <c r="M375" s="25">
        <f>Main_table[[#This Row],[Qty]]*Main_table[[#This Row],[Price]]</f>
        <v>24000</v>
      </c>
      <c r="N375" s="29" t="s">
        <v>17</v>
      </c>
      <c r="O375" s="25">
        <f>SUMIFS(Main_table[Amount], Main_table[Order Date], "&gt;"&amp;Main_table[[#This Row],[Order Date]]-30,Main_table[Order Date], "&lt;="&amp;Main_table[[#This Row],[Order Date]])</f>
        <v>2094880</v>
      </c>
      <c r="P375" s="25">
        <f>SUMIFS(Main_table[Amount], Main_table[Order Date], "&gt;"&amp;Main_table[[#This Row],[Order Date]]-90,Main_table[Order Date], "&lt;="&amp;Main_table[[#This Row],[Order Date]])</f>
        <v>3804400</v>
      </c>
      <c r="Q375" s="25">
        <f>SUMIFS(Main_table[Amount], Main_table[Order Date], "&gt;"&amp;DATE(2022, 9, 12)-30, Main_table[Order Date], "&lt;="&amp;DATE(2022, 9, 12))</f>
        <v>8929710</v>
      </c>
      <c r="R375" s="25">
        <f>SUMIFS(Main_table[Amount], Main_table[Order Date], "&gt;"&amp;DATE(2022, 9, 12)-90, Main_table[Order Date], "&lt;="&amp;DATE(2022, 9, 12))</f>
        <v>12529390</v>
      </c>
      <c r="S375" s="25" t="b">
        <f>AND(Main_table[[#This Row],[Order Date]] &gt; DATE(2022,8,12), Main_table[[#This Row],[Order Date]] &lt;=DATE(2022,9,12))</f>
        <v>0</v>
      </c>
    </row>
    <row r="376" spans="2:19" ht="13.8" x14ac:dyDescent="0.25">
      <c r="B376" s="6" t="s">
        <v>1144</v>
      </c>
      <c r="C376" s="15">
        <v>44705</v>
      </c>
      <c r="D376" s="6" t="str">
        <f>TEXT(Main_table[[#This Row],[Order Date]],"d")</f>
        <v>24</v>
      </c>
      <c r="E376" s="6" t="str">
        <f>TEXT(Main_table[[#This Row],[Order Date]],"dddd")</f>
        <v>Tuesday</v>
      </c>
      <c r="F376" s="6" t="str">
        <f>TEXT(Main_table[[#This Row],[Order Date]],"mmmm")</f>
        <v>May</v>
      </c>
      <c r="G376" s="6" t="s">
        <v>1145</v>
      </c>
      <c r="H376" s="6" t="s">
        <v>1146</v>
      </c>
      <c r="I376" s="6" t="s">
        <v>21</v>
      </c>
      <c r="J376" s="6" t="s">
        <v>28</v>
      </c>
      <c r="K376" s="25">
        <v>3200</v>
      </c>
      <c r="L376" s="26">
        <v>1</v>
      </c>
      <c r="M376" s="25">
        <f>Main_table[[#This Row],[Qty]]*Main_table[[#This Row],[Price]]</f>
        <v>3200</v>
      </c>
      <c r="N376" s="6" t="s">
        <v>23</v>
      </c>
      <c r="O376" s="25">
        <f>SUMIFS(Main_table[Amount], Main_table[Order Date], "&gt;"&amp;Main_table[[#This Row],[Order Date]]-30,Main_table[Order Date], "&lt;="&amp;Main_table[[#This Row],[Order Date]])</f>
        <v>2094880</v>
      </c>
      <c r="P376" s="25">
        <f>SUMIFS(Main_table[Amount], Main_table[Order Date], "&gt;"&amp;Main_table[[#This Row],[Order Date]]-90,Main_table[Order Date], "&lt;="&amp;Main_table[[#This Row],[Order Date]])</f>
        <v>3804400</v>
      </c>
      <c r="Q376" s="25">
        <f>SUMIFS(Main_table[Amount], Main_table[Order Date], "&gt;"&amp;DATE(2022, 9, 12)-30, Main_table[Order Date], "&lt;="&amp;DATE(2022, 9, 12))</f>
        <v>8929710</v>
      </c>
      <c r="R376" s="25">
        <f>SUMIFS(Main_table[Amount], Main_table[Order Date], "&gt;"&amp;DATE(2022, 9, 12)-90, Main_table[Order Date], "&lt;="&amp;DATE(2022, 9, 12))</f>
        <v>12529390</v>
      </c>
      <c r="S376" s="25" t="b">
        <f>AND(Main_table[[#This Row],[Order Date]] &gt; DATE(2022,8,12), Main_table[[#This Row],[Order Date]] &lt;=DATE(2022,9,12))</f>
        <v>0</v>
      </c>
    </row>
    <row r="377" spans="2:19" ht="13.8" x14ac:dyDescent="0.25">
      <c r="B377" s="6" t="s">
        <v>1147</v>
      </c>
      <c r="C377" s="15">
        <v>44705</v>
      </c>
      <c r="D377" s="6" t="str">
        <f>TEXT(Main_table[[#This Row],[Order Date]],"d")</f>
        <v>24</v>
      </c>
      <c r="E377" s="6" t="str">
        <f>TEXT(Main_table[[#This Row],[Order Date]],"dddd")</f>
        <v>Tuesday</v>
      </c>
      <c r="F377" s="6" t="str">
        <f>TEXT(Main_table[[#This Row],[Order Date]],"mmmm")</f>
        <v>May</v>
      </c>
      <c r="G377" s="6" t="s">
        <v>1148</v>
      </c>
      <c r="H377" s="6" t="s">
        <v>1149</v>
      </c>
      <c r="I377" s="6" t="s">
        <v>27</v>
      </c>
      <c r="J377" s="6" t="s">
        <v>33</v>
      </c>
      <c r="K377" s="25">
        <v>2900</v>
      </c>
      <c r="L377" s="26">
        <v>3</v>
      </c>
      <c r="M377" s="25">
        <f>Main_table[[#This Row],[Qty]]*Main_table[[#This Row],[Price]]</f>
        <v>8700</v>
      </c>
      <c r="N377" s="6" t="s">
        <v>17</v>
      </c>
      <c r="O377" s="25">
        <f>SUMIFS(Main_table[Amount], Main_table[Order Date], "&gt;"&amp;Main_table[[#This Row],[Order Date]]-30,Main_table[Order Date], "&lt;="&amp;Main_table[[#This Row],[Order Date]])</f>
        <v>2094880</v>
      </c>
      <c r="P377" s="25">
        <f>SUMIFS(Main_table[Amount], Main_table[Order Date], "&gt;"&amp;Main_table[[#This Row],[Order Date]]-90,Main_table[Order Date], "&lt;="&amp;Main_table[[#This Row],[Order Date]])</f>
        <v>3804400</v>
      </c>
      <c r="Q377" s="25">
        <f>SUMIFS(Main_table[Amount], Main_table[Order Date], "&gt;"&amp;DATE(2022, 9, 12)-30, Main_table[Order Date], "&lt;="&amp;DATE(2022, 9, 12))</f>
        <v>8929710</v>
      </c>
      <c r="R377" s="25">
        <f>SUMIFS(Main_table[Amount], Main_table[Order Date], "&gt;"&amp;DATE(2022, 9, 12)-90, Main_table[Order Date], "&lt;="&amp;DATE(2022, 9, 12))</f>
        <v>12529390</v>
      </c>
      <c r="S377" s="25" t="b">
        <f>AND(Main_table[[#This Row],[Order Date]] &gt; DATE(2022,8,12), Main_table[[#This Row],[Order Date]] &lt;=DATE(2022,9,12))</f>
        <v>0</v>
      </c>
    </row>
    <row r="378" spans="2:19" ht="13.8" x14ac:dyDescent="0.25">
      <c r="B378" s="6" t="s">
        <v>1150</v>
      </c>
      <c r="C378" s="15">
        <v>44705</v>
      </c>
      <c r="D378" s="6" t="str">
        <f>TEXT(Main_table[[#This Row],[Order Date]],"d")</f>
        <v>24</v>
      </c>
      <c r="E378" s="6" t="str">
        <f>TEXT(Main_table[[#This Row],[Order Date]],"dddd")</f>
        <v>Tuesday</v>
      </c>
      <c r="F378" s="6" t="str">
        <f>TEXT(Main_table[[#This Row],[Order Date]],"mmmm")</f>
        <v>May</v>
      </c>
      <c r="G378" s="6" t="s">
        <v>1151</v>
      </c>
      <c r="H378" s="6" t="s">
        <v>1152</v>
      </c>
      <c r="I378" s="6" t="s">
        <v>32</v>
      </c>
      <c r="J378" s="6" t="s">
        <v>37</v>
      </c>
      <c r="K378" s="25">
        <v>190</v>
      </c>
      <c r="L378" s="26">
        <v>4</v>
      </c>
      <c r="M378" s="25">
        <f>Main_table[[#This Row],[Qty]]*Main_table[[#This Row],[Price]]</f>
        <v>760</v>
      </c>
      <c r="N378" s="6" t="s">
        <v>23</v>
      </c>
      <c r="O378" s="25">
        <f>SUMIFS(Main_table[Amount], Main_table[Order Date], "&gt;"&amp;Main_table[[#This Row],[Order Date]]-30,Main_table[Order Date], "&lt;="&amp;Main_table[[#This Row],[Order Date]])</f>
        <v>2094880</v>
      </c>
      <c r="P378" s="25">
        <f>SUMIFS(Main_table[Amount], Main_table[Order Date], "&gt;"&amp;Main_table[[#This Row],[Order Date]]-90,Main_table[Order Date], "&lt;="&amp;Main_table[[#This Row],[Order Date]])</f>
        <v>3804400</v>
      </c>
      <c r="Q378" s="25">
        <f>SUMIFS(Main_table[Amount], Main_table[Order Date], "&gt;"&amp;DATE(2022, 9, 12)-30, Main_table[Order Date], "&lt;="&amp;DATE(2022, 9, 12))</f>
        <v>8929710</v>
      </c>
      <c r="R378" s="25">
        <f>SUMIFS(Main_table[Amount], Main_table[Order Date], "&gt;"&amp;DATE(2022, 9, 12)-90, Main_table[Order Date], "&lt;="&amp;DATE(2022, 9, 12))</f>
        <v>12529390</v>
      </c>
      <c r="S378" s="25" t="b">
        <f>AND(Main_table[[#This Row],[Order Date]] &gt; DATE(2022,8,12), Main_table[[#This Row],[Order Date]] &lt;=DATE(2022,9,12))</f>
        <v>0</v>
      </c>
    </row>
    <row r="379" spans="2:19" ht="13.8" x14ac:dyDescent="0.25">
      <c r="B379" s="6" t="s">
        <v>1153</v>
      </c>
      <c r="C379" s="15">
        <v>44705</v>
      </c>
      <c r="D379" s="6" t="str">
        <f>TEXT(Main_table[[#This Row],[Order Date]],"d")</f>
        <v>24</v>
      </c>
      <c r="E379" s="6" t="str">
        <f>TEXT(Main_table[[#This Row],[Order Date]],"dddd")</f>
        <v>Tuesday</v>
      </c>
      <c r="F379" s="6" t="str">
        <f>TEXT(Main_table[[#This Row],[Order Date]],"mmmm")</f>
        <v>May</v>
      </c>
      <c r="G379" s="6" t="s">
        <v>1154</v>
      </c>
      <c r="H379" s="6" t="s">
        <v>1155</v>
      </c>
      <c r="I379" s="6" t="s">
        <v>15</v>
      </c>
      <c r="J379" s="6" t="s">
        <v>41</v>
      </c>
      <c r="K379" s="25">
        <v>4000</v>
      </c>
      <c r="L379" s="26">
        <v>2</v>
      </c>
      <c r="M379" s="25">
        <f>Main_table[[#This Row],[Qty]]*Main_table[[#This Row],[Price]]</f>
        <v>8000</v>
      </c>
      <c r="N379" s="29" t="s">
        <v>17</v>
      </c>
      <c r="O379" s="25">
        <f>SUMIFS(Main_table[Amount], Main_table[Order Date], "&gt;"&amp;Main_table[[#This Row],[Order Date]]-30,Main_table[Order Date], "&lt;="&amp;Main_table[[#This Row],[Order Date]])</f>
        <v>2094880</v>
      </c>
      <c r="P379" s="25">
        <f>SUMIFS(Main_table[Amount], Main_table[Order Date], "&gt;"&amp;Main_table[[#This Row],[Order Date]]-90,Main_table[Order Date], "&lt;="&amp;Main_table[[#This Row],[Order Date]])</f>
        <v>3804400</v>
      </c>
      <c r="Q379" s="25">
        <f>SUMIFS(Main_table[Amount], Main_table[Order Date], "&gt;"&amp;DATE(2022, 9, 12)-30, Main_table[Order Date], "&lt;="&amp;DATE(2022, 9, 12))</f>
        <v>8929710</v>
      </c>
      <c r="R379" s="25">
        <f>SUMIFS(Main_table[Amount], Main_table[Order Date], "&gt;"&amp;DATE(2022, 9, 12)-90, Main_table[Order Date], "&lt;="&amp;DATE(2022, 9, 12))</f>
        <v>12529390</v>
      </c>
      <c r="S379" s="25" t="b">
        <f>AND(Main_table[[#This Row],[Order Date]] &gt; DATE(2022,8,12), Main_table[[#This Row],[Order Date]] &lt;=DATE(2022,9,12))</f>
        <v>0</v>
      </c>
    </row>
    <row r="380" spans="2:19" ht="13.8" x14ac:dyDescent="0.25">
      <c r="B380" s="6" t="s">
        <v>1156</v>
      </c>
      <c r="C380" s="15">
        <v>44705</v>
      </c>
      <c r="D380" s="6" t="str">
        <f>TEXT(Main_table[[#This Row],[Order Date]],"d")</f>
        <v>24</v>
      </c>
      <c r="E380" s="6" t="str">
        <f>TEXT(Main_table[[#This Row],[Order Date]],"dddd")</f>
        <v>Tuesday</v>
      </c>
      <c r="F380" s="6" t="str">
        <f>TEXT(Main_table[[#This Row],[Order Date]],"mmmm")</f>
        <v>May</v>
      </c>
      <c r="G380" s="6" t="s">
        <v>1157</v>
      </c>
      <c r="H380" s="6" t="s">
        <v>1158</v>
      </c>
      <c r="I380" s="6" t="s">
        <v>21</v>
      </c>
      <c r="J380" s="6" t="s">
        <v>45</v>
      </c>
      <c r="K380" s="25">
        <v>1500</v>
      </c>
      <c r="L380" s="26">
        <v>3</v>
      </c>
      <c r="M380" s="25">
        <f>Main_table[[#This Row],[Qty]]*Main_table[[#This Row],[Price]]</f>
        <v>4500</v>
      </c>
      <c r="N380" s="6" t="s">
        <v>23</v>
      </c>
      <c r="O380" s="25">
        <f>SUMIFS(Main_table[Amount], Main_table[Order Date], "&gt;"&amp;Main_table[[#This Row],[Order Date]]-30,Main_table[Order Date], "&lt;="&amp;Main_table[[#This Row],[Order Date]])</f>
        <v>2094880</v>
      </c>
      <c r="P380" s="25">
        <f>SUMIFS(Main_table[Amount], Main_table[Order Date], "&gt;"&amp;Main_table[[#This Row],[Order Date]]-90,Main_table[Order Date], "&lt;="&amp;Main_table[[#This Row],[Order Date]])</f>
        <v>3804400</v>
      </c>
      <c r="Q380" s="25">
        <f>SUMIFS(Main_table[Amount], Main_table[Order Date], "&gt;"&amp;DATE(2022, 9, 12)-30, Main_table[Order Date], "&lt;="&amp;DATE(2022, 9, 12))</f>
        <v>8929710</v>
      </c>
      <c r="R380" s="25">
        <f>SUMIFS(Main_table[Amount], Main_table[Order Date], "&gt;"&amp;DATE(2022, 9, 12)-90, Main_table[Order Date], "&lt;="&amp;DATE(2022, 9, 12))</f>
        <v>12529390</v>
      </c>
      <c r="S380" s="25" t="b">
        <f>AND(Main_table[[#This Row],[Order Date]] &gt; DATE(2022,8,12), Main_table[[#This Row],[Order Date]] &lt;=DATE(2022,9,12))</f>
        <v>0</v>
      </c>
    </row>
    <row r="381" spans="2:19" ht="13.8" x14ac:dyDescent="0.25">
      <c r="B381" s="6" t="s">
        <v>1159</v>
      </c>
      <c r="C381" s="15">
        <v>44706</v>
      </c>
      <c r="D381" s="6" t="str">
        <f>TEXT(Main_table[[#This Row],[Order Date]],"d")</f>
        <v>25</v>
      </c>
      <c r="E381" s="6" t="str">
        <f>TEXT(Main_table[[#This Row],[Order Date]],"dddd")</f>
        <v>Wednesday</v>
      </c>
      <c r="F381" s="6" t="str">
        <f>TEXT(Main_table[[#This Row],[Order Date]],"mmmm")</f>
        <v>May</v>
      </c>
      <c r="G381" s="6" t="s">
        <v>1160</v>
      </c>
      <c r="H381" s="6" t="s">
        <v>1161</v>
      </c>
      <c r="I381" s="6" t="s">
        <v>27</v>
      </c>
      <c r="J381" s="6" t="s">
        <v>16</v>
      </c>
      <c r="K381" s="25">
        <v>210</v>
      </c>
      <c r="L381" s="26">
        <v>4</v>
      </c>
      <c r="M381" s="25">
        <f>Main_table[[#This Row],[Qty]]*Main_table[[#This Row],[Price]]</f>
        <v>840</v>
      </c>
      <c r="N381" s="6" t="s">
        <v>17</v>
      </c>
      <c r="O381" s="25">
        <f>SUMIFS(Main_table[Amount], Main_table[Order Date], "&gt;"&amp;Main_table[[#This Row],[Order Date]]-30,Main_table[Order Date], "&lt;="&amp;Main_table[[#This Row],[Order Date]])</f>
        <v>2144870</v>
      </c>
      <c r="P381" s="25">
        <f>SUMIFS(Main_table[Amount], Main_table[Order Date], "&gt;"&amp;Main_table[[#This Row],[Order Date]]-90,Main_table[Order Date], "&lt;="&amp;Main_table[[#This Row],[Order Date]])</f>
        <v>3904200</v>
      </c>
      <c r="Q381" s="25">
        <f>SUMIFS(Main_table[Amount], Main_table[Order Date], "&gt;"&amp;DATE(2022, 9, 12)-30, Main_table[Order Date], "&lt;="&amp;DATE(2022, 9, 12))</f>
        <v>8929710</v>
      </c>
      <c r="R381" s="25">
        <f>SUMIFS(Main_table[Amount], Main_table[Order Date], "&gt;"&amp;DATE(2022, 9, 12)-90, Main_table[Order Date], "&lt;="&amp;DATE(2022, 9, 12))</f>
        <v>12529390</v>
      </c>
      <c r="S381" s="25" t="b">
        <f>AND(Main_table[[#This Row],[Order Date]] &gt; DATE(2022,8,12), Main_table[[#This Row],[Order Date]] &lt;=DATE(2022,9,12))</f>
        <v>0</v>
      </c>
    </row>
    <row r="382" spans="2:19" ht="13.8" x14ac:dyDescent="0.25">
      <c r="B382" s="6" t="s">
        <v>1162</v>
      </c>
      <c r="C382" s="15">
        <v>44706</v>
      </c>
      <c r="D382" s="6" t="str">
        <f>TEXT(Main_table[[#This Row],[Order Date]],"d")</f>
        <v>25</v>
      </c>
      <c r="E382" s="6" t="str">
        <f>TEXT(Main_table[[#This Row],[Order Date]],"dddd")</f>
        <v>Wednesday</v>
      </c>
      <c r="F382" s="6" t="str">
        <f>TEXT(Main_table[[#This Row],[Order Date]],"mmmm")</f>
        <v>May</v>
      </c>
      <c r="G382" s="6" t="s">
        <v>1163</v>
      </c>
      <c r="H382" s="6" t="s">
        <v>1164</v>
      </c>
      <c r="I382" s="6" t="s">
        <v>32</v>
      </c>
      <c r="J382" s="6" t="s">
        <v>22</v>
      </c>
      <c r="K382" s="25">
        <v>4000</v>
      </c>
      <c r="L382" s="26">
        <v>5</v>
      </c>
      <c r="M382" s="25">
        <f>Main_table[[#This Row],[Qty]]*Main_table[[#This Row],[Price]]</f>
        <v>20000</v>
      </c>
      <c r="N382" s="6" t="s">
        <v>23</v>
      </c>
      <c r="O382" s="25">
        <f>SUMIFS(Main_table[Amount], Main_table[Order Date], "&gt;"&amp;Main_table[[#This Row],[Order Date]]-30,Main_table[Order Date], "&lt;="&amp;Main_table[[#This Row],[Order Date]])</f>
        <v>2144870</v>
      </c>
      <c r="P382" s="25">
        <f>SUMIFS(Main_table[Amount], Main_table[Order Date], "&gt;"&amp;Main_table[[#This Row],[Order Date]]-90,Main_table[Order Date], "&lt;="&amp;Main_table[[#This Row],[Order Date]])</f>
        <v>3904200</v>
      </c>
      <c r="Q382" s="25">
        <f>SUMIFS(Main_table[Amount], Main_table[Order Date], "&gt;"&amp;DATE(2022, 9, 12)-30, Main_table[Order Date], "&lt;="&amp;DATE(2022, 9, 12))</f>
        <v>8929710</v>
      </c>
      <c r="R382" s="25">
        <f>SUMIFS(Main_table[Amount], Main_table[Order Date], "&gt;"&amp;DATE(2022, 9, 12)-90, Main_table[Order Date], "&lt;="&amp;DATE(2022, 9, 12))</f>
        <v>12529390</v>
      </c>
      <c r="S382" s="25" t="b">
        <f>AND(Main_table[[#This Row],[Order Date]] &gt; DATE(2022,8,12), Main_table[[#This Row],[Order Date]] &lt;=DATE(2022,9,12))</f>
        <v>0</v>
      </c>
    </row>
    <row r="383" spans="2:19" ht="13.8" x14ac:dyDescent="0.25">
      <c r="B383" s="6" t="s">
        <v>1165</v>
      </c>
      <c r="C383" s="15">
        <v>44706</v>
      </c>
      <c r="D383" s="6" t="str">
        <f>TEXT(Main_table[[#This Row],[Order Date]],"d")</f>
        <v>25</v>
      </c>
      <c r="E383" s="6" t="str">
        <f>TEXT(Main_table[[#This Row],[Order Date]],"dddd")</f>
        <v>Wednesday</v>
      </c>
      <c r="F383" s="6" t="str">
        <f>TEXT(Main_table[[#This Row],[Order Date]],"mmmm")</f>
        <v>May</v>
      </c>
      <c r="G383" s="6" t="s">
        <v>1166</v>
      </c>
      <c r="H383" s="6" t="s">
        <v>1167</v>
      </c>
      <c r="I383" s="6" t="s">
        <v>15</v>
      </c>
      <c r="J383" s="6" t="s">
        <v>28</v>
      </c>
      <c r="K383" s="25">
        <v>3200</v>
      </c>
      <c r="L383" s="26">
        <v>6</v>
      </c>
      <c r="M383" s="25">
        <f>Main_table[[#This Row],[Qty]]*Main_table[[#This Row],[Price]]</f>
        <v>19200</v>
      </c>
      <c r="N383" s="29" t="s">
        <v>17</v>
      </c>
      <c r="O383" s="25">
        <f>SUMIFS(Main_table[Amount], Main_table[Order Date], "&gt;"&amp;Main_table[[#This Row],[Order Date]]-30,Main_table[Order Date], "&lt;="&amp;Main_table[[#This Row],[Order Date]])</f>
        <v>2144870</v>
      </c>
      <c r="P383" s="25">
        <f>SUMIFS(Main_table[Amount], Main_table[Order Date], "&gt;"&amp;Main_table[[#This Row],[Order Date]]-90,Main_table[Order Date], "&lt;="&amp;Main_table[[#This Row],[Order Date]])</f>
        <v>3904200</v>
      </c>
      <c r="Q383" s="25">
        <f>SUMIFS(Main_table[Amount], Main_table[Order Date], "&gt;"&amp;DATE(2022, 9, 12)-30, Main_table[Order Date], "&lt;="&amp;DATE(2022, 9, 12))</f>
        <v>8929710</v>
      </c>
      <c r="R383" s="25">
        <f>SUMIFS(Main_table[Amount], Main_table[Order Date], "&gt;"&amp;DATE(2022, 9, 12)-90, Main_table[Order Date], "&lt;="&amp;DATE(2022, 9, 12))</f>
        <v>12529390</v>
      </c>
      <c r="S383" s="25" t="b">
        <f>AND(Main_table[[#This Row],[Order Date]] &gt; DATE(2022,8,12), Main_table[[#This Row],[Order Date]] &lt;=DATE(2022,9,12))</f>
        <v>0</v>
      </c>
    </row>
    <row r="384" spans="2:19" ht="13.8" x14ac:dyDescent="0.25">
      <c r="B384" s="6" t="s">
        <v>1168</v>
      </c>
      <c r="C384" s="15">
        <v>44706</v>
      </c>
      <c r="D384" s="6" t="str">
        <f>TEXT(Main_table[[#This Row],[Order Date]],"d")</f>
        <v>25</v>
      </c>
      <c r="E384" s="6" t="str">
        <f>TEXT(Main_table[[#This Row],[Order Date]],"dddd")</f>
        <v>Wednesday</v>
      </c>
      <c r="F384" s="6" t="str">
        <f>TEXT(Main_table[[#This Row],[Order Date]],"mmmm")</f>
        <v>May</v>
      </c>
      <c r="G384" s="6" t="s">
        <v>1169</v>
      </c>
      <c r="H384" s="6" t="s">
        <v>1170</v>
      </c>
      <c r="I384" s="6" t="s">
        <v>21</v>
      </c>
      <c r="J384" s="6" t="s">
        <v>33</v>
      </c>
      <c r="K384" s="25">
        <v>2900</v>
      </c>
      <c r="L384" s="26">
        <v>5</v>
      </c>
      <c r="M384" s="25">
        <f>Main_table[[#This Row],[Qty]]*Main_table[[#This Row],[Price]]</f>
        <v>14500</v>
      </c>
      <c r="N384" s="6" t="s">
        <v>23</v>
      </c>
      <c r="O384" s="25">
        <f>SUMIFS(Main_table[Amount], Main_table[Order Date], "&gt;"&amp;Main_table[[#This Row],[Order Date]]-30,Main_table[Order Date], "&lt;="&amp;Main_table[[#This Row],[Order Date]])</f>
        <v>2144870</v>
      </c>
      <c r="P384" s="25">
        <f>SUMIFS(Main_table[Amount], Main_table[Order Date], "&gt;"&amp;Main_table[[#This Row],[Order Date]]-90,Main_table[Order Date], "&lt;="&amp;Main_table[[#This Row],[Order Date]])</f>
        <v>3904200</v>
      </c>
      <c r="Q384" s="25">
        <f>SUMIFS(Main_table[Amount], Main_table[Order Date], "&gt;"&amp;DATE(2022, 9, 12)-30, Main_table[Order Date], "&lt;="&amp;DATE(2022, 9, 12))</f>
        <v>8929710</v>
      </c>
      <c r="R384" s="25">
        <f>SUMIFS(Main_table[Amount], Main_table[Order Date], "&gt;"&amp;DATE(2022, 9, 12)-90, Main_table[Order Date], "&lt;="&amp;DATE(2022, 9, 12))</f>
        <v>12529390</v>
      </c>
      <c r="S384" s="25" t="b">
        <f>AND(Main_table[[#This Row],[Order Date]] &gt; DATE(2022,8,12), Main_table[[#This Row],[Order Date]] &lt;=DATE(2022,9,12))</f>
        <v>0</v>
      </c>
    </row>
    <row r="385" spans="2:19" ht="13.8" x14ac:dyDescent="0.25">
      <c r="B385" s="6" t="s">
        <v>1171</v>
      </c>
      <c r="C385" s="15">
        <v>44706</v>
      </c>
      <c r="D385" s="6" t="str">
        <f>TEXT(Main_table[[#This Row],[Order Date]],"d")</f>
        <v>25</v>
      </c>
      <c r="E385" s="6" t="str">
        <f>TEXT(Main_table[[#This Row],[Order Date]],"dddd")</f>
        <v>Wednesday</v>
      </c>
      <c r="F385" s="6" t="str">
        <f>TEXT(Main_table[[#This Row],[Order Date]],"mmmm")</f>
        <v>May</v>
      </c>
      <c r="G385" s="6" t="s">
        <v>1172</v>
      </c>
      <c r="H385" s="6" t="s">
        <v>1173</v>
      </c>
      <c r="I385" s="6" t="s">
        <v>27</v>
      </c>
      <c r="J385" s="6" t="s">
        <v>37</v>
      </c>
      <c r="K385" s="25">
        <v>190</v>
      </c>
      <c r="L385" s="26">
        <v>4</v>
      </c>
      <c r="M385" s="25">
        <f>Main_table[[#This Row],[Qty]]*Main_table[[#This Row],[Price]]</f>
        <v>760</v>
      </c>
      <c r="N385" s="6" t="s">
        <v>17</v>
      </c>
      <c r="O385" s="25">
        <f>SUMIFS(Main_table[Amount], Main_table[Order Date], "&gt;"&amp;Main_table[[#This Row],[Order Date]]-30,Main_table[Order Date], "&lt;="&amp;Main_table[[#This Row],[Order Date]])</f>
        <v>2144870</v>
      </c>
      <c r="P385" s="25">
        <f>SUMIFS(Main_table[Amount], Main_table[Order Date], "&gt;"&amp;Main_table[[#This Row],[Order Date]]-90,Main_table[Order Date], "&lt;="&amp;Main_table[[#This Row],[Order Date]])</f>
        <v>3904200</v>
      </c>
      <c r="Q385" s="25">
        <f>SUMIFS(Main_table[Amount], Main_table[Order Date], "&gt;"&amp;DATE(2022, 9, 12)-30, Main_table[Order Date], "&lt;="&amp;DATE(2022, 9, 12))</f>
        <v>8929710</v>
      </c>
      <c r="R385" s="25">
        <f>SUMIFS(Main_table[Amount], Main_table[Order Date], "&gt;"&amp;DATE(2022, 9, 12)-90, Main_table[Order Date], "&lt;="&amp;DATE(2022, 9, 12))</f>
        <v>12529390</v>
      </c>
      <c r="S385" s="25" t="b">
        <f>AND(Main_table[[#This Row],[Order Date]] &gt; DATE(2022,8,12), Main_table[[#This Row],[Order Date]] &lt;=DATE(2022,9,12))</f>
        <v>0</v>
      </c>
    </row>
    <row r="386" spans="2:19" ht="13.8" x14ac:dyDescent="0.25">
      <c r="B386" s="6" t="s">
        <v>1174</v>
      </c>
      <c r="C386" s="15">
        <v>44706</v>
      </c>
      <c r="D386" s="6" t="str">
        <f>TEXT(Main_table[[#This Row],[Order Date]],"d")</f>
        <v>25</v>
      </c>
      <c r="E386" s="6" t="str">
        <f>TEXT(Main_table[[#This Row],[Order Date]],"dddd")</f>
        <v>Wednesday</v>
      </c>
      <c r="F386" s="6" t="str">
        <f>TEXT(Main_table[[#This Row],[Order Date]],"mmmm")</f>
        <v>May</v>
      </c>
      <c r="G386" s="6" t="s">
        <v>1175</v>
      </c>
      <c r="H386" s="6" t="s">
        <v>1176</v>
      </c>
      <c r="I386" s="6" t="s">
        <v>32</v>
      </c>
      <c r="J386" s="6" t="s">
        <v>41</v>
      </c>
      <c r="K386" s="25">
        <v>4000</v>
      </c>
      <c r="L386" s="26">
        <v>10</v>
      </c>
      <c r="M386" s="25">
        <f>Main_table[[#This Row],[Qty]]*Main_table[[#This Row],[Price]]</f>
        <v>40000</v>
      </c>
      <c r="N386" s="6" t="s">
        <v>23</v>
      </c>
      <c r="O386" s="25">
        <f>SUMIFS(Main_table[Amount], Main_table[Order Date], "&gt;"&amp;Main_table[[#This Row],[Order Date]]-30,Main_table[Order Date], "&lt;="&amp;Main_table[[#This Row],[Order Date]])</f>
        <v>2144870</v>
      </c>
      <c r="P386" s="25">
        <f>SUMIFS(Main_table[Amount], Main_table[Order Date], "&gt;"&amp;Main_table[[#This Row],[Order Date]]-90,Main_table[Order Date], "&lt;="&amp;Main_table[[#This Row],[Order Date]])</f>
        <v>3904200</v>
      </c>
      <c r="Q386" s="25">
        <f>SUMIFS(Main_table[Amount], Main_table[Order Date], "&gt;"&amp;DATE(2022, 9, 12)-30, Main_table[Order Date], "&lt;="&amp;DATE(2022, 9, 12))</f>
        <v>8929710</v>
      </c>
      <c r="R386" s="25">
        <f>SUMIFS(Main_table[Amount], Main_table[Order Date], "&gt;"&amp;DATE(2022, 9, 12)-90, Main_table[Order Date], "&lt;="&amp;DATE(2022, 9, 12))</f>
        <v>12529390</v>
      </c>
      <c r="S386" s="25" t="b">
        <f>AND(Main_table[[#This Row],[Order Date]] &gt; DATE(2022,8,12), Main_table[[#This Row],[Order Date]] &lt;=DATE(2022,9,12))</f>
        <v>0</v>
      </c>
    </row>
    <row r="387" spans="2:19" ht="13.8" x14ac:dyDescent="0.25">
      <c r="B387" s="6" t="s">
        <v>1177</v>
      </c>
      <c r="C387" s="15">
        <v>44706</v>
      </c>
      <c r="D387" s="6" t="str">
        <f>TEXT(Main_table[[#This Row],[Order Date]],"d")</f>
        <v>25</v>
      </c>
      <c r="E387" s="6" t="str">
        <f>TEXT(Main_table[[#This Row],[Order Date]],"dddd")</f>
        <v>Wednesday</v>
      </c>
      <c r="F387" s="6" t="str">
        <f>TEXT(Main_table[[#This Row],[Order Date]],"mmmm")</f>
        <v>May</v>
      </c>
      <c r="G387" s="6" t="s">
        <v>1178</v>
      </c>
      <c r="H387" s="6" t="s">
        <v>1179</v>
      </c>
      <c r="I387" s="6" t="s">
        <v>15</v>
      </c>
      <c r="J387" s="6" t="s">
        <v>45</v>
      </c>
      <c r="K387" s="25">
        <v>1500</v>
      </c>
      <c r="L387" s="26">
        <v>3</v>
      </c>
      <c r="M387" s="25">
        <f>Main_table[[#This Row],[Qty]]*Main_table[[#This Row],[Price]]</f>
        <v>4500</v>
      </c>
      <c r="N387" s="29" t="s">
        <v>17</v>
      </c>
      <c r="O387" s="25">
        <f>SUMIFS(Main_table[Amount], Main_table[Order Date], "&gt;"&amp;Main_table[[#This Row],[Order Date]]-30,Main_table[Order Date], "&lt;="&amp;Main_table[[#This Row],[Order Date]])</f>
        <v>2144870</v>
      </c>
      <c r="P387" s="25">
        <f>SUMIFS(Main_table[Amount], Main_table[Order Date], "&gt;"&amp;Main_table[[#This Row],[Order Date]]-90,Main_table[Order Date], "&lt;="&amp;Main_table[[#This Row],[Order Date]])</f>
        <v>3904200</v>
      </c>
      <c r="Q387" s="25">
        <f>SUMIFS(Main_table[Amount], Main_table[Order Date], "&gt;"&amp;DATE(2022, 9, 12)-30, Main_table[Order Date], "&lt;="&amp;DATE(2022, 9, 12))</f>
        <v>8929710</v>
      </c>
      <c r="R387" s="25">
        <f>SUMIFS(Main_table[Amount], Main_table[Order Date], "&gt;"&amp;DATE(2022, 9, 12)-90, Main_table[Order Date], "&lt;="&amp;DATE(2022, 9, 12))</f>
        <v>12529390</v>
      </c>
      <c r="S387" s="25" t="b">
        <f>AND(Main_table[[#This Row],[Order Date]] &gt; DATE(2022,8,12), Main_table[[#This Row],[Order Date]] &lt;=DATE(2022,9,12))</f>
        <v>0</v>
      </c>
    </row>
    <row r="388" spans="2:19" ht="13.8" x14ac:dyDescent="0.25">
      <c r="B388" s="6" t="s">
        <v>1180</v>
      </c>
      <c r="C388" s="15">
        <v>44707</v>
      </c>
      <c r="D388" s="6" t="str">
        <f>TEXT(Main_table[[#This Row],[Order Date]],"d")</f>
        <v>26</v>
      </c>
      <c r="E388" s="6" t="str">
        <f>TEXT(Main_table[[#This Row],[Order Date]],"dddd")</f>
        <v>Thursday</v>
      </c>
      <c r="F388" s="6" t="str">
        <f>TEXT(Main_table[[#This Row],[Order Date]],"mmmm")</f>
        <v>May</v>
      </c>
      <c r="G388" s="6" t="s">
        <v>1181</v>
      </c>
      <c r="H388" s="6" t="s">
        <v>1182</v>
      </c>
      <c r="I388" s="6" t="s">
        <v>21</v>
      </c>
      <c r="J388" s="6" t="s">
        <v>16</v>
      </c>
      <c r="K388" s="25">
        <v>210</v>
      </c>
      <c r="L388" s="26">
        <v>4</v>
      </c>
      <c r="M388" s="25">
        <f>Main_table[[#This Row],[Qty]]*Main_table[[#This Row],[Price]]</f>
        <v>840</v>
      </c>
      <c r="N388" s="6" t="s">
        <v>23</v>
      </c>
      <c r="O388" s="25">
        <f>SUMIFS(Main_table[Amount], Main_table[Order Date], "&gt;"&amp;Main_table[[#This Row],[Order Date]]-30,Main_table[Order Date], "&lt;="&amp;Main_table[[#This Row],[Order Date]])</f>
        <v>2178920</v>
      </c>
      <c r="P388" s="25">
        <f>SUMIFS(Main_table[Amount], Main_table[Order Date], "&gt;"&amp;Main_table[[#This Row],[Order Date]]-90,Main_table[Order Date], "&lt;="&amp;Main_table[[#This Row],[Order Date]])</f>
        <v>3988880</v>
      </c>
      <c r="Q388" s="25">
        <f>SUMIFS(Main_table[Amount], Main_table[Order Date], "&gt;"&amp;DATE(2022, 9, 12)-30, Main_table[Order Date], "&lt;="&amp;DATE(2022, 9, 12))</f>
        <v>8929710</v>
      </c>
      <c r="R388" s="25">
        <f>SUMIFS(Main_table[Amount], Main_table[Order Date], "&gt;"&amp;DATE(2022, 9, 12)-90, Main_table[Order Date], "&lt;="&amp;DATE(2022, 9, 12))</f>
        <v>12529390</v>
      </c>
      <c r="S388" s="25" t="b">
        <f>AND(Main_table[[#This Row],[Order Date]] &gt; DATE(2022,8,12), Main_table[[#This Row],[Order Date]] &lt;=DATE(2022,9,12))</f>
        <v>0</v>
      </c>
    </row>
    <row r="389" spans="2:19" ht="13.8" x14ac:dyDescent="0.25">
      <c r="B389" s="6" t="s">
        <v>1183</v>
      </c>
      <c r="C389" s="15">
        <v>44707</v>
      </c>
      <c r="D389" s="6" t="str">
        <f>TEXT(Main_table[[#This Row],[Order Date]],"d")</f>
        <v>26</v>
      </c>
      <c r="E389" s="6" t="str">
        <f>TEXT(Main_table[[#This Row],[Order Date]],"dddd")</f>
        <v>Thursday</v>
      </c>
      <c r="F389" s="6" t="str">
        <f>TEXT(Main_table[[#This Row],[Order Date]],"mmmm")</f>
        <v>May</v>
      </c>
      <c r="G389" s="6" t="s">
        <v>1184</v>
      </c>
      <c r="H389" s="6" t="s">
        <v>1185</v>
      </c>
      <c r="I389" s="6" t="s">
        <v>27</v>
      </c>
      <c r="J389" s="6" t="s">
        <v>22</v>
      </c>
      <c r="K389" s="25">
        <v>4000</v>
      </c>
      <c r="L389" s="26">
        <v>5</v>
      </c>
      <c r="M389" s="25">
        <f>Main_table[[#This Row],[Qty]]*Main_table[[#This Row],[Price]]</f>
        <v>20000</v>
      </c>
      <c r="N389" s="6" t="s">
        <v>17</v>
      </c>
      <c r="O389" s="25">
        <f>SUMIFS(Main_table[Amount], Main_table[Order Date], "&gt;"&amp;Main_table[[#This Row],[Order Date]]-30,Main_table[Order Date], "&lt;="&amp;Main_table[[#This Row],[Order Date]])</f>
        <v>2178920</v>
      </c>
      <c r="P389" s="25">
        <f>SUMIFS(Main_table[Amount], Main_table[Order Date], "&gt;"&amp;Main_table[[#This Row],[Order Date]]-90,Main_table[Order Date], "&lt;="&amp;Main_table[[#This Row],[Order Date]])</f>
        <v>3988880</v>
      </c>
      <c r="Q389" s="25">
        <f>SUMIFS(Main_table[Amount], Main_table[Order Date], "&gt;"&amp;DATE(2022, 9, 12)-30, Main_table[Order Date], "&lt;="&amp;DATE(2022, 9, 12))</f>
        <v>8929710</v>
      </c>
      <c r="R389" s="25">
        <f>SUMIFS(Main_table[Amount], Main_table[Order Date], "&gt;"&amp;DATE(2022, 9, 12)-90, Main_table[Order Date], "&lt;="&amp;DATE(2022, 9, 12))</f>
        <v>12529390</v>
      </c>
      <c r="S389" s="25" t="b">
        <f>AND(Main_table[[#This Row],[Order Date]] &gt; DATE(2022,8,12), Main_table[[#This Row],[Order Date]] &lt;=DATE(2022,9,12))</f>
        <v>0</v>
      </c>
    </row>
    <row r="390" spans="2:19" ht="13.8" x14ac:dyDescent="0.25">
      <c r="B390" s="6" t="s">
        <v>1186</v>
      </c>
      <c r="C390" s="15">
        <v>44707</v>
      </c>
      <c r="D390" s="6" t="str">
        <f>TEXT(Main_table[[#This Row],[Order Date]],"d")</f>
        <v>26</v>
      </c>
      <c r="E390" s="6" t="str">
        <f>TEXT(Main_table[[#This Row],[Order Date]],"dddd")</f>
        <v>Thursday</v>
      </c>
      <c r="F390" s="6" t="str">
        <f>TEXT(Main_table[[#This Row],[Order Date]],"mmmm")</f>
        <v>May</v>
      </c>
      <c r="G390" s="6" t="s">
        <v>1187</v>
      </c>
      <c r="H390" s="6" t="s">
        <v>1188</v>
      </c>
      <c r="I390" s="6" t="s">
        <v>32</v>
      </c>
      <c r="J390" s="6" t="s">
        <v>28</v>
      </c>
      <c r="K390" s="25">
        <v>3200</v>
      </c>
      <c r="L390" s="26">
        <v>6</v>
      </c>
      <c r="M390" s="25">
        <f>Main_table[[#This Row],[Qty]]*Main_table[[#This Row],[Price]]</f>
        <v>19200</v>
      </c>
      <c r="N390" s="6" t="s">
        <v>23</v>
      </c>
      <c r="O390" s="25">
        <f>SUMIFS(Main_table[Amount], Main_table[Order Date], "&gt;"&amp;Main_table[[#This Row],[Order Date]]-30,Main_table[Order Date], "&lt;="&amp;Main_table[[#This Row],[Order Date]])</f>
        <v>2178920</v>
      </c>
      <c r="P390" s="25">
        <f>SUMIFS(Main_table[Amount], Main_table[Order Date], "&gt;"&amp;Main_table[[#This Row],[Order Date]]-90,Main_table[Order Date], "&lt;="&amp;Main_table[[#This Row],[Order Date]])</f>
        <v>3988880</v>
      </c>
      <c r="Q390" s="25">
        <f>SUMIFS(Main_table[Amount], Main_table[Order Date], "&gt;"&amp;DATE(2022, 9, 12)-30, Main_table[Order Date], "&lt;="&amp;DATE(2022, 9, 12))</f>
        <v>8929710</v>
      </c>
      <c r="R390" s="25">
        <f>SUMIFS(Main_table[Amount], Main_table[Order Date], "&gt;"&amp;DATE(2022, 9, 12)-90, Main_table[Order Date], "&lt;="&amp;DATE(2022, 9, 12))</f>
        <v>12529390</v>
      </c>
      <c r="S390" s="25" t="b">
        <f>AND(Main_table[[#This Row],[Order Date]] &gt; DATE(2022,8,12), Main_table[[#This Row],[Order Date]] &lt;=DATE(2022,9,12))</f>
        <v>0</v>
      </c>
    </row>
    <row r="391" spans="2:19" ht="13.8" x14ac:dyDescent="0.25">
      <c r="B391" s="6" t="s">
        <v>1189</v>
      </c>
      <c r="C391" s="15">
        <v>44707</v>
      </c>
      <c r="D391" s="6" t="str">
        <f>TEXT(Main_table[[#This Row],[Order Date]],"d")</f>
        <v>26</v>
      </c>
      <c r="E391" s="6" t="str">
        <f>TEXT(Main_table[[#This Row],[Order Date]],"dddd")</f>
        <v>Thursday</v>
      </c>
      <c r="F391" s="6" t="str">
        <f>TEXT(Main_table[[#This Row],[Order Date]],"mmmm")</f>
        <v>May</v>
      </c>
      <c r="G391" s="6" t="s">
        <v>1190</v>
      </c>
      <c r="H391" s="6" t="s">
        <v>1191</v>
      </c>
      <c r="I391" s="6" t="s">
        <v>15</v>
      </c>
      <c r="J391" s="6" t="s">
        <v>33</v>
      </c>
      <c r="K391" s="25">
        <v>2900</v>
      </c>
      <c r="L391" s="26">
        <v>5</v>
      </c>
      <c r="M391" s="25">
        <f>Main_table[[#This Row],[Qty]]*Main_table[[#This Row],[Price]]</f>
        <v>14500</v>
      </c>
      <c r="N391" s="29" t="s">
        <v>17</v>
      </c>
      <c r="O391" s="25">
        <f>SUMIFS(Main_table[Amount], Main_table[Order Date], "&gt;"&amp;Main_table[[#This Row],[Order Date]]-30,Main_table[Order Date], "&lt;="&amp;Main_table[[#This Row],[Order Date]])</f>
        <v>2178920</v>
      </c>
      <c r="P391" s="25">
        <f>SUMIFS(Main_table[Amount], Main_table[Order Date], "&gt;"&amp;Main_table[[#This Row],[Order Date]]-90,Main_table[Order Date], "&lt;="&amp;Main_table[[#This Row],[Order Date]])</f>
        <v>3988880</v>
      </c>
      <c r="Q391" s="25">
        <f>SUMIFS(Main_table[Amount], Main_table[Order Date], "&gt;"&amp;DATE(2022, 9, 12)-30, Main_table[Order Date], "&lt;="&amp;DATE(2022, 9, 12))</f>
        <v>8929710</v>
      </c>
      <c r="R391" s="25">
        <f>SUMIFS(Main_table[Amount], Main_table[Order Date], "&gt;"&amp;DATE(2022, 9, 12)-90, Main_table[Order Date], "&lt;="&amp;DATE(2022, 9, 12))</f>
        <v>12529390</v>
      </c>
      <c r="S391" s="25" t="b">
        <f>AND(Main_table[[#This Row],[Order Date]] &gt; DATE(2022,8,12), Main_table[[#This Row],[Order Date]] &lt;=DATE(2022,9,12))</f>
        <v>0</v>
      </c>
    </row>
    <row r="392" spans="2:19" ht="13.8" x14ac:dyDescent="0.25">
      <c r="B392" s="6" t="s">
        <v>1192</v>
      </c>
      <c r="C392" s="15">
        <v>44707</v>
      </c>
      <c r="D392" s="6" t="str">
        <f>TEXT(Main_table[[#This Row],[Order Date]],"d")</f>
        <v>26</v>
      </c>
      <c r="E392" s="6" t="str">
        <f>TEXT(Main_table[[#This Row],[Order Date]],"dddd")</f>
        <v>Thursday</v>
      </c>
      <c r="F392" s="6" t="str">
        <f>TEXT(Main_table[[#This Row],[Order Date]],"mmmm")</f>
        <v>May</v>
      </c>
      <c r="G392" s="6" t="s">
        <v>1193</v>
      </c>
      <c r="H392" s="6" t="s">
        <v>1194</v>
      </c>
      <c r="I392" s="6" t="s">
        <v>21</v>
      </c>
      <c r="J392" s="6" t="s">
        <v>37</v>
      </c>
      <c r="K392" s="25">
        <v>190</v>
      </c>
      <c r="L392" s="26">
        <v>6</v>
      </c>
      <c r="M392" s="25">
        <f>Main_table[[#This Row],[Qty]]*Main_table[[#This Row],[Price]]</f>
        <v>1140</v>
      </c>
      <c r="N392" s="6" t="s">
        <v>23</v>
      </c>
      <c r="O392" s="25">
        <f>SUMIFS(Main_table[Amount], Main_table[Order Date], "&gt;"&amp;Main_table[[#This Row],[Order Date]]-30,Main_table[Order Date], "&lt;="&amp;Main_table[[#This Row],[Order Date]])</f>
        <v>2178920</v>
      </c>
      <c r="P392" s="25">
        <f>SUMIFS(Main_table[Amount], Main_table[Order Date], "&gt;"&amp;Main_table[[#This Row],[Order Date]]-90,Main_table[Order Date], "&lt;="&amp;Main_table[[#This Row],[Order Date]])</f>
        <v>3988880</v>
      </c>
      <c r="Q392" s="25">
        <f>SUMIFS(Main_table[Amount], Main_table[Order Date], "&gt;"&amp;DATE(2022, 9, 12)-30, Main_table[Order Date], "&lt;="&amp;DATE(2022, 9, 12))</f>
        <v>8929710</v>
      </c>
      <c r="R392" s="25">
        <f>SUMIFS(Main_table[Amount], Main_table[Order Date], "&gt;"&amp;DATE(2022, 9, 12)-90, Main_table[Order Date], "&lt;="&amp;DATE(2022, 9, 12))</f>
        <v>12529390</v>
      </c>
      <c r="S392" s="25" t="b">
        <f>AND(Main_table[[#This Row],[Order Date]] &gt; DATE(2022,8,12), Main_table[[#This Row],[Order Date]] &lt;=DATE(2022,9,12))</f>
        <v>0</v>
      </c>
    </row>
    <row r="393" spans="2:19" ht="13.8" x14ac:dyDescent="0.25">
      <c r="B393" s="6" t="s">
        <v>1195</v>
      </c>
      <c r="C393" s="15">
        <v>44707</v>
      </c>
      <c r="D393" s="6" t="str">
        <f>TEXT(Main_table[[#This Row],[Order Date]],"d")</f>
        <v>26</v>
      </c>
      <c r="E393" s="6" t="str">
        <f>TEXT(Main_table[[#This Row],[Order Date]],"dddd")</f>
        <v>Thursday</v>
      </c>
      <c r="F393" s="6" t="str">
        <f>TEXT(Main_table[[#This Row],[Order Date]],"mmmm")</f>
        <v>May</v>
      </c>
      <c r="G393" s="6" t="s">
        <v>1196</v>
      </c>
      <c r="H393" s="6" t="s">
        <v>1197</v>
      </c>
      <c r="I393" s="6" t="s">
        <v>27</v>
      </c>
      <c r="J393" s="6" t="s">
        <v>41</v>
      </c>
      <c r="K393" s="25">
        <v>4000</v>
      </c>
      <c r="L393" s="26">
        <v>5</v>
      </c>
      <c r="M393" s="25">
        <f>Main_table[[#This Row],[Qty]]*Main_table[[#This Row],[Price]]</f>
        <v>20000</v>
      </c>
      <c r="N393" s="6" t="s">
        <v>17</v>
      </c>
      <c r="O393" s="25">
        <f>SUMIFS(Main_table[Amount], Main_table[Order Date], "&gt;"&amp;Main_table[[#This Row],[Order Date]]-30,Main_table[Order Date], "&lt;="&amp;Main_table[[#This Row],[Order Date]])</f>
        <v>2178920</v>
      </c>
      <c r="P393" s="25">
        <f>SUMIFS(Main_table[Amount], Main_table[Order Date], "&gt;"&amp;Main_table[[#This Row],[Order Date]]-90,Main_table[Order Date], "&lt;="&amp;Main_table[[#This Row],[Order Date]])</f>
        <v>3988880</v>
      </c>
      <c r="Q393" s="25">
        <f>SUMIFS(Main_table[Amount], Main_table[Order Date], "&gt;"&amp;DATE(2022, 9, 12)-30, Main_table[Order Date], "&lt;="&amp;DATE(2022, 9, 12))</f>
        <v>8929710</v>
      </c>
      <c r="R393" s="25">
        <f>SUMIFS(Main_table[Amount], Main_table[Order Date], "&gt;"&amp;DATE(2022, 9, 12)-90, Main_table[Order Date], "&lt;="&amp;DATE(2022, 9, 12))</f>
        <v>12529390</v>
      </c>
      <c r="S393" s="25" t="b">
        <f>AND(Main_table[[#This Row],[Order Date]] &gt; DATE(2022,8,12), Main_table[[#This Row],[Order Date]] &lt;=DATE(2022,9,12))</f>
        <v>0</v>
      </c>
    </row>
    <row r="394" spans="2:19" ht="13.8" x14ac:dyDescent="0.25">
      <c r="B394" s="6" t="s">
        <v>1198</v>
      </c>
      <c r="C394" s="15">
        <v>44707</v>
      </c>
      <c r="D394" s="6" t="str">
        <f>TEXT(Main_table[[#This Row],[Order Date]],"d")</f>
        <v>26</v>
      </c>
      <c r="E394" s="6" t="str">
        <f>TEXT(Main_table[[#This Row],[Order Date]],"dddd")</f>
        <v>Thursday</v>
      </c>
      <c r="F394" s="6" t="str">
        <f>TEXT(Main_table[[#This Row],[Order Date]],"mmmm")</f>
        <v>May</v>
      </c>
      <c r="G394" s="6" t="s">
        <v>1199</v>
      </c>
      <c r="H394" s="6" t="s">
        <v>1200</v>
      </c>
      <c r="I394" s="6" t="s">
        <v>32</v>
      </c>
      <c r="J394" s="6" t="s">
        <v>45</v>
      </c>
      <c r="K394" s="25">
        <v>1500</v>
      </c>
      <c r="L394" s="26">
        <v>6</v>
      </c>
      <c r="M394" s="25">
        <f>Main_table[[#This Row],[Qty]]*Main_table[[#This Row],[Price]]</f>
        <v>9000</v>
      </c>
      <c r="N394" s="6" t="s">
        <v>23</v>
      </c>
      <c r="O394" s="25">
        <f>SUMIFS(Main_table[Amount], Main_table[Order Date], "&gt;"&amp;Main_table[[#This Row],[Order Date]]-30,Main_table[Order Date], "&lt;="&amp;Main_table[[#This Row],[Order Date]])</f>
        <v>2178920</v>
      </c>
      <c r="P394" s="25">
        <f>SUMIFS(Main_table[Amount], Main_table[Order Date], "&gt;"&amp;Main_table[[#This Row],[Order Date]]-90,Main_table[Order Date], "&lt;="&amp;Main_table[[#This Row],[Order Date]])</f>
        <v>3988880</v>
      </c>
      <c r="Q394" s="25">
        <f>SUMIFS(Main_table[Amount], Main_table[Order Date], "&gt;"&amp;DATE(2022, 9, 12)-30, Main_table[Order Date], "&lt;="&amp;DATE(2022, 9, 12))</f>
        <v>8929710</v>
      </c>
      <c r="R394" s="25">
        <f>SUMIFS(Main_table[Amount], Main_table[Order Date], "&gt;"&amp;DATE(2022, 9, 12)-90, Main_table[Order Date], "&lt;="&amp;DATE(2022, 9, 12))</f>
        <v>12529390</v>
      </c>
      <c r="S394" s="25" t="b">
        <f>AND(Main_table[[#This Row],[Order Date]] &gt; DATE(2022,8,12), Main_table[[#This Row],[Order Date]] &lt;=DATE(2022,9,12))</f>
        <v>0</v>
      </c>
    </row>
    <row r="395" spans="2:19" ht="13.8" x14ac:dyDescent="0.25">
      <c r="B395" s="6" t="s">
        <v>1201</v>
      </c>
      <c r="C395" s="15">
        <v>44708</v>
      </c>
      <c r="D395" s="6" t="str">
        <f>TEXT(Main_table[[#This Row],[Order Date]],"d")</f>
        <v>27</v>
      </c>
      <c r="E395" s="6" t="str">
        <f>TEXT(Main_table[[#This Row],[Order Date]],"dddd")</f>
        <v>Friday</v>
      </c>
      <c r="F395" s="6" t="str">
        <f>TEXT(Main_table[[#This Row],[Order Date]],"mmmm")</f>
        <v>May</v>
      </c>
      <c r="G395" s="6" t="s">
        <v>1202</v>
      </c>
      <c r="H395" s="6" t="s">
        <v>1203</v>
      </c>
      <c r="I395" s="6" t="s">
        <v>15</v>
      </c>
      <c r="J395" s="6" t="s">
        <v>16</v>
      </c>
      <c r="K395" s="25">
        <v>210</v>
      </c>
      <c r="L395" s="26">
        <v>2</v>
      </c>
      <c r="M395" s="25">
        <f>Main_table[[#This Row],[Qty]]*Main_table[[#This Row],[Price]]</f>
        <v>420</v>
      </c>
      <c r="N395" s="29" t="s">
        <v>17</v>
      </c>
      <c r="O395" s="25">
        <f>SUMIFS(Main_table[Amount], Main_table[Order Date], "&gt;"&amp;Main_table[[#This Row],[Order Date]]-30,Main_table[Order Date], "&lt;="&amp;Main_table[[#This Row],[Order Date]])</f>
        <v>2128930</v>
      </c>
      <c r="P395" s="25">
        <f>SUMIFS(Main_table[Amount], Main_table[Order Date], "&gt;"&amp;Main_table[[#This Row],[Order Date]]-90,Main_table[Order Date], "&lt;="&amp;Main_table[[#This Row],[Order Date]])</f>
        <v>4038690</v>
      </c>
      <c r="Q395" s="25">
        <f>SUMIFS(Main_table[Amount], Main_table[Order Date], "&gt;"&amp;DATE(2022, 9, 12)-30, Main_table[Order Date], "&lt;="&amp;DATE(2022, 9, 12))</f>
        <v>8929710</v>
      </c>
      <c r="R395" s="25">
        <f>SUMIFS(Main_table[Amount], Main_table[Order Date], "&gt;"&amp;DATE(2022, 9, 12)-90, Main_table[Order Date], "&lt;="&amp;DATE(2022, 9, 12))</f>
        <v>12529390</v>
      </c>
      <c r="S395" s="25" t="b">
        <f>AND(Main_table[[#This Row],[Order Date]] &gt; DATE(2022,8,12), Main_table[[#This Row],[Order Date]] &lt;=DATE(2022,9,12))</f>
        <v>0</v>
      </c>
    </row>
    <row r="396" spans="2:19" ht="13.8" x14ac:dyDescent="0.25">
      <c r="B396" s="6" t="s">
        <v>1204</v>
      </c>
      <c r="C396" s="15">
        <v>44708</v>
      </c>
      <c r="D396" s="6" t="str">
        <f>TEXT(Main_table[[#This Row],[Order Date]],"d")</f>
        <v>27</v>
      </c>
      <c r="E396" s="6" t="str">
        <f>TEXT(Main_table[[#This Row],[Order Date]],"dddd")</f>
        <v>Friday</v>
      </c>
      <c r="F396" s="6" t="str">
        <f>TEXT(Main_table[[#This Row],[Order Date]],"mmmm")</f>
        <v>May</v>
      </c>
      <c r="G396" s="6" t="s">
        <v>1205</v>
      </c>
      <c r="H396" s="6" t="s">
        <v>1206</v>
      </c>
      <c r="I396" s="6" t="s">
        <v>21</v>
      </c>
      <c r="J396" s="6" t="s">
        <v>22</v>
      </c>
      <c r="K396" s="25">
        <v>4000</v>
      </c>
      <c r="L396" s="26">
        <v>3</v>
      </c>
      <c r="M396" s="25">
        <f>Main_table[[#This Row],[Qty]]*Main_table[[#This Row],[Price]]</f>
        <v>12000</v>
      </c>
      <c r="N396" s="6" t="s">
        <v>23</v>
      </c>
      <c r="O396" s="25">
        <f>SUMIFS(Main_table[Amount], Main_table[Order Date], "&gt;"&amp;Main_table[[#This Row],[Order Date]]-30,Main_table[Order Date], "&lt;="&amp;Main_table[[#This Row],[Order Date]])</f>
        <v>2128930</v>
      </c>
      <c r="P396" s="25">
        <f>SUMIFS(Main_table[Amount], Main_table[Order Date], "&gt;"&amp;Main_table[[#This Row],[Order Date]]-90,Main_table[Order Date], "&lt;="&amp;Main_table[[#This Row],[Order Date]])</f>
        <v>4038690</v>
      </c>
      <c r="Q396" s="25">
        <f>SUMIFS(Main_table[Amount], Main_table[Order Date], "&gt;"&amp;DATE(2022, 9, 12)-30, Main_table[Order Date], "&lt;="&amp;DATE(2022, 9, 12))</f>
        <v>8929710</v>
      </c>
      <c r="R396" s="25">
        <f>SUMIFS(Main_table[Amount], Main_table[Order Date], "&gt;"&amp;DATE(2022, 9, 12)-90, Main_table[Order Date], "&lt;="&amp;DATE(2022, 9, 12))</f>
        <v>12529390</v>
      </c>
      <c r="S396" s="25" t="b">
        <f>AND(Main_table[[#This Row],[Order Date]] &gt; DATE(2022,8,12), Main_table[[#This Row],[Order Date]] &lt;=DATE(2022,9,12))</f>
        <v>0</v>
      </c>
    </row>
    <row r="397" spans="2:19" ht="13.8" x14ac:dyDescent="0.25">
      <c r="B397" s="6" t="s">
        <v>1207</v>
      </c>
      <c r="C397" s="15">
        <v>44708</v>
      </c>
      <c r="D397" s="6" t="str">
        <f>TEXT(Main_table[[#This Row],[Order Date]],"d")</f>
        <v>27</v>
      </c>
      <c r="E397" s="6" t="str">
        <f>TEXT(Main_table[[#This Row],[Order Date]],"dddd")</f>
        <v>Friday</v>
      </c>
      <c r="F397" s="6" t="str">
        <f>TEXT(Main_table[[#This Row],[Order Date]],"mmmm")</f>
        <v>May</v>
      </c>
      <c r="G397" s="6" t="s">
        <v>1208</v>
      </c>
      <c r="H397" s="6" t="s">
        <v>1209</v>
      </c>
      <c r="I397" s="6" t="s">
        <v>27</v>
      </c>
      <c r="J397" s="6" t="s">
        <v>28</v>
      </c>
      <c r="K397" s="25">
        <v>3200</v>
      </c>
      <c r="L397" s="26">
        <v>5</v>
      </c>
      <c r="M397" s="25">
        <f>Main_table[[#This Row],[Qty]]*Main_table[[#This Row],[Price]]</f>
        <v>16000</v>
      </c>
      <c r="N397" s="6" t="s">
        <v>17</v>
      </c>
      <c r="O397" s="25">
        <f>SUMIFS(Main_table[Amount], Main_table[Order Date], "&gt;"&amp;Main_table[[#This Row],[Order Date]]-30,Main_table[Order Date], "&lt;="&amp;Main_table[[#This Row],[Order Date]])</f>
        <v>2128930</v>
      </c>
      <c r="P397" s="25">
        <f>SUMIFS(Main_table[Amount], Main_table[Order Date], "&gt;"&amp;Main_table[[#This Row],[Order Date]]-90,Main_table[Order Date], "&lt;="&amp;Main_table[[#This Row],[Order Date]])</f>
        <v>4038690</v>
      </c>
      <c r="Q397" s="25">
        <f>SUMIFS(Main_table[Amount], Main_table[Order Date], "&gt;"&amp;DATE(2022, 9, 12)-30, Main_table[Order Date], "&lt;="&amp;DATE(2022, 9, 12))</f>
        <v>8929710</v>
      </c>
      <c r="R397" s="25">
        <f>SUMIFS(Main_table[Amount], Main_table[Order Date], "&gt;"&amp;DATE(2022, 9, 12)-90, Main_table[Order Date], "&lt;="&amp;DATE(2022, 9, 12))</f>
        <v>12529390</v>
      </c>
      <c r="S397" s="25" t="b">
        <f>AND(Main_table[[#This Row],[Order Date]] &gt; DATE(2022,8,12), Main_table[[#This Row],[Order Date]] &lt;=DATE(2022,9,12))</f>
        <v>0</v>
      </c>
    </row>
    <row r="398" spans="2:19" ht="13.8" x14ac:dyDescent="0.25">
      <c r="B398" s="6" t="s">
        <v>1210</v>
      </c>
      <c r="C398" s="15">
        <v>44708</v>
      </c>
      <c r="D398" s="6" t="str">
        <f>TEXT(Main_table[[#This Row],[Order Date]],"d")</f>
        <v>27</v>
      </c>
      <c r="E398" s="6" t="str">
        <f>TEXT(Main_table[[#This Row],[Order Date]],"dddd")</f>
        <v>Friday</v>
      </c>
      <c r="F398" s="6" t="str">
        <f>TEXT(Main_table[[#This Row],[Order Date]],"mmmm")</f>
        <v>May</v>
      </c>
      <c r="G398" s="6" t="s">
        <v>1211</v>
      </c>
      <c r="H398" s="6" t="s">
        <v>1212</v>
      </c>
      <c r="I398" s="6" t="s">
        <v>32</v>
      </c>
      <c r="J398" s="6" t="s">
        <v>33</v>
      </c>
      <c r="K398" s="25">
        <v>2900</v>
      </c>
      <c r="L398" s="26">
        <v>3</v>
      </c>
      <c r="M398" s="25">
        <f>Main_table[[#This Row],[Qty]]*Main_table[[#This Row],[Price]]</f>
        <v>8700</v>
      </c>
      <c r="N398" s="6" t="s">
        <v>23</v>
      </c>
      <c r="O398" s="25">
        <f>SUMIFS(Main_table[Amount], Main_table[Order Date], "&gt;"&amp;Main_table[[#This Row],[Order Date]]-30,Main_table[Order Date], "&lt;="&amp;Main_table[[#This Row],[Order Date]])</f>
        <v>2128930</v>
      </c>
      <c r="P398" s="25">
        <f>SUMIFS(Main_table[Amount], Main_table[Order Date], "&gt;"&amp;Main_table[[#This Row],[Order Date]]-90,Main_table[Order Date], "&lt;="&amp;Main_table[[#This Row],[Order Date]])</f>
        <v>4038690</v>
      </c>
      <c r="Q398" s="25">
        <f>SUMIFS(Main_table[Amount], Main_table[Order Date], "&gt;"&amp;DATE(2022, 9, 12)-30, Main_table[Order Date], "&lt;="&amp;DATE(2022, 9, 12))</f>
        <v>8929710</v>
      </c>
      <c r="R398" s="25">
        <f>SUMIFS(Main_table[Amount], Main_table[Order Date], "&gt;"&amp;DATE(2022, 9, 12)-90, Main_table[Order Date], "&lt;="&amp;DATE(2022, 9, 12))</f>
        <v>12529390</v>
      </c>
      <c r="S398" s="25" t="b">
        <f>AND(Main_table[[#This Row],[Order Date]] &gt; DATE(2022,8,12), Main_table[[#This Row],[Order Date]] &lt;=DATE(2022,9,12))</f>
        <v>0</v>
      </c>
    </row>
    <row r="399" spans="2:19" ht="13.8" x14ac:dyDescent="0.25">
      <c r="B399" s="6" t="s">
        <v>1213</v>
      </c>
      <c r="C399" s="15">
        <v>44708</v>
      </c>
      <c r="D399" s="6" t="str">
        <f>TEXT(Main_table[[#This Row],[Order Date]],"d")</f>
        <v>27</v>
      </c>
      <c r="E399" s="6" t="str">
        <f>TEXT(Main_table[[#This Row],[Order Date]],"dddd")</f>
        <v>Friday</v>
      </c>
      <c r="F399" s="6" t="str">
        <f>TEXT(Main_table[[#This Row],[Order Date]],"mmmm")</f>
        <v>May</v>
      </c>
      <c r="G399" s="6" t="s">
        <v>1214</v>
      </c>
      <c r="H399" s="6" t="s">
        <v>1215</v>
      </c>
      <c r="I399" s="6" t="s">
        <v>15</v>
      </c>
      <c r="J399" s="6" t="s">
        <v>37</v>
      </c>
      <c r="K399" s="25">
        <v>190</v>
      </c>
      <c r="L399" s="26">
        <v>1</v>
      </c>
      <c r="M399" s="25">
        <f>Main_table[[#This Row],[Qty]]*Main_table[[#This Row],[Price]]</f>
        <v>190</v>
      </c>
      <c r="N399" s="29" t="s">
        <v>17</v>
      </c>
      <c r="O399" s="25">
        <f>SUMIFS(Main_table[Amount], Main_table[Order Date], "&gt;"&amp;Main_table[[#This Row],[Order Date]]-30,Main_table[Order Date], "&lt;="&amp;Main_table[[#This Row],[Order Date]])</f>
        <v>2128930</v>
      </c>
      <c r="P399" s="25">
        <f>SUMIFS(Main_table[Amount], Main_table[Order Date], "&gt;"&amp;Main_table[[#This Row],[Order Date]]-90,Main_table[Order Date], "&lt;="&amp;Main_table[[#This Row],[Order Date]])</f>
        <v>4038690</v>
      </c>
      <c r="Q399" s="25">
        <f>SUMIFS(Main_table[Amount], Main_table[Order Date], "&gt;"&amp;DATE(2022, 9, 12)-30, Main_table[Order Date], "&lt;="&amp;DATE(2022, 9, 12))</f>
        <v>8929710</v>
      </c>
      <c r="R399" s="25">
        <f>SUMIFS(Main_table[Amount], Main_table[Order Date], "&gt;"&amp;DATE(2022, 9, 12)-90, Main_table[Order Date], "&lt;="&amp;DATE(2022, 9, 12))</f>
        <v>12529390</v>
      </c>
      <c r="S399" s="25" t="b">
        <f>AND(Main_table[[#This Row],[Order Date]] &gt; DATE(2022,8,12), Main_table[[#This Row],[Order Date]] &lt;=DATE(2022,9,12))</f>
        <v>0</v>
      </c>
    </row>
    <row r="400" spans="2:19" ht="13.8" x14ac:dyDescent="0.25">
      <c r="B400" s="6" t="s">
        <v>1216</v>
      </c>
      <c r="C400" s="15">
        <v>44708</v>
      </c>
      <c r="D400" s="6" t="str">
        <f>TEXT(Main_table[[#This Row],[Order Date]],"d")</f>
        <v>27</v>
      </c>
      <c r="E400" s="6" t="str">
        <f>TEXT(Main_table[[#This Row],[Order Date]],"dddd")</f>
        <v>Friday</v>
      </c>
      <c r="F400" s="6" t="str">
        <f>TEXT(Main_table[[#This Row],[Order Date]],"mmmm")</f>
        <v>May</v>
      </c>
      <c r="G400" s="6" t="s">
        <v>1217</v>
      </c>
      <c r="H400" s="6" t="s">
        <v>1218</v>
      </c>
      <c r="I400" s="6" t="s">
        <v>21</v>
      </c>
      <c r="J400" s="6" t="s">
        <v>41</v>
      </c>
      <c r="K400" s="25">
        <v>4000</v>
      </c>
      <c r="L400" s="26">
        <v>2</v>
      </c>
      <c r="M400" s="25">
        <f>Main_table[[#This Row],[Qty]]*Main_table[[#This Row],[Price]]</f>
        <v>8000</v>
      </c>
      <c r="N400" s="6" t="s">
        <v>23</v>
      </c>
      <c r="O400" s="25">
        <f>SUMIFS(Main_table[Amount], Main_table[Order Date], "&gt;"&amp;Main_table[[#This Row],[Order Date]]-30,Main_table[Order Date], "&lt;="&amp;Main_table[[#This Row],[Order Date]])</f>
        <v>2128930</v>
      </c>
      <c r="P400" s="25">
        <f>SUMIFS(Main_table[Amount], Main_table[Order Date], "&gt;"&amp;Main_table[[#This Row],[Order Date]]-90,Main_table[Order Date], "&lt;="&amp;Main_table[[#This Row],[Order Date]])</f>
        <v>4038690</v>
      </c>
      <c r="Q400" s="25">
        <f>SUMIFS(Main_table[Amount], Main_table[Order Date], "&gt;"&amp;DATE(2022, 9, 12)-30, Main_table[Order Date], "&lt;="&amp;DATE(2022, 9, 12))</f>
        <v>8929710</v>
      </c>
      <c r="R400" s="25">
        <f>SUMIFS(Main_table[Amount], Main_table[Order Date], "&gt;"&amp;DATE(2022, 9, 12)-90, Main_table[Order Date], "&lt;="&amp;DATE(2022, 9, 12))</f>
        <v>12529390</v>
      </c>
      <c r="S400" s="25" t="b">
        <f>AND(Main_table[[#This Row],[Order Date]] &gt; DATE(2022,8,12), Main_table[[#This Row],[Order Date]] &lt;=DATE(2022,9,12))</f>
        <v>0</v>
      </c>
    </row>
    <row r="401" spans="2:19" ht="13.8" x14ac:dyDescent="0.25">
      <c r="B401" s="6" t="s">
        <v>1219</v>
      </c>
      <c r="C401" s="15">
        <v>44708</v>
      </c>
      <c r="D401" s="6" t="str">
        <f>TEXT(Main_table[[#This Row],[Order Date]],"d")</f>
        <v>27</v>
      </c>
      <c r="E401" s="6" t="str">
        <f>TEXT(Main_table[[#This Row],[Order Date]],"dddd")</f>
        <v>Friday</v>
      </c>
      <c r="F401" s="6" t="str">
        <f>TEXT(Main_table[[#This Row],[Order Date]],"mmmm")</f>
        <v>May</v>
      </c>
      <c r="G401" s="6" t="s">
        <v>1220</v>
      </c>
      <c r="H401" s="6" t="s">
        <v>1221</v>
      </c>
      <c r="I401" s="6" t="s">
        <v>27</v>
      </c>
      <c r="J401" s="6" t="s">
        <v>45</v>
      </c>
      <c r="K401" s="25">
        <v>1500</v>
      </c>
      <c r="L401" s="26">
        <v>3</v>
      </c>
      <c r="M401" s="25">
        <f>Main_table[[#This Row],[Qty]]*Main_table[[#This Row],[Price]]</f>
        <v>4500</v>
      </c>
      <c r="N401" s="6" t="s">
        <v>17</v>
      </c>
      <c r="O401" s="25">
        <f>SUMIFS(Main_table[Amount], Main_table[Order Date], "&gt;"&amp;Main_table[[#This Row],[Order Date]]-30,Main_table[Order Date], "&lt;="&amp;Main_table[[#This Row],[Order Date]])</f>
        <v>2128930</v>
      </c>
      <c r="P401" s="25">
        <f>SUMIFS(Main_table[Amount], Main_table[Order Date], "&gt;"&amp;Main_table[[#This Row],[Order Date]]-90,Main_table[Order Date], "&lt;="&amp;Main_table[[#This Row],[Order Date]])</f>
        <v>4038690</v>
      </c>
      <c r="Q401" s="25">
        <f>SUMIFS(Main_table[Amount], Main_table[Order Date], "&gt;"&amp;DATE(2022, 9, 12)-30, Main_table[Order Date], "&lt;="&amp;DATE(2022, 9, 12))</f>
        <v>8929710</v>
      </c>
      <c r="R401" s="25">
        <f>SUMIFS(Main_table[Amount], Main_table[Order Date], "&gt;"&amp;DATE(2022, 9, 12)-90, Main_table[Order Date], "&lt;="&amp;DATE(2022, 9, 12))</f>
        <v>12529390</v>
      </c>
      <c r="S401" s="25" t="b">
        <f>AND(Main_table[[#This Row],[Order Date]] &gt; DATE(2022,8,12), Main_table[[#This Row],[Order Date]] &lt;=DATE(2022,9,12))</f>
        <v>0</v>
      </c>
    </row>
    <row r="402" spans="2:19" ht="13.8" x14ac:dyDescent="0.25">
      <c r="B402" s="6" t="s">
        <v>1222</v>
      </c>
      <c r="C402" s="15">
        <v>44709</v>
      </c>
      <c r="D402" s="6" t="str">
        <f>TEXT(Main_table[[#This Row],[Order Date]],"d")</f>
        <v>28</v>
      </c>
      <c r="E402" s="6" t="str">
        <f>TEXT(Main_table[[#This Row],[Order Date]],"dddd")</f>
        <v>Saturday</v>
      </c>
      <c r="F402" s="6" t="str">
        <f>TEXT(Main_table[[#This Row],[Order Date]],"mmmm")</f>
        <v>May</v>
      </c>
      <c r="G402" s="6" t="s">
        <v>1223</v>
      </c>
      <c r="H402" s="6" t="s">
        <v>1224</v>
      </c>
      <c r="I402" s="6" t="s">
        <v>32</v>
      </c>
      <c r="J402" s="6" t="s">
        <v>16</v>
      </c>
      <c r="K402" s="25">
        <v>210</v>
      </c>
      <c r="L402" s="26">
        <v>7</v>
      </c>
      <c r="M402" s="25">
        <f>Main_table[[#This Row],[Qty]]*Main_table[[#This Row],[Price]]</f>
        <v>1470</v>
      </c>
      <c r="N402" s="6" t="s">
        <v>23</v>
      </c>
      <c r="O402" s="25">
        <f>SUMIFS(Main_table[Amount], Main_table[Order Date], "&gt;"&amp;Main_table[[#This Row],[Order Date]]-30,Main_table[Order Date], "&lt;="&amp;Main_table[[#This Row],[Order Date]])</f>
        <v>2094880</v>
      </c>
      <c r="P402" s="25">
        <f>SUMIFS(Main_table[Amount], Main_table[Order Date], "&gt;"&amp;Main_table[[#This Row],[Order Date]]-90,Main_table[Order Date], "&lt;="&amp;Main_table[[#This Row],[Order Date]])</f>
        <v>4089320</v>
      </c>
      <c r="Q402" s="25">
        <f>SUMIFS(Main_table[Amount], Main_table[Order Date], "&gt;"&amp;DATE(2022, 9, 12)-30, Main_table[Order Date], "&lt;="&amp;DATE(2022, 9, 12))</f>
        <v>8929710</v>
      </c>
      <c r="R402" s="25">
        <f>SUMIFS(Main_table[Amount], Main_table[Order Date], "&gt;"&amp;DATE(2022, 9, 12)-90, Main_table[Order Date], "&lt;="&amp;DATE(2022, 9, 12))</f>
        <v>12529390</v>
      </c>
      <c r="S402" s="25" t="b">
        <f>AND(Main_table[[#This Row],[Order Date]] &gt; DATE(2022,8,12), Main_table[[#This Row],[Order Date]] &lt;=DATE(2022,9,12))</f>
        <v>0</v>
      </c>
    </row>
    <row r="403" spans="2:19" ht="13.8" x14ac:dyDescent="0.25">
      <c r="B403" s="6" t="s">
        <v>1225</v>
      </c>
      <c r="C403" s="15">
        <v>44709</v>
      </c>
      <c r="D403" s="6" t="str">
        <f>TEXT(Main_table[[#This Row],[Order Date]],"d")</f>
        <v>28</v>
      </c>
      <c r="E403" s="6" t="str">
        <f>TEXT(Main_table[[#This Row],[Order Date]],"dddd")</f>
        <v>Saturday</v>
      </c>
      <c r="F403" s="6" t="str">
        <f>TEXT(Main_table[[#This Row],[Order Date]],"mmmm")</f>
        <v>May</v>
      </c>
      <c r="G403" s="6" t="s">
        <v>1226</v>
      </c>
      <c r="H403" s="6" t="s">
        <v>1227</v>
      </c>
      <c r="I403" s="6" t="s">
        <v>15</v>
      </c>
      <c r="J403" s="6" t="s">
        <v>22</v>
      </c>
      <c r="K403" s="25">
        <v>4000</v>
      </c>
      <c r="L403" s="26">
        <v>6</v>
      </c>
      <c r="M403" s="25">
        <f>Main_table[[#This Row],[Qty]]*Main_table[[#This Row],[Price]]</f>
        <v>24000</v>
      </c>
      <c r="N403" s="29" t="s">
        <v>17</v>
      </c>
      <c r="O403" s="25">
        <f>SUMIFS(Main_table[Amount], Main_table[Order Date], "&gt;"&amp;Main_table[[#This Row],[Order Date]]-30,Main_table[Order Date], "&lt;="&amp;Main_table[[#This Row],[Order Date]])</f>
        <v>2094880</v>
      </c>
      <c r="P403" s="25">
        <f>SUMIFS(Main_table[Amount], Main_table[Order Date], "&gt;"&amp;Main_table[[#This Row],[Order Date]]-90,Main_table[Order Date], "&lt;="&amp;Main_table[[#This Row],[Order Date]])</f>
        <v>4089320</v>
      </c>
      <c r="Q403" s="25">
        <f>SUMIFS(Main_table[Amount], Main_table[Order Date], "&gt;"&amp;DATE(2022, 9, 12)-30, Main_table[Order Date], "&lt;="&amp;DATE(2022, 9, 12))</f>
        <v>8929710</v>
      </c>
      <c r="R403" s="25">
        <f>SUMIFS(Main_table[Amount], Main_table[Order Date], "&gt;"&amp;DATE(2022, 9, 12)-90, Main_table[Order Date], "&lt;="&amp;DATE(2022, 9, 12))</f>
        <v>12529390</v>
      </c>
      <c r="S403" s="25" t="b">
        <f>AND(Main_table[[#This Row],[Order Date]] &gt; DATE(2022,8,12), Main_table[[#This Row],[Order Date]] &lt;=DATE(2022,9,12))</f>
        <v>0</v>
      </c>
    </row>
    <row r="404" spans="2:19" ht="13.8" x14ac:dyDescent="0.25">
      <c r="B404" s="6" t="s">
        <v>1228</v>
      </c>
      <c r="C404" s="15">
        <v>44709</v>
      </c>
      <c r="D404" s="6" t="str">
        <f>TEXT(Main_table[[#This Row],[Order Date]],"d")</f>
        <v>28</v>
      </c>
      <c r="E404" s="6" t="str">
        <f>TEXT(Main_table[[#This Row],[Order Date]],"dddd")</f>
        <v>Saturday</v>
      </c>
      <c r="F404" s="6" t="str">
        <f>TEXT(Main_table[[#This Row],[Order Date]],"mmmm")</f>
        <v>May</v>
      </c>
      <c r="G404" s="6" t="s">
        <v>1229</v>
      </c>
      <c r="H404" s="6" t="s">
        <v>1230</v>
      </c>
      <c r="I404" s="6" t="s">
        <v>21</v>
      </c>
      <c r="J404" s="6" t="s">
        <v>28</v>
      </c>
      <c r="K404" s="25">
        <v>3200</v>
      </c>
      <c r="L404" s="26">
        <v>1</v>
      </c>
      <c r="M404" s="25">
        <f>Main_table[[#This Row],[Qty]]*Main_table[[#This Row],[Price]]</f>
        <v>3200</v>
      </c>
      <c r="N404" s="6" t="s">
        <v>23</v>
      </c>
      <c r="O404" s="25">
        <f>SUMIFS(Main_table[Amount], Main_table[Order Date], "&gt;"&amp;Main_table[[#This Row],[Order Date]]-30,Main_table[Order Date], "&lt;="&amp;Main_table[[#This Row],[Order Date]])</f>
        <v>2094880</v>
      </c>
      <c r="P404" s="25">
        <f>SUMIFS(Main_table[Amount], Main_table[Order Date], "&gt;"&amp;Main_table[[#This Row],[Order Date]]-90,Main_table[Order Date], "&lt;="&amp;Main_table[[#This Row],[Order Date]])</f>
        <v>4089320</v>
      </c>
      <c r="Q404" s="25">
        <f>SUMIFS(Main_table[Amount], Main_table[Order Date], "&gt;"&amp;DATE(2022, 9, 12)-30, Main_table[Order Date], "&lt;="&amp;DATE(2022, 9, 12))</f>
        <v>8929710</v>
      </c>
      <c r="R404" s="25">
        <f>SUMIFS(Main_table[Amount], Main_table[Order Date], "&gt;"&amp;DATE(2022, 9, 12)-90, Main_table[Order Date], "&lt;="&amp;DATE(2022, 9, 12))</f>
        <v>12529390</v>
      </c>
      <c r="S404" s="25" t="b">
        <f>AND(Main_table[[#This Row],[Order Date]] &gt; DATE(2022,8,12), Main_table[[#This Row],[Order Date]] &lt;=DATE(2022,9,12))</f>
        <v>0</v>
      </c>
    </row>
    <row r="405" spans="2:19" ht="13.8" x14ac:dyDescent="0.25">
      <c r="B405" s="6" t="s">
        <v>1231</v>
      </c>
      <c r="C405" s="15">
        <v>44709</v>
      </c>
      <c r="D405" s="6" t="str">
        <f>TEXT(Main_table[[#This Row],[Order Date]],"d")</f>
        <v>28</v>
      </c>
      <c r="E405" s="6" t="str">
        <f>TEXT(Main_table[[#This Row],[Order Date]],"dddd")</f>
        <v>Saturday</v>
      </c>
      <c r="F405" s="6" t="str">
        <f>TEXT(Main_table[[#This Row],[Order Date]],"mmmm")</f>
        <v>May</v>
      </c>
      <c r="G405" s="6" t="s">
        <v>1232</v>
      </c>
      <c r="H405" s="6" t="s">
        <v>1233</v>
      </c>
      <c r="I405" s="6" t="s">
        <v>27</v>
      </c>
      <c r="J405" s="6" t="s">
        <v>33</v>
      </c>
      <c r="K405" s="25">
        <v>2900</v>
      </c>
      <c r="L405" s="26">
        <v>3</v>
      </c>
      <c r="M405" s="25">
        <f>Main_table[[#This Row],[Qty]]*Main_table[[#This Row],[Price]]</f>
        <v>8700</v>
      </c>
      <c r="N405" s="6" t="s">
        <v>17</v>
      </c>
      <c r="O405" s="25">
        <f>SUMIFS(Main_table[Amount], Main_table[Order Date], "&gt;"&amp;Main_table[[#This Row],[Order Date]]-30,Main_table[Order Date], "&lt;="&amp;Main_table[[#This Row],[Order Date]])</f>
        <v>2094880</v>
      </c>
      <c r="P405" s="25">
        <f>SUMIFS(Main_table[Amount], Main_table[Order Date], "&gt;"&amp;Main_table[[#This Row],[Order Date]]-90,Main_table[Order Date], "&lt;="&amp;Main_table[[#This Row],[Order Date]])</f>
        <v>4089320</v>
      </c>
      <c r="Q405" s="25">
        <f>SUMIFS(Main_table[Amount], Main_table[Order Date], "&gt;"&amp;DATE(2022, 9, 12)-30, Main_table[Order Date], "&lt;="&amp;DATE(2022, 9, 12))</f>
        <v>8929710</v>
      </c>
      <c r="R405" s="25">
        <f>SUMIFS(Main_table[Amount], Main_table[Order Date], "&gt;"&amp;DATE(2022, 9, 12)-90, Main_table[Order Date], "&lt;="&amp;DATE(2022, 9, 12))</f>
        <v>12529390</v>
      </c>
      <c r="S405" s="25" t="b">
        <f>AND(Main_table[[#This Row],[Order Date]] &gt; DATE(2022,8,12), Main_table[[#This Row],[Order Date]] &lt;=DATE(2022,9,12))</f>
        <v>0</v>
      </c>
    </row>
    <row r="406" spans="2:19" ht="13.8" x14ac:dyDescent="0.25">
      <c r="B406" s="6" t="s">
        <v>1234</v>
      </c>
      <c r="C406" s="15">
        <v>44709</v>
      </c>
      <c r="D406" s="6" t="str">
        <f>TEXT(Main_table[[#This Row],[Order Date]],"d")</f>
        <v>28</v>
      </c>
      <c r="E406" s="6" t="str">
        <f>TEXT(Main_table[[#This Row],[Order Date]],"dddd")</f>
        <v>Saturday</v>
      </c>
      <c r="F406" s="6" t="str">
        <f>TEXT(Main_table[[#This Row],[Order Date]],"mmmm")</f>
        <v>May</v>
      </c>
      <c r="G406" s="6" t="s">
        <v>1235</v>
      </c>
      <c r="H406" s="6" t="s">
        <v>1236</v>
      </c>
      <c r="I406" s="6" t="s">
        <v>32</v>
      </c>
      <c r="J406" s="6" t="s">
        <v>37</v>
      </c>
      <c r="K406" s="25">
        <v>190</v>
      </c>
      <c r="L406" s="26">
        <v>4</v>
      </c>
      <c r="M406" s="25">
        <f>Main_table[[#This Row],[Qty]]*Main_table[[#This Row],[Price]]</f>
        <v>760</v>
      </c>
      <c r="N406" s="6" t="s">
        <v>23</v>
      </c>
      <c r="O406" s="25">
        <f>SUMIFS(Main_table[Amount], Main_table[Order Date], "&gt;"&amp;Main_table[[#This Row],[Order Date]]-30,Main_table[Order Date], "&lt;="&amp;Main_table[[#This Row],[Order Date]])</f>
        <v>2094880</v>
      </c>
      <c r="P406" s="25">
        <f>SUMIFS(Main_table[Amount], Main_table[Order Date], "&gt;"&amp;Main_table[[#This Row],[Order Date]]-90,Main_table[Order Date], "&lt;="&amp;Main_table[[#This Row],[Order Date]])</f>
        <v>4089320</v>
      </c>
      <c r="Q406" s="25">
        <f>SUMIFS(Main_table[Amount], Main_table[Order Date], "&gt;"&amp;DATE(2022, 9, 12)-30, Main_table[Order Date], "&lt;="&amp;DATE(2022, 9, 12))</f>
        <v>8929710</v>
      </c>
      <c r="R406" s="25">
        <f>SUMIFS(Main_table[Amount], Main_table[Order Date], "&gt;"&amp;DATE(2022, 9, 12)-90, Main_table[Order Date], "&lt;="&amp;DATE(2022, 9, 12))</f>
        <v>12529390</v>
      </c>
      <c r="S406" s="25" t="b">
        <f>AND(Main_table[[#This Row],[Order Date]] &gt; DATE(2022,8,12), Main_table[[#This Row],[Order Date]] &lt;=DATE(2022,9,12))</f>
        <v>0</v>
      </c>
    </row>
    <row r="407" spans="2:19" ht="13.8" x14ac:dyDescent="0.25">
      <c r="B407" s="6" t="s">
        <v>1237</v>
      </c>
      <c r="C407" s="15">
        <v>44709</v>
      </c>
      <c r="D407" s="6" t="str">
        <f>TEXT(Main_table[[#This Row],[Order Date]],"d")</f>
        <v>28</v>
      </c>
      <c r="E407" s="6" t="str">
        <f>TEXT(Main_table[[#This Row],[Order Date]],"dddd")</f>
        <v>Saturday</v>
      </c>
      <c r="F407" s="6" t="str">
        <f>TEXT(Main_table[[#This Row],[Order Date]],"mmmm")</f>
        <v>May</v>
      </c>
      <c r="G407" s="6" t="s">
        <v>1238</v>
      </c>
      <c r="H407" s="6" t="s">
        <v>1239</v>
      </c>
      <c r="I407" s="6" t="s">
        <v>15</v>
      </c>
      <c r="J407" s="6" t="s">
        <v>41</v>
      </c>
      <c r="K407" s="25">
        <v>4000</v>
      </c>
      <c r="L407" s="26">
        <v>2</v>
      </c>
      <c r="M407" s="25">
        <f>Main_table[[#This Row],[Qty]]*Main_table[[#This Row],[Price]]</f>
        <v>8000</v>
      </c>
      <c r="N407" s="29" t="s">
        <v>17</v>
      </c>
      <c r="O407" s="25">
        <f>SUMIFS(Main_table[Amount], Main_table[Order Date], "&gt;"&amp;Main_table[[#This Row],[Order Date]]-30,Main_table[Order Date], "&lt;="&amp;Main_table[[#This Row],[Order Date]])</f>
        <v>2094880</v>
      </c>
      <c r="P407" s="25">
        <f>SUMIFS(Main_table[Amount], Main_table[Order Date], "&gt;"&amp;Main_table[[#This Row],[Order Date]]-90,Main_table[Order Date], "&lt;="&amp;Main_table[[#This Row],[Order Date]])</f>
        <v>4089320</v>
      </c>
      <c r="Q407" s="25">
        <f>SUMIFS(Main_table[Amount], Main_table[Order Date], "&gt;"&amp;DATE(2022, 9, 12)-30, Main_table[Order Date], "&lt;="&amp;DATE(2022, 9, 12))</f>
        <v>8929710</v>
      </c>
      <c r="R407" s="25">
        <f>SUMIFS(Main_table[Amount], Main_table[Order Date], "&gt;"&amp;DATE(2022, 9, 12)-90, Main_table[Order Date], "&lt;="&amp;DATE(2022, 9, 12))</f>
        <v>12529390</v>
      </c>
      <c r="S407" s="25" t="b">
        <f>AND(Main_table[[#This Row],[Order Date]] &gt; DATE(2022,8,12), Main_table[[#This Row],[Order Date]] &lt;=DATE(2022,9,12))</f>
        <v>0</v>
      </c>
    </row>
    <row r="408" spans="2:19" ht="13.8" x14ac:dyDescent="0.25">
      <c r="B408" s="6" t="s">
        <v>1240</v>
      </c>
      <c r="C408" s="15">
        <v>44709</v>
      </c>
      <c r="D408" s="6" t="str">
        <f>TEXT(Main_table[[#This Row],[Order Date]],"d")</f>
        <v>28</v>
      </c>
      <c r="E408" s="6" t="str">
        <f>TEXT(Main_table[[#This Row],[Order Date]],"dddd")</f>
        <v>Saturday</v>
      </c>
      <c r="F408" s="6" t="str">
        <f>TEXT(Main_table[[#This Row],[Order Date]],"mmmm")</f>
        <v>May</v>
      </c>
      <c r="G408" s="6" t="s">
        <v>1241</v>
      </c>
      <c r="H408" s="6" t="s">
        <v>1242</v>
      </c>
      <c r="I408" s="6" t="s">
        <v>21</v>
      </c>
      <c r="J408" s="6" t="s">
        <v>45</v>
      </c>
      <c r="K408" s="25">
        <v>1500</v>
      </c>
      <c r="L408" s="26">
        <v>3</v>
      </c>
      <c r="M408" s="25">
        <f>Main_table[[#This Row],[Qty]]*Main_table[[#This Row],[Price]]</f>
        <v>4500</v>
      </c>
      <c r="N408" s="6" t="s">
        <v>23</v>
      </c>
      <c r="O408" s="25">
        <f>SUMIFS(Main_table[Amount], Main_table[Order Date], "&gt;"&amp;Main_table[[#This Row],[Order Date]]-30,Main_table[Order Date], "&lt;="&amp;Main_table[[#This Row],[Order Date]])</f>
        <v>2094880</v>
      </c>
      <c r="P408" s="25">
        <f>SUMIFS(Main_table[Amount], Main_table[Order Date], "&gt;"&amp;Main_table[[#This Row],[Order Date]]-90,Main_table[Order Date], "&lt;="&amp;Main_table[[#This Row],[Order Date]])</f>
        <v>4089320</v>
      </c>
      <c r="Q408" s="25">
        <f>SUMIFS(Main_table[Amount], Main_table[Order Date], "&gt;"&amp;DATE(2022, 9, 12)-30, Main_table[Order Date], "&lt;="&amp;DATE(2022, 9, 12))</f>
        <v>8929710</v>
      </c>
      <c r="R408" s="25">
        <f>SUMIFS(Main_table[Amount], Main_table[Order Date], "&gt;"&amp;DATE(2022, 9, 12)-90, Main_table[Order Date], "&lt;="&amp;DATE(2022, 9, 12))</f>
        <v>12529390</v>
      </c>
      <c r="S408" s="25" t="b">
        <f>AND(Main_table[[#This Row],[Order Date]] &gt; DATE(2022,8,12), Main_table[[#This Row],[Order Date]] &lt;=DATE(2022,9,12))</f>
        <v>0</v>
      </c>
    </row>
    <row r="409" spans="2:19" ht="13.8" x14ac:dyDescent="0.25">
      <c r="B409" s="6" t="s">
        <v>1243</v>
      </c>
      <c r="C409" s="15">
        <v>44710</v>
      </c>
      <c r="D409" s="6" t="str">
        <f>TEXT(Main_table[[#This Row],[Order Date]],"d")</f>
        <v>29</v>
      </c>
      <c r="E409" s="6" t="str">
        <f>TEXT(Main_table[[#This Row],[Order Date]],"dddd")</f>
        <v>Sunday</v>
      </c>
      <c r="F409" s="6" t="str">
        <f>TEXT(Main_table[[#This Row],[Order Date]],"mmmm")</f>
        <v>May</v>
      </c>
      <c r="G409" s="6" t="s">
        <v>1244</v>
      </c>
      <c r="H409" s="6" t="s">
        <v>1245</v>
      </c>
      <c r="I409" s="6" t="s">
        <v>27</v>
      </c>
      <c r="J409" s="6" t="s">
        <v>16</v>
      </c>
      <c r="K409" s="25">
        <v>210</v>
      </c>
      <c r="L409" s="26">
        <v>4</v>
      </c>
      <c r="M409" s="25">
        <f>Main_table[[#This Row],[Qty]]*Main_table[[#This Row],[Price]]</f>
        <v>840</v>
      </c>
      <c r="N409" s="6" t="s">
        <v>17</v>
      </c>
      <c r="O409" s="25">
        <f>SUMIFS(Main_table[Amount], Main_table[Order Date], "&gt;"&amp;Main_table[[#This Row],[Order Date]]-30,Main_table[Order Date], "&lt;="&amp;Main_table[[#This Row],[Order Date]])</f>
        <v>2144870</v>
      </c>
      <c r="P409" s="25">
        <f>SUMIFS(Main_table[Amount], Main_table[Order Date], "&gt;"&amp;Main_table[[#This Row],[Order Date]]-90,Main_table[Order Date], "&lt;="&amp;Main_table[[#This Row],[Order Date]])</f>
        <v>4189120</v>
      </c>
      <c r="Q409" s="25">
        <f>SUMIFS(Main_table[Amount], Main_table[Order Date], "&gt;"&amp;DATE(2022, 9, 12)-30, Main_table[Order Date], "&lt;="&amp;DATE(2022, 9, 12))</f>
        <v>8929710</v>
      </c>
      <c r="R409" s="25">
        <f>SUMIFS(Main_table[Amount], Main_table[Order Date], "&gt;"&amp;DATE(2022, 9, 12)-90, Main_table[Order Date], "&lt;="&amp;DATE(2022, 9, 12))</f>
        <v>12529390</v>
      </c>
      <c r="S409" s="25" t="b">
        <f>AND(Main_table[[#This Row],[Order Date]] &gt; DATE(2022,8,12), Main_table[[#This Row],[Order Date]] &lt;=DATE(2022,9,12))</f>
        <v>0</v>
      </c>
    </row>
    <row r="410" spans="2:19" ht="13.8" x14ac:dyDescent="0.25">
      <c r="B410" s="6" t="s">
        <v>1246</v>
      </c>
      <c r="C410" s="15">
        <v>44710</v>
      </c>
      <c r="D410" s="6" t="str">
        <f>TEXT(Main_table[[#This Row],[Order Date]],"d")</f>
        <v>29</v>
      </c>
      <c r="E410" s="6" t="str">
        <f>TEXT(Main_table[[#This Row],[Order Date]],"dddd")</f>
        <v>Sunday</v>
      </c>
      <c r="F410" s="6" t="str">
        <f>TEXT(Main_table[[#This Row],[Order Date]],"mmmm")</f>
        <v>May</v>
      </c>
      <c r="G410" s="6" t="s">
        <v>1247</v>
      </c>
      <c r="H410" s="6" t="s">
        <v>1248</v>
      </c>
      <c r="I410" s="6" t="s">
        <v>32</v>
      </c>
      <c r="J410" s="6" t="s">
        <v>22</v>
      </c>
      <c r="K410" s="25">
        <v>4000</v>
      </c>
      <c r="L410" s="26">
        <v>5</v>
      </c>
      <c r="M410" s="25">
        <f>Main_table[[#This Row],[Qty]]*Main_table[[#This Row],[Price]]</f>
        <v>20000</v>
      </c>
      <c r="N410" s="6" t="s">
        <v>23</v>
      </c>
      <c r="O410" s="25">
        <f>SUMIFS(Main_table[Amount], Main_table[Order Date], "&gt;"&amp;Main_table[[#This Row],[Order Date]]-30,Main_table[Order Date], "&lt;="&amp;Main_table[[#This Row],[Order Date]])</f>
        <v>2144870</v>
      </c>
      <c r="P410" s="25">
        <f>SUMIFS(Main_table[Amount], Main_table[Order Date], "&gt;"&amp;Main_table[[#This Row],[Order Date]]-90,Main_table[Order Date], "&lt;="&amp;Main_table[[#This Row],[Order Date]])</f>
        <v>4189120</v>
      </c>
      <c r="Q410" s="25">
        <f>SUMIFS(Main_table[Amount], Main_table[Order Date], "&gt;"&amp;DATE(2022, 9, 12)-30, Main_table[Order Date], "&lt;="&amp;DATE(2022, 9, 12))</f>
        <v>8929710</v>
      </c>
      <c r="R410" s="25">
        <f>SUMIFS(Main_table[Amount], Main_table[Order Date], "&gt;"&amp;DATE(2022, 9, 12)-90, Main_table[Order Date], "&lt;="&amp;DATE(2022, 9, 12))</f>
        <v>12529390</v>
      </c>
      <c r="S410" s="25" t="b">
        <f>AND(Main_table[[#This Row],[Order Date]] &gt; DATE(2022,8,12), Main_table[[#This Row],[Order Date]] &lt;=DATE(2022,9,12))</f>
        <v>0</v>
      </c>
    </row>
    <row r="411" spans="2:19" ht="13.8" x14ac:dyDescent="0.25">
      <c r="B411" s="6" t="s">
        <v>1249</v>
      </c>
      <c r="C411" s="15">
        <v>44710</v>
      </c>
      <c r="D411" s="6" t="str">
        <f>TEXT(Main_table[[#This Row],[Order Date]],"d")</f>
        <v>29</v>
      </c>
      <c r="E411" s="6" t="str">
        <f>TEXT(Main_table[[#This Row],[Order Date]],"dddd")</f>
        <v>Sunday</v>
      </c>
      <c r="F411" s="6" t="str">
        <f>TEXT(Main_table[[#This Row],[Order Date]],"mmmm")</f>
        <v>May</v>
      </c>
      <c r="G411" s="6" t="s">
        <v>1250</v>
      </c>
      <c r="H411" s="6" t="s">
        <v>1251</v>
      </c>
      <c r="I411" s="6" t="s">
        <v>15</v>
      </c>
      <c r="J411" s="6" t="s">
        <v>28</v>
      </c>
      <c r="K411" s="25">
        <v>3200</v>
      </c>
      <c r="L411" s="26">
        <v>6</v>
      </c>
      <c r="M411" s="25">
        <f>Main_table[[#This Row],[Qty]]*Main_table[[#This Row],[Price]]</f>
        <v>19200</v>
      </c>
      <c r="N411" s="29" t="s">
        <v>17</v>
      </c>
      <c r="O411" s="25">
        <f>SUMIFS(Main_table[Amount], Main_table[Order Date], "&gt;"&amp;Main_table[[#This Row],[Order Date]]-30,Main_table[Order Date], "&lt;="&amp;Main_table[[#This Row],[Order Date]])</f>
        <v>2144870</v>
      </c>
      <c r="P411" s="25">
        <f>SUMIFS(Main_table[Amount], Main_table[Order Date], "&gt;"&amp;Main_table[[#This Row],[Order Date]]-90,Main_table[Order Date], "&lt;="&amp;Main_table[[#This Row],[Order Date]])</f>
        <v>4189120</v>
      </c>
      <c r="Q411" s="25">
        <f>SUMIFS(Main_table[Amount], Main_table[Order Date], "&gt;"&amp;DATE(2022, 9, 12)-30, Main_table[Order Date], "&lt;="&amp;DATE(2022, 9, 12))</f>
        <v>8929710</v>
      </c>
      <c r="R411" s="25">
        <f>SUMIFS(Main_table[Amount], Main_table[Order Date], "&gt;"&amp;DATE(2022, 9, 12)-90, Main_table[Order Date], "&lt;="&amp;DATE(2022, 9, 12))</f>
        <v>12529390</v>
      </c>
      <c r="S411" s="25" t="b">
        <f>AND(Main_table[[#This Row],[Order Date]] &gt; DATE(2022,8,12), Main_table[[#This Row],[Order Date]] &lt;=DATE(2022,9,12))</f>
        <v>0</v>
      </c>
    </row>
    <row r="412" spans="2:19" ht="13.8" x14ac:dyDescent="0.25">
      <c r="B412" s="6" t="s">
        <v>1252</v>
      </c>
      <c r="C412" s="15">
        <v>44710</v>
      </c>
      <c r="D412" s="6" t="str">
        <f>TEXT(Main_table[[#This Row],[Order Date]],"d")</f>
        <v>29</v>
      </c>
      <c r="E412" s="6" t="str">
        <f>TEXT(Main_table[[#This Row],[Order Date]],"dddd")</f>
        <v>Sunday</v>
      </c>
      <c r="F412" s="6" t="str">
        <f>TEXT(Main_table[[#This Row],[Order Date]],"mmmm")</f>
        <v>May</v>
      </c>
      <c r="G412" s="6" t="s">
        <v>1253</v>
      </c>
      <c r="H412" s="6" t="s">
        <v>1254</v>
      </c>
      <c r="I412" s="6" t="s">
        <v>21</v>
      </c>
      <c r="J412" s="6" t="s">
        <v>33</v>
      </c>
      <c r="K412" s="25">
        <v>2900</v>
      </c>
      <c r="L412" s="26">
        <v>5</v>
      </c>
      <c r="M412" s="25">
        <f>Main_table[[#This Row],[Qty]]*Main_table[[#This Row],[Price]]</f>
        <v>14500</v>
      </c>
      <c r="N412" s="6" t="s">
        <v>23</v>
      </c>
      <c r="O412" s="25">
        <f>SUMIFS(Main_table[Amount], Main_table[Order Date], "&gt;"&amp;Main_table[[#This Row],[Order Date]]-30,Main_table[Order Date], "&lt;="&amp;Main_table[[#This Row],[Order Date]])</f>
        <v>2144870</v>
      </c>
      <c r="P412" s="25">
        <f>SUMIFS(Main_table[Amount], Main_table[Order Date], "&gt;"&amp;Main_table[[#This Row],[Order Date]]-90,Main_table[Order Date], "&lt;="&amp;Main_table[[#This Row],[Order Date]])</f>
        <v>4189120</v>
      </c>
      <c r="Q412" s="25">
        <f>SUMIFS(Main_table[Amount], Main_table[Order Date], "&gt;"&amp;DATE(2022, 9, 12)-30, Main_table[Order Date], "&lt;="&amp;DATE(2022, 9, 12))</f>
        <v>8929710</v>
      </c>
      <c r="R412" s="25">
        <f>SUMIFS(Main_table[Amount], Main_table[Order Date], "&gt;"&amp;DATE(2022, 9, 12)-90, Main_table[Order Date], "&lt;="&amp;DATE(2022, 9, 12))</f>
        <v>12529390</v>
      </c>
      <c r="S412" s="25" t="b">
        <f>AND(Main_table[[#This Row],[Order Date]] &gt; DATE(2022,8,12), Main_table[[#This Row],[Order Date]] &lt;=DATE(2022,9,12))</f>
        <v>0</v>
      </c>
    </row>
    <row r="413" spans="2:19" ht="13.8" x14ac:dyDescent="0.25">
      <c r="B413" s="6" t="s">
        <v>1255</v>
      </c>
      <c r="C413" s="15">
        <v>44710</v>
      </c>
      <c r="D413" s="6" t="str">
        <f>TEXT(Main_table[[#This Row],[Order Date]],"d")</f>
        <v>29</v>
      </c>
      <c r="E413" s="6" t="str">
        <f>TEXT(Main_table[[#This Row],[Order Date]],"dddd")</f>
        <v>Sunday</v>
      </c>
      <c r="F413" s="6" t="str">
        <f>TEXT(Main_table[[#This Row],[Order Date]],"mmmm")</f>
        <v>May</v>
      </c>
      <c r="G413" s="6" t="s">
        <v>1256</v>
      </c>
      <c r="H413" s="6" t="s">
        <v>1257</v>
      </c>
      <c r="I413" s="6" t="s">
        <v>27</v>
      </c>
      <c r="J413" s="6" t="s">
        <v>37</v>
      </c>
      <c r="K413" s="25">
        <v>190</v>
      </c>
      <c r="L413" s="26">
        <v>4</v>
      </c>
      <c r="M413" s="25">
        <f>Main_table[[#This Row],[Qty]]*Main_table[[#This Row],[Price]]</f>
        <v>760</v>
      </c>
      <c r="N413" s="6" t="s">
        <v>17</v>
      </c>
      <c r="O413" s="25">
        <f>SUMIFS(Main_table[Amount], Main_table[Order Date], "&gt;"&amp;Main_table[[#This Row],[Order Date]]-30,Main_table[Order Date], "&lt;="&amp;Main_table[[#This Row],[Order Date]])</f>
        <v>2144870</v>
      </c>
      <c r="P413" s="25">
        <f>SUMIFS(Main_table[Amount], Main_table[Order Date], "&gt;"&amp;Main_table[[#This Row],[Order Date]]-90,Main_table[Order Date], "&lt;="&amp;Main_table[[#This Row],[Order Date]])</f>
        <v>4189120</v>
      </c>
      <c r="Q413" s="25">
        <f>SUMIFS(Main_table[Amount], Main_table[Order Date], "&gt;"&amp;DATE(2022, 9, 12)-30, Main_table[Order Date], "&lt;="&amp;DATE(2022, 9, 12))</f>
        <v>8929710</v>
      </c>
      <c r="R413" s="25">
        <f>SUMIFS(Main_table[Amount], Main_table[Order Date], "&gt;"&amp;DATE(2022, 9, 12)-90, Main_table[Order Date], "&lt;="&amp;DATE(2022, 9, 12))</f>
        <v>12529390</v>
      </c>
      <c r="S413" s="25" t="b">
        <f>AND(Main_table[[#This Row],[Order Date]] &gt; DATE(2022,8,12), Main_table[[#This Row],[Order Date]] &lt;=DATE(2022,9,12))</f>
        <v>0</v>
      </c>
    </row>
    <row r="414" spans="2:19" ht="13.8" x14ac:dyDescent="0.25">
      <c r="B414" s="6" t="s">
        <v>1258</v>
      </c>
      <c r="C414" s="15">
        <v>44710</v>
      </c>
      <c r="D414" s="6" t="str">
        <f>TEXT(Main_table[[#This Row],[Order Date]],"d")</f>
        <v>29</v>
      </c>
      <c r="E414" s="6" t="str">
        <f>TEXT(Main_table[[#This Row],[Order Date]],"dddd")</f>
        <v>Sunday</v>
      </c>
      <c r="F414" s="6" t="str">
        <f>TEXT(Main_table[[#This Row],[Order Date]],"mmmm")</f>
        <v>May</v>
      </c>
      <c r="G414" s="6" t="s">
        <v>1259</v>
      </c>
      <c r="H414" s="6" t="s">
        <v>1260</v>
      </c>
      <c r="I414" s="6" t="s">
        <v>32</v>
      </c>
      <c r="J414" s="6" t="s">
        <v>41</v>
      </c>
      <c r="K414" s="25">
        <v>4000</v>
      </c>
      <c r="L414" s="26">
        <v>10</v>
      </c>
      <c r="M414" s="25">
        <f>Main_table[[#This Row],[Qty]]*Main_table[[#This Row],[Price]]</f>
        <v>40000</v>
      </c>
      <c r="N414" s="6" t="s">
        <v>23</v>
      </c>
      <c r="O414" s="25">
        <f>SUMIFS(Main_table[Amount], Main_table[Order Date], "&gt;"&amp;Main_table[[#This Row],[Order Date]]-30,Main_table[Order Date], "&lt;="&amp;Main_table[[#This Row],[Order Date]])</f>
        <v>2144870</v>
      </c>
      <c r="P414" s="25">
        <f>SUMIFS(Main_table[Amount], Main_table[Order Date], "&gt;"&amp;Main_table[[#This Row],[Order Date]]-90,Main_table[Order Date], "&lt;="&amp;Main_table[[#This Row],[Order Date]])</f>
        <v>4189120</v>
      </c>
      <c r="Q414" s="25">
        <f>SUMIFS(Main_table[Amount], Main_table[Order Date], "&gt;"&amp;DATE(2022, 9, 12)-30, Main_table[Order Date], "&lt;="&amp;DATE(2022, 9, 12))</f>
        <v>8929710</v>
      </c>
      <c r="R414" s="25">
        <f>SUMIFS(Main_table[Amount], Main_table[Order Date], "&gt;"&amp;DATE(2022, 9, 12)-90, Main_table[Order Date], "&lt;="&amp;DATE(2022, 9, 12))</f>
        <v>12529390</v>
      </c>
      <c r="S414" s="25" t="b">
        <f>AND(Main_table[[#This Row],[Order Date]] &gt; DATE(2022,8,12), Main_table[[#This Row],[Order Date]] &lt;=DATE(2022,9,12))</f>
        <v>0</v>
      </c>
    </row>
    <row r="415" spans="2:19" ht="13.8" x14ac:dyDescent="0.25">
      <c r="B415" s="6" t="s">
        <v>1261</v>
      </c>
      <c r="C415" s="15">
        <v>44710</v>
      </c>
      <c r="D415" s="6" t="str">
        <f>TEXT(Main_table[[#This Row],[Order Date]],"d")</f>
        <v>29</v>
      </c>
      <c r="E415" s="6" t="str">
        <f>TEXT(Main_table[[#This Row],[Order Date]],"dddd")</f>
        <v>Sunday</v>
      </c>
      <c r="F415" s="6" t="str">
        <f>TEXT(Main_table[[#This Row],[Order Date]],"mmmm")</f>
        <v>May</v>
      </c>
      <c r="G415" s="6" t="s">
        <v>1262</v>
      </c>
      <c r="H415" s="6" t="s">
        <v>1263</v>
      </c>
      <c r="I415" s="6" t="s">
        <v>15</v>
      </c>
      <c r="J415" s="6" t="s">
        <v>45</v>
      </c>
      <c r="K415" s="25">
        <v>1500</v>
      </c>
      <c r="L415" s="26">
        <v>3</v>
      </c>
      <c r="M415" s="25">
        <f>Main_table[[#This Row],[Qty]]*Main_table[[#This Row],[Price]]</f>
        <v>4500</v>
      </c>
      <c r="N415" s="29" t="s">
        <v>17</v>
      </c>
      <c r="O415" s="25">
        <f>SUMIFS(Main_table[Amount], Main_table[Order Date], "&gt;"&amp;Main_table[[#This Row],[Order Date]]-30,Main_table[Order Date], "&lt;="&amp;Main_table[[#This Row],[Order Date]])</f>
        <v>2144870</v>
      </c>
      <c r="P415" s="25">
        <f>SUMIFS(Main_table[Amount], Main_table[Order Date], "&gt;"&amp;Main_table[[#This Row],[Order Date]]-90,Main_table[Order Date], "&lt;="&amp;Main_table[[#This Row],[Order Date]])</f>
        <v>4189120</v>
      </c>
      <c r="Q415" s="25">
        <f>SUMIFS(Main_table[Amount], Main_table[Order Date], "&gt;"&amp;DATE(2022, 9, 12)-30, Main_table[Order Date], "&lt;="&amp;DATE(2022, 9, 12))</f>
        <v>8929710</v>
      </c>
      <c r="R415" s="25">
        <f>SUMIFS(Main_table[Amount], Main_table[Order Date], "&gt;"&amp;DATE(2022, 9, 12)-90, Main_table[Order Date], "&lt;="&amp;DATE(2022, 9, 12))</f>
        <v>12529390</v>
      </c>
      <c r="S415" s="25" t="b">
        <f>AND(Main_table[[#This Row],[Order Date]] &gt; DATE(2022,8,12), Main_table[[#This Row],[Order Date]] &lt;=DATE(2022,9,12))</f>
        <v>0</v>
      </c>
    </row>
    <row r="416" spans="2:19" ht="13.8" x14ac:dyDescent="0.25">
      <c r="B416" s="6" t="s">
        <v>1264</v>
      </c>
      <c r="C416" s="15">
        <v>44711</v>
      </c>
      <c r="D416" s="6" t="str">
        <f>TEXT(Main_table[[#This Row],[Order Date]],"d")</f>
        <v>30</v>
      </c>
      <c r="E416" s="6" t="str">
        <f>TEXT(Main_table[[#This Row],[Order Date]],"dddd")</f>
        <v>Monday</v>
      </c>
      <c r="F416" s="6" t="str">
        <f>TEXT(Main_table[[#This Row],[Order Date]],"mmmm")</f>
        <v>May</v>
      </c>
      <c r="G416" s="6" t="s">
        <v>1265</v>
      </c>
      <c r="H416" s="6" t="s">
        <v>1266</v>
      </c>
      <c r="I416" s="6" t="s">
        <v>21</v>
      </c>
      <c r="J416" s="6" t="s">
        <v>16</v>
      </c>
      <c r="K416" s="25">
        <v>210</v>
      </c>
      <c r="L416" s="26">
        <v>4</v>
      </c>
      <c r="M416" s="25">
        <f>Main_table[[#This Row],[Qty]]*Main_table[[#This Row],[Price]]</f>
        <v>840</v>
      </c>
      <c r="N416" s="6" t="s">
        <v>23</v>
      </c>
      <c r="O416" s="25">
        <f>SUMIFS(Main_table[Amount], Main_table[Order Date], "&gt;"&amp;Main_table[[#This Row],[Order Date]]-30,Main_table[Order Date], "&lt;="&amp;Main_table[[#This Row],[Order Date]])</f>
        <v>2178920</v>
      </c>
      <c r="P416" s="25">
        <f>SUMIFS(Main_table[Amount], Main_table[Order Date], "&gt;"&amp;Main_table[[#This Row],[Order Date]]-90,Main_table[Order Date], "&lt;="&amp;Main_table[[#This Row],[Order Date]])</f>
        <v>4273800</v>
      </c>
      <c r="Q416" s="25">
        <f>SUMIFS(Main_table[Amount], Main_table[Order Date], "&gt;"&amp;DATE(2022, 9, 12)-30, Main_table[Order Date], "&lt;="&amp;DATE(2022, 9, 12))</f>
        <v>8929710</v>
      </c>
      <c r="R416" s="25">
        <f>SUMIFS(Main_table[Amount], Main_table[Order Date], "&gt;"&amp;DATE(2022, 9, 12)-90, Main_table[Order Date], "&lt;="&amp;DATE(2022, 9, 12))</f>
        <v>12529390</v>
      </c>
      <c r="S416" s="25" t="b">
        <f>AND(Main_table[[#This Row],[Order Date]] &gt; DATE(2022,8,12), Main_table[[#This Row],[Order Date]] &lt;=DATE(2022,9,12))</f>
        <v>0</v>
      </c>
    </row>
    <row r="417" spans="2:19" ht="13.8" x14ac:dyDescent="0.25">
      <c r="B417" s="6" t="s">
        <v>1267</v>
      </c>
      <c r="C417" s="15">
        <v>44711</v>
      </c>
      <c r="D417" s="6" t="str">
        <f>TEXT(Main_table[[#This Row],[Order Date]],"d")</f>
        <v>30</v>
      </c>
      <c r="E417" s="6" t="str">
        <f>TEXT(Main_table[[#This Row],[Order Date]],"dddd")</f>
        <v>Monday</v>
      </c>
      <c r="F417" s="6" t="str">
        <f>TEXT(Main_table[[#This Row],[Order Date]],"mmmm")</f>
        <v>May</v>
      </c>
      <c r="G417" s="6" t="s">
        <v>1268</v>
      </c>
      <c r="H417" s="6" t="s">
        <v>1269</v>
      </c>
      <c r="I417" s="6" t="s">
        <v>27</v>
      </c>
      <c r="J417" s="6" t="s">
        <v>22</v>
      </c>
      <c r="K417" s="25">
        <v>4000</v>
      </c>
      <c r="L417" s="26">
        <v>5</v>
      </c>
      <c r="M417" s="25">
        <f>Main_table[[#This Row],[Qty]]*Main_table[[#This Row],[Price]]</f>
        <v>20000</v>
      </c>
      <c r="N417" s="6" t="s">
        <v>17</v>
      </c>
      <c r="O417" s="25">
        <f>SUMIFS(Main_table[Amount], Main_table[Order Date], "&gt;"&amp;Main_table[[#This Row],[Order Date]]-30,Main_table[Order Date], "&lt;="&amp;Main_table[[#This Row],[Order Date]])</f>
        <v>2178920</v>
      </c>
      <c r="P417" s="25">
        <f>SUMIFS(Main_table[Amount], Main_table[Order Date], "&gt;"&amp;Main_table[[#This Row],[Order Date]]-90,Main_table[Order Date], "&lt;="&amp;Main_table[[#This Row],[Order Date]])</f>
        <v>4273800</v>
      </c>
      <c r="Q417" s="25">
        <f>SUMIFS(Main_table[Amount], Main_table[Order Date], "&gt;"&amp;DATE(2022, 9, 12)-30, Main_table[Order Date], "&lt;="&amp;DATE(2022, 9, 12))</f>
        <v>8929710</v>
      </c>
      <c r="R417" s="25">
        <f>SUMIFS(Main_table[Amount], Main_table[Order Date], "&gt;"&amp;DATE(2022, 9, 12)-90, Main_table[Order Date], "&lt;="&amp;DATE(2022, 9, 12))</f>
        <v>12529390</v>
      </c>
      <c r="S417" s="25" t="b">
        <f>AND(Main_table[[#This Row],[Order Date]] &gt; DATE(2022,8,12), Main_table[[#This Row],[Order Date]] &lt;=DATE(2022,9,12))</f>
        <v>0</v>
      </c>
    </row>
    <row r="418" spans="2:19" ht="13.8" x14ac:dyDescent="0.25">
      <c r="B418" s="6" t="s">
        <v>1270</v>
      </c>
      <c r="C418" s="15">
        <v>44711</v>
      </c>
      <c r="D418" s="6" t="str">
        <f>TEXT(Main_table[[#This Row],[Order Date]],"d")</f>
        <v>30</v>
      </c>
      <c r="E418" s="6" t="str">
        <f>TEXT(Main_table[[#This Row],[Order Date]],"dddd")</f>
        <v>Monday</v>
      </c>
      <c r="F418" s="6" t="str">
        <f>TEXT(Main_table[[#This Row],[Order Date]],"mmmm")</f>
        <v>May</v>
      </c>
      <c r="G418" s="6" t="s">
        <v>1271</v>
      </c>
      <c r="H418" s="6" t="s">
        <v>1272</v>
      </c>
      <c r="I418" s="6" t="s">
        <v>32</v>
      </c>
      <c r="J418" s="6" t="s">
        <v>28</v>
      </c>
      <c r="K418" s="25">
        <v>3200</v>
      </c>
      <c r="L418" s="26">
        <v>6</v>
      </c>
      <c r="M418" s="25">
        <f>Main_table[[#This Row],[Qty]]*Main_table[[#This Row],[Price]]</f>
        <v>19200</v>
      </c>
      <c r="N418" s="6" t="s">
        <v>23</v>
      </c>
      <c r="O418" s="25">
        <f>SUMIFS(Main_table[Amount], Main_table[Order Date], "&gt;"&amp;Main_table[[#This Row],[Order Date]]-30,Main_table[Order Date], "&lt;="&amp;Main_table[[#This Row],[Order Date]])</f>
        <v>2178920</v>
      </c>
      <c r="P418" s="25">
        <f>SUMIFS(Main_table[Amount], Main_table[Order Date], "&gt;"&amp;Main_table[[#This Row],[Order Date]]-90,Main_table[Order Date], "&lt;="&amp;Main_table[[#This Row],[Order Date]])</f>
        <v>4273800</v>
      </c>
      <c r="Q418" s="25">
        <f>SUMIFS(Main_table[Amount], Main_table[Order Date], "&gt;"&amp;DATE(2022, 9, 12)-30, Main_table[Order Date], "&lt;="&amp;DATE(2022, 9, 12))</f>
        <v>8929710</v>
      </c>
      <c r="R418" s="25">
        <f>SUMIFS(Main_table[Amount], Main_table[Order Date], "&gt;"&amp;DATE(2022, 9, 12)-90, Main_table[Order Date], "&lt;="&amp;DATE(2022, 9, 12))</f>
        <v>12529390</v>
      </c>
      <c r="S418" s="25" t="b">
        <f>AND(Main_table[[#This Row],[Order Date]] &gt; DATE(2022,8,12), Main_table[[#This Row],[Order Date]] &lt;=DATE(2022,9,12))</f>
        <v>0</v>
      </c>
    </row>
    <row r="419" spans="2:19" ht="13.8" x14ac:dyDescent="0.25">
      <c r="B419" s="6" t="s">
        <v>1273</v>
      </c>
      <c r="C419" s="15">
        <v>44711</v>
      </c>
      <c r="D419" s="6" t="str">
        <f>TEXT(Main_table[[#This Row],[Order Date]],"d")</f>
        <v>30</v>
      </c>
      <c r="E419" s="6" t="str">
        <f>TEXT(Main_table[[#This Row],[Order Date]],"dddd")</f>
        <v>Monday</v>
      </c>
      <c r="F419" s="6" t="str">
        <f>TEXT(Main_table[[#This Row],[Order Date]],"mmmm")</f>
        <v>May</v>
      </c>
      <c r="G419" s="6" t="s">
        <v>1274</v>
      </c>
      <c r="H419" s="6" t="s">
        <v>1275</v>
      </c>
      <c r="I419" s="6" t="s">
        <v>15</v>
      </c>
      <c r="J419" s="6" t="s">
        <v>33</v>
      </c>
      <c r="K419" s="25">
        <v>2900</v>
      </c>
      <c r="L419" s="26">
        <v>5</v>
      </c>
      <c r="M419" s="25">
        <f>Main_table[[#This Row],[Qty]]*Main_table[[#This Row],[Price]]</f>
        <v>14500</v>
      </c>
      <c r="N419" s="29" t="s">
        <v>17</v>
      </c>
      <c r="O419" s="25">
        <f>SUMIFS(Main_table[Amount], Main_table[Order Date], "&gt;"&amp;Main_table[[#This Row],[Order Date]]-30,Main_table[Order Date], "&lt;="&amp;Main_table[[#This Row],[Order Date]])</f>
        <v>2178920</v>
      </c>
      <c r="P419" s="25">
        <f>SUMIFS(Main_table[Amount], Main_table[Order Date], "&gt;"&amp;Main_table[[#This Row],[Order Date]]-90,Main_table[Order Date], "&lt;="&amp;Main_table[[#This Row],[Order Date]])</f>
        <v>4273800</v>
      </c>
      <c r="Q419" s="25">
        <f>SUMIFS(Main_table[Amount], Main_table[Order Date], "&gt;"&amp;DATE(2022, 9, 12)-30, Main_table[Order Date], "&lt;="&amp;DATE(2022, 9, 12))</f>
        <v>8929710</v>
      </c>
      <c r="R419" s="25">
        <f>SUMIFS(Main_table[Amount], Main_table[Order Date], "&gt;"&amp;DATE(2022, 9, 12)-90, Main_table[Order Date], "&lt;="&amp;DATE(2022, 9, 12))</f>
        <v>12529390</v>
      </c>
      <c r="S419" s="25" t="b">
        <f>AND(Main_table[[#This Row],[Order Date]] &gt; DATE(2022,8,12), Main_table[[#This Row],[Order Date]] &lt;=DATE(2022,9,12))</f>
        <v>0</v>
      </c>
    </row>
    <row r="420" spans="2:19" ht="13.8" x14ac:dyDescent="0.25">
      <c r="B420" s="6" t="s">
        <v>1276</v>
      </c>
      <c r="C420" s="15">
        <v>44711</v>
      </c>
      <c r="D420" s="6" t="str">
        <f>TEXT(Main_table[[#This Row],[Order Date]],"d")</f>
        <v>30</v>
      </c>
      <c r="E420" s="6" t="str">
        <f>TEXT(Main_table[[#This Row],[Order Date]],"dddd")</f>
        <v>Monday</v>
      </c>
      <c r="F420" s="6" t="str">
        <f>TEXT(Main_table[[#This Row],[Order Date]],"mmmm")</f>
        <v>May</v>
      </c>
      <c r="G420" s="6" t="s">
        <v>1277</v>
      </c>
      <c r="H420" s="6" t="s">
        <v>1278</v>
      </c>
      <c r="I420" s="6" t="s">
        <v>21</v>
      </c>
      <c r="J420" s="6" t="s">
        <v>37</v>
      </c>
      <c r="K420" s="25">
        <v>190</v>
      </c>
      <c r="L420" s="26">
        <v>6</v>
      </c>
      <c r="M420" s="25">
        <f>Main_table[[#This Row],[Qty]]*Main_table[[#This Row],[Price]]</f>
        <v>1140</v>
      </c>
      <c r="N420" s="6" t="s">
        <v>23</v>
      </c>
      <c r="O420" s="25">
        <f>SUMIFS(Main_table[Amount], Main_table[Order Date], "&gt;"&amp;Main_table[[#This Row],[Order Date]]-30,Main_table[Order Date], "&lt;="&amp;Main_table[[#This Row],[Order Date]])</f>
        <v>2178920</v>
      </c>
      <c r="P420" s="25">
        <f>SUMIFS(Main_table[Amount], Main_table[Order Date], "&gt;"&amp;Main_table[[#This Row],[Order Date]]-90,Main_table[Order Date], "&lt;="&amp;Main_table[[#This Row],[Order Date]])</f>
        <v>4273800</v>
      </c>
      <c r="Q420" s="25">
        <f>SUMIFS(Main_table[Amount], Main_table[Order Date], "&gt;"&amp;DATE(2022, 9, 12)-30, Main_table[Order Date], "&lt;="&amp;DATE(2022, 9, 12))</f>
        <v>8929710</v>
      </c>
      <c r="R420" s="25">
        <f>SUMIFS(Main_table[Amount], Main_table[Order Date], "&gt;"&amp;DATE(2022, 9, 12)-90, Main_table[Order Date], "&lt;="&amp;DATE(2022, 9, 12))</f>
        <v>12529390</v>
      </c>
      <c r="S420" s="25" t="b">
        <f>AND(Main_table[[#This Row],[Order Date]] &gt; DATE(2022,8,12), Main_table[[#This Row],[Order Date]] &lt;=DATE(2022,9,12))</f>
        <v>0</v>
      </c>
    </row>
    <row r="421" spans="2:19" ht="13.8" x14ac:dyDescent="0.25">
      <c r="B421" s="6" t="s">
        <v>1279</v>
      </c>
      <c r="C421" s="15">
        <v>44711</v>
      </c>
      <c r="D421" s="6" t="str">
        <f>TEXT(Main_table[[#This Row],[Order Date]],"d")</f>
        <v>30</v>
      </c>
      <c r="E421" s="6" t="str">
        <f>TEXT(Main_table[[#This Row],[Order Date]],"dddd")</f>
        <v>Monday</v>
      </c>
      <c r="F421" s="6" t="str">
        <f>TEXT(Main_table[[#This Row],[Order Date]],"mmmm")</f>
        <v>May</v>
      </c>
      <c r="G421" s="6" t="s">
        <v>1280</v>
      </c>
      <c r="H421" s="6" t="s">
        <v>1281</v>
      </c>
      <c r="I421" s="6" t="s">
        <v>27</v>
      </c>
      <c r="J421" s="6" t="s">
        <v>41</v>
      </c>
      <c r="K421" s="25">
        <v>4000</v>
      </c>
      <c r="L421" s="26">
        <v>5</v>
      </c>
      <c r="M421" s="25">
        <f>Main_table[[#This Row],[Qty]]*Main_table[[#This Row],[Price]]</f>
        <v>20000</v>
      </c>
      <c r="N421" s="6" t="s">
        <v>17</v>
      </c>
      <c r="O421" s="25">
        <f>SUMIFS(Main_table[Amount], Main_table[Order Date], "&gt;"&amp;Main_table[[#This Row],[Order Date]]-30,Main_table[Order Date], "&lt;="&amp;Main_table[[#This Row],[Order Date]])</f>
        <v>2178920</v>
      </c>
      <c r="P421" s="25">
        <f>SUMIFS(Main_table[Amount], Main_table[Order Date], "&gt;"&amp;Main_table[[#This Row],[Order Date]]-90,Main_table[Order Date], "&lt;="&amp;Main_table[[#This Row],[Order Date]])</f>
        <v>4273800</v>
      </c>
      <c r="Q421" s="25">
        <f>SUMIFS(Main_table[Amount], Main_table[Order Date], "&gt;"&amp;DATE(2022, 9, 12)-30, Main_table[Order Date], "&lt;="&amp;DATE(2022, 9, 12))</f>
        <v>8929710</v>
      </c>
      <c r="R421" s="25">
        <f>SUMIFS(Main_table[Amount], Main_table[Order Date], "&gt;"&amp;DATE(2022, 9, 12)-90, Main_table[Order Date], "&lt;="&amp;DATE(2022, 9, 12))</f>
        <v>12529390</v>
      </c>
      <c r="S421" s="25" t="b">
        <f>AND(Main_table[[#This Row],[Order Date]] &gt; DATE(2022,8,12), Main_table[[#This Row],[Order Date]] &lt;=DATE(2022,9,12))</f>
        <v>0</v>
      </c>
    </row>
    <row r="422" spans="2:19" ht="13.8" x14ac:dyDescent="0.25">
      <c r="B422" s="6" t="s">
        <v>1282</v>
      </c>
      <c r="C422" s="15">
        <v>44711</v>
      </c>
      <c r="D422" s="6" t="str">
        <f>TEXT(Main_table[[#This Row],[Order Date]],"d")</f>
        <v>30</v>
      </c>
      <c r="E422" s="6" t="str">
        <f>TEXT(Main_table[[#This Row],[Order Date]],"dddd")</f>
        <v>Monday</v>
      </c>
      <c r="F422" s="6" t="str">
        <f>TEXT(Main_table[[#This Row],[Order Date]],"mmmm")</f>
        <v>May</v>
      </c>
      <c r="G422" s="6" t="s">
        <v>1283</v>
      </c>
      <c r="H422" s="6" t="s">
        <v>1284</v>
      </c>
      <c r="I422" s="6" t="s">
        <v>32</v>
      </c>
      <c r="J422" s="6" t="s">
        <v>45</v>
      </c>
      <c r="K422" s="25">
        <v>1500</v>
      </c>
      <c r="L422" s="26">
        <v>6</v>
      </c>
      <c r="M422" s="25">
        <f>Main_table[[#This Row],[Qty]]*Main_table[[#This Row],[Price]]</f>
        <v>9000</v>
      </c>
      <c r="N422" s="6" t="s">
        <v>23</v>
      </c>
      <c r="O422" s="25">
        <f>SUMIFS(Main_table[Amount], Main_table[Order Date], "&gt;"&amp;Main_table[[#This Row],[Order Date]]-30,Main_table[Order Date], "&lt;="&amp;Main_table[[#This Row],[Order Date]])</f>
        <v>2178920</v>
      </c>
      <c r="P422" s="25">
        <f>SUMIFS(Main_table[Amount], Main_table[Order Date], "&gt;"&amp;Main_table[[#This Row],[Order Date]]-90,Main_table[Order Date], "&lt;="&amp;Main_table[[#This Row],[Order Date]])</f>
        <v>4273800</v>
      </c>
      <c r="Q422" s="25">
        <f>SUMIFS(Main_table[Amount], Main_table[Order Date], "&gt;"&amp;DATE(2022, 9, 12)-30, Main_table[Order Date], "&lt;="&amp;DATE(2022, 9, 12))</f>
        <v>8929710</v>
      </c>
      <c r="R422" s="25">
        <f>SUMIFS(Main_table[Amount], Main_table[Order Date], "&gt;"&amp;DATE(2022, 9, 12)-90, Main_table[Order Date], "&lt;="&amp;DATE(2022, 9, 12))</f>
        <v>12529390</v>
      </c>
      <c r="S422" s="25" t="b">
        <f>AND(Main_table[[#This Row],[Order Date]] &gt; DATE(2022,8,12), Main_table[[#This Row],[Order Date]] &lt;=DATE(2022,9,12))</f>
        <v>0</v>
      </c>
    </row>
    <row r="423" spans="2:19" ht="13.8" x14ac:dyDescent="0.25">
      <c r="B423" s="6" t="s">
        <v>1285</v>
      </c>
      <c r="C423" s="15">
        <v>44712</v>
      </c>
      <c r="D423" s="6" t="str">
        <f>TEXT(Main_table[[#This Row],[Order Date]],"d")</f>
        <v>31</v>
      </c>
      <c r="E423" s="6" t="str">
        <f>TEXT(Main_table[[#This Row],[Order Date]],"dddd")</f>
        <v>Tuesday</v>
      </c>
      <c r="F423" s="6" t="str">
        <f>TEXT(Main_table[[#This Row],[Order Date]],"mmmm")</f>
        <v>May</v>
      </c>
      <c r="G423" s="6" t="s">
        <v>1286</v>
      </c>
      <c r="H423" s="6" t="s">
        <v>1287</v>
      </c>
      <c r="I423" s="6" t="s">
        <v>15</v>
      </c>
      <c r="J423" s="6" t="s">
        <v>16</v>
      </c>
      <c r="K423" s="25">
        <v>210</v>
      </c>
      <c r="L423" s="26">
        <v>2</v>
      </c>
      <c r="M423" s="25">
        <f>Main_table[[#This Row],[Qty]]*Main_table[[#This Row],[Price]]</f>
        <v>420</v>
      </c>
      <c r="N423" s="29" t="s">
        <v>17</v>
      </c>
      <c r="O423" s="25">
        <f>SUMIFS(Main_table[Amount], Main_table[Order Date], "&gt;"&amp;Main_table[[#This Row],[Order Date]]-30,Main_table[Order Date], "&lt;="&amp;Main_table[[#This Row],[Order Date]])</f>
        <v>2128930</v>
      </c>
      <c r="P423" s="25">
        <f>SUMIFS(Main_table[Amount], Main_table[Order Date], "&gt;"&amp;Main_table[[#This Row],[Order Date]]-90,Main_table[Order Date], "&lt;="&amp;Main_table[[#This Row],[Order Date]])</f>
        <v>4323610</v>
      </c>
      <c r="Q423" s="25">
        <f>SUMIFS(Main_table[Amount], Main_table[Order Date], "&gt;"&amp;DATE(2022, 9, 12)-30, Main_table[Order Date], "&lt;="&amp;DATE(2022, 9, 12))</f>
        <v>8929710</v>
      </c>
      <c r="R423" s="25">
        <f>SUMIFS(Main_table[Amount], Main_table[Order Date], "&gt;"&amp;DATE(2022, 9, 12)-90, Main_table[Order Date], "&lt;="&amp;DATE(2022, 9, 12))</f>
        <v>12529390</v>
      </c>
      <c r="S423" s="25" t="b">
        <f>AND(Main_table[[#This Row],[Order Date]] &gt; DATE(2022,8,12), Main_table[[#This Row],[Order Date]] &lt;=DATE(2022,9,12))</f>
        <v>0</v>
      </c>
    </row>
    <row r="424" spans="2:19" ht="13.8" x14ac:dyDescent="0.25">
      <c r="B424" s="6" t="s">
        <v>1288</v>
      </c>
      <c r="C424" s="15">
        <v>44712</v>
      </c>
      <c r="D424" s="6" t="str">
        <f>TEXT(Main_table[[#This Row],[Order Date]],"d")</f>
        <v>31</v>
      </c>
      <c r="E424" s="6" t="str">
        <f>TEXT(Main_table[[#This Row],[Order Date]],"dddd")</f>
        <v>Tuesday</v>
      </c>
      <c r="F424" s="6" t="str">
        <f>TEXT(Main_table[[#This Row],[Order Date]],"mmmm")</f>
        <v>May</v>
      </c>
      <c r="G424" s="6" t="s">
        <v>1289</v>
      </c>
      <c r="H424" s="6" t="s">
        <v>1290</v>
      </c>
      <c r="I424" s="6" t="s">
        <v>21</v>
      </c>
      <c r="J424" s="6" t="s">
        <v>22</v>
      </c>
      <c r="K424" s="25">
        <v>4000</v>
      </c>
      <c r="L424" s="26">
        <v>3</v>
      </c>
      <c r="M424" s="25">
        <f>Main_table[[#This Row],[Qty]]*Main_table[[#This Row],[Price]]</f>
        <v>12000</v>
      </c>
      <c r="N424" s="6" t="s">
        <v>23</v>
      </c>
      <c r="O424" s="25">
        <f>SUMIFS(Main_table[Amount], Main_table[Order Date], "&gt;"&amp;Main_table[[#This Row],[Order Date]]-30,Main_table[Order Date], "&lt;="&amp;Main_table[[#This Row],[Order Date]])</f>
        <v>2128930</v>
      </c>
      <c r="P424" s="25">
        <f>SUMIFS(Main_table[Amount], Main_table[Order Date], "&gt;"&amp;Main_table[[#This Row],[Order Date]]-90,Main_table[Order Date], "&lt;="&amp;Main_table[[#This Row],[Order Date]])</f>
        <v>4323610</v>
      </c>
      <c r="Q424" s="25">
        <f>SUMIFS(Main_table[Amount], Main_table[Order Date], "&gt;"&amp;DATE(2022, 9, 12)-30, Main_table[Order Date], "&lt;="&amp;DATE(2022, 9, 12))</f>
        <v>8929710</v>
      </c>
      <c r="R424" s="25">
        <f>SUMIFS(Main_table[Amount], Main_table[Order Date], "&gt;"&amp;DATE(2022, 9, 12)-90, Main_table[Order Date], "&lt;="&amp;DATE(2022, 9, 12))</f>
        <v>12529390</v>
      </c>
      <c r="S424" s="25" t="b">
        <f>AND(Main_table[[#This Row],[Order Date]] &gt; DATE(2022,8,12), Main_table[[#This Row],[Order Date]] &lt;=DATE(2022,9,12))</f>
        <v>0</v>
      </c>
    </row>
    <row r="425" spans="2:19" ht="13.8" x14ac:dyDescent="0.25">
      <c r="B425" s="6" t="s">
        <v>1291</v>
      </c>
      <c r="C425" s="15">
        <v>44712</v>
      </c>
      <c r="D425" s="6" t="str">
        <f>TEXT(Main_table[[#This Row],[Order Date]],"d")</f>
        <v>31</v>
      </c>
      <c r="E425" s="6" t="str">
        <f>TEXT(Main_table[[#This Row],[Order Date]],"dddd")</f>
        <v>Tuesday</v>
      </c>
      <c r="F425" s="6" t="str">
        <f>TEXT(Main_table[[#This Row],[Order Date]],"mmmm")</f>
        <v>May</v>
      </c>
      <c r="G425" s="6" t="s">
        <v>1292</v>
      </c>
      <c r="H425" s="6" t="s">
        <v>1293</v>
      </c>
      <c r="I425" s="6" t="s">
        <v>27</v>
      </c>
      <c r="J425" s="6" t="s">
        <v>28</v>
      </c>
      <c r="K425" s="25">
        <v>3200</v>
      </c>
      <c r="L425" s="26">
        <v>5</v>
      </c>
      <c r="M425" s="25">
        <f>Main_table[[#This Row],[Qty]]*Main_table[[#This Row],[Price]]</f>
        <v>16000</v>
      </c>
      <c r="N425" s="6" t="s">
        <v>17</v>
      </c>
      <c r="O425" s="25">
        <f>SUMIFS(Main_table[Amount], Main_table[Order Date], "&gt;"&amp;Main_table[[#This Row],[Order Date]]-30,Main_table[Order Date], "&lt;="&amp;Main_table[[#This Row],[Order Date]])</f>
        <v>2128930</v>
      </c>
      <c r="P425" s="25">
        <f>SUMIFS(Main_table[Amount], Main_table[Order Date], "&gt;"&amp;Main_table[[#This Row],[Order Date]]-90,Main_table[Order Date], "&lt;="&amp;Main_table[[#This Row],[Order Date]])</f>
        <v>4323610</v>
      </c>
      <c r="Q425" s="25">
        <f>SUMIFS(Main_table[Amount], Main_table[Order Date], "&gt;"&amp;DATE(2022, 9, 12)-30, Main_table[Order Date], "&lt;="&amp;DATE(2022, 9, 12))</f>
        <v>8929710</v>
      </c>
      <c r="R425" s="25">
        <f>SUMIFS(Main_table[Amount], Main_table[Order Date], "&gt;"&amp;DATE(2022, 9, 12)-90, Main_table[Order Date], "&lt;="&amp;DATE(2022, 9, 12))</f>
        <v>12529390</v>
      </c>
      <c r="S425" s="25" t="b">
        <f>AND(Main_table[[#This Row],[Order Date]] &gt; DATE(2022,8,12), Main_table[[#This Row],[Order Date]] &lt;=DATE(2022,9,12))</f>
        <v>0</v>
      </c>
    </row>
    <row r="426" spans="2:19" ht="13.8" x14ac:dyDescent="0.25">
      <c r="B426" s="6" t="s">
        <v>1294</v>
      </c>
      <c r="C426" s="15">
        <v>44712</v>
      </c>
      <c r="D426" s="6" t="str">
        <f>TEXT(Main_table[[#This Row],[Order Date]],"d")</f>
        <v>31</v>
      </c>
      <c r="E426" s="6" t="str">
        <f>TEXT(Main_table[[#This Row],[Order Date]],"dddd")</f>
        <v>Tuesday</v>
      </c>
      <c r="F426" s="6" t="str">
        <f>TEXT(Main_table[[#This Row],[Order Date]],"mmmm")</f>
        <v>May</v>
      </c>
      <c r="G426" s="6" t="s">
        <v>1295</v>
      </c>
      <c r="H426" s="6" t="s">
        <v>1296</v>
      </c>
      <c r="I426" s="6" t="s">
        <v>32</v>
      </c>
      <c r="J426" s="6" t="s">
        <v>33</v>
      </c>
      <c r="K426" s="25">
        <v>2900</v>
      </c>
      <c r="L426" s="26">
        <v>3</v>
      </c>
      <c r="M426" s="25">
        <f>Main_table[[#This Row],[Qty]]*Main_table[[#This Row],[Price]]</f>
        <v>8700</v>
      </c>
      <c r="N426" s="6" t="s">
        <v>23</v>
      </c>
      <c r="O426" s="25">
        <f>SUMIFS(Main_table[Amount], Main_table[Order Date], "&gt;"&amp;Main_table[[#This Row],[Order Date]]-30,Main_table[Order Date], "&lt;="&amp;Main_table[[#This Row],[Order Date]])</f>
        <v>2128930</v>
      </c>
      <c r="P426" s="25">
        <f>SUMIFS(Main_table[Amount], Main_table[Order Date], "&gt;"&amp;Main_table[[#This Row],[Order Date]]-90,Main_table[Order Date], "&lt;="&amp;Main_table[[#This Row],[Order Date]])</f>
        <v>4323610</v>
      </c>
      <c r="Q426" s="25">
        <f>SUMIFS(Main_table[Amount], Main_table[Order Date], "&gt;"&amp;DATE(2022, 9, 12)-30, Main_table[Order Date], "&lt;="&amp;DATE(2022, 9, 12))</f>
        <v>8929710</v>
      </c>
      <c r="R426" s="25">
        <f>SUMIFS(Main_table[Amount], Main_table[Order Date], "&gt;"&amp;DATE(2022, 9, 12)-90, Main_table[Order Date], "&lt;="&amp;DATE(2022, 9, 12))</f>
        <v>12529390</v>
      </c>
      <c r="S426" s="25" t="b">
        <f>AND(Main_table[[#This Row],[Order Date]] &gt; DATE(2022,8,12), Main_table[[#This Row],[Order Date]] &lt;=DATE(2022,9,12))</f>
        <v>0</v>
      </c>
    </row>
    <row r="427" spans="2:19" ht="13.8" x14ac:dyDescent="0.25">
      <c r="B427" s="6" t="s">
        <v>1297</v>
      </c>
      <c r="C427" s="15">
        <v>44712</v>
      </c>
      <c r="D427" s="6" t="str">
        <f>TEXT(Main_table[[#This Row],[Order Date]],"d")</f>
        <v>31</v>
      </c>
      <c r="E427" s="6" t="str">
        <f>TEXT(Main_table[[#This Row],[Order Date]],"dddd")</f>
        <v>Tuesday</v>
      </c>
      <c r="F427" s="6" t="str">
        <f>TEXT(Main_table[[#This Row],[Order Date]],"mmmm")</f>
        <v>May</v>
      </c>
      <c r="G427" s="6" t="s">
        <v>1298</v>
      </c>
      <c r="H427" s="6" t="s">
        <v>1299</v>
      </c>
      <c r="I427" s="6" t="s">
        <v>15</v>
      </c>
      <c r="J427" s="6" t="s">
        <v>37</v>
      </c>
      <c r="K427" s="25">
        <v>190</v>
      </c>
      <c r="L427" s="26">
        <v>1</v>
      </c>
      <c r="M427" s="25">
        <f>Main_table[[#This Row],[Qty]]*Main_table[[#This Row],[Price]]</f>
        <v>190</v>
      </c>
      <c r="N427" s="29" t="s">
        <v>17</v>
      </c>
      <c r="O427" s="25">
        <f>SUMIFS(Main_table[Amount], Main_table[Order Date], "&gt;"&amp;Main_table[[#This Row],[Order Date]]-30,Main_table[Order Date], "&lt;="&amp;Main_table[[#This Row],[Order Date]])</f>
        <v>2128930</v>
      </c>
      <c r="P427" s="25">
        <f>SUMIFS(Main_table[Amount], Main_table[Order Date], "&gt;"&amp;Main_table[[#This Row],[Order Date]]-90,Main_table[Order Date], "&lt;="&amp;Main_table[[#This Row],[Order Date]])</f>
        <v>4323610</v>
      </c>
      <c r="Q427" s="25">
        <f>SUMIFS(Main_table[Amount], Main_table[Order Date], "&gt;"&amp;DATE(2022, 9, 12)-30, Main_table[Order Date], "&lt;="&amp;DATE(2022, 9, 12))</f>
        <v>8929710</v>
      </c>
      <c r="R427" s="25">
        <f>SUMIFS(Main_table[Amount], Main_table[Order Date], "&gt;"&amp;DATE(2022, 9, 12)-90, Main_table[Order Date], "&lt;="&amp;DATE(2022, 9, 12))</f>
        <v>12529390</v>
      </c>
      <c r="S427" s="25" t="b">
        <f>AND(Main_table[[#This Row],[Order Date]] &gt; DATE(2022,8,12), Main_table[[#This Row],[Order Date]] &lt;=DATE(2022,9,12))</f>
        <v>0</v>
      </c>
    </row>
    <row r="428" spans="2:19" ht="13.8" x14ac:dyDescent="0.25">
      <c r="B428" s="6" t="s">
        <v>1300</v>
      </c>
      <c r="C428" s="15">
        <v>44712</v>
      </c>
      <c r="D428" s="6" t="str">
        <f>TEXT(Main_table[[#This Row],[Order Date]],"d")</f>
        <v>31</v>
      </c>
      <c r="E428" s="6" t="str">
        <f>TEXT(Main_table[[#This Row],[Order Date]],"dddd")</f>
        <v>Tuesday</v>
      </c>
      <c r="F428" s="6" t="str">
        <f>TEXT(Main_table[[#This Row],[Order Date]],"mmmm")</f>
        <v>May</v>
      </c>
      <c r="G428" s="6" t="s">
        <v>1301</v>
      </c>
      <c r="H428" s="6" t="s">
        <v>1302</v>
      </c>
      <c r="I428" s="6" t="s">
        <v>21</v>
      </c>
      <c r="J428" s="6" t="s">
        <v>41</v>
      </c>
      <c r="K428" s="25">
        <v>4000</v>
      </c>
      <c r="L428" s="26">
        <v>2</v>
      </c>
      <c r="M428" s="25">
        <f>Main_table[[#This Row],[Qty]]*Main_table[[#This Row],[Price]]</f>
        <v>8000</v>
      </c>
      <c r="N428" s="6" t="s">
        <v>23</v>
      </c>
      <c r="O428" s="25">
        <f>SUMIFS(Main_table[Amount], Main_table[Order Date], "&gt;"&amp;Main_table[[#This Row],[Order Date]]-30,Main_table[Order Date], "&lt;="&amp;Main_table[[#This Row],[Order Date]])</f>
        <v>2128930</v>
      </c>
      <c r="P428" s="25">
        <f>SUMIFS(Main_table[Amount], Main_table[Order Date], "&gt;"&amp;Main_table[[#This Row],[Order Date]]-90,Main_table[Order Date], "&lt;="&amp;Main_table[[#This Row],[Order Date]])</f>
        <v>4323610</v>
      </c>
      <c r="Q428" s="25">
        <f>SUMIFS(Main_table[Amount], Main_table[Order Date], "&gt;"&amp;DATE(2022, 9, 12)-30, Main_table[Order Date], "&lt;="&amp;DATE(2022, 9, 12))</f>
        <v>8929710</v>
      </c>
      <c r="R428" s="25">
        <f>SUMIFS(Main_table[Amount], Main_table[Order Date], "&gt;"&amp;DATE(2022, 9, 12)-90, Main_table[Order Date], "&lt;="&amp;DATE(2022, 9, 12))</f>
        <v>12529390</v>
      </c>
      <c r="S428" s="25" t="b">
        <f>AND(Main_table[[#This Row],[Order Date]] &gt; DATE(2022,8,12), Main_table[[#This Row],[Order Date]] &lt;=DATE(2022,9,12))</f>
        <v>0</v>
      </c>
    </row>
    <row r="429" spans="2:19" ht="13.8" x14ac:dyDescent="0.25">
      <c r="B429" s="6" t="s">
        <v>1303</v>
      </c>
      <c r="C429" s="15">
        <v>44712</v>
      </c>
      <c r="D429" s="6" t="str">
        <f>TEXT(Main_table[[#This Row],[Order Date]],"d")</f>
        <v>31</v>
      </c>
      <c r="E429" s="6" t="str">
        <f>TEXT(Main_table[[#This Row],[Order Date]],"dddd")</f>
        <v>Tuesday</v>
      </c>
      <c r="F429" s="6" t="str">
        <f>TEXT(Main_table[[#This Row],[Order Date]],"mmmm")</f>
        <v>May</v>
      </c>
      <c r="G429" s="6" t="s">
        <v>1304</v>
      </c>
      <c r="H429" s="6" t="s">
        <v>1305</v>
      </c>
      <c r="I429" s="6" t="s">
        <v>27</v>
      </c>
      <c r="J429" s="6" t="s">
        <v>45</v>
      </c>
      <c r="K429" s="25">
        <v>1500</v>
      </c>
      <c r="L429" s="26">
        <v>3</v>
      </c>
      <c r="M429" s="25">
        <f>Main_table[[#This Row],[Qty]]*Main_table[[#This Row],[Price]]</f>
        <v>4500</v>
      </c>
      <c r="N429" s="6" t="s">
        <v>17</v>
      </c>
      <c r="O429" s="25">
        <f>SUMIFS(Main_table[Amount], Main_table[Order Date], "&gt;"&amp;Main_table[[#This Row],[Order Date]]-30,Main_table[Order Date], "&lt;="&amp;Main_table[[#This Row],[Order Date]])</f>
        <v>2128930</v>
      </c>
      <c r="P429" s="25">
        <f>SUMIFS(Main_table[Amount], Main_table[Order Date], "&gt;"&amp;Main_table[[#This Row],[Order Date]]-90,Main_table[Order Date], "&lt;="&amp;Main_table[[#This Row],[Order Date]])</f>
        <v>4323610</v>
      </c>
      <c r="Q429" s="25">
        <f>SUMIFS(Main_table[Amount], Main_table[Order Date], "&gt;"&amp;DATE(2022, 9, 12)-30, Main_table[Order Date], "&lt;="&amp;DATE(2022, 9, 12))</f>
        <v>8929710</v>
      </c>
      <c r="R429" s="25">
        <f>SUMIFS(Main_table[Amount], Main_table[Order Date], "&gt;"&amp;DATE(2022, 9, 12)-90, Main_table[Order Date], "&lt;="&amp;DATE(2022, 9, 12))</f>
        <v>12529390</v>
      </c>
      <c r="S429" s="25" t="b">
        <f>AND(Main_table[[#This Row],[Order Date]] &gt; DATE(2022,8,12), Main_table[[#This Row],[Order Date]] &lt;=DATE(2022,9,12))</f>
        <v>0</v>
      </c>
    </row>
    <row r="430" spans="2:19" ht="13.8" x14ac:dyDescent="0.25">
      <c r="B430" s="6" t="s">
        <v>1306</v>
      </c>
      <c r="C430" s="15">
        <v>44713</v>
      </c>
      <c r="D430" s="6" t="str">
        <f>TEXT(Main_table[[#This Row],[Order Date]],"d")</f>
        <v>1</v>
      </c>
      <c r="E430" s="6" t="str">
        <f>TEXT(Main_table[[#This Row],[Order Date]],"dddd")</f>
        <v>Wednesday</v>
      </c>
      <c r="F430" s="6" t="str">
        <f>TEXT(Main_table[[#This Row],[Order Date]],"mmmm")</f>
        <v>June</v>
      </c>
      <c r="G430" s="6" t="s">
        <v>1307</v>
      </c>
      <c r="H430" s="6" t="s">
        <v>1308</v>
      </c>
      <c r="I430" s="6" t="s">
        <v>32</v>
      </c>
      <c r="J430" s="6" t="s">
        <v>16</v>
      </c>
      <c r="K430" s="25">
        <v>210</v>
      </c>
      <c r="L430" s="26">
        <v>7</v>
      </c>
      <c r="M430" s="25">
        <f>Main_table[[#This Row],[Qty]]*Main_table[[#This Row],[Price]]</f>
        <v>1470</v>
      </c>
      <c r="N430" s="6" t="s">
        <v>23</v>
      </c>
      <c r="O430" s="25">
        <f>SUMIFS(Main_table[Amount], Main_table[Order Date], "&gt;"&amp;Main_table[[#This Row],[Order Date]]-30,Main_table[Order Date], "&lt;="&amp;Main_table[[#This Row],[Order Date]])</f>
        <v>2094880</v>
      </c>
      <c r="P430" s="25">
        <f>SUMIFS(Main_table[Amount], Main_table[Order Date], "&gt;"&amp;Main_table[[#This Row],[Order Date]]-90,Main_table[Order Date], "&lt;="&amp;Main_table[[#This Row],[Order Date]])</f>
        <v>4374240</v>
      </c>
      <c r="Q430" s="25">
        <f>SUMIFS(Main_table[Amount], Main_table[Order Date], "&gt;"&amp;DATE(2022, 9, 12)-30, Main_table[Order Date], "&lt;="&amp;DATE(2022, 9, 12))</f>
        <v>8929710</v>
      </c>
      <c r="R430" s="25">
        <f>SUMIFS(Main_table[Amount], Main_table[Order Date], "&gt;"&amp;DATE(2022, 9, 12)-90, Main_table[Order Date], "&lt;="&amp;DATE(2022, 9, 12))</f>
        <v>12529390</v>
      </c>
      <c r="S430" s="25" t="b">
        <f>AND(Main_table[[#This Row],[Order Date]] &gt; DATE(2022,8,12), Main_table[[#This Row],[Order Date]] &lt;=DATE(2022,9,12))</f>
        <v>0</v>
      </c>
    </row>
    <row r="431" spans="2:19" ht="13.8" x14ac:dyDescent="0.25">
      <c r="B431" s="6" t="s">
        <v>1309</v>
      </c>
      <c r="C431" s="15">
        <v>44713</v>
      </c>
      <c r="D431" s="6" t="str">
        <f>TEXT(Main_table[[#This Row],[Order Date]],"d")</f>
        <v>1</v>
      </c>
      <c r="E431" s="6" t="str">
        <f>TEXT(Main_table[[#This Row],[Order Date]],"dddd")</f>
        <v>Wednesday</v>
      </c>
      <c r="F431" s="6" t="str">
        <f>TEXT(Main_table[[#This Row],[Order Date]],"mmmm")</f>
        <v>June</v>
      </c>
      <c r="G431" s="6" t="s">
        <v>1310</v>
      </c>
      <c r="H431" s="6" t="s">
        <v>1311</v>
      </c>
      <c r="I431" s="6" t="s">
        <v>15</v>
      </c>
      <c r="J431" s="6" t="s">
        <v>22</v>
      </c>
      <c r="K431" s="25">
        <v>4000</v>
      </c>
      <c r="L431" s="26">
        <v>6</v>
      </c>
      <c r="M431" s="25">
        <f>Main_table[[#This Row],[Qty]]*Main_table[[#This Row],[Price]]</f>
        <v>24000</v>
      </c>
      <c r="N431" s="29" t="s">
        <v>17</v>
      </c>
      <c r="O431" s="25">
        <f>SUMIFS(Main_table[Amount], Main_table[Order Date], "&gt;"&amp;Main_table[[#This Row],[Order Date]]-30,Main_table[Order Date], "&lt;="&amp;Main_table[[#This Row],[Order Date]])</f>
        <v>2094880</v>
      </c>
      <c r="P431" s="25">
        <f>SUMIFS(Main_table[Amount], Main_table[Order Date], "&gt;"&amp;Main_table[[#This Row],[Order Date]]-90,Main_table[Order Date], "&lt;="&amp;Main_table[[#This Row],[Order Date]])</f>
        <v>4374240</v>
      </c>
      <c r="Q431" s="25">
        <f>SUMIFS(Main_table[Amount], Main_table[Order Date], "&gt;"&amp;DATE(2022, 9, 12)-30, Main_table[Order Date], "&lt;="&amp;DATE(2022, 9, 12))</f>
        <v>8929710</v>
      </c>
      <c r="R431" s="25">
        <f>SUMIFS(Main_table[Amount], Main_table[Order Date], "&gt;"&amp;DATE(2022, 9, 12)-90, Main_table[Order Date], "&lt;="&amp;DATE(2022, 9, 12))</f>
        <v>12529390</v>
      </c>
      <c r="S431" s="25" t="b">
        <f>AND(Main_table[[#This Row],[Order Date]] &gt; DATE(2022,8,12), Main_table[[#This Row],[Order Date]] &lt;=DATE(2022,9,12))</f>
        <v>0</v>
      </c>
    </row>
    <row r="432" spans="2:19" ht="13.8" x14ac:dyDescent="0.25">
      <c r="B432" s="6" t="s">
        <v>1312</v>
      </c>
      <c r="C432" s="15">
        <v>44713</v>
      </c>
      <c r="D432" s="6" t="str">
        <f>TEXT(Main_table[[#This Row],[Order Date]],"d")</f>
        <v>1</v>
      </c>
      <c r="E432" s="6" t="str">
        <f>TEXT(Main_table[[#This Row],[Order Date]],"dddd")</f>
        <v>Wednesday</v>
      </c>
      <c r="F432" s="6" t="str">
        <f>TEXT(Main_table[[#This Row],[Order Date]],"mmmm")</f>
        <v>June</v>
      </c>
      <c r="G432" s="6" t="s">
        <v>1313</v>
      </c>
      <c r="H432" s="6" t="s">
        <v>1314</v>
      </c>
      <c r="I432" s="6" t="s">
        <v>21</v>
      </c>
      <c r="J432" s="6" t="s">
        <v>28</v>
      </c>
      <c r="K432" s="25">
        <v>3200</v>
      </c>
      <c r="L432" s="26">
        <v>1</v>
      </c>
      <c r="M432" s="25">
        <f>Main_table[[#This Row],[Qty]]*Main_table[[#This Row],[Price]]</f>
        <v>3200</v>
      </c>
      <c r="N432" s="6" t="s">
        <v>23</v>
      </c>
      <c r="O432" s="25">
        <f>SUMIFS(Main_table[Amount], Main_table[Order Date], "&gt;"&amp;Main_table[[#This Row],[Order Date]]-30,Main_table[Order Date], "&lt;="&amp;Main_table[[#This Row],[Order Date]])</f>
        <v>2094880</v>
      </c>
      <c r="P432" s="25">
        <f>SUMIFS(Main_table[Amount], Main_table[Order Date], "&gt;"&amp;Main_table[[#This Row],[Order Date]]-90,Main_table[Order Date], "&lt;="&amp;Main_table[[#This Row],[Order Date]])</f>
        <v>4374240</v>
      </c>
      <c r="Q432" s="25">
        <f>SUMIFS(Main_table[Amount], Main_table[Order Date], "&gt;"&amp;DATE(2022, 9, 12)-30, Main_table[Order Date], "&lt;="&amp;DATE(2022, 9, 12))</f>
        <v>8929710</v>
      </c>
      <c r="R432" s="25">
        <f>SUMIFS(Main_table[Amount], Main_table[Order Date], "&gt;"&amp;DATE(2022, 9, 12)-90, Main_table[Order Date], "&lt;="&amp;DATE(2022, 9, 12))</f>
        <v>12529390</v>
      </c>
      <c r="S432" s="25" t="b">
        <f>AND(Main_table[[#This Row],[Order Date]] &gt; DATE(2022,8,12), Main_table[[#This Row],[Order Date]] &lt;=DATE(2022,9,12))</f>
        <v>0</v>
      </c>
    </row>
    <row r="433" spans="2:19" ht="13.8" x14ac:dyDescent="0.25">
      <c r="B433" s="6" t="s">
        <v>1315</v>
      </c>
      <c r="C433" s="15">
        <v>44713</v>
      </c>
      <c r="D433" s="6" t="str">
        <f>TEXT(Main_table[[#This Row],[Order Date]],"d")</f>
        <v>1</v>
      </c>
      <c r="E433" s="6" t="str">
        <f>TEXT(Main_table[[#This Row],[Order Date]],"dddd")</f>
        <v>Wednesday</v>
      </c>
      <c r="F433" s="6" t="str">
        <f>TEXT(Main_table[[#This Row],[Order Date]],"mmmm")</f>
        <v>June</v>
      </c>
      <c r="G433" s="6" t="s">
        <v>1316</v>
      </c>
      <c r="H433" s="6" t="s">
        <v>1317</v>
      </c>
      <c r="I433" s="6" t="s">
        <v>27</v>
      </c>
      <c r="J433" s="6" t="s">
        <v>33</v>
      </c>
      <c r="K433" s="25">
        <v>2900</v>
      </c>
      <c r="L433" s="26">
        <v>3</v>
      </c>
      <c r="M433" s="25">
        <f>Main_table[[#This Row],[Qty]]*Main_table[[#This Row],[Price]]</f>
        <v>8700</v>
      </c>
      <c r="N433" s="6" t="s">
        <v>17</v>
      </c>
      <c r="O433" s="25">
        <f>SUMIFS(Main_table[Amount], Main_table[Order Date], "&gt;"&amp;Main_table[[#This Row],[Order Date]]-30,Main_table[Order Date], "&lt;="&amp;Main_table[[#This Row],[Order Date]])</f>
        <v>2094880</v>
      </c>
      <c r="P433" s="25">
        <f>SUMIFS(Main_table[Amount], Main_table[Order Date], "&gt;"&amp;Main_table[[#This Row],[Order Date]]-90,Main_table[Order Date], "&lt;="&amp;Main_table[[#This Row],[Order Date]])</f>
        <v>4374240</v>
      </c>
      <c r="Q433" s="25">
        <f>SUMIFS(Main_table[Amount], Main_table[Order Date], "&gt;"&amp;DATE(2022, 9, 12)-30, Main_table[Order Date], "&lt;="&amp;DATE(2022, 9, 12))</f>
        <v>8929710</v>
      </c>
      <c r="R433" s="25">
        <f>SUMIFS(Main_table[Amount], Main_table[Order Date], "&gt;"&amp;DATE(2022, 9, 12)-90, Main_table[Order Date], "&lt;="&amp;DATE(2022, 9, 12))</f>
        <v>12529390</v>
      </c>
      <c r="S433" s="25" t="b">
        <f>AND(Main_table[[#This Row],[Order Date]] &gt; DATE(2022,8,12), Main_table[[#This Row],[Order Date]] &lt;=DATE(2022,9,12))</f>
        <v>0</v>
      </c>
    </row>
    <row r="434" spans="2:19" ht="13.8" x14ac:dyDescent="0.25">
      <c r="B434" s="6" t="s">
        <v>1318</v>
      </c>
      <c r="C434" s="15">
        <v>44713</v>
      </c>
      <c r="D434" s="6" t="str">
        <f>TEXT(Main_table[[#This Row],[Order Date]],"d")</f>
        <v>1</v>
      </c>
      <c r="E434" s="6" t="str">
        <f>TEXT(Main_table[[#This Row],[Order Date]],"dddd")</f>
        <v>Wednesday</v>
      </c>
      <c r="F434" s="6" t="str">
        <f>TEXT(Main_table[[#This Row],[Order Date]],"mmmm")</f>
        <v>June</v>
      </c>
      <c r="G434" s="6" t="s">
        <v>1319</v>
      </c>
      <c r="H434" s="6" t="s">
        <v>1320</v>
      </c>
      <c r="I434" s="6" t="s">
        <v>32</v>
      </c>
      <c r="J434" s="6" t="s">
        <v>37</v>
      </c>
      <c r="K434" s="25">
        <v>190</v>
      </c>
      <c r="L434" s="26">
        <v>4</v>
      </c>
      <c r="M434" s="25">
        <f>Main_table[[#This Row],[Qty]]*Main_table[[#This Row],[Price]]</f>
        <v>760</v>
      </c>
      <c r="N434" s="6" t="s">
        <v>23</v>
      </c>
      <c r="O434" s="25">
        <f>SUMIFS(Main_table[Amount], Main_table[Order Date], "&gt;"&amp;Main_table[[#This Row],[Order Date]]-30,Main_table[Order Date], "&lt;="&amp;Main_table[[#This Row],[Order Date]])</f>
        <v>2094880</v>
      </c>
      <c r="P434" s="25">
        <f>SUMIFS(Main_table[Amount], Main_table[Order Date], "&gt;"&amp;Main_table[[#This Row],[Order Date]]-90,Main_table[Order Date], "&lt;="&amp;Main_table[[#This Row],[Order Date]])</f>
        <v>4374240</v>
      </c>
      <c r="Q434" s="25">
        <f>SUMIFS(Main_table[Amount], Main_table[Order Date], "&gt;"&amp;DATE(2022, 9, 12)-30, Main_table[Order Date], "&lt;="&amp;DATE(2022, 9, 12))</f>
        <v>8929710</v>
      </c>
      <c r="R434" s="25">
        <f>SUMIFS(Main_table[Amount], Main_table[Order Date], "&gt;"&amp;DATE(2022, 9, 12)-90, Main_table[Order Date], "&lt;="&amp;DATE(2022, 9, 12))</f>
        <v>12529390</v>
      </c>
      <c r="S434" s="25" t="b">
        <f>AND(Main_table[[#This Row],[Order Date]] &gt; DATE(2022,8,12), Main_table[[#This Row],[Order Date]] &lt;=DATE(2022,9,12))</f>
        <v>0</v>
      </c>
    </row>
    <row r="435" spans="2:19" ht="13.8" x14ac:dyDescent="0.25">
      <c r="B435" s="6" t="s">
        <v>1321</v>
      </c>
      <c r="C435" s="15">
        <v>44713</v>
      </c>
      <c r="D435" s="6" t="str">
        <f>TEXT(Main_table[[#This Row],[Order Date]],"d")</f>
        <v>1</v>
      </c>
      <c r="E435" s="6" t="str">
        <f>TEXT(Main_table[[#This Row],[Order Date]],"dddd")</f>
        <v>Wednesday</v>
      </c>
      <c r="F435" s="6" t="str">
        <f>TEXT(Main_table[[#This Row],[Order Date]],"mmmm")</f>
        <v>June</v>
      </c>
      <c r="G435" s="6" t="s">
        <v>1322</v>
      </c>
      <c r="H435" s="6" t="s">
        <v>1323</v>
      </c>
      <c r="I435" s="6" t="s">
        <v>15</v>
      </c>
      <c r="J435" s="6" t="s">
        <v>41</v>
      </c>
      <c r="K435" s="25">
        <v>4000</v>
      </c>
      <c r="L435" s="26">
        <v>2</v>
      </c>
      <c r="M435" s="25">
        <f>Main_table[[#This Row],[Qty]]*Main_table[[#This Row],[Price]]</f>
        <v>8000</v>
      </c>
      <c r="N435" s="29" t="s">
        <v>17</v>
      </c>
      <c r="O435" s="25">
        <f>SUMIFS(Main_table[Amount], Main_table[Order Date], "&gt;"&amp;Main_table[[#This Row],[Order Date]]-30,Main_table[Order Date], "&lt;="&amp;Main_table[[#This Row],[Order Date]])</f>
        <v>2094880</v>
      </c>
      <c r="P435" s="25">
        <f>SUMIFS(Main_table[Amount], Main_table[Order Date], "&gt;"&amp;Main_table[[#This Row],[Order Date]]-90,Main_table[Order Date], "&lt;="&amp;Main_table[[#This Row],[Order Date]])</f>
        <v>4374240</v>
      </c>
      <c r="Q435" s="25">
        <f>SUMIFS(Main_table[Amount], Main_table[Order Date], "&gt;"&amp;DATE(2022, 9, 12)-30, Main_table[Order Date], "&lt;="&amp;DATE(2022, 9, 12))</f>
        <v>8929710</v>
      </c>
      <c r="R435" s="25">
        <f>SUMIFS(Main_table[Amount], Main_table[Order Date], "&gt;"&amp;DATE(2022, 9, 12)-90, Main_table[Order Date], "&lt;="&amp;DATE(2022, 9, 12))</f>
        <v>12529390</v>
      </c>
      <c r="S435" s="25" t="b">
        <f>AND(Main_table[[#This Row],[Order Date]] &gt; DATE(2022,8,12), Main_table[[#This Row],[Order Date]] &lt;=DATE(2022,9,12))</f>
        <v>0</v>
      </c>
    </row>
    <row r="436" spans="2:19" ht="13.8" x14ac:dyDescent="0.25">
      <c r="B436" s="6" t="s">
        <v>1324</v>
      </c>
      <c r="C436" s="15">
        <v>44713</v>
      </c>
      <c r="D436" s="6" t="str">
        <f>TEXT(Main_table[[#This Row],[Order Date]],"d")</f>
        <v>1</v>
      </c>
      <c r="E436" s="6" t="str">
        <f>TEXT(Main_table[[#This Row],[Order Date]],"dddd")</f>
        <v>Wednesday</v>
      </c>
      <c r="F436" s="6" t="str">
        <f>TEXT(Main_table[[#This Row],[Order Date]],"mmmm")</f>
        <v>June</v>
      </c>
      <c r="G436" s="6" t="s">
        <v>1325</v>
      </c>
      <c r="H436" s="6" t="s">
        <v>1326</v>
      </c>
      <c r="I436" s="6" t="s">
        <v>21</v>
      </c>
      <c r="J436" s="6" t="s">
        <v>45</v>
      </c>
      <c r="K436" s="25">
        <v>1500</v>
      </c>
      <c r="L436" s="26">
        <v>3</v>
      </c>
      <c r="M436" s="25">
        <f>Main_table[[#This Row],[Qty]]*Main_table[[#This Row],[Price]]</f>
        <v>4500</v>
      </c>
      <c r="N436" s="6" t="s">
        <v>23</v>
      </c>
      <c r="O436" s="25">
        <f>SUMIFS(Main_table[Amount], Main_table[Order Date], "&gt;"&amp;Main_table[[#This Row],[Order Date]]-30,Main_table[Order Date], "&lt;="&amp;Main_table[[#This Row],[Order Date]])</f>
        <v>2094880</v>
      </c>
      <c r="P436" s="25">
        <f>SUMIFS(Main_table[Amount], Main_table[Order Date], "&gt;"&amp;Main_table[[#This Row],[Order Date]]-90,Main_table[Order Date], "&lt;="&amp;Main_table[[#This Row],[Order Date]])</f>
        <v>4374240</v>
      </c>
      <c r="Q436" s="25">
        <f>SUMIFS(Main_table[Amount], Main_table[Order Date], "&gt;"&amp;DATE(2022, 9, 12)-30, Main_table[Order Date], "&lt;="&amp;DATE(2022, 9, 12))</f>
        <v>8929710</v>
      </c>
      <c r="R436" s="25">
        <f>SUMIFS(Main_table[Amount], Main_table[Order Date], "&gt;"&amp;DATE(2022, 9, 12)-90, Main_table[Order Date], "&lt;="&amp;DATE(2022, 9, 12))</f>
        <v>12529390</v>
      </c>
      <c r="S436" s="25" t="b">
        <f>AND(Main_table[[#This Row],[Order Date]] &gt; DATE(2022,8,12), Main_table[[#This Row],[Order Date]] &lt;=DATE(2022,9,12))</f>
        <v>0</v>
      </c>
    </row>
    <row r="437" spans="2:19" ht="13.8" x14ac:dyDescent="0.25">
      <c r="B437" s="6" t="s">
        <v>1327</v>
      </c>
      <c r="C437" s="15">
        <v>44714</v>
      </c>
      <c r="D437" s="6" t="str">
        <f>TEXT(Main_table[[#This Row],[Order Date]],"d")</f>
        <v>2</v>
      </c>
      <c r="E437" s="6" t="str">
        <f>TEXT(Main_table[[#This Row],[Order Date]],"dddd")</f>
        <v>Thursday</v>
      </c>
      <c r="F437" s="6" t="str">
        <f>TEXT(Main_table[[#This Row],[Order Date]],"mmmm")</f>
        <v>June</v>
      </c>
      <c r="G437" s="6" t="s">
        <v>1328</v>
      </c>
      <c r="H437" s="6" t="s">
        <v>1329</v>
      </c>
      <c r="I437" s="6" t="s">
        <v>27</v>
      </c>
      <c r="J437" s="6" t="s">
        <v>16</v>
      </c>
      <c r="K437" s="25">
        <v>210</v>
      </c>
      <c r="L437" s="26">
        <v>4</v>
      </c>
      <c r="M437" s="25">
        <f>Main_table[[#This Row],[Qty]]*Main_table[[#This Row],[Price]]</f>
        <v>840</v>
      </c>
      <c r="N437" s="6" t="s">
        <v>17</v>
      </c>
      <c r="O437" s="25">
        <f>SUMIFS(Main_table[Amount], Main_table[Order Date], "&gt;"&amp;Main_table[[#This Row],[Order Date]]-30,Main_table[Order Date], "&lt;="&amp;Main_table[[#This Row],[Order Date]])</f>
        <v>2144870</v>
      </c>
      <c r="P437" s="25">
        <f>SUMIFS(Main_table[Amount], Main_table[Order Date], "&gt;"&amp;Main_table[[#This Row],[Order Date]]-90,Main_table[Order Date], "&lt;="&amp;Main_table[[#This Row],[Order Date]])</f>
        <v>4474040</v>
      </c>
      <c r="Q437" s="25">
        <f>SUMIFS(Main_table[Amount], Main_table[Order Date], "&gt;"&amp;DATE(2022, 9, 12)-30, Main_table[Order Date], "&lt;="&amp;DATE(2022, 9, 12))</f>
        <v>8929710</v>
      </c>
      <c r="R437" s="25">
        <f>SUMIFS(Main_table[Amount], Main_table[Order Date], "&gt;"&amp;DATE(2022, 9, 12)-90, Main_table[Order Date], "&lt;="&amp;DATE(2022, 9, 12))</f>
        <v>12529390</v>
      </c>
      <c r="S437" s="25" t="b">
        <f>AND(Main_table[[#This Row],[Order Date]] &gt; DATE(2022,8,12), Main_table[[#This Row],[Order Date]] &lt;=DATE(2022,9,12))</f>
        <v>0</v>
      </c>
    </row>
    <row r="438" spans="2:19" ht="13.8" x14ac:dyDescent="0.25">
      <c r="B438" s="6" t="s">
        <v>1330</v>
      </c>
      <c r="C438" s="15">
        <v>44714</v>
      </c>
      <c r="D438" s="6" t="str">
        <f>TEXT(Main_table[[#This Row],[Order Date]],"d")</f>
        <v>2</v>
      </c>
      <c r="E438" s="6" t="str">
        <f>TEXT(Main_table[[#This Row],[Order Date]],"dddd")</f>
        <v>Thursday</v>
      </c>
      <c r="F438" s="6" t="str">
        <f>TEXT(Main_table[[#This Row],[Order Date]],"mmmm")</f>
        <v>June</v>
      </c>
      <c r="G438" s="6" t="s">
        <v>1331</v>
      </c>
      <c r="H438" s="6" t="s">
        <v>1332</v>
      </c>
      <c r="I438" s="6" t="s">
        <v>32</v>
      </c>
      <c r="J438" s="6" t="s">
        <v>22</v>
      </c>
      <c r="K438" s="25">
        <v>4000</v>
      </c>
      <c r="L438" s="26">
        <v>5</v>
      </c>
      <c r="M438" s="25">
        <f>Main_table[[#This Row],[Qty]]*Main_table[[#This Row],[Price]]</f>
        <v>20000</v>
      </c>
      <c r="N438" s="6" t="s">
        <v>23</v>
      </c>
      <c r="O438" s="25">
        <f>SUMIFS(Main_table[Amount], Main_table[Order Date], "&gt;"&amp;Main_table[[#This Row],[Order Date]]-30,Main_table[Order Date], "&lt;="&amp;Main_table[[#This Row],[Order Date]])</f>
        <v>2144870</v>
      </c>
      <c r="P438" s="25">
        <f>SUMIFS(Main_table[Amount], Main_table[Order Date], "&gt;"&amp;Main_table[[#This Row],[Order Date]]-90,Main_table[Order Date], "&lt;="&amp;Main_table[[#This Row],[Order Date]])</f>
        <v>4474040</v>
      </c>
      <c r="Q438" s="25">
        <f>SUMIFS(Main_table[Amount], Main_table[Order Date], "&gt;"&amp;DATE(2022, 9, 12)-30, Main_table[Order Date], "&lt;="&amp;DATE(2022, 9, 12))</f>
        <v>8929710</v>
      </c>
      <c r="R438" s="25">
        <f>SUMIFS(Main_table[Amount], Main_table[Order Date], "&gt;"&amp;DATE(2022, 9, 12)-90, Main_table[Order Date], "&lt;="&amp;DATE(2022, 9, 12))</f>
        <v>12529390</v>
      </c>
      <c r="S438" s="25" t="b">
        <f>AND(Main_table[[#This Row],[Order Date]] &gt; DATE(2022,8,12), Main_table[[#This Row],[Order Date]] &lt;=DATE(2022,9,12))</f>
        <v>0</v>
      </c>
    </row>
    <row r="439" spans="2:19" ht="13.8" x14ac:dyDescent="0.25">
      <c r="B439" s="6" t="s">
        <v>1333</v>
      </c>
      <c r="C439" s="15">
        <v>44714</v>
      </c>
      <c r="D439" s="6" t="str">
        <f>TEXT(Main_table[[#This Row],[Order Date]],"d")</f>
        <v>2</v>
      </c>
      <c r="E439" s="6" t="str">
        <f>TEXT(Main_table[[#This Row],[Order Date]],"dddd")</f>
        <v>Thursday</v>
      </c>
      <c r="F439" s="6" t="str">
        <f>TEXT(Main_table[[#This Row],[Order Date]],"mmmm")</f>
        <v>June</v>
      </c>
      <c r="G439" s="6" t="s">
        <v>1334</v>
      </c>
      <c r="H439" s="6" t="s">
        <v>1335</v>
      </c>
      <c r="I439" s="6" t="s">
        <v>15</v>
      </c>
      <c r="J439" s="6" t="s">
        <v>28</v>
      </c>
      <c r="K439" s="25">
        <v>3200</v>
      </c>
      <c r="L439" s="26">
        <v>6</v>
      </c>
      <c r="M439" s="25">
        <f>Main_table[[#This Row],[Qty]]*Main_table[[#This Row],[Price]]</f>
        <v>19200</v>
      </c>
      <c r="N439" s="29" t="s">
        <v>17</v>
      </c>
      <c r="O439" s="25">
        <f>SUMIFS(Main_table[Amount], Main_table[Order Date], "&gt;"&amp;Main_table[[#This Row],[Order Date]]-30,Main_table[Order Date], "&lt;="&amp;Main_table[[#This Row],[Order Date]])</f>
        <v>2144870</v>
      </c>
      <c r="P439" s="25">
        <f>SUMIFS(Main_table[Amount], Main_table[Order Date], "&gt;"&amp;Main_table[[#This Row],[Order Date]]-90,Main_table[Order Date], "&lt;="&amp;Main_table[[#This Row],[Order Date]])</f>
        <v>4474040</v>
      </c>
      <c r="Q439" s="25">
        <f>SUMIFS(Main_table[Amount], Main_table[Order Date], "&gt;"&amp;DATE(2022, 9, 12)-30, Main_table[Order Date], "&lt;="&amp;DATE(2022, 9, 12))</f>
        <v>8929710</v>
      </c>
      <c r="R439" s="25">
        <f>SUMIFS(Main_table[Amount], Main_table[Order Date], "&gt;"&amp;DATE(2022, 9, 12)-90, Main_table[Order Date], "&lt;="&amp;DATE(2022, 9, 12))</f>
        <v>12529390</v>
      </c>
      <c r="S439" s="25" t="b">
        <f>AND(Main_table[[#This Row],[Order Date]] &gt; DATE(2022,8,12), Main_table[[#This Row],[Order Date]] &lt;=DATE(2022,9,12))</f>
        <v>0</v>
      </c>
    </row>
    <row r="440" spans="2:19" ht="13.8" x14ac:dyDescent="0.25">
      <c r="B440" s="6" t="s">
        <v>1336</v>
      </c>
      <c r="C440" s="15">
        <v>44714</v>
      </c>
      <c r="D440" s="6" t="str">
        <f>TEXT(Main_table[[#This Row],[Order Date]],"d")</f>
        <v>2</v>
      </c>
      <c r="E440" s="6" t="str">
        <f>TEXT(Main_table[[#This Row],[Order Date]],"dddd")</f>
        <v>Thursday</v>
      </c>
      <c r="F440" s="6" t="str">
        <f>TEXT(Main_table[[#This Row],[Order Date]],"mmmm")</f>
        <v>June</v>
      </c>
      <c r="G440" s="6" t="s">
        <v>1337</v>
      </c>
      <c r="H440" s="6" t="s">
        <v>1338</v>
      </c>
      <c r="I440" s="6" t="s">
        <v>21</v>
      </c>
      <c r="J440" s="6" t="s">
        <v>33</v>
      </c>
      <c r="K440" s="25">
        <v>2900</v>
      </c>
      <c r="L440" s="26">
        <v>5</v>
      </c>
      <c r="M440" s="25">
        <f>Main_table[[#This Row],[Qty]]*Main_table[[#This Row],[Price]]</f>
        <v>14500</v>
      </c>
      <c r="N440" s="6" t="s">
        <v>23</v>
      </c>
      <c r="O440" s="25">
        <f>SUMIFS(Main_table[Amount], Main_table[Order Date], "&gt;"&amp;Main_table[[#This Row],[Order Date]]-30,Main_table[Order Date], "&lt;="&amp;Main_table[[#This Row],[Order Date]])</f>
        <v>2144870</v>
      </c>
      <c r="P440" s="25">
        <f>SUMIFS(Main_table[Amount], Main_table[Order Date], "&gt;"&amp;Main_table[[#This Row],[Order Date]]-90,Main_table[Order Date], "&lt;="&amp;Main_table[[#This Row],[Order Date]])</f>
        <v>4474040</v>
      </c>
      <c r="Q440" s="25">
        <f>SUMIFS(Main_table[Amount], Main_table[Order Date], "&gt;"&amp;DATE(2022, 9, 12)-30, Main_table[Order Date], "&lt;="&amp;DATE(2022, 9, 12))</f>
        <v>8929710</v>
      </c>
      <c r="R440" s="25">
        <f>SUMIFS(Main_table[Amount], Main_table[Order Date], "&gt;"&amp;DATE(2022, 9, 12)-90, Main_table[Order Date], "&lt;="&amp;DATE(2022, 9, 12))</f>
        <v>12529390</v>
      </c>
      <c r="S440" s="25" t="b">
        <f>AND(Main_table[[#This Row],[Order Date]] &gt; DATE(2022,8,12), Main_table[[#This Row],[Order Date]] &lt;=DATE(2022,9,12))</f>
        <v>0</v>
      </c>
    </row>
    <row r="441" spans="2:19" ht="13.8" x14ac:dyDescent="0.25">
      <c r="B441" s="6" t="s">
        <v>1339</v>
      </c>
      <c r="C441" s="15">
        <v>44714</v>
      </c>
      <c r="D441" s="6" t="str">
        <f>TEXT(Main_table[[#This Row],[Order Date]],"d")</f>
        <v>2</v>
      </c>
      <c r="E441" s="6" t="str">
        <f>TEXT(Main_table[[#This Row],[Order Date]],"dddd")</f>
        <v>Thursday</v>
      </c>
      <c r="F441" s="6" t="str">
        <f>TEXT(Main_table[[#This Row],[Order Date]],"mmmm")</f>
        <v>June</v>
      </c>
      <c r="G441" s="6" t="s">
        <v>1340</v>
      </c>
      <c r="H441" s="6" t="s">
        <v>1341</v>
      </c>
      <c r="I441" s="6" t="s">
        <v>27</v>
      </c>
      <c r="J441" s="6" t="s">
        <v>37</v>
      </c>
      <c r="K441" s="25">
        <v>190</v>
      </c>
      <c r="L441" s="26">
        <v>4</v>
      </c>
      <c r="M441" s="25">
        <f>Main_table[[#This Row],[Qty]]*Main_table[[#This Row],[Price]]</f>
        <v>760</v>
      </c>
      <c r="N441" s="6" t="s">
        <v>17</v>
      </c>
      <c r="O441" s="25">
        <f>SUMIFS(Main_table[Amount], Main_table[Order Date], "&gt;"&amp;Main_table[[#This Row],[Order Date]]-30,Main_table[Order Date], "&lt;="&amp;Main_table[[#This Row],[Order Date]])</f>
        <v>2144870</v>
      </c>
      <c r="P441" s="25">
        <f>SUMIFS(Main_table[Amount], Main_table[Order Date], "&gt;"&amp;Main_table[[#This Row],[Order Date]]-90,Main_table[Order Date], "&lt;="&amp;Main_table[[#This Row],[Order Date]])</f>
        <v>4474040</v>
      </c>
      <c r="Q441" s="25">
        <f>SUMIFS(Main_table[Amount], Main_table[Order Date], "&gt;"&amp;DATE(2022, 9, 12)-30, Main_table[Order Date], "&lt;="&amp;DATE(2022, 9, 12))</f>
        <v>8929710</v>
      </c>
      <c r="R441" s="25">
        <f>SUMIFS(Main_table[Amount], Main_table[Order Date], "&gt;"&amp;DATE(2022, 9, 12)-90, Main_table[Order Date], "&lt;="&amp;DATE(2022, 9, 12))</f>
        <v>12529390</v>
      </c>
      <c r="S441" s="25" t="b">
        <f>AND(Main_table[[#This Row],[Order Date]] &gt; DATE(2022,8,12), Main_table[[#This Row],[Order Date]] &lt;=DATE(2022,9,12))</f>
        <v>0</v>
      </c>
    </row>
    <row r="442" spans="2:19" ht="13.8" x14ac:dyDescent="0.25">
      <c r="B442" s="6" t="s">
        <v>1342</v>
      </c>
      <c r="C442" s="15">
        <v>44714</v>
      </c>
      <c r="D442" s="6" t="str">
        <f>TEXT(Main_table[[#This Row],[Order Date]],"d")</f>
        <v>2</v>
      </c>
      <c r="E442" s="6" t="str">
        <f>TEXT(Main_table[[#This Row],[Order Date]],"dddd")</f>
        <v>Thursday</v>
      </c>
      <c r="F442" s="6" t="str">
        <f>TEXT(Main_table[[#This Row],[Order Date]],"mmmm")</f>
        <v>June</v>
      </c>
      <c r="G442" s="6" t="s">
        <v>1343</v>
      </c>
      <c r="H442" s="6" t="s">
        <v>1344</v>
      </c>
      <c r="I442" s="6" t="s">
        <v>32</v>
      </c>
      <c r="J442" s="6" t="s">
        <v>41</v>
      </c>
      <c r="K442" s="25">
        <v>4000</v>
      </c>
      <c r="L442" s="26">
        <v>10</v>
      </c>
      <c r="M442" s="25">
        <f>Main_table[[#This Row],[Qty]]*Main_table[[#This Row],[Price]]</f>
        <v>40000</v>
      </c>
      <c r="N442" s="6" t="s">
        <v>23</v>
      </c>
      <c r="O442" s="25">
        <f>SUMIFS(Main_table[Amount], Main_table[Order Date], "&gt;"&amp;Main_table[[#This Row],[Order Date]]-30,Main_table[Order Date], "&lt;="&amp;Main_table[[#This Row],[Order Date]])</f>
        <v>2144870</v>
      </c>
      <c r="P442" s="25">
        <f>SUMIFS(Main_table[Amount], Main_table[Order Date], "&gt;"&amp;Main_table[[#This Row],[Order Date]]-90,Main_table[Order Date], "&lt;="&amp;Main_table[[#This Row],[Order Date]])</f>
        <v>4474040</v>
      </c>
      <c r="Q442" s="25">
        <f>SUMIFS(Main_table[Amount], Main_table[Order Date], "&gt;"&amp;DATE(2022, 9, 12)-30, Main_table[Order Date], "&lt;="&amp;DATE(2022, 9, 12))</f>
        <v>8929710</v>
      </c>
      <c r="R442" s="25">
        <f>SUMIFS(Main_table[Amount], Main_table[Order Date], "&gt;"&amp;DATE(2022, 9, 12)-90, Main_table[Order Date], "&lt;="&amp;DATE(2022, 9, 12))</f>
        <v>12529390</v>
      </c>
      <c r="S442" s="25" t="b">
        <f>AND(Main_table[[#This Row],[Order Date]] &gt; DATE(2022,8,12), Main_table[[#This Row],[Order Date]] &lt;=DATE(2022,9,12))</f>
        <v>0</v>
      </c>
    </row>
    <row r="443" spans="2:19" ht="13.8" x14ac:dyDescent="0.25">
      <c r="B443" s="6" t="s">
        <v>1345</v>
      </c>
      <c r="C443" s="15">
        <v>44714</v>
      </c>
      <c r="D443" s="6" t="str">
        <f>TEXT(Main_table[[#This Row],[Order Date]],"d")</f>
        <v>2</v>
      </c>
      <c r="E443" s="6" t="str">
        <f>TEXT(Main_table[[#This Row],[Order Date]],"dddd")</f>
        <v>Thursday</v>
      </c>
      <c r="F443" s="6" t="str">
        <f>TEXT(Main_table[[#This Row],[Order Date]],"mmmm")</f>
        <v>June</v>
      </c>
      <c r="G443" s="6" t="s">
        <v>1346</v>
      </c>
      <c r="H443" s="6" t="s">
        <v>1347</v>
      </c>
      <c r="I443" s="6" t="s">
        <v>15</v>
      </c>
      <c r="J443" s="6" t="s">
        <v>45</v>
      </c>
      <c r="K443" s="25">
        <v>1500</v>
      </c>
      <c r="L443" s="26">
        <v>3</v>
      </c>
      <c r="M443" s="25">
        <f>Main_table[[#This Row],[Qty]]*Main_table[[#This Row],[Price]]</f>
        <v>4500</v>
      </c>
      <c r="N443" s="29" t="s">
        <v>17</v>
      </c>
      <c r="O443" s="25">
        <f>SUMIFS(Main_table[Amount], Main_table[Order Date], "&gt;"&amp;Main_table[[#This Row],[Order Date]]-30,Main_table[Order Date], "&lt;="&amp;Main_table[[#This Row],[Order Date]])</f>
        <v>2144870</v>
      </c>
      <c r="P443" s="25">
        <f>SUMIFS(Main_table[Amount], Main_table[Order Date], "&gt;"&amp;Main_table[[#This Row],[Order Date]]-90,Main_table[Order Date], "&lt;="&amp;Main_table[[#This Row],[Order Date]])</f>
        <v>4474040</v>
      </c>
      <c r="Q443" s="25">
        <f>SUMIFS(Main_table[Amount], Main_table[Order Date], "&gt;"&amp;DATE(2022, 9, 12)-30, Main_table[Order Date], "&lt;="&amp;DATE(2022, 9, 12))</f>
        <v>8929710</v>
      </c>
      <c r="R443" s="25">
        <f>SUMIFS(Main_table[Amount], Main_table[Order Date], "&gt;"&amp;DATE(2022, 9, 12)-90, Main_table[Order Date], "&lt;="&amp;DATE(2022, 9, 12))</f>
        <v>12529390</v>
      </c>
      <c r="S443" s="25" t="b">
        <f>AND(Main_table[[#This Row],[Order Date]] &gt; DATE(2022,8,12), Main_table[[#This Row],[Order Date]] &lt;=DATE(2022,9,12))</f>
        <v>0</v>
      </c>
    </row>
    <row r="444" spans="2:19" ht="13.8" x14ac:dyDescent="0.25">
      <c r="B444" s="6" t="s">
        <v>1348</v>
      </c>
      <c r="C444" s="15">
        <v>44715</v>
      </c>
      <c r="D444" s="6" t="str">
        <f>TEXT(Main_table[[#This Row],[Order Date]],"d")</f>
        <v>3</v>
      </c>
      <c r="E444" s="6" t="str">
        <f>TEXT(Main_table[[#This Row],[Order Date]],"dddd")</f>
        <v>Friday</v>
      </c>
      <c r="F444" s="6" t="str">
        <f>TEXT(Main_table[[#This Row],[Order Date]],"mmmm")</f>
        <v>June</v>
      </c>
      <c r="G444" s="6" t="s">
        <v>1349</v>
      </c>
      <c r="H444" s="6" t="s">
        <v>1350</v>
      </c>
      <c r="I444" s="6" t="s">
        <v>21</v>
      </c>
      <c r="J444" s="6" t="s">
        <v>16</v>
      </c>
      <c r="K444" s="25">
        <v>210</v>
      </c>
      <c r="L444" s="26">
        <v>4</v>
      </c>
      <c r="M444" s="25">
        <f>Main_table[[#This Row],[Qty]]*Main_table[[#This Row],[Price]]</f>
        <v>840</v>
      </c>
      <c r="N444" s="6" t="s">
        <v>23</v>
      </c>
      <c r="O444" s="25">
        <f>SUMIFS(Main_table[Amount], Main_table[Order Date], "&gt;"&amp;Main_table[[#This Row],[Order Date]]-30,Main_table[Order Date], "&lt;="&amp;Main_table[[#This Row],[Order Date]])</f>
        <v>2178920</v>
      </c>
      <c r="P444" s="25">
        <f>SUMIFS(Main_table[Amount], Main_table[Order Date], "&gt;"&amp;Main_table[[#This Row],[Order Date]]-90,Main_table[Order Date], "&lt;="&amp;Main_table[[#This Row],[Order Date]])</f>
        <v>4558720</v>
      </c>
      <c r="Q444" s="25">
        <f>SUMIFS(Main_table[Amount], Main_table[Order Date], "&gt;"&amp;DATE(2022, 9, 12)-30, Main_table[Order Date], "&lt;="&amp;DATE(2022, 9, 12))</f>
        <v>8929710</v>
      </c>
      <c r="R444" s="25">
        <f>SUMIFS(Main_table[Amount], Main_table[Order Date], "&gt;"&amp;DATE(2022, 9, 12)-90, Main_table[Order Date], "&lt;="&amp;DATE(2022, 9, 12))</f>
        <v>12529390</v>
      </c>
      <c r="S444" s="25" t="b">
        <f>AND(Main_table[[#This Row],[Order Date]] &gt; DATE(2022,8,12), Main_table[[#This Row],[Order Date]] &lt;=DATE(2022,9,12))</f>
        <v>0</v>
      </c>
    </row>
    <row r="445" spans="2:19" ht="13.8" x14ac:dyDescent="0.25">
      <c r="B445" s="6" t="s">
        <v>1351</v>
      </c>
      <c r="C445" s="15">
        <v>44715</v>
      </c>
      <c r="D445" s="6" t="str">
        <f>TEXT(Main_table[[#This Row],[Order Date]],"d")</f>
        <v>3</v>
      </c>
      <c r="E445" s="6" t="str">
        <f>TEXT(Main_table[[#This Row],[Order Date]],"dddd")</f>
        <v>Friday</v>
      </c>
      <c r="F445" s="6" t="str">
        <f>TEXT(Main_table[[#This Row],[Order Date]],"mmmm")</f>
        <v>June</v>
      </c>
      <c r="G445" s="6" t="s">
        <v>1352</v>
      </c>
      <c r="H445" s="6" t="s">
        <v>1353</v>
      </c>
      <c r="I445" s="6" t="s">
        <v>27</v>
      </c>
      <c r="J445" s="6" t="s">
        <v>22</v>
      </c>
      <c r="K445" s="25">
        <v>4000</v>
      </c>
      <c r="L445" s="26">
        <v>5</v>
      </c>
      <c r="M445" s="25">
        <f>Main_table[[#This Row],[Qty]]*Main_table[[#This Row],[Price]]</f>
        <v>20000</v>
      </c>
      <c r="N445" s="6" t="s">
        <v>17</v>
      </c>
      <c r="O445" s="25">
        <f>SUMIFS(Main_table[Amount], Main_table[Order Date], "&gt;"&amp;Main_table[[#This Row],[Order Date]]-30,Main_table[Order Date], "&lt;="&amp;Main_table[[#This Row],[Order Date]])</f>
        <v>2178920</v>
      </c>
      <c r="P445" s="25">
        <f>SUMIFS(Main_table[Amount], Main_table[Order Date], "&gt;"&amp;Main_table[[#This Row],[Order Date]]-90,Main_table[Order Date], "&lt;="&amp;Main_table[[#This Row],[Order Date]])</f>
        <v>4558720</v>
      </c>
      <c r="Q445" s="25">
        <f>SUMIFS(Main_table[Amount], Main_table[Order Date], "&gt;"&amp;DATE(2022, 9, 12)-30, Main_table[Order Date], "&lt;="&amp;DATE(2022, 9, 12))</f>
        <v>8929710</v>
      </c>
      <c r="R445" s="25">
        <f>SUMIFS(Main_table[Amount], Main_table[Order Date], "&gt;"&amp;DATE(2022, 9, 12)-90, Main_table[Order Date], "&lt;="&amp;DATE(2022, 9, 12))</f>
        <v>12529390</v>
      </c>
      <c r="S445" s="25" t="b">
        <f>AND(Main_table[[#This Row],[Order Date]] &gt; DATE(2022,8,12), Main_table[[#This Row],[Order Date]] &lt;=DATE(2022,9,12))</f>
        <v>0</v>
      </c>
    </row>
    <row r="446" spans="2:19" ht="13.8" x14ac:dyDescent="0.25">
      <c r="B446" s="6" t="s">
        <v>1354</v>
      </c>
      <c r="C446" s="15">
        <v>44715</v>
      </c>
      <c r="D446" s="6" t="str">
        <f>TEXT(Main_table[[#This Row],[Order Date]],"d")</f>
        <v>3</v>
      </c>
      <c r="E446" s="6" t="str">
        <f>TEXT(Main_table[[#This Row],[Order Date]],"dddd")</f>
        <v>Friday</v>
      </c>
      <c r="F446" s="6" t="str">
        <f>TEXT(Main_table[[#This Row],[Order Date]],"mmmm")</f>
        <v>June</v>
      </c>
      <c r="G446" s="6" t="s">
        <v>1355</v>
      </c>
      <c r="H446" s="6" t="s">
        <v>1356</v>
      </c>
      <c r="I446" s="6" t="s">
        <v>32</v>
      </c>
      <c r="J446" s="6" t="s">
        <v>28</v>
      </c>
      <c r="K446" s="25">
        <v>3200</v>
      </c>
      <c r="L446" s="26">
        <v>6</v>
      </c>
      <c r="M446" s="25">
        <f>Main_table[[#This Row],[Qty]]*Main_table[[#This Row],[Price]]</f>
        <v>19200</v>
      </c>
      <c r="N446" s="6" t="s">
        <v>23</v>
      </c>
      <c r="O446" s="25">
        <f>SUMIFS(Main_table[Amount], Main_table[Order Date], "&gt;"&amp;Main_table[[#This Row],[Order Date]]-30,Main_table[Order Date], "&lt;="&amp;Main_table[[#This Row],[Order Date]])</f>
        <v>2178920</v>
      </c>
      <c r="P446" s="25">
        <f>SUMIFS(Main_table[Amount], Main_table[Order Date], "&gt;"&amp;Main_table[[#This Row],[Order Date]]-90,Main_table[Order Date], "&lt;="&amp;Main_table[[#This Row],[Order Date]])</f>
        <v>4558720</v>
      </c>
      <c r="Q446" s="25">
        <f>SUMIFS(Main_table[Amount], Main_table[Order Date], "&gt;"&amp;DATE(2022, 9, 12)-30, Main_table[Order Date], "&lt;="&amp;DATE(2022, 9, 12))</f>
        <v>8929710</v>
      </c>
      <c r="R446" s="25">
        <f>SUMIFS(Main_table[Amount], Main_table[Order Date], "&gt;"&amp;DATE(2022, 9, 12)-90, Main_table[Order Date], "&lt;="&amp;DATE(2022, 9, 12))</f>
        <v>12529390</v>
      </c>
      <c r="S446" s="25" t="b">
        <f>AND(Main_table[[#This Row],[Order Date]] &gt; DATE(2022,8,12), Main_table[[#This Row],[Order Date]] &lt;=DATE(2022,9,12))</f>
        <v>0</v>
      </c>
    </row>
    <row r="447" spans="2:19" ht="13.8" x14ac:dyDescent="0.25">
      <c r="B447" s="6" t="s">
        <v>1357</v>
      </c>
      <c r="C447" s="15">
        <v>44715</v>
      </c>
      <c r="D447" s="6" t="str">
        <f>TEXT(Main_table[[#This Row],[Order Date]],"d")</f>
        <v>3</v>
      </c>
      <c r="E447" s="6" t="str">
        <f>TEXT(Main_table[[#This Row],[Order Date]],"dddd")</f>
        <v>Friday</v>
      </c>
      <c r="F447" s="6" t="str">
        <f>TEXT(Main_table[[#This Row],[Order Date]],"mmmm")</f>
        <v>June</v>
      </c>
      <c r="G447" s="6" t="s">
        <v>1358</v>
      </c>
      <c r="H447" s="6" t="s">
        <v>1359</v>
      </c>
      <c r="I447" s="6" t="s">
        <v>15</v>
      </c>
      <c r="J447" s="6" t="s">
        <v>33</v>
      </c>
      <c r="K447" s="25">
        <v>2900</v>
      </c>
      <c r="L447" s="26">
        <v>5</v>
      </c>
      <c r="M447" s="25">
        <f>Main_table[[#This Row],[Qty]]*Main_table[[#This Row],[Price]]</f>
        <v>14500</v>
      </c>
      <c r="N447" s="29" t="s">
        <v>17</v>
      </c>
      <c r="O447" s="25">
        <f>SUMIFS(Main_table[Amount], Main_table[Order Date], "&gt;"&amp;Main_table[[#This Row],[Order Date]]-30,Main_table[Order Date], "&lt;="&amp;Main_table[[#This Row],[Order Date]])</f>
        <v>2178920</v>
      </c>
      <c r="P447" s="25">
        <f>SUMIFS(Main_table[Amount], Main_table[Order Date], "&gt;"&amp;Main_table[[#This Row],[Order Date]]-90,Main_table[Order Date], "&lt;="&amp;Main_table[[#This Row],[Order Date]])</f>
        <v>4558720</v>
      </c>
      <c r="Q447" s="25">
        <f>SUMIFS(Main_table[Amount], Main_table[Order Date], "&gt;"&amp;DATE(2022, 9, 12)-30, Main_table[Order Date], "&lt;="&amp;DATE(2022, 9, 12))</f>
        <v>8929710</v>
      </c>
      <c r="R447" s="25">
        <f>SUMIFS(Main_table[Amount], Main_table[Order Date], "&gt;"&amp;DATE(2022, 9, 12)-90, Main_table[Order Date], "&lt;="&amp;DATE(2022, 9, 12))</f>
        <v>12529390</v>
      </c>
      <c r="S447" s="25" t="b">
        <f>AND(Main_table[[#This Row],[Order Date]] &gt; DATE(2022,8,12), Main_table[[#This Row],[Order Date]] &lt;=DATE(2022,9,12))</f>
        <v>0</v>
      </c>
    </row>
    <row r="448" spans="2:19" ht="13.8" x14ac:dyDescent="0.25">
      <c r="B448" s="6" t="s">
        <v>1360</v>
      </c>
      <c r="C448" s="15">
        <v>44715</v>
      </c>
      <c r="D448" s="6" t="str">
        <f>TEXT(Main_table[[#This Row],[Order Date]],"d")</f>
        <v>3</v>
      </c>
      <c r="E448" s="6" t="str">
        <f>TEXT(Main_table[[#This Row],[Order Date]],"dddd")</f>
        <v>Friday</v>
      </c>
      <c r="F448" s="6" t="str">
        <f>TEXT(Main_table[[#This Row],[Order Date]],"mmmm")</f>
        <v>June</v>
      </c>
      <c r="G448" s="6" t="s">
        <v>1361</v>
      </c>
      <c r="H448" s="6" t="s">
        <v>1362</v>
      </c>
      <c r="I448" s="6" t="s">
        <v>21</v>
      </c>
      <c r="J448" s="6" t="s">
        <v>37</v>
      </c>
      <c r="K448" s="25">
        <v>190</v>
      </c>
      <c r="L448" s="26">
        <v>6</v>
      </c>
      <c r="M448" s="25">
        <f>Main_table[[#This Row],[Qty]]*Main_table[[#This Row],[Price]]</f>
        <v>1140</v>
      </c>
      <c r="N448" s="6" t="s">
        <v>23</v>
      </c>
      <c r="O448" s="25">
        <f>SUMIFS(Main_table[Amount], Main_table[Order Date], "&gt;"&amp;Main_table[[#This Row],[Order Date]]-30,Main_table[Order Date], "&lt;="&amp;Main_table[[#This Row],[Order Date]])</f>
        <v>2178920</v>
      </c>
      <c r="P448" s="25">
        <f>SUMIFS(Main_table[Amount], Main_table[Order Date], "&gt;"&amp;Main_table[[#This Row],[Order Date]]-90,Main_table[Order Date], "&lt;="&amp;Main_table[[#This Row],[Order Date]])</f>
        <v>4558720</v>
      </c>
      <c r="Q448" s="25">
        <f>SUMIFS(Main_table[Amount], Main_table[Order Date], "&gt;"&amp;DATE(2022, 9, 12)-30, Main_table[Order Date], "&lt;="&amp;DATE(2022, 9, 12))</f>
        <v>8929710</v>
      </c>
      <c r="R448" s="25">
        <f>SUMIFS(Main_table[Amount], Main_table[Order Date], "&gt;"&amp;DATE(2022, 9, 12)-90, Main_table[Order Date], "&lt;="&amp;DATE(2022, 9, 12))</f>
        <v>12529390</v>
      </c>
      <c r="S448" s="25" t="b">
        <f>AND(Main_table[[#This Row],[Order Date]] &gt; DATE(2022,8,12), Main_table[[#This Row],[Order Date]] &lt;=DATE(2022,9,12))</f>
        <v>0</v>
      </c>
    </row>
    <row r="449" spans="2:19" ht="13.8" x14ac:dyDescent="0.25">
      <c r="B449" s="6" t="s">
        <v>1363</v>
      </c>
      <c r="C449" s="15">
        <v>44715</v>
      </c>
      <c r="D449" s="6" t="str">
        <f>TEXT(Main_table[[#This Row],[Order Date]],"d")</f>
        <v>3</v>
      </c>
      <c r="E449" s="6" t="str">
        <f>TEXT(Main_table[[#This Row],[Order Date]],"dddd")</f>
        <v>Friday</v>
      </c>
      <c r="F449" s="6" t="str">
        <f>TEXT(Main_table[[#This Row],[Order Date]],"mmmm")</f>
        <v>June</v>
      </c>
      <c r="G449" s="6" t="s">
        <v>1364</v>
      </c>
      <c r="H449" s="6" t="s">
        <v>1365</v>
      </c>
      <c r="I449" s="6" t="s">
        <v>27</v>
      </c>
      <c r="J449" s="6" t="s">
        <v>41</v>
      </c>
      <c r="K449" s="25">
        <v>4000</v>
      </c>
      <c r="L449" s="26">
        <v>5</v>
      </c>
      <c r="M449" s="25">
        <f>Main_table[[#This Row],[Qty]]*Main_table[[#This Row],[Price]]</f>
        <v>20000</v>
      </c>
      <c r="N449" s="6" t="s">
        <v>17</v>
      </c>
      <c r="O449" s="25">
        <f>SUMIFS(Main_table[Amount], Main_table[Order Date], "&gt;"&amp;Main_table[[#This Row],[Order Date]]-30,Main_table[Order Date], "&lt;="&amp;Main_table[[#This Row],[Order Date]])</f>
        <v>2178920</v>
      </c>
      <c r="P449" s="25">
        <f>SUMIFS(Main_table[Amount], Main_table[Order Date], "&gt;"&amp;Main_table[[#This Row],[Order Date]]-90,Main_table[Order Date], "&lt;="&amp;Main_table[[#This Row],[Order Date]])</f>
        <v>4558720</v>
      </c>
      <c r="Q449" s="25">
        <f>SUMIFS(Main_table[Amount], Main_table[Order Date], "&gt;"&amp;DATE(2022, 9, 12)-30, Main_table[Order Date], "&lt;="&amp;DATE(2022, 9, 12))</f>
        <v>8929710</v>
      </c>
      <c r="R449" s="25">
        <f>SUMIFS(Main_table[Amount], Main_table[Order Date], "&gt;"&amp;DATE(2022, 9, 12)-90, Main_table[Order Date], "&lt;="&amp;DATE(2022, 9, 12))</f>
        <v>12529390</v>
      </c>
      <c r="S449" s="25" t="b">
        <f>AND(Main_table[[#This Row],[Order Date]] &gt; DATE(2022,8,12), Main_table[[#This Row],[Order Date]] &lt;=DATE(2022,9,12))</f>
        <v>0</v>
      </c>
    </row>
    <row r="450" spans="2:19" ht="13.8" x14ac:dyDescent="0.25">
      <c r="B450" s="6" t="s">
        <v>1366</v>
      </c>
      <c r="C450" s="15">
        <v>44715</v>
      </c>
      <c r="D450" s="6" t="str">
        <f>TEXT(Main_table[[#This Row],[Order Date]],"d")</f>
        <v>3</v>
      </c>
      <c r="E450" s="6" t="str">
        <f>TEXT(Main_table[[#This Row],[Order Date]],"dddd")</f>
        <v>Friday</v>
      </c>
      <c r="F450" s="6" t="str">
        <f>TEXT(Main_table[[#This Row],[Order Date]],"mmmm")</f>
        <v>June</v>
      </c>
      <c r="G450" s="6" t="s">
        <v>1367</v>
      </c>
      <c r="H450" s="6" t="s">
        <v>1368</v>
      </c>
      <c r="I450" s="6" t="s">
        <v>32</v>
      </c>
      <c r="J450" s="6" t="s">
        <v>45</v>
      </c>
      <c r="K450" s="25">
        <v>1500</v>
      </c>
      <c r="L450" s="26">
        <v>6</v>
      </c>
      <c r="M450" s="25">
        <f>Main_table[[#This Row],[Qty]]*Main_table[[#This Row],[Price]]</f>
        <v>9000</v>
      </c>
      <c r="N450" s="6" t="s">
        <v>23</v>
      </c>
      <c r="O450" s="25">
        <f>SUMIFS(Main_table[Amount], Main_table[Order Date], "&gt;"&amp;Main_table[[#This Row],[Order Date]]-30,Main_table[Order Date], "&lt;="&amp;Main_table[[#This Row],[Order Date]])</f>
        <v>2178920</v>
      </c>
      <c r="P450" s="25">
        <f>SUMIFS(Main_table[Amount], Main_table[Order Date], "&gt;"&amp;Main_table[[#This Row],[Order Date]]-90,Main_table[Order Date], "&lt;="&amp;Main_table[[#This Row],[Order Date]])</f>
        <v>4558720</v>
      </c>
      <c r="Q450" s="25">
        <f>SUMIFS(Main_table[Amount], Main_table[Order Date], "&gt;"&amp;DATE(2022, 9, 12)-30, Main_table[Order Date], "&lt;="&amp;DATE(2022, 9, 12))</f>
        <v>8929710</v>
      </c>
      <c r="R450" s="25">
        <f>SUMIFS(Main_table[Amount], Main_table[Order Date], "&gt;"&amp;DATE(2022, 9, 12)-90, Main_table[Order Date], "&lt;="&amp;DATE(2022, 9, 12))</f>
        <v>12529390</v>
      </c>
      <c r="S450" s="25" t="b">
        <f>AND(Main_table[[#This Row],[Order Date]] &gt; DATE(2022,8,12), Main_table[[#This Row],[Order Date]] &lt;=DATE(2022,9,12))</f>
        <v>0</v>
      </c>
    </row>
    <row r="451" spans="2:19" ht="13.8" x14ac:dyDescent="0.25">
      <c r="B451" s="6" t="s">
        <v>1369</v>
      </c>
      <c r="C451" s="15">
        <v>44716</v>
      </c>
      <c r="D451" s="6" t="str">
        <f>TEXT(Main_table[[#This Row],[Order Date]],"d")</f>
        <v>4</v>
      </c>
      <c r="E451" s="6" t="str">
        <f>TEXT(Main_table[[#This Row],[Order Date]],"dddd")</f>
        <v>Saturday</v>
      </c>
      <c r="F451" s="6" t="str">
        <f>TEXT(Main_table[[#This Row],[Order Date]],"mmmm")</f>
        <v>June</v>
      </c>
      <c r="G451" s="6" t="s">
        <v>1370</v>
      </c>
      <c r="H451" s="6" t="s">
        <v>1371</v>
      </c>
      <c r="I451" s="6" t="s">
        <v>15</v>
      </c>
      <c r="J451" s="6" t="s">
        <v>16</v>
      </c>
      <c r="K451" s="25">
        <v>210</v>
      </c>
      <c r="L451" s="26">
        <v>2</v>
      </c>
      <c r="M451" s="25">
        <f>Main_table[[#This Row],[Qty]]*Main_table[[#This Row],[Price]]</f>
        <v>420</v>
      </c>
      <c r="N451" s="29" t="s">
        <v>17</v>
      </c>
      <c r="O451" s="25">
        <f>SUMIFS(Main_table[Amount], Main_table[Order Date], "&gt;"&amp;Main_table[[#This Row],[Order Date]]-30,Main_table[Order Date], "&lt;="&amp;Main_table[[#This Row],[Order Date]])</f>
        <v>2128930</v>
      </c>
      <c r="P451" s="25">
        <f>SUMIFS(Main_table[Amount], Main_table[Order Date], "&gt;"&amp;Main_table[[#This Row],[Order Date]]-90,Main_table[Order Date], "&lt;="&amp;Main_table[[#This Row],[Order Date]])</f>
        <v>4608530</v>
      </c>
      <c r="Q451" s="25">
        <f>SUMIFS(Main_table[Amount], Main_table[Order Date], "&gt;"&amp;DATE(2022, 9, 12)-30, Main_table[Order Date], "&lt;="&amp;DATE(2022, 9, 12))</f>
        <v>8929710</v>
      </c>
      <c r="R451" s="25">
        <f>SUMIFS(Main_table[Amount], Main_table[Order Date], "&gt;"&amp;DATE(2022, 9, 12)-90, Main_table[Order Date], "&lt;="&amp;DATE(2022, 9, 12))</f>
        <v>12529390</v>
      </c>
      <c r="S451" s="25" t="b">
        <f>AND(Main_table[[#This Row],[Order Date]] &gt; DATE(2022,8,12), Main_table[[#This Row],[Order Date]] &lt;=DATE(2022,9,12))</f>
        <v>0</v>
      </c>
    </row>
    <row r="452" spans="2:19" ht="13.8" x14ac:dyDescent="0.25">
      <c r="B452" s="6" t="s">
        <v>1372</v>
      </c>
      <c r="C452" s="15">
        <v>44716</v>
      </c>
      <c r="D452" s="6" t="str">
        <f>TEXT(Main_table[[#This Row],[Order Date]],"d")</f>
        <v>4</v>
      </c>
      <c r="E452" s="6" t="str">
        <f>TEXT(Main_table[[#This Row],[Order Date]],"dddd")</f>
        <v>Saturday</v>
      </c>
      <c r="F452" s="6" t="str">
        <f>TEXT(Main_table[[#This Row],[Order Date]],"mmmm")</f>
        <v>June</v>
      </c>
      <c r="G452" s="6" t="s">
        <v>1373</v>
      </c>
      <c r="H452" s="6" t="s">
        <v>1374</v>
      </c>
      <c r="I452" s="6" t="s">
        <v>21</v>
      </c>
      <c r="J452" s="6" t="s">
        <v>22</v>
      </c>
      <c r="K452" s="25">
        <v>4000</v>
      </c>
      <c r="L452" s="26">
        <v>3</v>
      </c>
      <c r="M452" s="25">
        <f>Main_table[[#This Row],[Qty]]*Main_table[[#This Row],[Price]]</f>
        <v>12000</v>
      </c>
      <c r="N452" s="6" t="s">
        <v>23</v>
      </c>
      <c r="O452" s="25">
        <f>SUMIFS(Main_table[Amount], Main_table[Order Date], "&gt;"&amp;Main_table[[#This Row],[Order Date]]-30,Main_table[Order Date], "&lt;="&amp;Main_table[[#This Row],[Order Date]])</f>
        <v>2128930</v>
      </c>
      <c r="P452" s="25">
        <f>SUMIFS(Main_table[Amount], Main_table[Order Date], "&gt;"&amp;Main_table[[#This Row],[Order Date]]-90,Main_table[Order Date], "&lt;="&amp;Main_table[[#This Row],[Order Date]])</f>
        <v>4608530</v>
      </c>
      <c r="Q452" s="25">
        <f>SUMIFS(Main_table[Amount], Main_table[Order Date], "&gt;"&amp;DATE(2022, 9, 12)-30, Main_table[Order Date], "&lt;="&amp;DATE(2022, 9, 12))</f>
        <v>8929710</v>
      </c>
      <c r="R452" s="25">
        <f>SUMIFS(Main_table[Amount], Main_table[Order Date], "&gt;"&amp;DATE(2022, 9, 12)-90, Main_table[Order Date], "&lt;="&amp;DATE(2022, 9, 12))</f>
        <v>12529390</v>
      </c>
      <c r="S452" s="25" t="b">
        <f>AND(Main_table[[#This Row],[Order Date]] &gt; DATE(2022,8,12), Main_table[[#This Row],[Order Date]] &lt;=DATE(2022,9,12))</f>
        <v>0</v>
      </c>
    </row>
    <row r="453" spans="2:19" ht="13.8" x14ac:dyDescent="0.25">
      <c r="B453" s="6" t="s">
        <v>1375</v>
      </c>
      <c r="C453" s="15">
        <v>44716</v>
      </c>
      <c r="D453" s="6" t="str">
        <f>TEXT(Main_table[[#This Row],[Order Date]],"d")</f>
        <v>4</v>
      </c>
      <c r="E453" s="6" t="str">
        <f>TEXT(Main_table[[#This Row],[Order Date]],"dddd")</f>
        <v>Saturday</v>
      </c>
      <c r="F453" s="6" t="str">
        <f>TEXT(Main_table[[#This Row],[Order Date]],"mmmm")</f>
        <v>June</v>
      </c>
      <c r="G453" s="6" t="s">
        <v>1376</v>
      </c>
      <c r="H453" s="6" t="s">
        <v>1377</v>
      </c>
      <c r="I453" s="6" t="s">
        <v>27</v>
      </c>
      <c r="J453" s="6" t="s">
        <v>28</v>
      </c>
      <c r="K453" s="25">
        <v>3200</v>
      </c>
      <c r="L453" s="26">
        <v>5</v>
      </c>
      <c r="M453" s="25">
        <f>Main_table[[#This Row],[Qty]]*Main_table[[#This Row],[Price]]</f>
        <v>16000</v>
      </c>
      <c r="N453" s="6" t="s">
        <v>17</v>
      </c>
      <c r="O453" s="25">
        <f>SUMIFS(Main_table[Amount], Main_table[Order Date], "&gt;"&amp;Main_table[[#This Row],[Order Date]]-30,Main_table[Order Date], "&lt;="&amp;Main_table[[#This Row],[Order Date]])</f>
        <v>2128930</v>
      </c>
      <c r="P453" s="25">
        <f>SUMIFS(Main_table[Amount], Main_table[Order Date], "&gt;"&amp;Main_table[[#This Row],[Order Date]]-90,Main_table[Order Date], "&lt;="&amp;Main_table[[#This Row],[Order Date]])</f>
        <v>4608530</v>
      </c>
      <c r="Q453" s="25">
        <f>SUMIFS(Main_table[Amount], Main_table[Order Date], "&gt;"&amp;DATE(2022, 9, 12)-30, Main_table[Order Date], "&lt;="&amp;DATE(2022, 9, 12))</f>
        <v>8929710</v>
      </c>
      <c r="R453" s="25">
        <f>SUMIFS(Main_table[Amount], Main_table[Order Date], "&gt;"&amp;DATE(2022, 9, 12)-90, Main_table[Order Date], "&lt;="&amp;DATE(2022, 9, 12))</f>
        <v>12529390</v>
      </c>
      <c r="S453" s="25" t="b">
        <f>AND(Main_table[[#This Row],[Order Date]] &gt; DATE(2022,8,12), Main_table[[#This Row],[Order Date]] &lt;=DATE(2022,9,12))</f>
        <v>0</v>
      </c>
    </row>
    <row r="454" spans="2:19" ht="13.8" x14ac:dyDescent="0.25">
      <c r="B454" s="6" t="s">
        <v>1378</v>
      </c>
      <c r="C454" s="15">
        <v>44716</v>
      </c>
      <c r="D454" s="6" t="str">
        <f>TEXT(Main_table[[#This Row],[Order Date]],"d")</f>
        <v>4</v>
      </c>
      <c r="E454" s="6" t="str">
        <f>TEXT(Main_table[[#This Row],[Order Date]],"dddd")</f>
        <v>Saturday</v>
      </c>
      <c r="F454" s="6" t="str">
        <f>TEXT(Main_table[[#This Row],[Order Date]],"mmmm")</f>
        <v>June</v>
      </c>
      <c r="G454" s="6" t="s">
        <v>1379</v>
      </c>
      <c r="H454" s="6" t="s">
        <v>1380</v>
      </c>
      <c r="I454" s="6" t="s">
        <v>32</v>
      </c>
      <c r="J454" s="6" t="s">
        <v>33</v>
      </c>
      <c r="K454" s="25">
        <v>2900</v>
      </c>
      <c r="L454" s="26">
        <v>3</v>
      </c>
      <c r="M454" s="25">
        <f>Main_table[[#This Row],[Qty]]*Main_table[[#This Row],[Price]]</f>
        <v>8700</v>
      </c>
      <c r="N454" s="6" t="s">
        <v>23</v>
      </c>
      <c r="O454" s="25">
        <f>SUMIFS(Main_table[Amount], Main_table[Order Date], "&gt;"&amp;Main_table[[#This Row],[Order Date]]-30,Main_table[Order Date], "&lt;="&amp;Main_table[[#This Row],[Order Date]])</f>
        <v>2128930</v>
      </c>
      <c r="P454" s="25">
        <f>SUMIFS(Main_table[Amount], Main_table[Order Date], "&gt;"&amp;Main_table[[#This Row],[Order Date]]-90,Main_table[Order Date], "&lt;="&amp;Main_table[[#This Row],[Order Date]])</f>
        <v>4608530</v>
      </c>
      <c r="Q454" s="25">
        <f>SUMIFS(Main_table[Amount], Main_table[Order Date], "&gt;"&amp;DATE(2022, 9, 12)-30, Main_table[Order Date], "&lt;="&amp;DATE(2022, 9, 12))</f>
        <v>8929710</v>
      </c>
      <c r="R454" s="25">
        <f>SUMIFS(Main_table[Amount], Main_table[Order Date], "&gt;"&amp;DATE(2022, 9, 12)-90, Main_table[Order Date], "&lt;="&amp;DATE(2022, 9, 12))</f>
        <v>12529390</v>
      </c>
      <c r="S454" s="25" t="b">
        <f>AND(Main_table[[#This Row],[Order Date]] &gt; DATE(2022,8,12), Main_table[[#This Row],[Order Date]] &lt;=DATE(2022,9,12))</f>
        <v>0</v>
      </c>
    </row>
    <row r="455" spans="2:19" ht="13.8" x14ac:dyDescent="0.25">
      <c r="B455" s="6" t="s">
        <v>1381</v>
      </c>
      <c r="C455" s="15">
        <v>44716</v>
      </c>
      <c r="D455" s="6" t="str">
        <f>TEXT(Main_table[[#This Row],[Order Date]],"d")</f>
        <v>4</v>
      </c>
      <c r="E455" s="6" t="str">
        <f>TEXT(Main_table[[#This Row],[Order Date]],"dddd")</f>
        <v>Saturday</v>
      </c>
      <c r="F455" s="6" t="str">
        <f>TEXT(Main_table[[#This Row],[Order Date]],"mmmm")</f>
        <v>June</v>
      </c>
      <c r="G455" s="6" t="s">
        <v>1382</v>
      </c>
      <c r="H455" s="6" t="s">
        <v>1383</v>
      </c>
      <c r="I455" s="6" t="s">
        <v>15</v>
      </c>
      <c r="J455" s="6" t="s">
        <v>37</v>
      </c>
      <c r="K455" s="25">
        <v>190</v>
      </c>
      <c r="L455" s="26">
        <v>1</v>
      </c>
      <c r="M455" s="25">
        <f>Main_table[[#This Row],[Qty]]*Main_table[[#This Row],[Price]]</f>
        <v>190</v>
      </c>
      <c r="N455" s="29" t="s">
        <v>17</v>
      </c>
      <c r="O455" s="25">
        <f>SUMIFS(Main_table[Amount], Main_table[Order Date], "&gt;"&amp;Main_table[[#This Row],[Order Date]]-30,Main_table[Order Date], "&lt;="&amp;Main_table[[#This Row],[Order Date]])</f>
        <v>2128930</v>
      </c>
      <c r="P455" s="25">
        <f>SUMIFS(Main_table[Amount], Main_table[Order Date], "&gt;"&amp;Main_table[[#This Row],[Order Date]]-90,Main_table[Order Date], "&lt;="&amp;Main_table[[#This Row],[Order Date]])</f>
        <v>4608530</v>
      </c>
      <c r="Q455" s="25">
        <f>SUMIFS(Main_table[Amount], Main_table[Order Date], "&gt;"&amp;DATE(2022, 9, 12)-30, Main_table[Order Date], "&lt;="&amp;DATE(2022, 9, 12))</f>
        <v>8929710</v>
      </c>
      <c r="R455" s="25">
        <f>SUMIFS(Main_table[Amount], Main_table[Order Date], "&gt;"&amp;DATE(2022, 9, 12)-90, Main_table[Order Date], "&lt;="&amp;DATE(2022, 9, 12))</f>
        <v>12529390</v>
      </c>
      <c r="S455" s="25" t="b">
        <f>AND(Main_table[[#This Row],[Order Date]] &gt; DATE(2022,8,12), Main_table[[#This Row],[Order Date]] &lt;=DATE(2022,9,12))</f>
        <v>0</v>
      </c>
    </row>
    <row r="456" spans="2:19" ht="13.8" x14ac:dyDescent="0.25">
      <c r="B456" s="6" t="s">
        <v>1384</v>
      </c>
      <c r="C456" s="15">
        <v>44716</v>
      </c>
      <c r="D456" s="6" t="str">
        <f>TEXT(Main_table[[#This Row],[Order Date]],"d")</f>
        <v>4</v>
      </c>
      <c r="E456" s="6" t="str">
        <f>TEXT(Main_table[[#This Row],[Order Date]],"dddd")</f>
        <v>Saturday</v>
      </c>
      <c r="F456" s="6" t="str">
        <f>TEXT(Main_table[[#This Row],[Order Date]],"mmmm")</f>
        <v>June</v>
      </c>
      <c r="G456" s="6" t="s">
        <v>1385</v>
      </c>
      <c r="H456" s="6" t="s">
        <v>1386</v>
      </c>
      <c r="I456" s="6" t="s">
        <v>21</v>
      </c>
      <c r="J456" s="6" t="s">
        <v>41</v>
      </c>
      <c r="K456" s="25">
        <v>4000</v>
      </c>
      <c r="L456" s="26">
        <v>2</v>
      </c>
      <c r="M456" s="25">
        <f>Main_table[[#This Row],[Qty]]*Main_table[[#This Row],[Price]]</f>
        <v>8000</v>
      </c>
      <c r="N456" s="6" t="s">
        <v>23</v>
      </c>
      <c r="O456" s="25">
        <f>SUMIFS(Main_table[Amount], Main_table[Order Date], "&gt;"&amp;Main_table[[#This Row],[Order Date]]-30,Main_table[Order Date], "&lt;="&amp;Main_table[[#This Row],[Order Date]])</f>
        <v>2128930</v>
      </c>
      <c r="P456" s="25">
        <f>SUMIFS(Main_table[Amount], Main_table[Order Date], "&gt;"&amp;Main_table[[#This Row],[Order Date]]-90,Main_table[Order Date], "&lt;="&amp;Main_table[[#This Row],[Order Date]])</f>
        <v>4608530</v>
      </c>
      <c r="Q456" s="25">
        <f>SUMIFS(Main_table[Amount], Main_table[Order Date], "&gt;"&amp;DATE(2022, 9, 12)-30, Main_table[Order Date], "&lt;="&amp;DATE(2022, 9, 12))</f>
        <v>8929710</v>
      </c>
      <c r="R456" s="25">
        <f>SUMIFS(Main_table[Amount], Main_table[Order Date], "&gt;"&amp;DATE(2022, 9, 12)-90, Main_table[Order Date], "&lt;="&amp;DATE(2022, 9, 12))</f>
        <v>12529390</v>
      </c>
      <c r="S456" s="25" t="b">
        <f>AND(Main_table[[#This Row],[Order Date]] &gt; DATE(2022,8,12), Main_table[[#This Row],[Order Date]] &lt;=DATE(2022,9,12))</f>
        <v>0</v>
      </c>
    </row>
    <row r="457" spans="2:19" ht="13.8" x14ac:dyDescent="0.25">
      <c r="B457" s="6" t="s">
        <v>1387</v>
      </c>
      <c r="C457" s="15">
        <v>44716</v>
      </c>
      <c r="D457" s="6" t="str">
        <f>TEXT(Main_table[[#This Row],[Order Date]],"d")</f>
        <v>4</v>
      </c>
      <c r="E457" s="6" t="str">
        <f>TEXT(Main_table[[#This Row],[Order Date]],"dddd")</f>
        <v>Saturday</v>
      </c>
      <c r="F457" s="6" t="str">
        <f>TEXT(Main_table[[#This Row],[Order Date]],"mmmm")</f>
        <v>June</v>
      </c>
      <c r="G457" s="6" t="s">
        <v>1388</v>
      </c>
      <c r="H457" s="6" t="s">
        <v>1389</v>
      </c>
      <c r="I457" s="6" t="s">
        <v>27</v>
      </c>
      <c r="J457" s="6" t="s">
        <v>45</v>
      </c>
      <c r="K457" s="25">
        <v>1500</v>
      </c>
      <c r="L457" s="26">
        <v>3</v>
      </c>
      <c r="M457" s="25">
        <f>Main_table[[#This Row],[Qty]]*Main_table[[#This Row],[Price]]</f>
        <v>4500</v>
      </c>
      <c r="N457" s="6" t="s">
        <v>17</v>
      </c>
      <c r="O457" s="25">
        <f>SUMIFS(Main_table[Amount], Main_table[Order Date], "&gt;"&amp;Main_table[[#This Row],[Order Date]]-30,Main_table[Order Date], "&lt;="&amp;Main_table[[#This Row],[Order Date]])</f>
        <v>2128930</v>
      </c>
      <c r="P457" s="25">
        <f>SUMIFS(Main_table[Amount], Main_table[Order Date], "&gt;"&amp;Main_table[[#This Row],[Order Date]]-90,Main_table[Order Date], "&lt;="&amp;Main_table[[#This Row],[Order Date]])</f>
        <v>4608530</v>
      </c>
      <c r="Q457" s="25">
        <f>SUMIFS(Main_table[Amount], Main_table[Order Date], "&gt;"&amp;DATE(2022, 9, 12)-30, Main_table[Order Date], "&lt;="&amp;DATE(2022, 9, 12))</f>
        <v>8929710</v>
      </c>
      <c r="R457" s="25">
        <f>SUMIFS(Main_table[Amount], Main_table[Order Date], "&gt;"&amp;DATE(2022, 9, 12)-90, Main_table[Order Date], "&lt;="&amp;DATE(2022, 9, 12))</f>
        <v>12529390</v>
      </c>
      <c r="S457" s="25" t="b">
        <f>AND(Main_table[[#This Row],[Order Date]] &gt; DATE(2022,8,12), Main_table[[#This Row],[Order Date]] &lt;=DATE(2022,9,12))</f>
        <v>0</v>
      </c>
    </row>
    <row r="458" spans="2:19" ht="13.8" x14ac:dyDescent="0.25">
      <c r="B458" s="6" t="s">
        <v>1390</v>
      </c>
      <c r="C458" s="15">
        <v>44717</v>
      </c>
      <c r="D458" s="6" t="str">
        <f>TEXT(Main_table[[#This Row],[Order Date]],"d")</f>
        <v>5</v>
      </c>
      <c r="E458" s="6" t="str">
        <f>TEXT(Main_table[[#This Row],[Order Date]],"dddd")</f>
        <v>Sunday</v>
      </c>
      <c r="F458" s="6" t="str">
        <f>TEXT(Main_table[[#This Row],[Order Date]],"mmmm")</f>
        <v>June</v>
      </c>
      <c r="G458" s="6" t="s">
        <v>1391</v>
      </c>
      <c r="H458" s="6" t="s">
        <v>1392</v>
      </c>
      <c r="I458" s="6" t="s">
        <v>32</v>
      </c>
      <c r="J458" s="6" t="s">
        <v>16</v>
      </c>
      <c r="K458" s="25">
        <v>210</v>
      </c>
      <c r="L458" s="26">
        <v>7</v>
      </c>
      <c r="M458" s="25">
        <f>Main_table[[#This Row],[Qty]]*Main_table[[#This Row],[Price]]</f>
        <v>1470</v>
      </c>
      <c r="N458" s="6" t="s">
        <v>23</v>
      </c>
      <c r="O458" s="25">
        <f>SUMIFS(Main_table[Amount], Main_table[Order Date], "&gt;"&amp;Main_table[[#This Row],[Order Date]]-30,Main_table[Order Date], "&lt;="&amp;Main_table[[#This Row],[Order Date]])</f>
        <v>2094880</v>
      </c>
      <c r="P458" s="25">
        <f>SUMIFS(Main_table[Amount], Main_table[Order Date], "&gt;"&amp;Main_table[[#This Row],[Order Date]]-90,Main_table[Order Date], "&lt;="&amp;Main_table[[#This Row],[Order Date]])</f>
        <v>4659160</v>
      </c>
      <c r="Q458" s="25">
        <f>SUMIFS(Main_table[Amount], Main_table[Order Date], "&gt;"&amp;DATE(2022, 9, 12)-30, Main_table[Order Date], "&lt;="&amp;DATE(2022, 9, 12))</f>
        <v>8929710</v>
      </c>
      <c r="R458" s="25">
        <f>SUMIFS(Main_table[Amount], Main_table[Order Date], "&gt;"&amp;DATE(2022, 9, 12)-90, Main_table[Order Date], "&lt;="&amp;DATE(2022, 9, 12))</f>
        <v>12529390</v>
      </c>
      <c r="S458" s="25" t="b">
        <f>AND(Main_table[[#This Row],[Order Date]] &gt; DATE(2022,8,12), Main_table[[#This Row],[Order Date]] &lt;=DATE(2022,9,12))</f>
        <v>0</v>
      </c>
    </row>
    <row r="459" spans="2:19" ht="13.8" x14ac:dyDescent="0.25">
      <c r="B459" s="6" t="s">
        <v>1393</v>
      </c>
      <c r="C459" s="15">
        <v>44717</v>
      </c>
      <c r="D459" s="6" t="str">
        <f>TEXT(Main_table[[#This Row],[Order Date]],"d")</f>
        <v>5</v>
      </c>
      <c r="E459" s="6" t="str">
        <f>TEXT(Main_table[[#This Row],[Order Date]],"dddd")</f>
        <v>Sunday</v>
      </c>
      <c r="F459" s="6" t="str">
        <f>TEXT(Main_table[[#This Row],[Order Date]],"mmmm")</f>
        <v>June</v>
      </c>
      <c r="G459" s="6" t="s">
        <v>1394</v>
      </c>
      <c r="H459" s="6" t="s">
        <v>1395</v>
      </c>
      <c r="I459" s="6" t="s">
        <v>15</v>
      </c>
      <c r="J459" s="6" t="s">
        <v>22</v>
      </c>
      <c r="K459" s="25">
        <v>4000</v>
      </c>
      <c r="L459" s="26">
        <v>6</v>
      </c>
      <c r="M459" s="25">
        <f>Main_table[[#This Row],[Qty]]*Main_table[[#This Row],[Price]]</f>
        <v>24000</v>
      </c>
      <c r="N459" s="29" t="s">
        <v>17</v>
      </c>
      <c r="O459" s="25">
        <f>SUMIFS(Main_table[Amount], Main_table[Order Date], "&gt;"&amp;Main_table[[#This Row],[Order Date]]-30,Main_table[Order Date], "&lt;="&amp;Main_table[[#This Row],[Order Date]])</f>
        <v>2094880</v>
      </c>
      <c r="P459" s="25">
        <f>SUMIFS(Main_table[Amount], Main_table[Order Date], "&gt;"&amp;Main_table[[#This Row],[Order Date]]-90,Main_table[Order Date], "&lt;="&amp;Main_table[[#This Row],[Order Date]])</f>
        <v>4659160</v>
      </c>
      <c r="Q459" s="25">
        <f>SUMIFS(Main_table[Amount], Main_table[Order Date], "&gt;"&amp;DATE(2022, 9, 12)-30, Main_table[Order Date], "&lt;="&amp;DATE(2022, 9, 12))</f>
        <v>8929710</v>
      </c>
      <c r="R459" s="25">
        <f>SUMIFS(Main_table[Amount], Main_table[Order Date], "&gt;"&amp;DATE(2022, 9, 12)-90, Main_table[Order Date], "&lt;="&amp;DATE(2022, 9, 12))</f>
        <v>12529390</v>
      </c>
      <c r="S459" s="25" t="b">
        <f>AND(Main_table[[#This Row],[Order Date]] &gt; DATE(2022,8,12), Main_table[[#This Row],[Order Date]] &lt;=DATE(2022,9,12))</f>
        <v>0</v>
      </c>
    </row>
    <row r="460" spans="2:19" ht="13.8" x14ac:dyDescent="0.25">
      <c r="B460" s="6" t="s">
        <v>1396</v>
      </c>
      <c r="C460" s="15">
        <v>44717</v>
      </c>
      <c r="D460" s="6" t="str">
        <f>TEXT(Main_table[[#This Row],[Order Date]],"d")</f>
        <v>5</v>
      </c>
      <c r="E460" s="6" t="str">
        <f>TEXT(Main_table[[#This Row],[Order Date]],"dddd")</f>
        <v>Sunday</v>
      </c>
      <c r="F460" s="6" t="str">
        <f>TEXT(Main_table[[#This Row],[Order Date]],"mmmm")</f>
        <v>June</v>
      </c>
      <c r="G460" s="6" t="s">
        <v>1397</v>
      </c>
      <c r="H460" s="6" t="s">
        <v>1398</v>
      </c>
      <c r="I460" s="6" t="s">
        <v>21</v>
      </c>
      <c r="J460" s="6" t="s">
        <v>28</v>
      </c>
      <c r="K460" s="25">
        <v>3200</v>
      </c>
      <c r="L460" s="26">
        <v>1</v>
      </c>
      <c r="M460" s="25">
        <f>Main_table[[#This Row],[Qty]]*Main_table[[#This Row],[Price]]</f>
        <v>3200</v>
      </c>
      <c r="N460" s="6" t="s">
        <v>23</v>
      </c>
      <c r="O460" s="25">
        <f>SUMIFS(Main_table[Amount], Main_table[Order Date], "&gt;"&amp;Main_table[[#This Row],[Order Date]]-30,Main_table[Order Date], "&lt;="&amp;Main_table[[#This Row],[Order Date]])</f>
        <v>2094880</v>
      </c>
      <c r="P460" s="25">
        <f>SUMIFS(Main_table[Amount], Main_table[Order Date], "&gt;"&amp;Main_table[[#This Row],[Order Date]]-90,Main_table[Order Date], "&lt;="&amp;Main_table[[#This Row],[Order Date]])</f>
        <v>4659160</v>
      </c>
      <c r="Q460" s="25">
        <f>SUMIFS(Main_table[Amount], Main_table[Order Date], "&gt;"&amp;DATE(2022, 9, 12)-30, Main_table[Order Date], "&lt;="&amp;DATE(2022, 9, 12))</f>
        <v>8929710</v>
      </c>
      <c r="R460" s="25">
        <f>SUMIFS(Main_table[Amount], Main_table[Order Date], "&gt;"&amp;DATE(2022, 9, 12)-90, Main_table[Order Date], "&lt;="&amp;DATE(2022, 9, 12))</f>
        <v>12529390</v>
      </c>
      <c r="S460" s="25" t="b">
        <f>AND(Main_table[[#This Row],[Order Date]] &gt; DATE(2022,8,12), Main_table[[#This Row],[Order Date]] &lt;=DATE(2022,9,12))</f>
        <v>0</v>
      </c>
    </row>
    <row r="461" spans="2:19" ht="13.8" x14ac:dyDescent="0.25">
      <c r="B461" s="6" t="s">
        <v>1399</v>
      </c>
      <c r="C461" s="15">
        <v>44717</v>
      </c>
      <c r="D461" s="6" t="str">
        <f>TEXT(Main_table[[#This Row],[Order Date]],"d")</f>
        <v>5</v>
      </c>
      <c r="E461" s="6" t="str">
        <f>TEXT(Main_table[[#This Row],[Order Date]],"dddd")</f>
        <v>Sunday</v>
      </c>
      <c r="F461" s="6" t="str">
        <f>TEXT(Main_table[[#This Row],[Order Date]],"mmmm")</f>
        <v>June</v>
      </c>
      <c r="G461" s="6" t="s">
        <v>1400</v>
      </c>
      <c r="H461" s="6" t="s">
        <v>1401</v>
      </c>
      <c r="I461" s="6" t="s">
        <v>27</v>
      </c>
      <c r="J461" s="6" t="s">
        <v>33</v>
      </c>
      <c r="K461" s="25">
        <v>2900</v>
      </c>
      <c r="L461" s="26">
        <v>3</v>
      </c>
      <c r="M461" s="25">
        <f>Main_table[[#This Row],[Qty]]*Main_table[[#This Row],[Price]]</f>
        <v>8700</v>
      </c>
      <c r="N461" s="6" t="s">
        <v>17</v>
      </c>
      <c r="O461" s="25">
        <f>SUMIFS(Main_table[Amount], Main_table[Order Date], "&gt;"&amp;Main_table[[#This Row],[Order Date]]-30,Main_table[Order Date], "&lt;="&amp;Main_table[[#This Row],[Order Date]])</f>
        <v>2094880</v>
      </c>
      <c r="P461" s="25">
        <f>SUMIFS(Main_table[Amount], Main_table[Order Date], "&gt;"&amp;Main_table[[#This Row],[Order Date]]-90,Main_table[Order Date], "&lt;="&amp;Main_table[[#This Row],[Order Date]])</f>
        <v>4659160</v>
      </c>
      <c r="Q461" s="25">
        <f>SUMIFS(Main_table[Amount], Main_table[Order Date], "&gt;"&amp;DATE(2022, 9, 12)-30, Main_table[Order Date], "&lt;="&amp;DATE(2022, 9, 12))</f>
        <v>8929710</v>
      </c>
      <c r="R461" s="25">
        <f>SUMIFS(Main_table[Amount], Main_table[Order Date], "&gt;"&amp;DATE(2022, 9, 12)-90, Main_table[Order Date], "&lt;="&amp;DATE(2022, 9, 12))</f>
        <v>12529390</v>
      </c>
      <c r="S461" s="25" t="b">
        <f>AND(Main_table[[#This Row],[Order Date]] &gt; DATE(2022,8,12), Main_table[[#This Row],[Order Date]] &lt;=DATE(2022,9,12))</f>
        <v>0</v>
      </c>
    </row>
    <row r="462" spans="2:19" ht="13.8" x14ac:dyDescent="0.25">
      <c r="B462" s="6" t="s">
        <v>1402</v>
      </c>
      <c r="C462" s="15">
        <v>44717</v>
      </c>
      <c r="D462" s="6" t="str">
        <f>TEXT(Main_table[[#This Row],[Order Date]],"d")</f>
        <v>5</v>
      </c>
      <c r="E462" s="6" t="str">
        <f>TEXT(Main_table[[#This Row],[Order Date]],"dddd")</f>
        <v>Sunday</v>
      </c>
      <c r="F462" s="6" t="str">
        <f>TEXT(Main_table[[#This Row],[Order Date]],"mmmm")</f>
        <v>June</v>
      </c>
      <c r="G462" s="6" t="s">
        <v>1403</v>
      </c>
      <c r="H462" s="6" t="s">
        <v>1404</v>
      </c>
      <c r="I462" s="6" t="s">
        <v>32</v>
      </c>
      <c r="J462" s="6" t="s">
        <v>37</v>
      </c>
      <c r="K462" s="25">
        <v>190</v>
      </c>
      <c r="L462" s="26">
        <v>4</v>
      </c>
      <c r="M462" s="25">
        <f>Main_table[[#This Row],[Qty]]*Main_table[[#This Row],[Price]]</f>
        <v>760</v>
      </c>
      <c r="N462" s="6" t="s">
        <v>23</v>
      </c>
      <c r="O462" s="25">
        <f>SUMIFS(Main_table[Amount], Main_table[Order Date], "&gt;"&amp;Main_table[[#This Row],[Order Date]]-30,Main_table[Order Date], "&lt;="&amp;Main_table[[#This Row],[Order Date]])</f>
        <v>2094880</v>
      </c>
      <c r="P462" s="25">
        <f>SUMIFS(Main_table[Amount], Main_table[Order Date], "&gt;"&amp;Main_table[[#This Row],[Order Date]]-90,Main_table[Order Date], "&lt;="&amp;Main_table[[#This Row],[Order Date]])</f>
        <v>4659160</v>
      </c>
      <c r="Q462" s="25">
        <f>SUMIFS(Main_table[Amount], Main_table[Order Date], "&gt;"&amp;DATE(2022, 9, 12)-30, Main_table[Order Date], "&lt;="&amp;DATE(2022, 9, 12))</f>
        <v>8929710</v>
      </c>
      <c r="R462" s="25">
        <f>SUMIFS(Main_table[Amount], Main_table[Order Date], "&gt;"&amp;DATE(2022, 9, 12)-90, Main_table[Order Date], "&lt;="&amp;DATE(2022, 9, 12))</f>
        <v>12529390</v>
      </c>
      <c r="S462" s="25" t="b">
        <f>AND(Main_table[[#This Row],[Order Date]] &gt; DATE(2022,8,12), Main_table[[#This Row],[Order Date]] &lt;=DATE(2022,9,12))</f>
        <v>0</v>
      </c>
    </row>
    <row r="463" spans="2:19" ht="13.8" x14ac:dyDescent="0.25">
      <c r="B463" s="6" t="s">
        <v>1405</v>
      </c>
      <c r="C463" s="15">
        <v>44717</v>
      </c>
      <c r="D463" s="6" t="str">
        <f>TEXT(Main_table[[#This Row],[Order Date]],"d")</f>
        <v>5</v>
      </c>
      <c r="E463" s="6" t="str">
        <f>TEXT(Main_table[[#This Row],[Order Date]],"dddd")</f>
        <v>Sunday</v>
      </c>
      <c r="F463" s="6" t="str">
        <f>TEXT(Main_table[[#This Row],[Order Date]],"mmmm")</f>
        <v>June</v>
      </c>
      <c r="G463" s="6" t="s">
        <v>1406</v>
      </c>
      <c r="H463" s="6" t="s">
        <v>1407</v>
      </c>
      <c r="I463" s="6" t="s">
        <v>15</v>
      </c>
      <c r="J463" s="6" t="s">
        <v>41</v>
      </c>
      <c r="K463" s="25">
        <v>4000</v>
      </c>
      <c r="L463" s="26">
        <v>2</v>
      </c>
      <c r="M463" s="25">
        <f>Main_table[[#This Row],[Qty]]*Main_table[[#This Row],[Price]]</f>
        <v>8000</v>
      </c>
      <c r="N463" s="29" t="s">
        <v>17</v>
      </c>
      <c r="O463" s="25">
        <f>SUMIFS(Main_table[Amount], Main_table[Order Date], "&gt;"&amp;Main_table[[#This Row],[Order Date]]-30,Main_table[Order Date], "&lt;="&amp;Main_table[[#This Row],[Order Date]])</f>
        <v>2094880</v>
      </c>
      <c r="P463" s="25">
        <f>SUMIFS(Main_table[Amount], Main_table[Order Date], "&gt;"&amp;Main_table[[#This Row],[Order Date]]-90,Main_table[Order Date], "&lt;="&amp;Main_table[[#This Row],[Order Date]])</f>
        <v>4659160</v>
      </c>
      <c r="Q463" s="25">
        <f>SUMIFS(Main_table[Amount], Main_table[Order Date], "&gt;"&amp;DATE(2022, 9, 12)-30, Main_table[Order Date], "&lt;="&amp;DATE(2022, 9, 12))</f>
        <v>8929710</v>
      </c>
      <c r="R463" s="25">
        <f>SUMIFS(Main_table[Amount], Main_table[Order Date], "&gt;"&amp;DATE(2022, 9, 12)-90, Main_table[Order Date], "&lt;="&amp;DATE(2022, 9, 12))</f>
        <v>12529390</v>
      </c>
      <c r="S463" s="25" t="b">
        <f>AND(Main_table[[#This Row],[Order Date]] &gt; DATE(2022,8,12), Main_table[[#This Row],[Order Date]] &lt;=DATE(2022,9,12))</f>
        <v>0</v>
      </c>
    </row>
    <row r="464" spans="2:19" ht="13.8" x14ac:dyDescent="0.25">
      <c r="B464" s="6" t="s">
        <v>1408</v>
      </c>
      <c r="C464" s="15">
        <v>44717</v>
      </c>
      <c r="D464" s="6" t="str">
        <f>TEXT(Main_table[[#This Row],[Order Date]],"d")</f>
        <v>5</v>
      </c>
      <c r="E464" s="6" t="str">
        <f>TEXT(Main_table[[#This Row],[Order Date]],"dddd")</f>
        <v>Sunday</v>
      </c>
      <c r="F464" s="6" t="str">
        <f>TEXT(Main_table[[#This Row],[Order Date]],"mmmm")</f>
        <v>June</v>
      </c>
      <c r="G464" s="6" t="s">
        <v>1409</v>
      </c>
      <c r="H464" s="6" t="s">
        <v>1410</v>
      </c>
      <c r="I464" s="6" t="s">
        <v>21</v>
      </c>
      <c r="J464" s="6" t="s">
        <v>45</v>
      </c>
      <c r="K464" s="25">
        <v>1500</v>
      </c>
      <c r="L464" s="26">
        <v>3</v>
      </c>
      <c r="M464" s="25">
        <f>Main_table[[#This Row],[Qty]]*Main_table[[#This Row],[Price]]</f>
        <v>4500</v>
      </c>
      <c r="N464" s="6" t="s">
        <v>23</v>
      </c>
      <c r="O464" s="25">
        <f>SUMIFS(Main_table[Amount], Main_table[Order Date], "&gt;"&amp;Main_table[[#This Row],[Order Date]]-30,Main_table[Order Date], "&lt;="&amp;Main_table[[#This Row],[Order Date]])</f>
        <v>2094880</v>
      </c>
      <c r="P464" s="25">
        <f>SUMIFS(Main_table[Amount], Main_table[Order Date], "&gt;"&amp;Main_table[[#This Row],[Order Date]]-90,Main_table[Order Date], "&lt;="&amp;Main_table[[#This Row],[Order Date]])</f>
        <v>4659160</v>
      </c>
      <c r="Q464" s="25">
        <f>SUMIFS(Main_table[Amount], Main_table[Order Date], "&gt;"&amp;DATE(2022, 9, 12)-30, Main_table[Order Date], "&lt;="&amp;DATE(2022, 9, 12))</f>
        <v>8929710</v>
      </c>
      <c r="R464" s="25">
        <f>SUMIFS(Main_table[Amount], Main_table[Order Date], "&gt;"&amp;DATE(2022, 9, 12)-90, Main_table[Order Date], "&lt;="&amp;DATE(2022, 9, 12))</f>
        <v>12529390</v>
      </c>
      <c r="S464" s="25" t="b">
        <f>AND(Main_table[[#This Row],[Order Date]] &gt; DATE(2022,8,12), Main_table[[#This Row],[Order Date]] &lt;=DATE(2022,9,12))</f>
        <v>0</v>
      </c>
    </row>
    <row r="465" spans="2:19" ht="13.8" x14ac:dyDescent="0.25">
      <c r="B465" s="6" t="s">
        <v>1411</v>
      </c>
      <c r="C465" s="15">
        <v>44718</v>
      </c>
      <c r="D465" s="6" t="str">
        <f>TEXT(Main_table[[#This Row],[Order Date]],"d")</f>
        <v>6</v>
      </c>
      <c r="E465" s="6" t="str">
        <f>TEXT(Main_table[[#This Row],[Order Date]],"dddd")</f>
        <v>Monday</v>
      </c>
      <c r="F465" s="6" t="str">
        <f>TEXT(Main_table[[#This Row],[Order Date]],"mmmm")</f>
        <v>June</v>
      </c>
      <c r="G465" s="6" t="s">
        <v>1412</v>
      </c>
      <c r="H465" s="6" t="s">
        <v>1413</v>
      </c>
      <c r="I465" s="6" t="s">
        <v>27</v>
      </c>
      <c r="J465" s="6" t="s">
        <v>16</v>
      </c>
      <c r="K465" s="25">
        <v>210</v>
      </c>
      <c r="L465" s="26">
        <v>4</v>
      </c>
      <c r="M465" s="25">
        <f>Main_table[[#This Row],[Qty]]*Main_table[[#This Row],[Price]]</f>
        <v>840</v>
      </c>
      <c r="N465" s="6" t="s">
        <v>17</v>
      </c>
      <c r="O465" s="25">
        <f>SUMIFS(Main_table[Amount], Main_table[Order Date], "&gt;"&amp;Main_table[[#This Row],[Order Date]]-30,Main_table[Order Date], "&lt;="&amp;Main_table[[#This Row],[Order Date]])</f>
        <v>2144870</v>
      </c>
      <c r="P465" s="25">
        <f>SUMIFS(Main_table[Amount], Main_table[Order Date], "&gt;"&amp;Main_table[[#This Row],[Order Date]]-90,Main_table[Order Date], "&lt;="&amp;Main_table[[#This Row],[Order Date]])</f>
        <v>4758960</v>
      </c>
      <c r="Q465" s="25">
        <f>SUMIFS(Main_table[Amount], Main_table[Order Date], "&gt;"&amp;DATE(2022, 9, 12)-30, Main_table[Order Date], "&lt;="&amp;DATE(2022, 9, 12))</f>
        <v>8929710</v>
      </c>
      <c r="R465" s="25">
        <f>SUMIFS(Main_table[Amount], Main_table[Order Date], "&gt;"&amp;DATE(2022, 9, 12)-90, Main_table[Order Date], "&lt;="&amp;DATE(2022, 9, 12))</f>
        <v>12529390</v>
      </c>
      <c r="S465" s="25" t="b">
        <f>AND(Main_table[[#This Row],[Order Date]] &gt; DATE(2022,8,12), Main_table[[#This Row],[Order Date]] &lt;=DATE(2022,9,12))</f>
        <v>0</v>
      </c>
    </row>
    <row r="466" spans="2:19" ht="13.8" x14ac:dyDescent="0.25">
      <c r="B466" s="6" t="s">
        <v>1414</v>
      </c>
      <c r="C466" s="15">
        <v>44718</v>
      </c>
      <c r="D466" s="6" t="str">
        <f>TEXT(Main_table[[#This Row],[Order Date]],"d")</f>
        <v>6</v>
      </c>
      <c r="E466" s="6" t="str">
        <f>TEXT(Main_table[[#This Row],[Order Date]],"dddd")</f>
        <v>Monday</v>
      </c>
      <c r="F466" s="6" t="str">
        <f>TEXT(Main_table[[#This Row],[Order Date]],"mmmm")</f>
        <v>June</v>
      </c>
      <c r="G466" s="6" t="s">
        <v>1415</v>
      </c>
      <c r="H466" s="6" t="s">
        <v>1416</v>
      </c>
      <c r="I466" s="6" t="s">
        <v>32</v>
      </c>
      <c r="J466" s="6" t="s">
        <v>22</v>
      </c>
      <c r="K466" s="25">
        <v>4000</v>
      </c>
      <c r="L466" s="26">
        <v>5</v>
      </c>
      <c r="M466" s="25">
        <f>Main_table[[#This Row],[Qty]]*Main_table[[#This Row],[Price]]</f>
        <v>20000</v>
      </c>
      <c r="N466" s="6" t="s">
        <v>23</v>
      </c>
      <c r="O466" s="25">
        <f>SUMIFS(Main_table[Amount], Main_table[Order Date], "&gt;"&amp;Main_table[[#This Row],[Order Date]]-30,Main_table[Order Date], "&lt;="&amp;Main_table[[#This Row],[Order Date]])</f>
        <v>2144870</v>
      </c>
      <c r="P466" s="25">
        <f>SUMIFS(Main_table[Amount], Main_table[Order Date], "&gt;"&amp;Main_table[[#This Row],[Order Date]]-90,Main_table[Order Date], "&lt;="&amp;Main_table[[#This Row],[Order Date]])</f>
        <v>4758960</v>
      </c>
      <c r="Q466" s="25">
        <f>SUMIFS(Main_table[Amount], Main_table[Order Date], "&gt;"&amp;DATE(2022, 9, 12)-30, Main_table[Order Date], "&lt;="&amp;DATE(2022, 9, 12))</f>
        <v>8929710</v>
      </c>
      <c r="R466" s="25">
        <f>SUMIFS(Main_table[Amount], Main_table[Order Date], "&gt;"&amp;DATE(2022, 9, 12)-90, Main_table[Order Date], "&lt;="&amp;DATE(2022, 9, 12))</f>
        <v>12529390</v>
      </c>
      <c r="S466" s="25" t="b">
        <f>AND(Main_table[[#This Row],[Order Date]] &gt; DATE(2022,8,12), Main_table[[#This Row],[Order Date]] &lt;=DATE(2022,9,12))</f>
        <v>0</v>
      </c>
    </row>
    <row r="467" spans="2:19" ht="13.8" x14ac:dyDescent="0.25">
      <c r="B467" s="6" t="s">
        <v>1417</v>
      </c>
      <c r="C467" s="15">
        <v>44718</v>
      </c>
      <c r="D467" s="6" t="str">
        <f>TEXT(Main_table[[#This Row],[Order Date]],"d")</f>
        <v>6</v>
      </c>
      <c r="E467" s="6" t="str">
        <f>TEXT(Main_table[[#This Row],[Order Date]],"dddd")</f>
        <v>Monday</v>
      </c>
      <c r="F467" s="6" t="str">
        <f>TEXT(Main_table[[#This Row],[Order Date]],"mmmm")</f>
        <v>June</v>
      </c>
      <c r="G467" s="6" t="s">
        <v>1418</v>
      </c>
      <c r="H467" s="6" t="s">
        <v>1419</v>
      </c>
      <c r="I467" s="6" t="s">
        <v>15</v>
      </c>
      <c r="J467" s="6" t="s">
        <v>28</v>
      </c>
      <c r="K467" s="25">
        <v>3200</v>
      </c>
      <c r="L467" s="26">
        <v>6</v>
      </c>
      <c r="M467" s="25">
        <f>Main_table[[#This Row],[Qty]]*Main_table[[#This Row],[Price]]</f>
        <v>19200</v>
      </c>
      <c r="N467" s="29" t="s">
        <v>17</v>
      </c>
      <c r="O467" s="25">
        <f>SUMIFS(Main_table[Amount], Main_table[Order Date], "&gt;"&amp;Main_table[[#This Row],[Order Date]]-30,Main_table[Order Date], "&lt;="&amp;Main_table[[#This Row],[Order Date]])</f>
        <v>2144870</v>
      </c>
      <c r="P467" s="25">
        <f>SUMIFS(Main_table[Amount], Main_table[Order Date], "&gt;"&amp;Main_table[[#This Row],[Order Date]]-90,Main_table[Order Date], "&lt;="&amp;Main_table[[#This Row],[Order Date]])</f>
        <v>4758960</v>
      </c>
      <c r="Q467" s="25">
        <f>SUMIFS(Main_table[Amount], Main_table[Order Date], "&gt;"&amp;DATE(2022, 9, 12)-30, Main_table[Order Date], "&lt;="&amp;DATE(2022, 9, 12))</f>
        <v>8929710</v>
      </c>
      <c r="R467" s="25">
        <f>SUMIFS(Main_table[Amount], Main_table[Order Date], "&gt;"&amp;DATE(2022, 9, 12)-90, Main_table[Order Date], "&lt;="&amp;DATE(2022, 9, 12))</f>
        <v>12529390</v>
      </c>
      <c r="S467" s="25" t="b">
        <f>AND(Main_table[[#This Row],[Order Date]] &gt; DATE(2022,8,12), Main_table[[#This Row],[Order Date]] &lt;=DATE(2022,9,12))</f>
        <v>0</v>
      </c>
    </row>
    <row r="468" spans="2:19" ht="13.8" x14ac:dyDescent="0.25">
      <c r="B468" s="6" t="s">
        <v>1420</v>
      </c>
      <c r="C468" s="15">
        <v>44718</v>
      </c>
      <c r="D468" s="6" t="str">
        <f>TEXT(Main_table[[#This Row],[Order Date]],"d")</f>
        <v>6</v>
      </c>
      <c r="E468" s="6" t="str">
        <f>TEXT(Main_table[[#This Row],[Order Date]],"dddd")</f>
        <v>Monday</v>
      </c>
      <c r="F468" s="6" t="str">
        <f>TEXT(Main_table[[#This Row],[Order Date]],"mmmm")</f>
        <v>June</v>
      </c>
      <c r="G468" s="6" t="s">
        <v>1421</v>
      </c>
      <c r="H468" s="6" t="s">
        <v>1422</v>
      </c>
      <c r="I468" s="6" t="s">
        <v>21</v>
      </c>
      <c r="J468" s="6" t="s">
        <v>33</v>
      </c>
      <c r="K468" s="25">
        <v>2900</v>
      </c>
      <c r="L468" s="26">
        <v>5</v>
      </c>
      <c r="M468" s="25">
        <f>Main_table[[#This Row],[Qty]]*Main_table[[#This Row],[Price]]</f>
        <v>14500</v>
      </c>
      <c r="N468" s="6" t="s">
        <v>23</v>
      </c>
      <c r="O468" s="25">
        <f>SUMIFS(Main_table[Amount], Main_table[Order Date], "&gt;"&amp;Main_table[[#This Row],[Order Date]]-30,Main_table[Order Date], "&lt;="&amp;Main_table[[#This Row],[Order Date]])</f>
        <v>2144870</v>
      </c>
      <c r="P468" s="25">
        <f>SUMIFS(Main_table[Amount], Main_table[Order Date], "&gt;"&amp;Main_table[[#This Row],[Order Date]]-90,Main_table[Order Date], "&lt;="&amp;Main_table[[#This Row],[Order Date]])</f>
        <v>4758960</v>
      </c>
      <c r="Q468" s="25">
        <f>SUMIFS(Main_table[Amount], Main_table[Order Date], "&gt;"&amp;DATE(2022, 9, 12)-30, Main_table[Order Date], "&lt;="&amp;DATE(2022, 9, 12))</f>
        <v>8929710</v>
      </c>
      <c r="R468" s="25">
        <f>SUMIFS(Main_table[Amount], Main_table[Order Date], "&gt;"&amp;DATE(2022, 9, 12)-90, Main_table[Order Date], "&lt;="&amp;DATE(2022, 9, 12))</f>
        <v>12529390</v>
      </c>
      <c r="S468" s="25" t="b">
        <f>AND(Main_table[[#This Row],[Order Date]] &gt; DATE(2022,8,12), Main_table[[#This Row],[Order Date]] &lt;=DATE(2022,9,12))</f>
        <v>0</v>
      </c>
    </row>
    <row r="469" spans="2:19" ht="13.8" x14ac:dyDescent="0.25">
      <c r="B469" s="6" t="s">
        <v>1423</v>
      </c>
      <c r="C469" s="15">
        <v>44718</v>
      </c>
      <c r="D469" s="6" t="str">
        <f>TEXT(Main_table[[#This Row],[Order Date]],"d")</f>
        <v>6</v>
      </c>
      <c r="E469" s="6" t="str">
        <f>TEXT(Main_table[[#This Row],[Order Date]],"dddd")</f>
        <v>Monday</v>
      </c>
      <c r="F469" s="6" t="str">
        <f>TEXT(Main_table[[#This Row],[Order Date]],"mmmm")</f>
        <v>June</v>
      </c>
      <c r="G469" s="6" t="s">
        <v>1424</v>
      </c>
      <c r="H469" s="6" t="s">
        <v>1425</v>
      </c>
      <c r="I469" s="6" t="s">
        <v>27</v>
      </c>
      <c r="J469" s="6" t="s">
        <v>37</v>
      </c>
      <c r="K469" s="25">
        <v>190</v>
      </c>
      <c r="L469" s="26">
        <v>4</v>
      </c>
      <c r="M469" s="25">
        <f>Main_table[[#This Row],[Qty]]*Main_table[[#This Row],[Price]]</f>
        <v>760</v>
      </c>
      <c r="N469" s="6" t="s">
        <v>17</v>
      </c>
      <c r="O469" s="25">
        <f>SUMIFS(Main_table[Amount], Main_table[Order Date], "&gt;"&amp;Main_table[[#This Row],[Order Date]]-30,Main_table[Order Date], "&lt;="&amp;Main_table[[#This Row],[Order Date]])</f>
        <v>2144870</v>
      </c>
      <c r="P469" s="25">
        <f>SUMIFS(Main_table[Amount], Main_table[Order Date], "&gt;"&amp;Main_table[[#This Row],[Order Date]]-90,Main_table[Order Date], "&lt;="&amp;Main_table[[#This Row],[Order Date]])</f>
        <v>4758960</v>
      </c>
      <c r="Q469" s="25">
        <f>SUMIFS(Main_table[Amount], Main_table[Order Date], "&gt;"&amp;DATE(2022, 9, 12)-30, Main_table[Order Date], "&lt;="&amp;DATE(2022, 9, 12))</f>
        <v>8929710</v>
      </c>
      <c r="R469" s="25">
        <f>SUMIFS(Main_table[Amount], Main_table[Order Date], "&gt;"&amp;DATE(2022, 9, 12)-90, Main_table[Order Date], "&lt;="&amp;DATE(2022, 9, 12))</f>
        <v>12529390</v>
      </c>
      <c r="S469" s="25" t="b">
        <f>AND(Main_table[[#This Row],[Order Date]] &gt; DATE(2022,8,12), Main_table[[#This Row],[Order Date]] &lt;=DATE(2022,9,12))</f>
        <v>0</v>
      </c>
    </row>
    <row r="470" spans="2:19" ht="13.8" x14ac:dyDescent="0.25">
      <c r="B470" s="6" t="s">
        <v>1426</v>
      </c>
      <c r="C470" s="15">
        <v>44718</v>
      </c>
      <c r="D470" s="6" t="str">
        <f>TEXT(Main_table[[#This Row],[Order Date]],"d")</f>
        <v>6</v>
      </c>
      <c r="E470" s="6" t="str">
        <f>TEXT(Main_table[[#This Row],[Order Date]],"dddd")</f>
        <v>Monday</v>
      </c>
      <c r="F470" s="6" t="str">
        <f>TEXT(Main_table[[#This Row],[Order Date]],"mmmm")</f>
        <v>June</v>
      </c>
      <c r="G470" s="6" t="s">
        <v>1427</v>
      </c>
      <c r="H470" s="6" t="s">
        <v>1428</v>
      </c>
      <c r="I470" s="6" t="s">
        <v>32</v>
      </c>
      <c r="J470" s="6" t="s">
        <v>41</v>
      </c>
      <c r="K470" s="25">
        <v>4000</v>
      </c>
      <c r="L470" s="26">
        <v>10</v>
      </c>
      <c r="M470" s="25">
        <f>Main_table[[#This Row],[Qty]]*Main_table[[#This Row],[Price]]</f>
        <v>40000</v>
      </c>
      <c r="N470" s="6" t="s">
        <v>23</v>
      </c>
      <c r="O470" s="25">
        <f>SUMIFS(Main_table[Amount], Main_table[Order Date], "&gt;"&amp;Main_table[[#This Row],[Order Date]]-30,Main_table[Order Date], "&lt;="&amp;Main_table[[#This Row],[Order Date]])</f>
        <v>2144870</v>
      </c>
      <c r="P470" s="25">
        <f>SUMIFS(Main_table[Amount], Main_table[Order Date], "&gt;"&amp;Main_table[[#This Row],[Order Date]]-90,Main_table[Order Date], "&lt;="&amp;Main_table[[#This Row],[Order Date]])</f>
        <v>4758960</v>
      </c>
      <c r="Q470" s="25">
        <f>SUMIFS(Main_table[Amount], Main_table[Order Date], "&gt;"&amp;DATE(2022, 9, 12)-30, Main_table[Order Date], "&lt;="&amp;DATE(2022, 9, 12))</f>
        <v>8929710</v>
      </c>
      <c r="R470" s="25">
        <f>SUMIFS(Main_table[Amount], Main_table[Order Date], "&gt;"&amp;DATE(2022, 9, 12)-90, Main_table[Order Date], "&lt;="&amp;DATE(2022, 9, 12))</f>
        <v>12529390</v>
      </c>
      <c r="S470" s="25" t="b">
        <f>AND(Main_table[[#This Row],[Order Date]] &gt; DATE(2022,8,12), Main_table[[#This Row],[Order Date]] &lt;=DATE(2022,9,12))</f>
        <v>0</v>
      </c>
    </row>
    <row r="471" spans="2:19" ht="13.8" x14ac:dyDescent="0.25">
      <c r="B471" s="6" t="s">
        <v>1429</v>
      </c>
      <c r="C471" s="15">
        <v>44718</v>
      </c>
      <c r="D471" s="6" t="str">
        <f>TEXT(Main_table[[#This Row],[Order Date]],"d")</f>
        <v>6</v>
      </c>
      <c r="E471" s="6" t="str">
        <f>TEXT(Main_table[[#This Row],[Order Date]],"dddd")</f>
        <v>Monday</v>
      </c>
      <c r="F471" s="6" t="str">
        <f>TEXT(Main_table[[#This Row],[Order Date]],"mmmm")</f>
        <v>June</v>
      </c>
      <c r="G471" s="6" t="s">
        <v>1430</v>
      </c>
      <c r="H471" s="6" t="s">
        <v>1431</v>
      </c>
      <c r="I471" s="6" t="s">
        <v>15</v>
      </c>
      <c r="J471" s="6" t="s">
        <v>45</v>
      </c>
      <c r="K471" s="25">
        <v>1500</v>
      </c>
      <c r="L471" s="26">
        <v>3</v>
      </c>
      <c r="M471" s="25">
        <f>Main_table[[#This Row],[Qty]]*Main_table[[#This Row],[Price]]</f>
        <v>4500</v>
      </c>
      <c r="N471" s="29" t="s">
        <v>17</v>
      </c>
      <c r="O471" s="25">
        <f>SUMIFS(Main_table[Amount], Main_table[Order Date], "&gt;"&amp;Main_table[[#This Row],[Order Date]]-30,Main_table[Order Date], "&lt;="&amp;Main_table[[#This Row],[Order Date]])</f>
        <v>2144870</v>
      </c>
      <c r="P471" s="25">
        <f>SUMIFS(Main_table[Amount], Main_table[Order Date], "&gt;"&amp;Main_table[[#This Row],[Order Date]]-90,Main_table[Order Date], "&lt;="&amp;Main_table[[#This Row],[Order Date]])</f>
        <v>4758960</v>
      </c>
      <c r="Q471" s="25">
        <f>SUMIFS(Main_table[Amount], Main_table[Order Date], "&gt;"&amp;DATE(2022, 9, 12)-30, Main_table[Order Date], "&lt;="&amp;DATE(2022, 9, 12))</f>
        <v>8929710</v>
      </c>
      <c r="R471" s="25">
        <f>SUMIFS(Main_table[Amount], Main_table[Order Date], "&gt;"&amp;DATE(2022, 9, 12)-90, Main_table[Order Date], "&lt;="&amp;DATE(2022, 9, 12))</f>
        <v>12529390</v>
      </c>
      <c r="S471" s="25" t="b">
        <f>AND(Main_table[[#This Row],[Order Date]] &gt; DATE(2022,8,12), Main_table[[#This Row],[Order Date]] &lt;=DATE(2022,9,12))</f>
        <v>0</v>
      </c>
    </row>
    <row r="472" spans="2:19" ht="13.8" x14ac:dyDescent="0.25">
      <c r="B472" s="6" t="s">
        <v>1432</v>
      </c>
      <c r="C472" s="15">
        <v>44719</v>
      </c>
      <c r="D472" s="6" t="str">
        <f>TEXT(Main_table[[#This Row],[Order Date]],"d")</f>
        <v>7</v>
      </c>
      <c r="E472" s="6" t="str">
        <f>TEXT(Main_table[[#This Row],[Order Date]],"dddd")</f>
        <v>Tuesday</v>
      </c>
      <c r="F472" s="6" t="str">
        <f>TEXT(Main_table[[#This Row],[Order Date]],"mmmm")</f>
        <v>June</v>
      </c>
      <c r="G472" s="6" t="s">
        <v>1433</v>
      </c>
      <c r="H472" s="6" t="s">
        <v>1434</v>
      </c>
      <c r="I472" s="6" t="s">
        <v>21</v>
      </c>
      <c r="J472" s="6" t="s">
        <v>16</v>
      </c>
      <c r="K472" s="25">
        <v>210</v>
      </c>
      <c r="L472" s="26">
        <v>4</v>
      </c>
      <c r="M472" s="25">
        <f>Main_table[[#This Row],[Qty]]*Main_table[[#This Row],[Price]]</f>
        <v>840</v>
      </c>
      <c r="N472" s="6" t="s">
        <v>23</v>
      </c>
      <c r="O472" s="25">
        <f>SUMIFS(Main_table[Amount], Main_table[Order Date], "&gt;"&amp;Main_table[[#This Row],[Order Date]]-30,Main_table[Order Date], "&lt;="&amp;Main_table[[#This Row],[Order Date]])</f>
        <v>2178920</v>
      </c>
      <c r="P472" s="25">
        <f>SUMIFS(Main_table[Amount], Main_table[Order Date], "&gt;"&amp;Main_table[[#This Row],[Order Date]]-90,Main_table[Order Date], "&lt;="&amp;Main_table[[#This Row],[Order Date]])</f>
        <v>4843640</v>
      </c>
      <c r="Q472" s="25">
        <f>SUMIFS(Main_table[Amount], Main_table[Order Date], "&gt;"&amp;DATE(2022, 9, 12)-30, Main_table[Order Date], "&lt;="&amp;DATE(2022, 9, 12))</f>
        <v>8929710</v>
      </c>
      <c r="R472" s="25">
        <f>SUMIFS(Main_table[Amount], Main_table[Order Date], "&gt;"&amp;DATE(2022, 9, 12)-90, Main_table[Order Date], "&lt;="&amp;DATE(2022, 9, 12))</f>
        <v>12529390</v>
      </c>
      <c r="S472" s="25" t="b">
        <f>AND(Main_table[[#This Row],[Order Date]] &gt; DATE(2022,8,12), Main_table[[#This Row],[Order Date]] &lt;=DATE(2022,9,12))</f>
        <v>0</v>
      </c>
    </row>
    <row r="473" spans="2:19" ht="13.8" x14ac:dyDescent="0.25">
      <c r="B473" s="6" t="s">
        <v>1435</v>
      </c>
      <c r="C473" s="15">
        <v>44719</v>
      </c>
      <c r="D473" s="6" t="str">
        <f>TEXT(Main_table[[#This Row],[Order Date]],"d")</f>
        <v>7</v>
      </c>
      <c r="E473" s="6" t="str">
        <f>TEXT(Main_table[[#This Row],[Order Date]],"dddd")</f>
        <v>Tuesday</v>
      </c>
      <c r="F473" s="6" t="str">
        <f>TEXT(Main_table[[#This Row],[Order Date]],"mmmm")</f>
        <v>June</v>
      </c>
      <c r="G473" s="6" t="s">
        <v>1436</v>
      </c>
      <c r="H473" s="6" t="s">
        <v>1437</v>
      </c>
      <c r="I473" s="6" t="s">
        <v>27</v>
      </c>
      <c r="J473" s="6" t="s">
        <v>22</v>
      </c>
      <c r="K473" s="25">
        <v>4000</v>
      </c>
      <c r="L473" s="26">
        <v>5</v>
      </c>
      <c r="M473" s="25">
        <f>Main_table[[#This Row],[Qty]]*Main_table[[#This Row],[Price]]</f>
        <v>20000</v>
      </c>
      <c r="N473" s="6" t="s">
        <v>17</v>
      </c>
      <c r="O473" s="25">
        <f>SUMIFS(Main_table[Amount], Main_table[Order Date], "&gt;"&amp;Main_table[[#This Row],[Order Date]]-30,Main_table[Order Date], "&lt;="&amp;Main_table[[#This Row],[Order Date]])</f>
        <v>2178920</v>
      </c>
      <c r="P473" s="25">
        <f>SUMIFS(Main_table[Amount], Main_table[Order Date], "&gt;"&amp;Main_table[[#This Row],[Order Date]]-90,Main_table[Order Date], "&lt;="&amp;Main_table[[#This Row],[Order Date]])</f>
        <v>4843640</v>
      </c>
      <c r="Q473" s="25">
        <f>SUMIFS(Main_table[Amount], Main_table[Order Date], "&gt;"&amp;DATE(2022, 9, 12)-30, Main_table[Order Date], "&lt;="&amp;DATE(2022, 9, 12))</f>
        <v>8929710</v>
      </c>
      <c r="R473" s="25">
        <f>SUMIFS(Main_table[Amount], Main_table[Order Date], "&gt;"&amp;DATE(2022, 9, 12)-90, Main_table[Order Date], "&lt;="&amp;DATE(2022, 9, 12))</f>
        <v>12529390</v>
      </c>
      <c r="S473" s="25" t="b">
        <f>AND(Main_table[[#This Row],[Order Date]] &gt; DATE(2022,8,12), Main_table[[#This Row],[Order Date]] &lt;=DATE(2022,9,12))</f>
        <v>0</v>
      </c>
    </row>
    <row r="474" spans="2:19" ht="13.8" x14ac:dyDescent="0.25">
      <c r="B474" s="6" t="s">
        <v>1438</v>
      </c>
      <c r="C474" s="15">
        <v>44719</v>
      </c>
      <c r="D474" s="6" t="str">
        <f>TEXT(Main_table[[#This Row],[Order Date]],"d")</f>
        <v>7</v>
      </c>
      <c r="E474" s="6" t="str">
        <f>TEXT(Main_table[[#This Row],[Order Date]],"dddd")</f>
        <v>Tuesday</v>
      </c>
      <c r="F474" s="6" t="str">
        <f>TEXT(Main_table[[#This Row],[Order Date]],"mmmm")</f>
        <v>June</v>
      </c>
      <c r="G474" s="6" t="s">
        <v>1439</v>
      </c>
      <c r="H474" s="6" t="s">
        <v>1440</v>
      </c>
      <c r="I474" s="6" t="s">
        <v>32</v>
      </c>
      <c r="J474" s="6" t="s">
        <v>28</v>
      </c>
      <c r="K474" s="25">
        <v>3200</v>
      </c>
      <c r="L474" s="26">
        <v>6</v>
      </c>
      <c r="M474" s="25">
        <f>Main_table[[#This Row],[Qty]]*Main_table[[#This Row],[Price]]</f>
        <v>19200</v>
      </c>
      <c r="N474" s="6" t="s">
        <v>23</v>
      </c>
      <c r="O474" s="25">
        <f>SUMIFS(Main_table[Amount], Main_table[Order Date], "&gt;"&amp;Main_table[[#This Row],[Order Date]]-30,Main_table[Order Date], "&lt;="&amp;Main_table[[#This Row],[Order Date]])</f>
        <v>2178920</v>
      </c>
      <c r="P474" s="25">
        <f>SUMIFS(Main_table[Amount], Main_table[Order Date], "&gt;"&amp;Main_table[[#This Row],[Order Date]]-90,Main_table[Order Date], "&lt;="&amp;Main_table[[#This Row],[Order Date]])</f>
        <v>4843640</v>
      </c>
      <c r="Q474" s="25">
        <f>SUMIFS(Main_table[Amount], Main_table[Order Date], "&gt;"&amp;DATE(2022, 9, 12)-30, Main_table[Order Date], "&lt;="&amp;DATE(2022, 9, 12))</f>
        <v>8929710</v>
      </c>
      <c r="R474" s="25">
        <f>SUMIFS(Main_table[Amount], Main_table[Order Date], "&gt;"&amp;DATE(2022, 9, 12)-90, Main_table[Order Date], "&lt;="&amp;DATE(2022, 9, 12))</f>
        <v>12529390</v>
      </c>
      <c r="S474" s="25" t="b">
        <f>AND(Main_table[[#This Row],[Order Date]] &gt; DATE(2022,8,12), Main_table[[#This Row],[Order Date]] &lt;=DATE(2022,9,12))</f>
        <v>0</v>
      </c>
    </row>
    <row r="475" spans="2:19" ht="13.8" x14ac:dyDescent="0.25">
      <c r="B475" s="6" t="s">
        <v>1441</v>
      </c>
      <c r="C475" s="15">
        <v>44719</v>
      </c>
      <c r="D475" s="6" t="str">
        <f>TEXT(Main_table[[#This Row],[Order Date]],"d")</f>
        <v>7</v>
      </c>
      <c r="E475" s="6" t="str">
        <f>TEXT(Main_table[[#This Row],[Order Date]],"dddd")</f>
        <v>Tuesday</v>
      </c>
      <c r="F475" s="6" t="str">
        <f>TEXT(Main_table[[#This Row],[Order Date]],"mmmm")</f>
        <v>June</v>
      </c>
      <c r="G475" s="6" t="s">
        <v>1442</v>
      </c>
      <c r="H475" s="6" t="s">
        <v>1443</v>
      </c>
      <c r="I475" s="6" t="s">
        <v>15</v>
      </c>
      <c r="J475" s="6" t="s">
        <v>33</v>
      </c>
      <c r="K475" s="25">
        <v>2900</v>
      </c>
      <c r="L475" s="26">
        <v>5</v>
      </c>
      <c r="M475" s="25">
        <f>Main_table[[#This Row],[Qty]]*Main_table[[#This Row],[Price]]</f>
        <v>14500</v>
      </c>
      <c r="N475" s="29" t="s">
        <v>17</v>
      </c>
      <c r="O475" s="25">
        <f>SUMIFS(Main_table[Amount], Main_table[Order Date], "&gt;"&amp;Main_table[[#This Row],[Order Date]]-30,Main_table[Order Date], "&lt;="&amp;Main_table[[#This Row],[Order Date]])</f>
        <v>2178920</v>
      </c>
      <c r="P475" s="25">
        <f>SUMIFS(Main_table[Amount], Main_table[Order Date], "&gt;"&amp;Main_table[[#This Row],[Order Date]]-90,Main_table[Order Date], "&lt;="&amp;Main_table[[#This Row],[Order Date]])</f>
        <v>4843640</v>
      </c>
      <c r="Q475" s="25">
        <f>SUMIFS(Main_table[Amount], Main_table[Order Date], "&gt;"&amp;DATE(2022, 9, 12)-30, Main_table[Order Date], "&lt;="&amp;DATE(2022, 9, 12))</f>
        <v>8929710</v>
      </c>
      <c r="R475" s="25">
        <f>SUMIFS(Main_table[Amount], Main_table[Order Date], "&gt;"&amp;DATE(2022, 9, 12)-90, Main_table[Order Date], "&lt;="&amp;DATE(2022, 9, 12))</f>
        <v>12529390</v>
      </c>
      <c r="S475" s="25" t="b">
        <f>AND(Main_table[[#This Row],[Order Date]] &gt; DATE(2022,8,12), Main_table[[#This Row],[Order Date]] &lt;=DATE(2022,9,12))</f>
        <v>0</v>
      </c>
    </row>
    <row r="476" spans="2:19" ht="13.8" x14ac:dyDescent="0.25">
      <c r="B476" s="6" t="s">
        <v>1444</v>
      </c>
      <c r="C476" s="15">
        <v>44719</v>
      </c>
      <c r="D476" s="6" t="str">
        <f>TEXT(Main_table[[#This Row],[Order Date]],"d")</f>
        <v>7</v>
      </c>
      <c r="E476" s="6" t="str">
        <f>TEXT(Main_table[[#This Row],[Order Date]],"dddd")</f>
        <v>Tuesday</v>
      </c>
      <c r="F476" s="6" t="str">
        <f>TEXT(Main_table[[#This Row],[Order Date]],"mmmm")</f>
        <v>June</v>
      </c>
      <c r="G476" s="6" t="s">
        <v>1445</v>
      </c>
      <c r="H476" s="6" t="s">
        <v>1446</v>
      </c>
      <c r="I476" s="6" t="s">
        <v>21</v>
      </c>
      <c r="J476" s="6" t="s">
        <v>37</v>
      </c>
      <c r="K476" s="25">
        <v>190</v>
      </c>
      <c r="L476" s="26">
        <v>6</v>
      </c>
      <c r="M476" s="25">
        <f>Main_table[[#This Row],[Qty]]*Main_table[[#This Row],[Price]]</f>
        <v>1140</v>
      </c>
      <c r="N476" s="6" t="s">
        <v>23</v>
      </c>
      <c r="O476" s="25">
        <f>SUMIFS(Main_table[Amount], Main_table[Order Date], "&gt;"&amp;Main_table[[#This Row],[Order Date]]-30,Main_table[Order Date], "&lt;="&amp;Main_table[[#This Row],[Order Date]])</f>
        <v>2178920</v>
      </c>
      <c r="P476" s="25">
        <f>SUMIFS(Main_table[Amount], Main_table[Order Date], "&gt;"&amp;Main_table[[#This Row],[Order Date]]-90,Main_table[Order Date], "&lt;="&amp;Main_table[[#This Row],[Order Date]])</f>
        <v>4843640</v>
      </c>
      <c r="Q476" s="25">
        <f>SUMIFS(Main_table[Amount], Main_table[Order Date], "&gt;"&amp;DATE(2022, 9, 12)-30, Main_table[Order Date], "&lt;="&amp;DATE(2022, 9, 12))</f>
        <v>8929710</v>
      </c>
      <c r="R476" s="25">
        <f>SUMIFS(Main_table[Amount], Main_table[Order Date], "&gt;"&amp;DATE(2022, 9, 12)-90, Main_table[Order Date], "&lt;="&amp;DATE(2022, 9, 12))</f>
        <v>12529390</v>
      </c>
      <c r="S476" s="25" t="b">
        <f>AND(Main_table[[#This Row],[Order Date]] &gt; DATE(2022,8,12), Main_table[[#This Row],[Order Date]] &lt;=DATE(2022,9,12))</f>
        <v>0</v>
      </c>
    </row>
    <row r="477" spans="2:19" ht="13.8" x14ac:dyDescent="0.25">
      <c r="B477" s="6" t="s">
        <v>1447</v>
      </c>
      <c r="C477" s="15">
        <v>44719</v>
      </c>
      <c r="D477" s="6" t="str">
        <f>TEXT(Main_table[[#This Row],[Order Date]],"d")</f>
        <v>7</v>
      </c>
      <c r="E477" s="6" t="str">
        <f>TEXT(Main_table[[#This Row],[Order Date]],"dddd")</f>
        <v>Tuesday</v>
      </c>
      <c r="F477" s="6" t="str">
        <f>TEXT(Main_table[[#This Row],[Order Date]],"mmmm")</f>
        <v>June</v>
      </c>
      <c r="G477" s="6" t="s">
        <v>1448</v>
      </c>
      <c r="H477" s="6" t="s">
        <v>1449</v>
      </c>
      <c r="I477" s="6" t="s">
        <v>27</v>
      </c>
      <c r="J477" s="6" t="s">
        <v>41</v>
      </c>
      <c r="K477" s="25">
        <v>4000</v>
      </c>
      <c r="L477" s="26">
        <v>5</v>
      </c>
      <c r="M477" s="25">
        <f>Main_table[[#This Row],[Qty]]*Main_table[[#This Row],[Price]]</f>
        <v>20000</v>
      </c>
      <c r="N477" s="6" t="s">
        <v>17</v>
      </c>
      <c r="O477" s="25">
        <f>SUMIFS(Main_table[Amount], Main_table[Order Date], "&gt;"&amp;Main_table[[#This Row],[Order Date]]-30,Main_table[Order Date], "&lt;="&amp;Main_table[[#This Row],[Order Date]])</f>
        <v>2178920</v>
      </c>
      <c r="P477" s="25">
        <f>SUMIFS(Main_table[Amount], Main_table[Order Date], "&gt;"&amp;Main_table[[#This Row],[Order Date]]-90,Main_table[Order Date], "&lt;="&amp;Main_table[[#This Row],[Order Date]])</f>
        <v>4843640</v>
      </c>
      <c r="Q477" s="25">
        <f>SUMIFS(Main_table[Amount], Main_table[Order Date], "&gt;"&amp;DATE(2022, 9, 12)-30, Main_table[Order Date], "&lt;="&amp;DATE(2022, 9, 12))</f>
        <v>8929710</v>
      </c>
      <c r="R477" s="25">
        <f>SUMIFS(Main_table[Amount], Main_table[Order Date], "&gt;"&amp;DATE(2022, 9, 12)-90, Main_table[Order Date], "&lt;="&amp;DATE(2022, 9, 12))</f>
        <v>12529390</v>
      </c>
      <c r="S477" s="25" t="b">
        <f>AND(Main_table[[#This Row],[Order Date]] &gt; DATE(2022,8,12), Main_table[[#This Row],[Order Date]] &lt;=DATE(2022,9,12))</f>
        <v>0</v>
      </c>
    </row>
    <row r="478" spans="2:19" ht="13.8" x14ac:dyDescent="0.25">
      <c r="B478" s="6" t="s">
        <v>1450</v>
      </c>
      <c r="C478" s="15">
        <v>44719</v>
      </c>
      <c r="D478" s="6" t="str">
        <f>TEXT(Main_table[[#This Row],[Order Date]],"d")</f>
        <v>7</v>
      </c>
      <c r="E478" s="6" t="str">
        <f>TEXT(Main_table[[#This Row],[Order Date]],"dddd")</f>
        <v>Tuesday</v>
      </c>
      <c r="F478" s="6" t="str">
        <f>TEXT(Main_table[[#This Row],[Order Date]],"mmmm")</f>
        <v>June</v>
      </c>
      <c r="G478" s="6" t="s">
        <v>1451</v>
      </c>
      <c r="H478" s="6" t="s">
        <v>1452</v>
      </c>
      <c r="I478" s="6" t="s">
        <v>32</v>
      </c>
      <c r="J478" s="6" t="s">
        <v>45</v>
      </c>
      <c r="K478" s="25">
        <v>1500</v>
      </c>
      <c r="L478" s="26">
        <v>6</v>
      </c>
      <c r="M478" s="25">
        <f>Main_table[[#This Row],[Qty]]*Main_table[[#This Row],[Price]]</f>
        <v>9000</v>
      </c>
      <c r="N478" s="6" t="s">
        <v>23</v>
      </c>
      <c r="O478" s="25">
        <f>SUMIFS(Main_table[Amount], Main_table[Order Date], "&gt;"&amp;Main_table[[#This Row],[Order Date]]-30,Main_table[Order Date], "&lt;="&amp;Main_table[[#This Row],[Order Date]])</f>
        <v>2178920</v>
      </c>
      <c r="P478" s="25">
        <f>SUMIFS(Main_table[Amount], Main_table[Order Date], "&gt;"&amp;Main_table[[#This Row],[Order Date]]-90,Main_table[Order Date], "&lt;="&amp;Main_table[[#This Row],[Order Date]])</f>
        <v>4843640</v>
      </c>
      <c r="Q478" s="25">
        <f>SUMIFS(Main_table[Amount], Main_table[Order Date], "&gt;"&amp;DATE(2022, 9, 12)-30, Main_table[Order Date], "&lt;="&amp;DATE(2022, 9, 12))</f>
        <v>8929710</v>
      </c>
      <c r="R478" s="25">
        <f>SUMIFS(Main_table[Amount], Main_table[Order Date], "&gt;"&amp;DATE(2022, 9, 12)-90, Main_table[Order Date], "&lt;="&amp;DATE(2022, 9, 12))</f>
        <v>12529390</v>
      </c>
      <c r="S478" s="25" t="b">
        <f>AND(Main_table[[#This Row],[Order Date]] &gt; DATE(2022,8,12), Main_table[[#This Row],[Order Date]] &lt;=DATE(2022,9,12))</f>
        <v>0</v>
      </c>
    </row>
    <row r="479" spans="2:19" ht="13.8" x14ac:dyDescent="0.25">
      <c r="B479" s="6" t="s">
        <v>1453</v>
      </c>
      <c r="C479" s="15">
        <v>44720</v>
      </c>
      <c r="D479" s="6" t="str">
        <f>TEXT(Main_table[[#This Row],[Order Date]],"d")</f>
        <v>8</v>
      </c>
      <c r="E479" s="6" t="str">
        <f>TEXT(Main_table[[#This Row],[Order Date]],"dddd")</f>
        <v>Wednesday</v>
      </c>
      <c r="F479" s="6" t="str">
        <f>TEXT(Main_table[[#This Row],[Order Date]],"mmmm")</f>
        <v>June</v>
      </c>
      <c r="G479" s="6" t="s">
        <v>1454</v>
      </c>
      <c r="H479" s="6" t="s">
        <v>1455</v>
      </c>
      <c r="I479" s="6" t="s">
        <v>15</v>
      </c>
      <c r="J479" s="6" t="s">
        <v>16</v>
      </c>
      <c r="K479" s="25">
        <v>210</v>
      </c>
      <c r="L479" s="26">
        <v>2</v>
      </c>
      <c r="M479" s="25">
        <f>Main_table[[#This Row],[Qty]]*Main_table[[#This Row],[Price]]</f>
        <v>420</v>
      </c>
      <c r="N479" s="29" t="s">
        <v>17</v>
      </c>
      <c r="O479" s="25">
        <f>SUMIFS(Main_table[Amount], Main_table[Order Date], "&gt;"&amp;Main_table[[#This Row],[Order Date]]-30,Main_table[Order Date], "&lt;="&amp;Main_table[[#This Row],[Order Date]])</f>
        <v>2128930</v>
      </c>
      <c r="P479" s="25">
        <f>SUMIFS(Main_table[Amount], Main_table[Order Date], "&gt;"&amp;Main_table[[#This Row],[Order Date]]-90,Main_table[Order Date], "&lt;="&amp;Main_table[[#This Row],[Order Date]])</f>
        <v>4893450</v>
      </c>
      <c r="Q479" s="25">
        <f>SUMIFS(Main_table[Amount], Main_table[Order Date], "&gt;"&amp;DATE(2022, 9, 12)-30, Main_table[Order Date], "&lt;="&amp;DATE(2022, 9, 12))</f>
        <v>8929710</v>
      </c>
      <c r="R479" s="25">
        <f>SUMIFS(Main_table[Amount], Main_table[Order Date], "&gt;"&amp;DATE(2022, 9, 12)-90, Main_table[Order Date], "&lt;="&amp;DATE(2022, 9, 12))</f>
        <v>12529390</v>
      </c>
      <c r="S479" s="25" t="b">
        <f>AND(Main_table[[#This Row],[Order Date]] &gt; DATE(2022,8,12), Main_table[[#This Row],[Order Date]] &lt;=DATE(2022,9,12))</f>
        <v>0</v>
      </c>
    </row>
    <row r="480" spans="2:19" ht="13.8" x14ac:dyDescent="0.25">
      <c r="B480" s="6" t="s">
        <v>1456</v>
      </c>
      <c r="C480" s="15">
        <v>44720</v>
      </c>
      <c r="D480" s="6" t="str">
        <f>TEXT(Main_table[[#This Row],[Order Date]],"d")</f>
        <v>8</v>
      </c>
      <c r="E480" s="6" t="str">
        <f>TEXT(Main_table[[#This Row],[Order Date]],"dddd")</f>
        <v>Wednesday</v>
      </c>
      <c r="F480" s="6" t="str">
        <f>TEXT(Main_table[[#This Row],[Order Date]],"mmmm")</f>
        <v>June</v>
      </c>
      <c r="G480" s="6" t="s">
        <v>1457</v>
      </c>
      <c r="H480" s="6" t="s">
        <v>1458</v>
      </c>
      <c r="I480" s="6" t="s">
        <v>21</v>
      </c>
      <c r="J480" s="6" t="s">
        <v>22</v>
      </c>
      <c r="K480" s="25">
        <v>4000</v>
      </c>
      <c r="L480" s="26">
        <v>3</v>
      </c>
      <c r="M480" s="25">
        <f>Main_table[[#This Row],[Qty]]*Main_table[[#This Row],[Price]]</f>
        <v>12000</v>
      </c>
      <c r="N480" s="6" t="s">
        <v>23</v>
      </c>
      <c r="O480" s="25">
        <f>SUMIFS(Main_table[Amount], Main_table[Order Date], "&gt;"&amp;Main_table[[#This Row],[Order Date]]-30,Main_table[Order Date], "&lt;="&amp;Main_table[[#This Row],[Order Date]])</f>
        <v>2128930</v>
      </c>
      <c r="P480" s="25">
        <f>SUMIFS(Main_table[Amount], Main_table[Order Date], "&gt;"&amp;Main_table[[#This Row],[Order Date]]-90,Main_table[Order Date], "&lt;="&amp;Main_table[[#This Row],[Order Date]])</f>
        <v>4893450</v>
      </c>
      <c r="Q480" s="25">
        <f>SUMIFS(Main_table[Amount], Main_table[Order Date], "&gt;"&amp;DATE(2022, 9, 12)-30, Main_table[Order Date], "&lt;="&amp;DATE(2022, 9, 12))</f>
        <v>8929710</v>
      </c>
      <c r="R480" s="25">
        <f>SUMIFS(Main_table[Amount], Main_table[Order Date], "&gt;"&amp;DATE(2022, 9, 12)-90, Main_table[Order Date], "&lt;="&amp;DATE(2022, 9, 12))</f>
        <v>12529390</v>
      </c>
      <c r="S480" s="25" t="b">
        <f>AND(Main_table[[#This Row],[Order Date]] &gt; DATE(2022,8,12), Main_table[[#This Row],[Order Date]] &lt;=DATE(2022,9,12))</f>
        <v>0</v>
      </c>
    </row>
    <row r="481" spans="2:19" ht="13.8" x14ac:dyDescent="0.25">
      <c r="B481" s="6" t="s">
        <v>1459</v>
      </c>
      <c r="C481" s="15">
        <v>44720</v>
      </c>
      <c r="D481" s="6" t="str">
        <f>TEXT(Main_table[[#This Row],[Order Date]],"d")</f>
        <v>8</v>
      </c>
      <c r="E481" s="6" t="str">
        <f>TEXT(Main_table[[#This Row],[Order Date]],"dddd")</f>
        <v>Wednesday</v>
      </c>
      <c r="F481" s="6" t="str">
        <f>TEXT(Main_table[[#This Row],[Order Date]],"mmmm")</f>
        <v>June</v>
      </c>
      <c r="G481" s="6" t="s">
        <v>1460</v>
      </c>
      <c r="H481" s="6" t="s">
        <v>1461</v>
      </c>
      <c r="I481" s="6" t="s">
        <v>27</v>
      </c>
      <c r="J481" s="6" t="s">
        <v>28</v>
      </c>
      <c r="K481" s="25">
        <v>3200</v>
      </c>
      <c r="L481" s="26">
        <v>5</v>
      </c>
      <c r="M481" s="25">
        <f>Main_table[[#This Row],[Qty]]*Main_table[[#This Row],[Price]]</f>
        <v>16000</v>
      </c>
      <c r="N481" s="6" t="s">
        <v>17</v>
      </c>
      <c r="O481" s="25">
        <f>SUMIFS(Main_table[Amount], Main_table[Order Date], "&gt;"&amp;Main_table[[#This Row],[Order Date]]-30,Main_table[Order Date], "&lt;="&amp;Main_table[[#This Row],[Order Date]])</f>
        <v>2128930</v>
      </c>
      <c r="P481" s="25">
        <f>SUMIFS(Main_table[Amount], Main_table[Order Date], "&gt;"&amp;Main_table[[#This Row],[Order Date]]-90,Main_table[Order Date], "&lt;="&amp;Main_table[[#This Row],[Order Date]])</f>
        <v>4893450</v>
      </c>
      <c r="Q481" s="25">
        <f>SUMIFS(Main_table[Amount], Main_table[Order Date], "&gt;"&amp;DATE(2022, 9, 12)-30, Main_table[Order Date], "&lt;="&amp;DATE(2022, 9, 12))</f>
        <v>8929710</v>
      </c>
      <c r="R481" s="25">
        <f>SUMIFS(Main_table[Amount], Main_table[Order Date], "&gt;"&amp;DATE(2022, 9, 12)-90, Main_table[Order Date], "&lt;="&amp;DATE(2022, 9, 12))</f>
        <v>12529390</v>
      </c>
      <c r="S481" s="25" t="b">
        <f>AND(Main_table[[#This Row],[Order Date]] &gt; DATE(2022,8,12), Main_table[[#This Row],[Order Date]] &lt;=DATE(2022,9,12))</f>
        <v>0</v>
      </c>
    </row>
    <row r="482" spans="2:19" ht="13.8" x14ac:dyDescent="0.25">
      <c r="B482" s="6" t="s">
        <v>1462</v>
      </c>
      <c r="C482" s="15">
        <v>44720</v>
      </c>
      <c r="D482" s="6" t="str">
        <f>TEXT(Main_table[[#This Row],[Order Date]],"d")</f>
        <v>8</v>
      </c>
      <c r="E482" s="6" t="str">
        <f>TEXT(Main_table[[#This Row],[Order Date]],"dddd")</f>
        <v>Wednesday</v>
      </c>
      <c r="F482" s="6" t="str">
        <f>TEXT(Main_table[[#This Row],[Order Date]],"mmmm")</f>
        <v>June</v>
      </c>
      <c r="G482" s="6" t="s">
        <v>1463</v>
      </c>
      <c r="H482" s="6" t="s">
        <v>1464</v>
      </c>
      <c r="I482" s="6" t="s">
        <v>32</v>
      </c>
      <c r="J482" s="6" t="s">
        <v>33</v>
      </c>
      <c r="K482" s="25">
        <v>2900</v>
      </c>
      <c r="L482" s="26">
        <v>3</v>
      </c>
      <c r="M482" s="25">
        <f>Main_table[[#This Row],[Qty]]*Main_table[[#This Row],[Price]]</f>
        <v>8700</v>
      </c>
      <c r="N482" s="6" t="s">
        <v>23</v>
      </c>
      <c r="O482" s="25">
        <f>SUMIFS(Main_table[Amount], Main_table[Order Date], "&gt;"&amp;Main_table[[#This Row],[Order Date]]-30,Main_table[Order Date], "&lt;="&amp;Main_table[[#This Row],[Order Date]])</f>
        <v>2128930</v>
      </c>
      <c r="P482" s="25">
        <f>SUMIFS(Main_table[Amount], Main_table[Order Date], "&gt;"&amp;Main_table[[#This Row],[Order Date]]-90,Main_table[Order Date], "&lt;="&amp;Main_table[[#This Row],[Order Date]])</f>
        <v>4893450</v>
      </c>
      <c r="Q482" s="25">
        <f>SUMIFS(Main_table[Amount], Main_table[Order Date], "&gt;"&amp;DATE(2022, 9, 12)-30, Main_table[Order Date], "&lt;="&amp;DATE(2022, 9, 12))</f>
        <v>8929710</v>
      </c>
      <c r="R482" s="25">
        <f>SUMIFS(Main_table[Amount], Main_table[Order Date], "&gt;"&amp;DATE(2022, 9, 12)-90, Main_table[Order Date], "&lt;="&amp;DATE(2022, 9, 12))</f>
        <v>12529390</v>
      </c>
      <c r="S482" s="25" t="b">
        <f>AND(Main_table[[#This Row],[Order Date]] &gt; DATE(2022,8,12), Main_table[[#This Row],[Order Date]] &lt;=DATE(2022,9,12))</f>
        <v>0</v>
      </c>
    </row>
    <row r="483" spans="2:19" ht="13.8" x14ac:dyDescent="0.25">
      <c r="B483" s="6" t="s">
        <v>1465</v>
      </c>
      <c r="C483" s="15">
        <v>44720</v>
      </c>
      <c r="D483" s="6" t="str">
        <f>TEXT(Main_table[[#This Row],[Order Date]],"d")</f>
        <v>8</v>
      </c>
      <c r="E483" s="6" t="str">
        <f>TEXT(Main_table[[#This Row],[Order Date]],"dddd")</f>
        <v>Wednesday</v>
      </c>
      <c r="F483" s="6" t="str">
        <f>TEXT(Main_table[[#This Row],[Order Date]],"mmmm")</f>
        <v>June</v>
      </c>
      <c r="G483" s="6" t="s">
        <v>1466</v>
      </c>
      <c r="H483" s="6" t="s">
        <v>1467</v>
      </c>
      <c r="I483" s="6" t="s">
        <v>15</v>
      </c>
      <c r="J483" s="6" t="s">
        <v>37</v>
      </c>
      <c r="K483" s="25">
        <v>190</v>
      </c>
      <c r="L483" s="26">
        <v>1</v>
      </c>
      <c r="M483" s="25">
        <f>Main_table[[#This Row],[Qty]]*Main_table[[#This Row],[Price]]</f>
        <v>190</v>
      </c>
      <c r="N483" s="29" t="s">
        <v>17</v>
      </c>
      <c r="O483" s="25">
        <f>SUMIFS(Main_table[Amount], Main_table[Order Date], "&gt;"&amp;Main_table[[#This Row],[Order Date]]-30,Main_table[Order Date], "&lt;="&amp;Main_table[[#This Row],[Order Date]])</f>
        <v>2128930</v>
      </c>
      <c r="P483" s="25">
        <f>SUMIFS(Main_table[Amount], Main_table[Order Date], "&gt;"&amp;Main_table[[#This Row],[Order Date]]-90,Main_table[Order Date], "&lt;="&amp;Main_table[[#This Row],[Order Date]])</f>
        <v>4893450</v>
      </c>
      <c r="Q483" s="25">
        <f>SUMIFS(Main_table[Amount], Main_table[Order Date], "&gt;"&amp;DATE(2022, 9, 12)-30, Main_table[Order Date], "&lt;="&amp;DATE(2022, 9, 12))</f>
        <v>8929710</v>
      </c>
      <c r="R483" s="25">
        <f>SUMIFS(Main_table[Amount], Main_table[Order Date], "&gt;"&amp;DATE(2022, 9, 12)-90, Main_table[Order Date], "&lt;="&amp;DATE(2022, 9, 12))</f>
        <v>12529390</v>
      </c>
      <c r="S483" s="25" t="b">
        <f>AND(Main_table[[#This Row],[Order Date]] &gt; DATE(2022,8,12), Main_table[[#This Row],[Order Date]] &lt;=DATE(2022,9,12))</f>
        <v>0</v>
      </c>
    </row>
    <row r="484" spans="2:19" ht="13.8" x14ac:dyDescent="0.25">
      <c r="B484" s="6" t="s">
        <v>1468</v>
      </c>
      <c r="C484" s="15">
        <v>44720</v>
      </c>
      <c r="D484" s="6" t="str">
        <f>TEXT(Main_table[[#This Row],[Order Date]],"d")</f>
        <v>8</v>
      </c>
      <c r="E484" s="6" t="str">
        <f>TEXT(Main_table[[#This Row],[Order Date]],"dddd")</f>
        <v>Wednesday</v>
      </c>
      <c r="F484" s="6" t="str">
        <f>TEXT(Main_table[[#This Row],[Order Date]],"mmmm")</f>
        <v>June</v>
      </c>
      <c r="G484" s="6" t="s">
        <v>1469</v>
      </c>
      <c r="H484" s="6" t="s">
        <v>1470</v>
      </c>
      <c r="I484" s="6" t="s">
        <v>21</v>
      </c>
      <c r="J484" s="6" t="s">
        <v>41</v>
      </c>
      <c r="K484" s="25">
        <v>4000</v>
      </c>
      <c r="L484" s="26">
        <v>2</v>
      </c>
      <c r="M484" s="25">
        <f>Main_table[[#This Row],[Qty]]*Main_table[[#This Row],[Price]]</f>
        <v>8000</v>
      </c>
      <c r="N484" s="6" t="s">
        <v>23</v>
      </c>
      <c r="O484" s="25">
        <f>SUMIFS(Main_table[Amount], Main_table[Order Date], "&gt;"&amp;Main_table[[#This Row],[Order Date]]-30,Main_table[Order Date], "&lt;="&amp;Main_table[[#This Row],[Order Date]])</f>
        <v>2128930</v>
      </c>
      <c r="P484" s="25">
        <f>SUMIFS(Main_table[Amount], Main_table[Order Date], "&gt;"&amp;Main_table[[#This Row],[Order Date]]-90,Main_table[Order Date], "&lt;="&amp;Main_table[[#This Row],[Order Date]])</f>
        <v>4893450</v>
      </c>
      <c r="Q484" s="25">
        <f>SUMIFS(Main_table[Amount], Main_table[Order Date], "&gt;"&amp;DATE(2022, 9, 12)-30, Main_table[Order Date], "&lt;="&amp;DATE(2022, 9, 12))</f>
        <v>8929710</v>
      </c>
      <c r="R484" s="25">
        <f>SUMIFS(Main_table[Amount], Main_table[Order Date], "&gt;"&amp;DATE(2022, 9, 12)-90, Main_table[Order Date], "&lt;="&amp;DATE(2022, 9, 12))</f>
        <v>12529390</v>
      </c>
      <c r="S484" s="25" t="b">
        <f>AND(Main_table[[#This Row],[Order Date]] &gt; DATE(2022,8,12), Main_table[[#This Row],[Order Date]] &lt;=DATE(2022,9,12))</f>
        <v>0</v>
      </c>
    </row>
    <row r="485" spans="2:19" ht="13.8" x14ac:dyDescent="0.25">
      <c r="B485" s="6" t="s">
        <v>1471</v>
      </c>
      <c r="C485" s="15">
        <v>44720</v>
      </c>
      <c r="D485" s="6" t="str">
        <f>TEXT(Main_table[[#This Row],[Order Date]],"d")</f>
        <v>8</v>
      </c>
      <c r="E485" s="6" t="str">
        <f>TEXT(Main_table[[#This Row],[Order Date]],"dddd")</f>
        <v>Wednesday</v>
      </c>
      <c r="F485" s="6" t="str">
        <f>TEXT(Main_table[[#This Row],[Order Date]],"mmmm")</f>
        <v>June</v>
      </c>
      <c r="G485" s="6" t="s">
        <v>1472</v>
      </c>
      <c r="H485" s="6" t="s">
        <v>1473</v>
      </c>
      <c r="I485" s="6" t="s">
        <v>27</v>
      </c>
      <c r="J485" s="6" t="s">
        <v>45</v>
      </c>
      <c r="K485" s="25">
        <v>1500</v>
      </c>
      <c r="L485" s="26">
        <v>3</v>
      </c>
      <c r="M485" s="25">
        <f>Main_table[[#This Row],[Qty]]*Main_table[[#This Row],[Price]]</f>
        <v>4500</v>
      </c>
      <c r="N485" s="6" t="s">
        <v>17</v>
      </c>
      <c r="O485" s="25">
        <f>SUMIFS(Main_table[Amount], Main_table[Order Date], "&gt;"&amp;Main_table[[#This Row],[Order Date]]-30,Main_table[Order Date], "&lt;="&amp;Main_table[[#This Row],[Order Date]])</f>
        <v>2128930</v>
      </c>
      <c r="P485" s="25">
        <f>SUMIFS(Main_table[Amount], Main_table[Order Date], "&gt;"&amp;Main_table[[#This Row],[Order Date]]-90,Main_table[Order Date], "&lt;="&amp;Main_table[[#This Row],[Order Date]])</f>
        <v>4893450</v>
      </c>
      <c r="Q485" s="25">
        <f>SUMIFS(Main_table[Amount], Main_table[Order Date], "&gt;"&amp;DATE(2022, 9, 12)-30, Main_table[Order Date], "&lt;="&amp;DATE(2022, 9, 12))</f>
        <v>8929710</v>
      </c>
      <c r="R485" s="25">
        <f>SUMIFS(Main_table[Amount], Main_table[Order Date], "&gt;"&amp;DATE(2022, 9, 12)-90, Main_table[Order Date], "&lt;="&amp;DATE(2022, 9, 12))</f>
        <v>12529390</v>
      </c>
      <c r="S485" s="25" t="b">
        <f>AND(Main_table[[#This Row],[Order Date]] &gt; DATE(2022,8,12), Main_table[[#This Row],[Order Date]] &lt;=DATE(2022,9,12))</f>
        <v>0</v>
      </c>
    </row>
    <row r="486" spans="2:19" ht="13.8" x14ac:dyDescent="0.25">
      <c r="B486" s="6" t="s">
        <v>1474</v>
      </c>
      <c r="C486" s="15">
        <v>44721</v>
      </c>
      <c r="D486" s="6" t="str">
        <f>TEXT(Main_table[[#This Row],[Order Date]],"d")</f>
        <v>9</v>
      </c>
      <c r="E486" s="6" t="str">
        <f>TEXT(Main_table[[#This Row],[Order Date]],"dddd")</f>
        <v>Thursday</v>
      </c>
      <c r="F486" s="6" t="str">
        <f>TEXT(Main_table[[#This Row],[Order Date]],"mmmm")</f>
        <v>June</v>
      </c>
      <c r="G486" s="6" t="s">
        <v>1475</v>
      </c>
      <c r="H486" s="6" t="s">
        <v>1476</v>
      </c>
      <c r="I486" s="6" t="s">
        <v>32</v>
      </c>
      <c r="J486" s="6" t="s">
        <v>16</v>
      </c>
      <c r="K486" s="25">
        <v>210</v>
      </c>
      <c r="L486" s="26">
        <v>7</v>
      </c>
      <c r="M486" s="25">
        <f>Main_table[[#This Row],[Qty]]*Main_table[[#This Row],[Price]]</f>
        <v>1470</v>
      </c>
      <c r="N486" s="6" t="s">
        <v>23</v>
      </c>
      <c r="O486" s="25">
        <f>SUMIFS(Main_table[Amount], Main_table[Order Date], "&gt;"&amp;Main_table[[#This Row],[Order Date]]-30,Main_table[Order Date], "&lt;="&amp;Main_table[[#This Row],[Order Date]])</f>
        <v>2094880</v>
      </c>
      <c r="P486" s="25">
        <f>SUMIFS(Main_table[Amount], Main_table[Order Date], "&gt;"&amp;Main_table[[#This Row],[Order Date]]-90,Main_table[Order Date], "&lt;="&amp;Main_table[[#This Row],[Order Date]])</f>
        <v>4944080</v>
      </c>
      <c r="Q486" s="25">
        <f>SUMIFS(Main_table[Amount], Main_table[Order Date], "&gt;"&amp;DATE(2022, 9, 12)-30, Main_table[Order Date], "&lt;="&amp;DATE(2022, 9, 12))</f>
        <v>8929710</v>
      </c>
      <c r="R486" s="25">
        <f>SUMIFS(Main_table[Amount], Main_table[Order Date], "&gt;"&amp;DATE(2022, 9, 12)-90, Main_table[Order Date], "&lt;="&amp;DATE(2022, 9, 12))</f>
        <v>12529390</v>
      </c>
      <c r="S486" s="25" t="b">
        <f>AND(Main_table[[#This Row],[Order Date]] &gt; DATE(2022,8,12), Main_table[[#This Row],[Order Date]] &lt;=DATE(2022,9,12))</f>
        <v>0</v>
      </c>
    </row>
    <row r="487" spans="2:19" ht="13.8" x14ac:dyDescent="0.25">
      <c r="B487" s="6" t="s">
        <v>1477</v>
      </c>
      <c r="C487" s="15">
        <v>44721</v>
      </c>
      <c r="D487" s="6" t="str">
        <f>TEXT(Main_table[[#This Row],[Order Date]],"d")</f>
        <v>9</v>
      </c>
      <c r="E487" s="6" t="str">
        <f>TEXT(Main_table[[#This Row],[Order Date]],"dddd")</f>
        <v>Thursday</v>
      </c>
      <c r="F487" s="6" t="str">
        <f>TEXT(Main_table[[#This Row],[Order Date]],"mmmm")</f>
        <v>June</v>
      </c>
      <c r="G487" s="6" t="s">
        <v>1478</v>
      </c>
      <c r="H487" s="6" t="s">
        <v>1479</v>
      </c>
      <c r="I487" s="6" t="s">
        <v>15</v>
      </c>
      <c r="J487" s="6" t="s">
        <v>22</v>
      </c>
      <c r="K487" s="25">
        <v>4000</v>
      </c>
      <c r="L487" s="26">
        <v>6</v>
      </c>
      <c r="M487" s="25">
        <f>Main_table[[#This Row],[Qty]]*Main_table[[#This Row],[Price]]</f>
        <v>24000</v>
      </c>
      <c r="N487" s="29" t="s">
        <v>17</v>
      </c>
      <c r="O487" s="25">
        <f>SUMIFS(Main_table[Amount], Main_table[Order Date], "&gt;"&amp;Main_table[[#This Row],[Order Date]]-30,Main_table[Order Date], "&lt;="&amp;Main_table[[#This Row],[Order Date]])</f>
        <v>2094880</v>
      </c>
      <c r="P487" s="25">
        <f>SUMIFS(Main_table[Amount], Main_table[Order Date], "&gt;"&amp;Main_table[[#This Row],[Order Date]]-90,Main_table[Order Date], "&lt;="&amp;Main_table[[#This Row],[Order Date]])</f>
        <v>4944080</v>
      </c>
      <c r="Q487" s="25">
        <f>SUMIFS(Main_table[Amount], Main_table[Order Date], "&gt;"&amp;DATE(2022, 9, 12)-30, Main_table[Order Date], "&lt;="&amp;DATE(2022, 9, 12))</f>
        <v>8929710</v>
      </c>
      <c r="R487" s="25">
        <f>SUMIFS(Main_table[Amount], Main_table[Order Date], "&gt;"&amp;DATE(2022, 9, 12)-90, Main_table[Order Date], "&lt;="&amp;DATE(2022, 9, 12))</f>
        <v>12529390</v>
      </c>
      <c r="S487" s="25" t="b">
        <f>AND(Main_table[[#This Row],[Order Date]] &gt; DATE(2022,8,12), Main_table[[#This Row],[Order Date]] &lt;=DATE(2022,9,12))</f>
        <v>0</v>
      </c>
    </row>
    <row r="488" spans="2:19" ht="13.8" x14ac:dyDescent="0.25">
      <c r="B488" s="6" t="s">
        <v>1480</v>
      </c>
      <c r="C488" s="15">
        <v>44721</v>
      </c>
      <c r="D488" s="6" t="str">
        <f>TEXT(Main_table[[#This Row],[Order Date]],"d")</f>
        <v>9</v>
      </c>
      <c r="E488" s="6" t="str">
        <f>TEXT(Main_table[[#This Row],[Order Date]],"dddd")</f>
        <v>Thursday</v>
      </c>
      <c r="F488" s="6" t="str">
        <f>TEXT(Main_table[[#This Row],[Order Date]],"mmmm")</f>
        <v>June</v>
      </c>
      <c r="G488" s="6" t="s">
        <v>1481</v>
      </c>
      <c r="H488" s="6" t="s">
        <v>1482</v>
      </c>
      <c r="I488" s="6" t="s">
        <v>21</v>
      </c>
      <c r="J488" s="6" t="s">
        <v>28</v>
      </c>
      <c r="K488" s="25">
        <v>3200</v>
      </c>
      <c r="L488" s="26">
        <v>1</v>
      </c>
      <c r="M488" s="25">
        <f>Main_table[[#This Row],[Qty]]*Main_table[[#This Row],[Price]]</f>
        <v>3200</v>
      </c>
      <c r="N488" s="6" t="s">
        <v>23</v>
      </c>
      <c r="O488" s="25">
        <f>SUMIFS(Main_table[Amount], Main_table[Order Date], "&gt;"&amp;Main_table[[#This Row],[Order Date]]-30,Main_table[Order Date], "&lt;="&amp;Main_table[[#This Row],[Order Date]])</f>
        <v>2094880</v>
      </c>
      <c r="P488" s="25">
        <f>SUMIFS(Main_table[Amount], Main_table[Order Date], "&gt;"&amp;Main_table[[#This Row],[Order Date]]-90,Main_table[Order Date], "&lt;="&amp;Main_table[[#This Row],[Order Date]])</f>
        <v>4944080</v>
      </c>
      <c r="Q488" s="25">
        <f>SUMIFS(Main_table[Amount], Main_table[Order Date], "&gt;"&amp;DATE(2022, 9, 12)-30, Main_table[Order Date], "&lt;="&amp;DATE(2022, 9, 12))</f>
        <v>8929710</v>
      </c>
      <c r="R488" s="25">
        <f>SUMIFS(Main_table[Amount], Main_table[Order Date], "&gt;"&amp;DATE(2022, 9, 12)-90, Main_table[Order Date], "&lt;="&amp;DATE(2022, 9, 12))</f>
        <v>12529390</v>
      </c>
      <c r="S488" s="25" t="b">
        <f>AND(Main_table[[#This Row],[Order Date]] &gt; DATE(2022,8,12), Main_table[[#This Row],[Order Date]] &lt;=DATE(2022,9,12))</f>
        <v>0</v>
      </c>
    </row>
    <row r="489" spans="2:19" ht="13.8" x14ac:dyDescent="0.25">
      <c r="B489" s="6" t="s">
        <v>1483</v>
      </c>
      <c r="C489" s="15">
        <v>44721</v>
      </c>
      <c r="D489" s="6" t="str">
        <f>TEXT(Main_table[[#This Row],[Order Date]],"d")</f>
        <v>9</v>
      </c>
      <c r="E489" s="6" t="str">
        <f>TEXT(Main_table[[#This Row],[Order Date]],"dddd")</f>
        <v>Thursday</v>
      </c>
      <c r="F489" s="6" t="str">
        <f>TEXT(Main_table[[#This Row],[Order Date]],"mmmm")</f>
        <v>June</v>
      </c>
      <c r="G489" s="6" t="s">
        <v>1484</v>
      </c>
      <c r="H489" s="6" t="s">
        <v>1485</v>
      </c>
      <c r="I489" s="6" t="s">
        <v>27</v>
      </c>
      <c r="J489" s="6" t="s">
        <v>33</v>
      </c>
      <c r="K489" s="25">
        <v>2900</v>
      </c>
      <c r="L489" s="26">
        <v>3</v>
      </c>
      <c r="M489" s="25">
        <f>Main_table[[#This Row],[Qty]]*Main_table[[#This Row],[Price]]</f>
        <v>8700</v>
      </c>
      <c r="N489" s="6" t="s">
        <v>17</v>
      </c>
      <c r="O489" s="25">
        <f>SUMIFS(Main_table[Amount], Main_table[Order Date], "&gt;"&amp;Main_table[[#This Row],[Order Date]]-30,Main_table[Order Date], "&lt;="&amp;Main_table[[#This Row],[Order Date]])</f>
        <v>2094880</v>
      </c>
      <c r="P489" s="25">
        <f>SUMIFS(Main_table[Amount], Main_table[Order Date], "&gt;"&amp;Main_table[[#This Row],[Order Date]]-90,Main_table[Order Date], "&lt;="&amp;Main_table[[#This Row],[Order Date]])</f>
        <v>4944080</v>
      </c>
      <c r="Q489" s="25">
        <f>SUMIFS(Main_table[Amount], Main_table[Order Date], "&gt;"&amp;DATE(2022, 9, 12)-30, Main_table[Order Date], "&lt;="&amp;DATE(2022, 9, 12))</f>
        <v>8929710</v>
      </c>
      <c r="R489" s="25">
        <f>SUMIFS(Main_table[Amount], Main_table[Order Date], "&gt;"&amp;DATE(2022, 9, 12)-90, Main_table[Order Date], "&lt;="&amp;DATE(2022, 9, 12))</f>
        <v>12529390</v>
      </c>
      <c r="S489" s="25" t="b">
        <f>AND(Main_table[[#This Row],[Order Date]] &gt; DATE(2022,8,12), Main_table[[#This Row],[Order Date]] &lt;=DATE(2022,9,12))</f>
        <v>0</v>
      </c>
    </row>
    <row r="490" spans="2:19" ht="13.8" x14ac:dyDescent="0.25">
      <c r="B490" s="6" t="s">
        <v>1486</v>
      </c>
      <c r="C490" s="15">
        <v>44721</v>
      </c>
      <c r="D490" s="6" t="str">
        <f>TEXT(Main_table[[#This Row],[Order Date]],"d")</f>
        <v>9</v>
      </c>
      <c r="E490" s="6" t="str">
        <f>TEXT(Main_table[[#This Row],[Order Date]],"dddd")</f>
        <v>Thursday</v>
      </c>
      <c r="F490" s="6" t="str">
        <f>TEXT(Main_table[[#This Row],[Order Date]],"mmmm")</f>
        <v>June</v>
      </c>
      <c r="G490" s="6" t="s">
        <v>1487</v>
      </c>
      <c r="H490" s="6" t="s">
        <v>1488</v>
      </c>
      <c r="I490" s="6" t="s">
        <v>32</v>
      </c>
      <c r="J490" s="6" t="s">
        <v>37</v>
      </c>
      <c r="K490" s="25">
        <v>190</v>
      </c>
      <c r="L490" s="26">
        <v>4</v>
      </c>
      <c r="M490" s="25">
        <f>Main_table[[#This Row],[Qty]]*Main_table[[#This Row],[Price]]</f>
        <v>760</v>
      </c>
      <c r="N490" s="6" t="s">
        <v>23</v>
      </c>
      <c r="O490" s="25">
        <f>SUMIFS(Main_table[Amount], Main_table[Order Date], "&gt;"&amp;Main_table[[#This Row],[Order Date]]-30,Main_table[Order Date], "&lt;="&amp;Main_table[[#This Row],[Order Date]])</f>
        <v>2094880</v>
      </c>
      <c r="P490" s="25">
        <f>SUMIFS(Main_table[Amount], Main_table[Order Date], "&gt;"&amp;Main_table[[#This Row],[Order Date]]-90,Main_table[Order Date], "&lt;="&amp;Main_table[[#This Row],[Order Date]])</f>
        <v>4944080</v>
      </c>
      <c r="Q490" s="25">
        <f>SUMIFS(Main_table[Amount], Main_table[Order Date], "&gt;"&amp;DATE(2022, 9, 12)-30, Main_table[Order Date], "&lt;="&amp;DATE(2022, 9, 12))</f>
        <v>8929710</v>
      </c>
      <c r="R490" s="25">
        <f>SUMIFS(Main_table[Amount], Main_table[Order Date], "&gt;"&amp;DATE(2022, 9, 12)-90, Main_table[Order Date], "&lt;="&amp;DATE(2022, 9, 12))</f>
        <v>12529390</v>
      </c>
      <c r="S490" s="25" t="b">
        <f>AND(Main_table[[#This Row],[Order Date]] &gt; DATE(2022,8,12), Main_table[[#This Row],[Order Date]] &lt;=DATE(2022,9,12))</f>
        <v>0</v>
      </c>
    </row>
    <row r="491" spans="2:19" ht="13.8" x14ac:dyDescent="0.25">
      <c r="B491" s="6" t="s">
        <v>1489</v>
      </c>
      <c r="C491" s="15">
        <v>44721</v>
      </c>
      <c r="D491" s="6" t="str">
        <f>TEXT(Main_table[[#This Row],[Order Date]],"d")</f>
        <v>9</v>
      </c>
      <c r="E491" s="6" t="str">
        <f>TEXT(Main_table[[#This Row],[Order Date]],"dddd")</f>
        <v>Thursday</v>
      </c>
      <c r="F491" s="6" t="str">
        <f>TEXT(Main_table[[#This Row],[Order Date]],"mmmm")</f>
        <v>June</v>
      </c>
      <c r="G491" s="6" t="s">
        <v>1490</v>
      </c>
      <c r="H491" s="6" t="s">
        <v>1491</v>
      </c>
      <c r="I491" s="6" t="s">
        <v>15</v>
      </c>
      <c r="J491" s="6" t="s">
        <v>41</v>
      </c>
      <c r="K491" s="25">
        <v>4000</v>
      </c>
      <c r="L491" s="26">
        <v>2</v>
      </c>
      <c r="M491" s="25">
        <f>Main_table[[#This Row],[Qty]]*Main_table[[#This Row],[Price]]</f>
        <v>8000</v>
      </c>
      <c r="N491" s="29" t="s">
        <v>17</v>
      </c>
      <c r="O491" s="25">
        <f>SUMIFS(Main_table[Amount], Main_table[Order Date], "&gt;"&amp;Main_table[[#This Row],[Order Date]]-30,Main_table[Order Date], "&lt;="&amp;Main_table[[#This Row],[Order Date]])</f>
        <v>2094880</v>
      </c>
      <c r="P491" s="25">
        <f>SUMIFS(Main_table[Amount], Main_table[Order Date], "&gt;"&amp;Main_table[[#This Row],[Order Date]]-90,Main_table[Order Date], "&lt;="&amp;Main_table[[#This Row],[Order Date]])</f>
        <v>4944080</v>
      </c>
      <c r="Q491" s="25">
        <f>SUMIFS(Main_table[Amount], Main_table[Order Date], "&gt;"&amp;DATE(2022, 9, 12)-30, Main_table[Order Date], "&lt;="&amp;DATE(2022, 9, 12))</f>
        <v>8929710</v>
      </c>
      <c r="R491" s="25">
        <f>SUMIFS(Main_table[Amount], Main_table[Order Date], "&gt;"&amp;DATE(2022, 9, 12)-90, Main_table[Order Date], "&lt;="&amp;DATE(2022, 9, 12))</f>
        <v>12529390</v>
      </c>
      <c r="S491" s="25" t="b">
        <f>AND(Main_table[[#This Row],[Order Date]] &gt; DATE(2022,8,12), Main_table[[#This Row],[Order Date]] &lt;=DATE(2022,9,12))</f>
        <v>0</v>
      </c>
    </row>
    <row r="492" spans="2:19" ht="13.8" x14ac:dyDescent="0.25">
      <c r="B492" s="6" t="s">
        <v>1492</v>
      </c>
      <c r="C492" s="15">
        <v>44721</v>
      </c>
      <c r="D492" s="6" t="str">
        <f>TEXT(Main_table[[#This Row],[Order Date]],"d")</f>
        <v>9</v>
      </c>
      <c r="E492" s="6" t="str">
        <f>TEXT(Main_table[[#This Row],[Order Date]],"dddd")</f>
        <v>Thursday</v>
      </c>
      <c r="F492" s="6" t="str">
        <f>TEXT(Main_table[[#This Row],[Order Date]],"mmmm")</f>
        <v>June</v>
      </c>
      <c r="G492" s="6" t="s">
        <v>1493</v>
      </c>
      <c r="H492" s="6" t="s">
        <v>1494</v>
      </c>
      <c r="I492" s="6" t="s">
        <v>21</v>
      </c>
      <c r="J492" s="6" t="s">
        <v>45</v>
      </c>
      <c r="K492" s="25">
        <v>1500</v>
      </c>
      <c r="L492" s="26">
        <v>3</v>
      </c>
      <c r="M492" s="25">
        <f>Main_table[[#This Row],[Qty]]*Main_table[[#This Row],[Price]]</f>
        <v>4500</v>
      </c>
      <c r="N492" s="6" t="s">
        <v>23</v>
      </c>
      <c r="O492" s="25">
        <f>SUMIFS(Main_table[Amount], Main_table[Order Date], "&gt;"&amp;Main_table[[#This Row],[Order Date]]-30,Main_table[Order Date], "&lt;="&amp;Main_table[[#This Row],[Order Date]])</f>
        <v>2094880</v>
      </c>
      <c r="P492" s="25">
        <f>SUMIFS(Main_table[Amount], Main_table[Order Date], "&gt;"&amp;Main_table[[#This Row],[Order Date]]-90,Main_table[Order Date], "&lt;="&amp;Main_table[[#This Row],[Order Date]])</f>
        <v>4944080</v>
      </c>
      <c r="Q492" s="25">
        <f>SUMIFS(Main_table[Amount], Main_table[Order Date], "&gt;"&amp;DATE(2022, 9, 12)-30, Main_table[Order Date], "&lt;="&amp;DATE(2022, 9, 12))</f>
        <v>8929710</v>
      </c>
      <c r="R492" s="25">
        <f>SUMIFS(Main_table[Amount], Main_table[Order Date], "&gt;"&amp;DATE(2022, 9, 12)-90, Main_table[Order Date], "&lt;="&amp;DATE(2022, 9, 12))</f>
        <v>12529390</v>
      </c>
      <c r="S492" s="25" t="b">
        <f>AND(Main_table[[#This Row],[Order Date]] &gt; DATE(2022,8,12), Main_table[[#This Row],[Order Date]] &lt;=DATE(2022,9,12))</f>
        <v>0</v>
      </c>
    </row>
    <row r="493" spans="2:19" ht="13.8" x14ac:dyDescent="0.25">
      <c r="B493" s="6" t="s">
        <v>1495</v>
      </c>
      <c r="C493" s="15">
        <v>44722</v>
      </c>
      <c r="D493" s="6" t="str">
        <f>TEXT(Main_table[[#This Row],[Order Date]],"d")</f>
        <v>10</v>
      </c>
      <c r="E493" s="6" t="str">
        <f>TEXT(Main_table[[#This Row],[Order Date]],"dddd")</f>
        <v>Friday</v>
      </c>
      <c r="F493" s="6" t="str">
        <f>TEXT(Main_table[[#This Row],[Order Date]],"mmmm")</f>
        <v>June</v>
      </c>
      <c r="G493" s="6" t="s">
        <v>1496</v>
      </c>
      <c r="H493" s="6" t="s">
        <v>1497</v>
      </c>
      <c r="I493" s="6" t="s">
        <v>27</v>
      </c>
      <c r="J493" s="6" t="s">
        <v>16</v>
      </c>
      <c r="K493" s="25">
        <v>210</v>
      </c>
      <c r="L493" s="26">
        <v>4</v>
      </c>
      <c r="M493" s="25">
        <f>Main_table[[#This Row],[Qty]]*Main_table[[#This Row],[Price]]</f>
        <v>840</v>
      </c>
      <c r="N493" s="6" t="s">
        <v>17</v>
      </c>
      <c r="O493" s="25">
        <f>SUMIFS(Main_table[Amount], Main_table[Order Date], "&gt;"&amp;Main_table[[#This Row],[Order Date]]-30,Main_table[Order Date], "&lt;="&amp;Main_table[[#This Row],[Order Date]])</f>
        <v>2144870</v>
      </c>
      <c r="P493" s="25">
        <f>SUMIFS(Main_table[Amount], Main_table[Order Date], "&gt;"&amp;Main_table[[#This Row],[Order Date]]-90,Main_table[Order Date], "&lt;="&amp;Main_table[[#This Row],[Order Date]])</f>
        <v>5043880</v>
      </c>
      <c r="Q493" s="25">
        <f>SUMIFS(Main_table[Amount], Main_table[Order Date], "&gt;"&amp;DATE(2022, 9, 12)-30, Main_table[Order Date], "&lt;="&amp;DATE(2022, 9, 12))</f>
        <v>8929710</v>
      </c>
      <c r="R493" s="25">
        <f>SUMIFS(Main_table[Amount], Main_table[Order Date], "&gt;"&amp;DATE(2022, 9, 12)-90, Main_table[Order Date], "&lt;="&amp;DATE(2022, 9, 12))</f>
        <v>12529390</v>
      </c>
      <c r="S493" s="25" t="b">
        <f>AND(Main_table[[#This Row],[Order Date]] &gt; DATE(2022,8,12), Main_table[[#This Row],[Order Date]] &lt;=DATE(2022,9,12))</f>
        <v>0</v>
      </c>
    </row>
    <row r="494" spans="2:19" ht="13.8" x14ac:dyDescent="0.25">
      <c r="B494" s="6" t="s">
        <v>1498</v>
      </c>
      <c r="C494" s="15">
        <v>44722</v>
      </c>
      <c r="D494" s="6" t="str">
        <f>TEXT(Main_table[[#This Row],[Order Date]],"d")</f>
        <v>10</v>
      </c>
      <c r="E494" s="6" t="str">
        <f>TEXT(Main_table[[#This Row],[Order Date]],"dddd")</f>
        <v>Friday</v>
      </c>
      <c r="F494" s="6" t="str">
        <f>TEXT(Main_table[[#This Row],[Order Date]],"mmmm")</f>
        <v>June</v>
      </c>
      <c r="G494" s="6" t="s">
        <v>1499</v>
      </c>
      <c r="H494" s="6" t="s">
        <v>1500</v>
      </c>
      <c r="I494" s="6" t="s">
        <v>32</v>
      </c>
      <c r="J494" s="6" t="s">
        <v>22</v>
      </c>
      <c r="K494" s="25">
        <v>4000</v>
      </c>
      <c r="L494" s="26">
        <v>5</v>
      </c>
      <c r="M494" s="25">
        <f>Main_table[[#This Row],[Qty]]*Main_table[[#This Row],[Price]]</f>
        <v>20000</v>
      </c>
      <c r="N494" s="6" t="s">
        <v>23</v>
      </c>
      <c r="O494" s="25">
        <f>SUMIFS(Main_table[Amount], Main_table[Order Date], "&gt;"&amp;Main_table[[#This Row],[Order Date]]-30,Main_table[Order Date], "&lt;="&amp;Main_table[[#This Row],[Order Date]])</f>
        <v>2144870</v>
      </c>
      <c r="P494" s="25">
        <f>SUMIFS(Main_table[Amount], Main_table[Order Date], "&gt;"&amp;Main_table[[#This Row],[Order Date]]-90,Main_table[Order Date], "&lt;="&amp;Main_table[[#This Row],[Order Date]])</f>
        <v>5043880</v>
      </c>
      <c r="Q494" s="25">
        <f>SUMIFS(Main_table[Amount], Main_table[Order Date], "&gt;"&amp;DATE(2022, 9, 12)-30, Main_table[Order Date], "&lt;="&amp;DATE(2022, 9, 12))</f>
        <v>8929710</v>
      </c>
      <c r="R494" s="25">
        <f>SUMIFS(Main_table[Amount], Main_table[Order Date], "&gt;"&amp;DATE(2022, 9, 12)-90, Main_table[Order Date], "&lt;="&amp;DATE(2022, 9, 12))</f>
        <v>12529390</v>
      </c>
      <c r="S494" s="25" t="b">
        <f>AND(Main_table[[#This Row],[Order Date]] &gt; DATE(2022,8,12), Main_table[[#This Row],[Order Date]] &lt;=DATE(2022,9,12))</f>
        <v>0</v>
      </c>
    </row>
    <row r="495" spans="2:19" ht="13.8" x14ac:dyDescent="0.25">
      <c r="B495" s="6" t="s">
        <v>1501</v>
      </c>
      <c r="C495" s="15">
        <v>44722</v>
      </c>
      <c r="D495" s="6" t="str">
        <f>TEXT(Main_table[[#This Row],[Order Date]],"d")</f>
        <v>10</v>
      </c>
      <c r="E495" s="6" t="str">
        <f>TEXT(Main_table[[#This Row],[Order Date]],"dddd")</f>
        <v>Friday</v>
      </c>
      <c r="F495" s="6" t="str">
        <f>TEXT(Main_table[[#This Row],[Order Date]],"mmmm")</f>
        <v>June</v>
      </c>
      <c r="G495" s="6" t="s">
        <v>1502</v>
      </c>
      <c r="H495" s="6" t="s">
        <v>1503</v>
      </c>
      <c r="I495" s="6" t="s">
        <v>15</v>
      </c>
      <c r="J495" s="6" t="s">
        <v>28</v>
      </c>
      <c r="K495" s="25">
        <v>3200</v>
      </c>
      <c r="L495" s="26">
        <v>6</v>
      </c>
      <c r="M495" s="25">
        <f>Main_table[[#This Row],[Qty]]*Main_table[[#This Row],[Price]]</f>
        <v>19200</v>
      </c>
      <c r="N495" s="29" t="s">
        <v>17</v>
      </c>
      <c r="O495" s="25">
        <f>SUMIFS(Main_table[Amount], Main_table[Order Date], "&gt;"&amp;Main_table[[#This Row],[Order Date]]-30,Main_table[Order Date], "&lt;="&amp;Main_table[[#This Row],[Order Date]])</f>
        <v>2144870</v>
      </c>
      <c r="P495" s="25">
        <f>SUMIFS(Main_table[Amount], Main_table[Order Date], "&gt;"&amp;Main_table[[#This Row],[Order Date]]-90,Main_table[Order Date], "&lt;="&amp;Main_table[[#This Row],[Order Date]])</f>
        <v>5043880</v>
      </c>
      <c r="Q495" s="25">
        <f>SUMIFS(Main_table[Amount], Main_table[Order Date], "&gt;"&amp;DATE(2022, 9, 12)-30, Main_table[Order Date], "&lt;="&amp;DATE(2022, 9, 12))</f>
        <v>8929710</v>
      </c>
      <c r="R495" s="25">
        <f>SUMIFS(Main_table[Amount], Main_table[Order Date], "&gt;"&amp;DATE(2022, 9, 12)-90, Main_table[Order Date], "&lt;="&amp;DATE(2022, 9, 12))</f>
        <v>12529390</v>
      </c>
      <c r="S495" s="25" t="b">
        <f>AND(Main_table[[#This Row],[Order Date]] &gt; DATE(2022,8,12), Main_table[[#This Row],[Order Date]] &lt;=DATE(2022,9,12))</f>
        <v>0</v>
      </c>
    </row>
    <row r="496" spans="2:19" ht="13.8" x14ac:dyDescent="0.25">
      <c r="B496" s="6" t="s">
        <v>1504</v>
      </c>
      <c r="C496" s="15">
        <v>44722</v>
      </c>
      <c r="D496" s="6" t="str">
        <f>TEXT(Main_table[[#This Row],[Order Date]],"d")</f>
        <v>10</v>
      </c>
      <c r="E496" s="6" t="str">
        <f>TEXT(Main_table[[#This Row],[Order Date]],"dddd")</f>
        <v>Friday</v>
      </c>
      <c r="F496" s="6" t="str">
        <f>TEXT(Main_table[[#This Row],[Order Date]],"mmmm")</f>
        <v>June</v>
      </c>
      <c r="G496" s="6" t="s">
        <v>1505</v>
      </c>
      <c r="H496" s="6" t="s">
        <v>1506</v>
      </c>
      <c r="I496" s="6" t="s">
        <v>21</v>
      </c>
      <c r="J496" s="6" t="s">
        <v>33</v>
      </c>
      <c r="K496" s="25">
        <v>2900</v>
      </c>
      <c r="L496" s="26">
        <v>5</v>
      </c>
      <c r="M496" s="25">
        <f>Main_table[[#This Row],[Qty]]*Main_table[[#This Row],[Price]]</f>
        <v>14500</v>
      </c>
      <c r="N496" s="6" t="s">
        <v>23</v>
      </c>
      <c r="O496" s="25">
        <f>SUMIFS(Main_table[Amount], Main_table[Order Date], "&gt;"&amp;Main_table[[#This Row],[Order Date]]-30,Main_table[Order Date], "&lt;="&amp;Main_table[[#This Row],[Order Date]])</f>
        <v>2144870</v>
      </c>
      <c r="P496" s="25">
        <f>SUMIFS(Main_table[Amount], Main_table[Order Date], "&gt;"&amp;Main_table[[#This Row],[Order Date]]-90,Main_table[Order Date], "&lt;="&amp;Main_table[[#This Row],[Order Date]])</f>
        <v>5043880</v>
      </c>
      <c r="Q496" s="25">
        <f>SUMIFS(Main_table[Amount], Main_table[Order Date], "&gt;"&amp;DATE(2022, 9, 12)-30, Main_table[Order Date], "&lt;="&amp;DATE(2022, 9, 12))</f>
        <v>8929710</v>
      </c>
      <c r="R496" s="25">
        <f>SUMIFS(Main_table[Amount], Main_table[Order Date], "&gt;"&amp;DATE(2022, 9, 12)-90, Main_table[Order Date], "&lt;="&amp;DATE(2022, 9, 12))</f>
        <v>12529390</v>
      </c>
      <c r="S496" s="25" t="b">
        <f>AND(Main_table[[#This Row],[Order Date]] &gt; DATE(2022,8,12), Main_table[[#This Row],[Order Date]] &lt;=DATE(2022,9,12))</f>
        <v>0</v>
      </c>
    </row>
    <row r="497" spans="2:19" ht="13.8" x14ac:dyDescent="0.25">
      <c r="B497" s="6" t="s">
        <v>1507</v>
      </c>
      <c r="C497" s="15">
        <v>44722</v>
      </c>
      <c r="D497" s="6" t="str">
        <f>TEXT(Main_table[[#This Row],[Order Date]],"d")</f>
        <v>10</v>
      </c>
      <c r="E497" s="6" t="str">
        <f>TEXT(Main_table[[#This Row],[Order Date]],"dddd")</f>
        <v>Friday</v>
      </c>
      <c r="F497" s="6" t="str">
        <f>TEXT(Main_table[[#This Row],[Order Date]],"mmmm")</f>
        <v>June</v>
      </c>
      <c r="G497" s="6" t="s">
        <v>1508</v>
      </c>
      <c r="H497" s="6" t="s">
        <v>1509</v>
      </c>
      <c r="I497" s="6" t="s">
        <v>27</v>
      </c>
      <c r="J497" s="6" t="s">
        <v>37</v>
      </c>
      <c r="K497" s="25">
        <v>190</v>
      </c>
      <c r="L497" s="26">
        <v>4</v>
      </c>
      <c r="M497" s="25">
        <f>Main_table[[#This Row],[Qty]]*Main_table[[#This Row],[Price]]</f>
        <v>760</v>
      </c>
      <c r="N497" s="6" t="s">
        <v>17</v>
      </c>
      <c r="O497" s="25">
        <f>SUMIFS(Main_table[Amount], Main_table[Order Date], "&gt;"&amp;Main_table[[#This Row],[Order Date]]-30,Main_table[Order Date], "&lt;="&amp;Main_table[[#This Row],[Order Date]])</f>
        <v>2144870</v>
      </c>
      <c r="P497" s="25">
        <f>SUMIFS(Main_table[Amount], Main_table[Order Date], "&gt;"&amp;Main_table[[#This Row],[Order Date]]-90,Main_table[Order Date], "&lt;="&amp;Main_table[[#This Row],[Order Date]])</f>
        <v>5043880</v>
      </c>
      <c r="Q497" s="25">
        <f>SUMIFS(Main_table[Amount], Main_table[Order Date], "&gt;"&amp;DATE(2022, 9, 12)-30, Main_table[Order Date], "&lt;="&amp;DATE(2022, 9, 12))</f>
        <v>8929710</v>
      </c>
      <c r="R497" s="25">
        <f>SUMIFS(Main_table[Amount], Main_table[Order Date], "&gt;"&amp;DATE(2022, 9, 12)-90, Main_table[Order Date], "&lt;="&amp;DATE(2022, 9, 12))</f>
        <v>12529390</v>
      </c>
      <c r="S497" s="25" t="b">
        <f>AND(Main_table[[#This Row],[Order Date]] &gt; DATE(2022,8,12), Main_table[[#This Row],[Order Date]] &lt;=DATE(2022,9,12))</f>
        <v>0</v>
      </c>
    </row>
    <row r="498" spans="2:19" ht="13.8" x14ac:dyDescent="0.25">
      <c r="B498" s="6" t="s">
        <v>1510</v>
      </c>
      <c r="C498" s="15">
        <v>44722</v>
      </c>
      <c r="D498" s="6" t="str">
        <f>TEXT(Main_table[[#This Row],[Order Date]],"d")</f>
        <v>10</v>
      </c>
      <c r="E498" s="6" t="str">
        <f>TEXT(Main_table[[#This Row],[Order Date]],"dddd")</f>
        <v>Friday</v>
      </c>
      <c r="F498" s="6" t="str">
        <f>TEXT(Main_table[[#This Row],[Order Date]],"mmmm")</f>
        <v>June</v>
      </c>
      <c r="G498" s="6" t="s">
        <v>1511</v>
      </c>
      <c r="H498" s="6" t="s">
        <v>1512</v>
      </c>
      <c r="I498" s="6" t="s">
        <v>32</v>
      </c>
      <c r="J498" s="6" t="s">
        <v>41</v>
      </c>
      <c r="K498" s="25">
        <v>4000</v>
      </c>
      <c r="L498" s="26">
        <v>10</v>
      </c>
      <c r="M498" s="25">
        <f>Main_table[[#This Row],[Qty]]*Main_table[[#This Row],[Price]]</f>
        <v>40000</v>
      </c>
      <c r="N498" s="6" t="s">
        <v>23</v>
      </c>
      <c r="O498" s="25">
        <f>SUMIFS(Main_table[Amount], Main_table[Order Date], "&gt;"&amp;Main_table[[#This Row],[Order Date]]-30,Main_table[Order Date], "&lt;="&amp;Main_table[[#This Row],[Order Date]])</f>
        <v>2144870</v>
      </c>
      <c r="P498" s="25">
        <f>SUMIFS(Main_table[Amount], Main_table[Order Date], "&gt;"&amp;Main_table[[#This Row],[Order Date]]-90,Main_table[Order Date], "&lt;="&amp;Main_table[[#This Row],[Order Date]])</f>
        <v>5043880</v>
      </c>
      <c r="Q498" s="25">
        <f>SUMIFS(Main_table[Amount], Main_table[Order Date], "&gt;"&amp;DATE(2022, 9, 12)-30, Main_table[Order Date], "&lt;="&amp;DATE(2022, 9, 12))</f>
        <v>8929710</v>
      </c>
      <c r="R498" s="25">
        <f>SUMIFS(Main_table[Amount], Main_table[Order Date], "&gt;"&amp;DATE(2022, 9, 12)-90, Main_table[Order Date], "&lt;="&amp;DATE(2022, 9, 12))</f>
        <v>12529390</v>
      </c>
      <c r="S498" s="25" t="b">
        <f>AND(Main_table[[#This Row],[Order Date]] &gt; DATE(2022,8,12), Main_table[[#This Row],[Order Date]] &lt;=DATE(2022,9,12))</f>
        <v>0</v>
      </c>
    </row>
    <row r="499" spans="2:19" ht="13.8" x14ac:dyDescent="0.25">
      <c r="B499" s="6" t="s">
        <v>1513</v>
      </c>
      <c r="C499" s="15">
        <v>44722</v>
      </c>
      <c r="D499" s="6" t="str">
        <f>TEXT(Main_table[[#This Row],[Order Date]],"d")</f>
        <v>10</v>
      </c>
      <c r="E499" s="6" t="str">
        <f>TEXT(Main_table[[#This Row],[Order Date]],"dddd")</f>
        <v>Friday</v>
      </c>
      <c r="F499" s="6" t="str">
        <f>TEXT(Main_table[[#This Row],[Order Date]],"mmmm")</f>
        <v>June</v>
      </c>
      <c r="G499" s="6" t="s">
        <v>1514</v>
      </c>
      <c r="H499" s="6" t="s">
        <v>1515</v>
      </c>
      <c r="I499" s="6" t="s">
        <v>15</v>
      </c>
      <c r="J499" s="6" t="s">
        <v>45</v>
      </c>
      <c r="K499" s="25">
        <v>1500</v>
      </c>
      <c r="L499" s="26">
        <v>3</v>
      </c>
      <c r="M499" s="25">
        <f>Main_table[[#This Row],[Qty]]*Main_table[[#This Row],[Price]]</f>
        <v>4500</v>
      </c>
      <c r="N499" s="29" t="s">
        <v>17</v>
      </c>
      <c r="O499" s="25">
        <f>SUMIFS(Main_table[Amount], Main_table[Order Date], "&gt;"&amp;Main_table[[#This Row],[Order Date]]-30,Main_table[Order Date], "&lt;="&amp;Main_table[[#This Row],[Order Date]])</f>
        <v>2144870</v>
      </c>
      <c r="P499" s="25">
        <f>SUMIFS(Main_table[Amount], Main_table[Order Date], "&gt;"&amp;Main_table[[#This Row],[Order Date]]-90,Main_table[Order Date], "&lt;="&amp;Main_table[[#This Row],[Order Date]])</f>
        <v>5043880</v>
      </c>
      <c r="Q499" s="25">
        <f>SUMIFS(Main_table[Amount], Main_table[Order Date], "&gt;"&amp;DATE(2022, 9, 12)-30, Main_table[Order Date], "&lt;="&amp;DATE(2022, 9, 12))</f>
        <v>8929710</v>
      </c>
      <c r="R499" s="25">
        <f>SUMIFS(Main_table[Amount], Main_table[Order Date], "&gt;"&amp;DATE(2022, 9, 12)-90, Main_table[Order Date], "&lt;="&amp;DATE(2022, 9, 12))</f>
        <v>12529390</v>
      </c>
      <c r="S499" s="25" t="b">
        <f>AND(Main_table[[#This Row],[Order Date]] &gt; DATE(2022,8,12), Main_table[[#This Row],[Order Date]] &lt;=DATE(2022,9,12))</f>
        <v>0</v>
      </c>
    </row>
    <row r="500" spans="2:19" ht="13.8" x14ac:dyDescent="0.25">
      <c r="B500" s="6" t="s">
        <v>1516</v>
      </c>
      <c r="C500" s="15">
        <v>44723</v>
      </c>
      <c r="D500" s="6" t="str">
        <f>TEXT(Main_table[[#This Row],[Order Date]],"d")</f>
        <v>11</v>
      </c>
      <c r="E500" s="6" t="str">
        <f>TEXT(Main_table[[#This Row],[Order Date]],"dddd")</f>
        <v>Saturday</v>
      </c>
      <c r="F500" s="6" t="str">
        <f>TEXT(Main_table[[#This Row],[Order Date]],"mmmm")</f>
        <v>June</v>
      </c>
      <c r="G500" s="6" t="s">
        <v>1517</v>
      </c>
      <c r="H500" s="6" t="s">
        <v>1518</v>
      </c>
      <c r="I500" s="6" t="s">
        <v>21</v>
      </c>
      <c r="J500" s="6" t="s">
        <v>16</v>
      </c>
      <c r="K500" s="25">
        <v>210</v>
      </c>
      <c r="L500" s="26">
        <v>4</v>
      </c>
      <c r="M500" s="25">
        <f>Main_table[[#This Row],[Qty]]*Main_table[[#This Row],[Price]]</f>
        <v>840</v>
      </c>
      <c r="N500" s="6" t="s">
        <v>23</v>
      </c>
      <c r="O500" s="25">
        <f>SUMIFS(Main_table[Amount], Main_table[Order Date], "&gt;"&amp;Main_table[[#This Row],[Order Date]]-30,Main_table[Order Date], "&lt;="&amp;Main_table[[#This Row],[Order Date]])</f>
        <v>2178920</v>
      </c>
      <c r="P500" s="25">
        <f>SUMIFS(Main_table[Amount], Main_table[Order Date], "&gt;"&amp;Main_table[[#This Row],[Order Date]]-90,Main_table[Order Date], "&lt;="&amp;Main_table[[#This Row],[Order Date]])</f>
        <v>5128560</v>
      </c>
      <c r="Q500" s="25">
        <f>SUMIFS(Main_table[Amount], Main_table[Order Date], "&gt;"&amp;DATE(2022, 9, 12)-30, Main_table[Order Date], "&lt;="&amp;DATE(2022, 9, 12))</f>
        <v>8929710</v>
      </c>
      <c r="R500" s="25">
        <f>SUMIFS(Main_table[Amount], Main_table[Order Date], "&gt;"&amp;DATE(2022, 9, 12)-90, Main_table[Order Date], "&lt;="&amp;DATE(2022, 9, 12))</f>
        <v>12529390</v>
      </c>
      <c r="S500" s="25" t="b">
        <f>AND(Main_table[[#This Row],[Order Date]] &gt; DATE(2022,8,12), Main_table[[#This Row],[Order Date]] &lt;=DATE(2022,9,12))</f>
        <v>0</v>
      </c>
    </row>
    <row r="501" spans="2:19" ht="13.8" x14ac:dyDescent="0.25">
      <c r="B501" s="6" t="s">
        <v>1519</v>
      </c>
      <c r="C501" s="15">
        <v>44723</v>
      </c>
      <c r="D501" s="6" t="str">
        <f>TEXT(Main_table[[#This Row],[Order Date]],"d")</f>
        <v>11</v>
      </c>
      <c r="E501" s="6" t="str">
        <f>TEXT(Main_table[[#This Row],[Order Date]],"dddd")</f>
        <v>Saturday</v>
      </c>
      <c r="F501" s="6" t="str">
        <f>TEXT(Main_table[[#This Row],[Order Date]],"mmmm")</f>
        <v>June</v>
      </c>
      <c r="G501" s="6" t="s">
        <v>1520</v>
      </c>
      <c r="H501" s="6" t="s">
        <v>1521</v>
      </c>
      <c r="I501" s="6" t="s">
        <v>27</v>
      </c>
      <c r="J501" s="6" t="s">
        <v>22</v>
      </c>
      <c r="K501" s="25">
        <v>4000</v>
      </c>
      <c r="L501" s="26">
        <v>5</v>
      </c>
      <c r="M501" s="25">
        <f>Main_table[[#This Row],[Qty]]*Main_table[[#This Row],[Price]]</f>
        <v>20000</v>
      </c>
      <c r="N501" s="6" t="s">
        <v>17</v>
      </c>
      <c r="O501" s="25">
        <f>SUMIFS(Main_table[Amount], Main_table[Order Date], "&gt;"&amp;Main_table[[#This Row],[Order Date]]-30,Main_table[Order Date], "&lt;="&amp;Main_table[[#This Row],[Order Date]])</f>
        <v>2178920</v>
      </c>
      <c r="P501" s="25">
        <f>SUMIFS(Main_table[Amount], Main_table[Order Date], "&gt;"&amp;Main_table[[#This Row],[Order Date]]-90,Main_table[Order Date], "&lt;="&amp;Main_table[[#This Row],[Order Date]])</f>
        <v>5128560</v>
      </c>
      <c r="Q501" s="25">
        <f>SUMIFS(Main_table[Amount], Main_table[Order Date], "&gt;"&amp;DATE(2022, 9, 12)-30, Main_table[Order Date], "&lt;="&amp;DATE(2022, 9, 12))</f>
        <v>8929710</v>
      </c>
      <c r="R501" s="25">
        <f>SUMIFS(Main_table[Amount], Main_table[Order Date], "&gt;"&amp;DATE(2022, 9, 12)-90, Main_table[Order Date], "&lt;="&amp;DATE(2022, 9, 12))</f>
        <v>12529390</v>
      </c>
      <c r="S501" s="25" t="b">
        <f>AND(Main_table[[#This Row],[Order Date]] &gt; DATE(2022,8,12), Main_table[[#This Row],[Order Date]] &lt;=DATE(2022,9,12))</f>
        <v>0</v>
      </c>
    </row>
    <row r="502" spans="2:19" ht="13.8" x14ac:dyDescent="0.25">
      <c r="B502" s="6" t="s">
        <v>1522</v>
      </c>
      <c r="C502" s="15">
        <v>44723</v>
      </c>
      <c r="D502" s="6" t="str">
        <f>TEXT(Main_table[[#This Row],[Order Date]],"d")</f>
        <v>11</v>
      </c>
      <c r="E502" s="6" t="str">
        <f>TEXT(Main_table[[#This Row],[Order Date]],"dddd")</f>
        <v>Saturday</v>
      </c>
      <c r="F502" s="6" t="str">
        <f>TEXT(Main_table[[#This Row],[Order Date]],"mmmm")</f>
        <v>June</v>
      </c>
      <c r="G502" s="6" t="s">
        <v>1523</v>
      </c>
      <c r="H502" s="6" t="s">
        <v>1524</v>
      </c>
      <c r="I502" s="6" t="s">
        <v>32</v>
      </c>
      <c r="J502" s="6" t="s">
        <v>28</v>
      </c>
      <c r="K502" s="25">
        <v>3200</v>
      </c>
      <c r="L502" s="26">
        <v>6</v>
      </c>
      <c r="M502" s="25">
        <f>Main_table[[#This Row],[Qty]]*Main_table[[#This Row],[Price]]</f>
        <v>19200</v>
      </c>
      <c r="N502" s="6" t="s">
        <v>23</v>
      </c>
      <c r="O502" s="25">
        <f>SUMIFS(Main_table[Amount], Main_table[Order Date], "&gt;"&amp;Main_table[[#This Row],[Order Date]]-30,Main_table[Order Date], "&lt;="&amp;Main_table[[#This Row],[Order Date]])</f>
        <v>2178920</v>
      </c>
      <c r="P502" s="25">
        <f>SUMIFS(Main_table[Amount], Main_table[Order Date], "&gt;"&amp;Main_table[[#This Row],[Order Date]]-90,Main_table[Order Date], "&lt;="&amp;Main_table[[#This Row],[Order Date]])</f>
        <v>5128560</v>
      </c>
      <c r="Q502" s="25">
        <f>SUMIFS(Main_table[Amount], Main_table[Order Date], "&gt;"&amp;DATE(2022, 9, 12)-30, Main_table[Order Date], "&lt;="&amp;DATE(2022, 9, 12))</f>
        <v>8929710</v>
      </c>
      <c r="R502" s="25">
        <f>SUMIFS(Main_table[Amount], Main_table[Order Date], "&gt;"&amp;DATE(2022, 9, 12)-90, Main_table[Order Date], "&lt;="&amp;DATE(2022, 9, 12))</f>
        <v>12529390</v>
      </c>
      <c r="S502" s="25" t="b">
        <f>AND(Main_table[[#This Row],[Order Date]] &gt; DATE(2022,8,12), Main_table[[#This Row],[Order Date]] &lt;=DATE(2022,9,12))</f>
        <v>0</v>
      </c>
    </row>
    <row r="503" spans="2:19" ht="13.8" x14ac:dyDescent="0.25">
      <c r="B503" s="6" t="s">
        <v>1525</v>
      </c>
      <c r="C503" s="15">
        <v>44723</v>
      </c>
      <c r="D503" s="6" t="str">
        <f>TEXT(Main_table[[#This Row],[Order Date]],"d")</f>
        <v>11</v>
      </c>
      <c r="E503" s="6" t="str">
        <f>TEXT(Main_table[[#This Row],[Order Date]],"dddd")</f>
        <v>Saturday</v>
      </c>
      <c r="F503" s="6" t="str">
        <f>TEXT(Main_table[[#This Row],[Order Date]],"mmmm")</f>
        <v>June</v>
      </c>
      <c r="G503" s="6" t="s">
        <v>1526</v>
      </c>
      <c r="H503" s="6" t="s">
        <v>1527</v>
      </c>
      <c r="I503" s="6" t="s">
        <v>15</v>
      </c>
      <c r="J503" s="6" t="s">
        <v>33</v>
      </c>
      <c r="K503" s="25">
        <v>2900</v>
      </c>
      <c r="L503" s="26">
        <v>5</v>
      </c>
      <c r="M503" s="25">
        <f>Main_table[[#This Row],[Qty]]*Main_table[[#This Row],[Price]]</f>
        <v>14500</v>
      </c>
      <c r="N503" s="29" t="s">
        <v>17</v>
      </c>
      <c r="O503" s="25">
        <f>SUMIFS(Main_table[Amount], Main_table[Order Date], "&gt;"&amp;Main_table[[#This Row],[Order Date]]-30,Main_table[Order Date], "&lt;="&amp;Main_table[[#This Row],[Order Date]])</f>
        <v>2178920</v>
      </c>
      <c r="P503" s="25">
        <f>SUMIFS(Main_table[Amount], Main_table[Order Date], "&gt;"&amp;Main_table[[#This Row],[Order Date]]-90,Main_table[Order Date], "&lt;="&amp;Main_table[[#This Row],[Order Date]])</f>
        <v>5128560</v>
      </c>
      <c r="Q503" s="25">
        <f>SUMIFS(Main_table[Amount], Main_table[Order Date], "&gt;"&amp;DATE(2022, 9, 12)-30, Main_table[Order Date], "&lt;="&amp;DATE(2022, 9, 12))</f>
        <v>8929710</v>
      </c>
      <c r="R503" s="25">
        <f>SUMIFS(Main_table[Amount], Main_table[Order Date], "&gt;"&amp;DATE(2022, 9, 12)-90, Main_table[Order Date], "&lt;="&amp;DATE(2022, 9, 12))</f>
        <v>12529390</v>
      </c>
      <c r="S503" s="25" t="b">
        <f>AND(Main_table[[#This Row],[Order Date]] &gt; DATE(2022,8,12), Main_table[[#This Row],[Order Date]] &lt;=DATE(2022,9,12))</f>
        <v>0</v>
      </c>
    </row>
    <row r="504" spans="2:19" ht="13.8" x14ac:dyDescent="0.25">
      <c r="B504" s="6" t="s">
        <v>1528</v>
      </c>
      <c r="C504" s="15">
        <v>44723</v>
      </c>
      <c r="D504" s="6" t="str">
        <f>TEXT(Main_table[[#This Row],[Order Date]],"d")</f>
        <v>11</v>
      </c>
      <c r="E504" s="6" t="str">
        <f>TEXT(Main_table[[#This Row],[Order Date]],"dddd")</f>
        <v>Saturday</v>
      </c>
      <c r="F504" s="6" t="str">
        <f>TEXT(Main_table[[#This Row],[Order Date]],"mmmm")</f>
        <v>June</v>
      </c>
      <c r="G504" s="6" t="s">
        <v>1529</v>
      </c>
      <c r="H504" s="6" t="s">
        <v>1530</v>
      </c>
      <c r="I504" s="6" t="s">
        <v>21</v>
      </c>
      <c r="J504" s="6" t="s">
        <v>37</v>
      </c>
      <c r="K504" s="25">
        <v>190</v>
      </c>
      <c r="L504" s="26">
        <v>6</v>
      </c>
      <c r="M504" s="25">
        <f>Main_table[[#This Row],[Qty]]*Main_table[[#This Row],[Price]]</f>
        <v>1140</v>
      </c>
      <c r="N504" s="6" t="s">
        <v>23</v>
      </c>
      <c r="O504" s="25">
        <f>SUMIFS(Main_table[Amount], Main_table[Order Date], "&gt;"&amp;Main_table[[#This Row],[Order Date]]-30,Main_table[Order Date], "&lt;="&amp;Main_table[[#This Row],[Order Date]])</f>
        <v>2178920</v>
      </c>
      <c r="P504" s="25">
        <f>SUMIFS(Main_table[Amount], Main_table[Order Date], "&gt;"&amp;Main_table[[#This Row],[Order Date]]-90,Main_table[Order Date], "&lt;="&amp;Main_table[[#This Row],[Order Date]])</f>
        <v>5128560</v>
      </c>
      <c r="Q504" s="25">
        <f>SUMIFS(Main_table[Amount], Main_table[Order Date], "&gt;"&amp;DATE(2022, 9, 12)-30, Main_table[Order Date], "&lt;="&amp;DATE(2022, 9, 12))</f>
        <v>8929710</v>
      </c>
      <c r="R504" s="25">
        <f>SUMIFS(Main_table[Amount], Main_table[Order Date], "&gt;"&amp;DATE(2022, 9, 12)-90, Main_table[Order Date], "&lt;="&amp;DATE(2022, 9, 12))</f>
        <v>12529390</v>
      </c>
      <c r="S504" s="25" t="b">
        <f>AND(Main_table[[#This Row],[Order Date]] &gt; DATE(2022,8,12), Main_table[[#This Row],[Order Date]] &lt;=DATE(2022,9,12))</f>
        <v>0</v>
      </c>
    </row>
    <row r="505" spans="2:19" ht="13.8" x14ac:dyDescent="0.25">
      <c r="B505" s="6" t="s">
        <v>1531</v>
      </c>
      <c r="C505" s="15">
        <v>44723</v>
      </c>
      <c r="D505" s="6" t="str">
        <f>TEXT(Main_table[[#This Row],[Order Date]],"d")</f>
        <v>11</v>
      </c>
      <c r="E505" s="6" t="str">
        <f>TEXT(Main_table[[#This Row],[Order Date]],"dddd")</f>
        <v>Saturday</v>
      </c>
      <c r="F505" s="6" t="str">
        <f>TEXT(Main_table[[#This Row],[Order Date]],"mmmm")</f>
        <v>June</v>
      </c>
      <c r="G505" s="6" t="s">
        <v>1532</v>
      </c>
      <c r="H505" s="6" t="s">
        <v>1533</v>
      </c>
      <c r="I505" s="6" t="s">
        <v>27</v>
      </c>
      <c r="J505" s="6" t="s">
        <v>41</v>
      </c>
      <c r="K505" s="25">
        <v>4000</v>
      </c>
      <c r="L505" s="26">
        <v>5</v>
      </c>
      <c r="M505" s="25">
        <f>Main_table[[#This Row],[Qty]]*Main_table[[#This Row],[Price]]</f>
        <v>20000</v>
      </c>
      <c r="N505" s="6" t="s">
        <v>17</v>
      </c>
      <c r="O505" s="25">
        <f>SUMIFS(Main_table[Amount], Main_table[Order Date], "&gt;"&amp;Main_table[[#This Row],[Order Date]]-30,Main_table[Order Date], "&lt;="&amp;Main_table[[#This Row],[Order Date]])</f>
        <v>2178920</v>
      </c>
      <c r="P505" s="25">
        <f>SUMIFS(Main_table[Amount], Main_table[Order Date], "&gt;"&amp;Main_table[[#This Row],[Order Date]]-90,Main_table[Order Date], "&lt;="&amp;Main_table[[#This Row],[Order Date]])</f>
        <v>5128560</v>
      </c>
      <c r="Q505" s="25">
        <f>SUMIFS(Main_table[Amount], Main_table[Order Date], "&gt;"&amp;DATE(2022, 9, 12)-30, Main_table[Order Date], "&lt;="&amp;DATE(2022, 9, 12))</f>
        <v>8929710</v>
      </c>
      <c r="R505" s="25">
        <f>SUMIFS(Main_table[Amount], Main_table[Order Date], "&gt;"&amp;DATE(2022, 9, 12)-90, Main_table[Order Date], "&lt;="&amp;DATE(2022, 9, 12))</f>
        <v>12529390</v>
      </c>
      <c r="S505" s="25" t="b">
        <f>AND(Main_table[[#This Row],[Order Date]] &gt; DATE(2022,8,12), Main_table[[#This Row],[Order Date]] &lt;=DATE(2022,9,12))</f>
        <v>0</v>
      </c>
    </row>
    <row r="506" spans="2:19" ht="13.8" x14ac:dyDescent="0.25">
      <c r="B506" s="6" t="s">
        <v>1534</v>
      </c>
      <c r="C506" s="15">
        <v>44723</v>
      </c>
      <c r="D506" s="6" t="str">
        <f>TEXT(Main_table[[#This Row],[Order Date]],"d")</f>
        <v>11</v>
      </c>
      <c r="E506" s="6" t="str">
        <f>TEXT(Main_table[[#This Row],[Order Date]],"dddd")</f>
        <v>Saturday</v>
      </c>
      <c r="F506" s="6" t="str">
        <f>TEXT(Main_table[[#This Row],[Order Date]],"mmmm")</f>
        <v>June</v>
      </c>
      <c r="G506" s="6" t="s">
        <v>1535</v>
      </c>
      <c r="H506" s="6" t="s">
        <v>1536</v>
      </c>
      <c r="I506" s="6" t="s">
        <v>32</v>
      </c>
      <c r="J506" s="6" t="s">
        <v>45</v>
      </c>
      <c r="K506" s="25">
        <v>1500</v>
      </c>
      <c r="L506" s="26">
        <v>6</v>
      </c>
      <c r="M506" s="25">
        <f>Main_table[[#This Row],[Qty]]*Main_table[[#This Row],[Price]]</f>
        <v>9000</v>
      </c>
      <c r="N506" s="6" t="s">
        <v>23</v>
      </c>
      <c r="O506" s="25">
        <f>SUMIFS(Main_table[Amount], Main_table[Order Date], "&gt;"&amp;Main_table[[#This Row],[Order Date]]-30,Main_table[Order Date], "&lt;="&amp;Main_table[[#This Row],[Order Date]])</f>
        <v>2178920</v>
      </c>
      <c r="P506" s="25">
        <f>SUMIFS(Main_table[Amount], Main_table[Order Date], "&gt;"&amp;Main_table[[#This Row],[Order Date]]-90,Main_table[Order Date], "&lt;="&amp;Main_table[[#This Row],[Order Date]])</f>
        <v>5128560</v>
      </c>
      <c r="Q506" s="25">
        <f>SUMIFS(Main_table[Amount], Main_table[Order Date], "&gt;"&amp;DATE(2022, 9, 12)-30, Main_table[Order Date], "&lt;="&amp;DATE(2022, 9, 12))</f>
        <v>8929710</v>
      </c>
      <c r="R506" s="25">
        <f>SUMIFS(Main_table[Amount], Main_table[Order Date], "&gt;"&amp;DATE(2022, 9, 12)-90, Main_table[Order Date], "&lt;="&amp;DATE(2022, 9, 12))</f>
        <v>12529390</v>
      </c>
      <c r="S506" s="25" t="b">
        <f>AND(Main_table[[#This Row],[Order Date]] &gt; DATE(2022,8,12), Main_table[[#This Row],[Order Date]] &lt;=DATE(2022,9,12))</f>
        <v>0</v>
      </c>
    </row>
    <row r="507" spans="2:19" ht="13.8" x14ac:dyDescent="0.25">
      <c r="B507" s="6" t="s">
        <v>1537</v>
      </c>
      <c r="C507" s="15">
        <v>44724</v>
      </c>
      <c r="D507" s="6" t="str">
        <f>TEXT(Main_table[[#This Row],[Order Date]],"d")</f>
        <v>12</v>
      </c>
      <c r="E507" s="6" t="str">
        <f>TEXT(Main_table[[#This Row],[Order Date]],"dddd")</f>
        <v>Sunday</v>
      </c>
      <c r="F507" s="6" t="str">
        <f>TEXT(Main_table[[#This Row],[Order Date]],"mmmm")</f>
        <v>June</v>
      </c>
      <c r="G507" s="6" t="s">
        <v>1538</v>
      </c>
      <c r="H507" s="6" t="s">
        <v>1539</v>
      </c>
      <c r="I507" s="6" t="s">
        <v>15</v>
      </c>
      <c r="J507" s="6" t="s">
        <v>16</v>
      </c>
      <c r="K507" s="25">
        <v>210</v>
      </c>
      <c r="L507" s="26">
        <v>2</v>
      </c>
      <c r="M507" s="25">
        <f>Main_table[[#This Row],[Qty]]*Main_table[[#This Row],[Price]]</f>
        <v>420</v>
      </c>
      <c r="N507" s="29" t="s">
        <v>17</v>
      </c>
      <c r="O507" s="25">
        <f>SUMIFS(Main_table[Amount], Main_table[Order Date], "&gt;"&amp;Main_table[[#This Row],[Order Date]]-30,Main_table[Order Date], "&lt;="&amp;Main_table[[#This Row],[Order Date]])</f>
        <v>2128930</v>
      </c>
      <c r="P507" s="25">
        <f>SUMIFS(Main_table[Amount], Main_table[Order Date], "&gt;"&amp;Main_table[[#This Row],[Order Date]]-90,Main_table[Order Date], "&lt;="&amp;Main_table[[#This Row],[Order Date]])</f>
        <v>5178370</v>
      </c>
      <c r="Q507" s="25">
        <f>SUMIFS(Main_table[Amount], Main_table[Order Date], "&gt;"&amp;DATE(2022, 9, 12)-30, Main_table[Order Date], "&lt;="&amp;DATE(2022, 9, 12))</f>
        <v>8929710</v>
      </c>
      <c r="R507" s="25">
        <f>SUMIFS(Main_table[Amount], Main_table[Order Date], "&gt;"&amp;DATE(2022, 9, 12)-90, Main_table[Order Date], "&lt;="&amp;DATE(2022, 9, 12))</f>
        <v>12529390</v>
      </c>
      <c r="S507" s="25" t="b">
        <f>AND(Main_table[[#This Row],[Order Date]] &gt; DATE(2022,8,12), Main_table[[#This Row],[Order Date]] &lt;=DATE(2022,9,12))</f>
        <v>0</v>
      </c>
    </row>
    <row r="508" spans="2:19" ht="13.8" x14ac:dyDescent="0.25">
      <c r="B508" s="6" t="s">
        <v>1540</v>
      </c>
      <c r="C508" s="15">
        <v>44724</v>
      </c>
      <c r="D508" s="6" t="str">
        <f>TEXT(Main_table[[#This Row],[Order Date]],"d")</f>
        <v>12</v>
      </c>
      <c r="E508" s="6" t="str">
        <f>TEXT(Main_table[[#This Row],[Order Date]],"dddd")</f>
        <v>Sunday</v>
      </c>
      <c r="F508" s="6" t="str">
        <f>TEXT(Main_table[[#This Row],[Order Date]],"mmmm")</f>
        <v>June</v>
      </c>
      <c r="G508" s="6" t="s">
        <v>1541</v>
      </c>
      <c r="H508" s="6" t="s">
        <v>1542</v>
      </c>
      <c r="I508" s="6" t="s">
        <v>21</v>
      </c>
      <c r="J508" s="6" t="s">
        <v>22</v>
      </c>
      <c r="K508" s="25">
        <v>4000</v>
      </c>
      <c r="L508" s="26">
        <v>3</v>
      </c>
      <c r="M508" s="25">
        <f>Main_table[[#This Row],[Qty]]*Main_table[[#This Row],[Price]]</f>
        <v>12000</v>
      </c>
      <c r="N508" s="6" t="s">
        <v>23</v>
      </c>
      <c r="O508" s="25">
        <f>SUMIFS(Main_table[Amount], Main_table[Order Date], "&gt;"&amp;Main_table[[#This Row],[Order Date]]-30,Main_table[Order Date], "&lt;="&amp;Main_table[[#This Row],[Order Date]])</f>
        <v>2128930</v>
      </c>
      <c r="P508" s="25">
        <f>SUMIFS(Main_table[Amount], Main_table[Order Date], "&gt;"&amp;Main_table[[#This Row],[Order Date]]-90,Main_table[Order Date], "&lt;="&amp;Main_table[[#This Row],[Order Date]])</f>
        <v>5178370</v>
      </c>
      <c r="Q508" s="25">
        <f>SUMIFS(Main_table[Amount], Main_table[Order Date], "&gt;"&amp;DATE(2022, 9, 12)-30, Main_table[Order Date], "&lt;="&amp;DATE(2022, 9, 12))</f>
        <v>8929710</v>
      </c>
      <c r="R508" s="25">
        <f>SUMIFS(Main_table[Amount], Main_table[Order Date], "&gt;"&amp;DATE(2022, 9, 12)-90, Main_table[Order Date], "&lt;="&amp;DATE(2022, 9, 12))</f>
        <v>12529390</v>
      </c>
      <c r="S508" s="25" t="b">
        <f>AND(Main_table[[#This Row],[Order Date]] &gt; DATE(2022,8,12), Main_table[[#This Row],[Order Date]] &lt;=DATE(2022,9,12))</f>
        <v>0</v>
      </c>
    </row>
    <row r="509" spans="2:19" ht="13.8" x14ac:dyDescent="0.25">
      <c r="B509" s="6" t="s">
        <v>1543</v>
      </c>
      <c r="C509" s="15">
        <v>44724</v>
      </c>
      <c r="D509" s="6" t="str">
        <f>TEXT(Main_table[[#This Row],[Order Date]],"d")</f>
        <v>12</v>
      </c>
      <c r="E509" s="6" t="str">
        <f>TEXT(Main_table[[#This Row],[Order Date]],"dddd")</f>
        <v>Sunday</v>
      </c>
      <c r="F509" s="6" t="str">
        <f>TEXT(Main_table[[#This Row],[Order Date]],"mmmm")</f>
        <v>June</v>
      </c>
      <c r="G509" s="6" t="s">
        <v>1544</v>
      </c>
      <c r="H509" s="6" t="s">
        <v>1545</v>
      </c>
      <c r="I509" s="6" t="s">
        <v>27</v>
      </c>
      <c r="J509" s="6" t="s">
        <v>28</v>
      </c>
      <c r="K509" s="25">
        <v>3200</v>
      </c>
      <c r="L509" s="26">
        <v>5</v>
      </c>
      <c r="M509" s="25">
        <f>Main_table[[#This Row],[Qty]]*Main_table[[#This Row],[Price]]</f>
        <v>16000</v>
      </c>
      <c r="N509" s="6" t="s">
        <v>17</v>
      </c>
      <c r="O509" s="25">
        <f>SUMIFS(Main_table[Amount], Main_table[Order Date], "&gt;"&amp;Main_table[[#This Row],[Order Date]]-30,Main_table[Order Date], "&lt;="&amp;Main_table[[#This Row],[Order Date]])</f>
        <v>2128930</v>
      </c>
      <c r="P509" s="25">
        <f>SUMIFS(Main_table[Amount], Main_table[Order Date], "&gt;"&amp;Main_table[[#This Row],[Order Date]]-90,Main_table[Order Date], "&lt;="&amp;Main_table[[#This Row],[Order Date]])</f>
        <v>5178370</v>
      </c>
      <c r="Q509" s="25">
        <f>SUMIFS(Main_table[Amount], Main_table[Order Date], "&gt;"&amp;DATE(2022, 9, 12)-30, Main_table[Order Date], "&lt;="&amp;DATE(2022, 9, 12))</f>
        <v>8929710</v>
      </c>
      <c r="R509" s="25">
        <f>SUMIFS(Main_table[Amount], Main_table[Order Date], "&gt;"&amp;DATE(2022, 9, 12)-90, Main_table[Order Date], "&lt;="&amp;DATE(2022, 9, 12))</f>
        <v>12529390</v>
      </c>
      <c r="S509" s="25" t="b">
        <f>AND(Main_table[[#This Row],[Order Date]] &gt; DATE(2022,8,12), Main_table[[#This Row],[Order Date]] &lt;=DATE(2022,9,12))</f>
        <v>0</v>
      </c>
    </row>
    <row r="510" spans="2:19" ht="13.8" x14ac:dyDescent="0.25">
      <c r="B510" s="6" t="s">
        <v>1546</v>
      </c>
      <c r="C510" s="15">
        <v>44724</v>
      </c>
      <c r="D510" s="6" t="str">
        <f>TEXT(Main_table[[#This Row],[Order Date]],"d")</f>
        <v>12</v>
      </c>
      <c r="E510" s="6" t="str">
        <f>TEXT(Main_table[[#This Row],[Order Date]],"dddd")</f>
        <v>Sunday</v>
      </c>
      <c r="F510" s="6" t="str">
        <f>TEXT(Main_table[[#This Row],[Order Date]],"mmmm")</f>
        <v>June</v>
      </c>
      <c r="G510" s="6" t="s">
        <v>1547</v>
      </c>
      <c r="H510" s="6" t="s">
        <v>1548</v>
      </c>
      <c r="I510" s="6" t="s">
        <v>32</v>
      </c>
      <c r="J510" s="6" t="s">
        <v>33</v>
      </c>
      <c r="K510" s="25">
        <v>2900</v>
      </c>
      <c r="L510" s="26">
        <v>3</v>
      </c>
      <c r="M510" s="25">
        <f>Main_table[[#This Row],[Qty]]*Main_table[[#This Row],[Price]]</f>
        <v>8700</v>
      </c>
      <c r="N510" s="6" t="s">
        <v>23</v>
      </c>
      <c r="O510" s="25">
        <f>SUMIFS(Main_table[Amount], Main_table[Order Date], "&gt;"&amp;Main_table[[#This Row],[Order Date]]-30,Main_table[Order Date], "&lt;="&amp;Main_table[[#This Row],[Order Date]])</f>
        <v>2128930</v>
      </c>
      <c r="P510" s="25">
        <f>SUMIFS(Main_table[Amount], Main_table[Order Date], "&gt;"&amp;Main_table[[#This Row],[Order Date]]-90,Main_table[Order Date], "&lt;="&amp;Main_table[[#This Row],[Order Date]])</f>
        <v>5178370</v>
      </c>
      <c r="Q510" s="25">
        <f>SUMIFS(Main_table[Amount], Main_table[Order Date], "&gt;"&amp;DATE(2022, 9, 12)-30, Main_table[Order Date], "&lt;="&amp;DATE(2022, 9, 12))</f>
        <v>8929710</v>
      </c>
      <c r="R510" s="25">
        <f>SUMIFS(Main_table[Amount], Main_table[Order Date], "&gt;"&amp;DATE(2022, 9, 12)-90, Main_table[Order Date], "&lt;="&amp;DATE(2022, 9, 12))</f>
        <v>12529390</v>
      </c>
      <c r="S510" s="25" t="b">
        <f>AND(Main_table[[#This Row],[Order Date]] &gt; DATE(2022,8,12), Main_table[[#This Row],[Order Date]] &lt;=DATE(2022,9,12))</f>
        <v>0</v>
      </c>
    </row>
    <row r="511" spans="2:19" ht="13.8" x14ac:dyDescent="0.25">
      <c r="B511" s="6" t="s">
        <v>1549</v>
      </c>
      <c r="C511" s="15">
        <v>44724</v>
      </c>
      <c r="D511" s="6" t="str">
        <f>TEXT(Main_table[[#This Row],[Order Date]],"d")</f>
        <v>12</v>
      </c>
      <c r="E511" s="6" t="str">
        <f>TEXT(Main_table[[#This Row],[Order Date]],"dddd")</f>
        <v>Sunday</v>
      </c>
      <c r="F511" s="6" t="str">
        <f>TEXT(Main_table[[#This Row],[Order Date]],"mmmm")</f>
        <v>June</v>
      </c>
      <c r="G511" s="6" t="s">
        <v>1550</v>
      </c>
      <c r="H511" s="6" t="s">
        <v>1551</v>
      </c>
      <c r="I511" s="6" t="s">
        <v>15</v>
      </c>
      <c r="J511" s="6" t="s">
        <v>37</v>
      </c>
      <c r="K511" s="25">
        <v>190</v>
      </c>
      <c r="L511" s="26">
        <v>1</v>
      </c>
      <c r="M511" s="25">
        <f>Main_table[[#This Row],[Qty]]*Main_table[[#This Row],[Price]]</f>
        <v>190</v>
      </c>
      <c r="N511" s="29" t="s">
        <v>17</v>
      </c>
      <c r="O511" s="25">
        <f>SUMIFS(Main_table[Amount], Main_table[Order Date], "&gt;"&amp;Main_table[[#This Row],[Order Date]]-30,Main_table[Order Date], "&lt;="&amp;Main_table[[#This Row],[Order Date]])</f>
        <v>2128930</v>
      </c>
      <c r="P511" s="25">
        <f>SUMIFS(Main_table[Amount], Main_table[Order Date], "&gt;"&amp;Main_table[[#This Row],[Order Date]]-90,Main_table[Order Date], "&lt;="&amp;Main_table[[#This Row],[Order Date]])</f>
        <v>5178370</v>
      </c>
      <c r="Q511" s="25">
        <f>SUMIFS(Main_table[Amount], Main_table[Order Date], "&gt;"&amp;DATE(2022, 9, 12)-30, Main_table[Order Date], "&lt;="&amp;DATE(2022, 9, 12))</f>
        <v>8929710</v>
      </c>
      <c r="R511" s="25">
        <f>SUMIFS(Main_table[Amount], Main_table[Order Date], "&gt;"&amp;DATE(2022, 9, 12)-90, Main_table[Order Date], "&lt;="&amp;DATE(2022, 9, 12))</f>
        <v>12529390</v>
      </c>
      <c r="S511" s="25" t="b">
        <f>AND(Main_table[[#This Row],[Order Date]] &gt; DATE(2022,8,12), Main_table[[#This Row],[Order Date]] &lt;=DATE(2022,9,12))</f>
        <v>0</v>
      </c>
    </row>
    <row r="512" spans="2:19" ht="13.8" x14ac:dyDescent="0.25">
      <c r="B512" s="6" t="s">
        <v>1552</v>
      </c>
      <c r="C512" s="15">
        <v>44724</v>
      </c>
      <c r="D512" s="6" t="str">
        <f>TEXT(Main_table[[#This Row],[Order Date]],"d")</f>
        <v>12</v>
      </c>
      <c r="E512" s="6" t="str">
        <f>TEXT(Main_table[[#This Row],[Order Date]],"dddd")</f>
        <v>Sunday</v>
      </c>
      <c r="F512" s="6" t="str">
        <f>TEXT(Main_table[[#This Row],[Order Date]],"mmmm")</f>
        <v>June</v>
      </c>
      <c r="G512" s="6" t="s">
        <v>1553</v>
      </c>
      <c r="H512" s="6" t="s">
        <v>1554</v>
      </c>
      <c r="I512" s="6" t="s">
        <v>21</v>
      </c>
      <c r="J512" s="6" t="s">
        <v>41</v>
      </c>
      <c r="K512" s="25">
        <v>4000</v>
      </c>
      <c r="L512" s="26">
        <v>2</v>
      </c>
      <c r="M512" s="25">
        <f>Main_table[[#This Row],[Qty]]*Main_table[[#This Row],[Price]]</f>
        <v>8000</v>
      </c>
      <c r="N512" s="6" t="s">
        <v>23</v>
      </c>
      <c r="O512" s="25">
        <f>SUMIFS(Main_table[Amount], Main_table[Order Date], "&gt;"&amp;Main_table[[#This Row],[Order Date]]-30,Main_table[Order Date], "&lt;="&amp;Main_table[[#This Row],[Order Date]])</f>
        <v>2128930</v>
      </c>
      <c r="P512" s="25">
        <f>SUMIFS(Main_table[Amount], Main_table[Order Date], "&gt;"&amp;Main_table[[#This Row],[Order Date]]-90,Main_table[Order Date], "&lt;="&amp;Main_table[[#This Row],[Order Date]])</f>
        <v>5178370</v>
      </c>
      <c r="Q512" s="25">
        <f>SUMIFS(Main_table[Amount], Main_table[Order Date], "&gt;"&amp;DATE(2022, 9, 12)-30, Main_table[Order Date], "&lt;="&amp;DATE(2022, 9, 12))</f>
        <v>8929710</v>
      </c>
      <c r="R512" s="25">
        <f>SUMIFS(Main_table[Amount], Main_table[Order Date], "&gt;"&amp;DATE(2022, 9, 12)-90, Main_table[Order Date], "&lt;="&amp;DATE(2022, 9, 12))</f>
        <v>12529390</v>
      </c>
      <c r="S512" s="25" t="b">
        <f>AND(Main_table[[#This Row],[Order Date]] &gt; DATE(2022,8,12), Main_table[[#This Row],[Order Date]] &lt;=DATE(2022,9,12))</f>
        <v>0</v>
      </c>
    </row>
    <row r="513" spans="2:19" ht="13.8" x14ac:dyDescent="0.25">
      <c r="B513" s="6" t="s">
        <v>1555</v>
      </c>
      <c r="C513" s="15">
        <v>44724</v>
      </c>
      <c r="D513" s="6" t="str">
        <f>TEXT(Main_table[[#This Row],[Order Date]],"d")</f>
        <v>12</v>
      </c>
      <c r="E513" s="6" t="str">
        <f>TEXT(Main_table[[#This Row],[Order Date]],"dddd")</f>
        <v>Sunday</v>
      </c>
      <c r="F513" s="6" t="str">
        <f>TEXT(Main_table[[#This Row],[Order Date]],"mmmm")</f>
        <v>June</v>
      </c>
      <c r="G513" s="6" t="s">
        <v>1556</v>
      </c>
      <c r="H513" s="6" t="s">
        <v>1557</v>
      </c>
      <c r="I513" s="6" t="s">
        <v>27</v>
      </c>
      <c r="J513" s="6" t="s">
        <v>45</v>
      </c>
      <c r="K513" s="25">
        <v>1500</v>
      </c>
      <c r="L513" s="26">
        <v>3</v>
      </c>
      <c r="M513" s="25">
        <f>Main_table[[#This Row],[Qty]]*Main_table[[#This Row],[Price]]</f>
        <v>4500</v>
      </c>
      <c r="N513" s="6" t="s">
        <v>17</v>
      </c>
      <c r="O513" s="25">
        <f>SUMIFS(Main_table[Amount], Main_table[Order Date], "&gt;"&amp;Main_table[[#This Row],[Order Date]]-30,Main_table[Order Date], "&lt;="&amp;Main_table[[#This Row],[Order Date]])</f>
        <v>2128930</v>
      </c>
      <c r="P513" s="25">
        <f>SUMIFS(Main_table[Amount], Main_table[Order Date], "&gt;"&amp;Main_table[[#This Row],[Order Date]]-90,Main_table[Order Date], "&lt;="&amp;Main_table[[#This Row],[Order Date]])</f>
        <v>5178370</v>
      </c>
      <c r="Q513" s="25">
        <f>SUMIFS(Main_table[Amount], Main_table[Order Date], "&gt;"&amp;DATE(2022, 9, 12)-30, Main_table[Order Date], "&lt;="&amp;DATE(2022, 9, 12))</f>
        <v>8929710</v>
      </c>
      <c r="R513" s="25">
        <f>SUMIFS(Main_table[Amount], Main_table[Order Date], "&gt;"&amp;DATE(2022, 9, 12)-90, Main_table[Order Date], "&lt;="&amp;DATE(2022, 9, 12))</f>
        <v>12529390</v>
      </c>
      <c r="S513" s="25" t="b">
        <f>AND(Main_table[[#This Row],[Order Date]] &gt; DATE(2022,8,12), Main_table[[#This Row],[Order Date]] &lt;=DATE(2022,9,12))</f>
        <v>0</v>
      </c>
    </row>
    <row r="514" spans="2:19" ht="13.8" x14ac:dyDescent="0.25">
      <c r="B514" s="6" t="s">
        <v>1558</v>
      </c>
      <c r="C514" s="15">
        <v>44725</v>
      </c>
      <c r="D514" s="6" t="str">
        <f>TEXT(Main_table[[#This Row],[Order Date]],"d")</f>
        <v>13</v>
      </c>
      <c r="E514" s="6" t="str">
        <f>TEXT(Main_table[[#This Row],[Order Date]],"dddd")</f>
        <v>Monday</v>
      </c>
      <c r="F514" s="6" t="str">
        <f>TEXT(Main_table[[#This Row],[Order Date]],"mmmm")</f>
        <v>June</v>
      </c>
      <c r="G514" s="6" t="s">
        <v>1559</v>
      </c>
      <c r="H514" s="6" t="s">
        <v>1560</v>
      </c>
      <c r="I514" s="6" t="s">
        <v>32</v>
      </c>
      <c r="J514" s="6" t="s">
        <v>16</v>
      </c>
      <c r="K514" s="25">
        <v>210</v>
      </c>
      <c r="L514" s="26">
        <v>7</v>
      </c>
      <c r="M514" s="25">
        <f>Main_table[[#This Row],[Qty]]*Main_table[[#This Row],[Price]]</f>
        <v>1470</v>
      </c>
      <c r="N514" s="6" t="s">
        <v>23</v>
      </c>
      <c r="O514" s="25">
        <f>SUMIFS(Main_table[Amount], Main_table[Order Date], "&gt;"&amp;Main_table[[#This Row],[Order Date]]-30,Main_table[Order Date], "&lt;="&amp;Main_table[[#This Row],[Order Date]])</f>
        <v>2094880</v>
      </c>
      <c r="P514" s="25">
        <f>SUMIFS(Main_table[Amount], Main_table[Order Date], "&gt;"&amp;Main_table[[#This Row],[Order Date]]-90,Main_table[Order Date], "&lt;="&amp;Main_table[[#This Row],[Order Date]])</f>
        <v>5229000</v>
      </c>
      <c r="Q514" s="25">
        <f>SUMIFS(Main_table[Amount], Main_table[Order Date], "&gt;"&amp;DATE(2022, 9, 12)-30, Main_table[Order Date], "&lt;="&amp;DATE(2022, 9, 12))</f>
        <v>8929710</v>
      </c>
      <c r="R514" s="25">
        <f>SUMIFS(Main_table[Amount], Main_table[Order Date], "&gt;"&amp;DATE(2022, 9, 12)-90, Main_table[Order Date], "&lt;="&amp;DATE(2022, 9, 12))</f>
        <v>12529390</v>
      </c>
      <c r="S514" s="25" t="b">
        <f>AND(Main_table[[#This Row],[Order Date]] &gt; DATE(2022,8,12), Main_table[[#This Row],[Order Date]] &lt;=DATE(2022,9,12))</f>
        <v>0</v>
      </c>
    </row>
    <row r="515" spans="2:19" ht="13.8" x14ac:dyDescent="0.25">
      <c r="B515" s="6" t="s">
        <v>1561</v>
      </c>
      <c r="C515" s="15">
        <v>44725</v>
      </c>
      <c r="D515" s="6" t="str">
        <f>TEXT(Main_table[[#This Row],[Order Date]],"d")</f>
        <v>13</v>
      </c>
      <c r="E515" s="6" t="str">
        <f>TEXT(Main_table[[#This Row],[Order Date]],"dddd")</f>
        <v>Monday</v>
      </c>
      <c r="F515" s="6" t="str">
        <f>TEXT(Main_table[[#This Row],[Order Date]],"mmmm")</f>
        <v>June</v>
      </c>
      <c r="G515" s="6" t="s">
        <v>1562</v>
      </c>
      <c r="H515" s="6" t="s">
        <v>1563</v>
      </c>
      <c r="I515" s="6" t="s">
        <v>15</v>
      </c>
      <c r="J515" s="6" t="s">
        <v>22</v>
      </c>
      <c r="K515" s="25">
        <v>4000</v>
      </c>
      <c r="L515" s="26">
        <v>6</v>
      </c>
      <c r="M515" s="25">
        <f>Main_table[[#This Row],[Qty]]*Main_table[[#This Row],[Price]]</f>
        <v>24000</v>
      </c>
      <c r="N515" s="29" t="s">
        <v>17</v>
      </c>
      <c r="O515" s="25">
        <f>SUMIFS(Main_table[Amount], Main_table[Order Date], "&gt;"&amp;Main_table[[#This Row],[Order Date]]-30,Main_table[Order Date], "&lt;="&amp;Main_table[[#This Row],[Order Date]])</f>
        <v>2094880</v>
      </c>
      <c r="P515" s="25">
        <f>SUMIFS(Main_table[Amount], Main_table[Order Date], "&gt;"&amp;Main_table[[#This Row],[Order Date]]-90,Main_table[Order Date], "&lt;="&amp;Main_table[[#This Row],[Order Date]])</f>
        <v>5229000</v>
      </c>
      <c r="Q515" s="25">
        <f>SUMIFS(Main_table[Amount], Main_table[Order Date], "&gt;"&amp;DATE(2022, 9, 12)-30, Main_table[Order Date], "&lt;="&amp;DATE(2022, 9, 12))</f>
        <v>8929710</v>
      </c>
      <c r="R515" s="25">
        <f>SUMIFS(Main_table[Amount], Main_table[Order Date], "&gt;"&amp;DATE(2022, 9, 12)-90, Main_table[Order Date], "&lt;="&amp;DATE(2022, 9, 12))</f>
        <v>12529390</v>
      </c>
      <c r="S515" s="25" t="b">
        <f>AND(Main_table[[#This Row],[Order Date]] &gt; DATE(2022,8,12), Main_table[[#This Row],[Order Date]] &lt;=DATE(2022,9,12))</f>
        <v>0</v>
      </c>
    </row>
    <row r="516" spans="2:19" ht="13.8" x14ac:dyDescent="0.25">
      <c r="B516" s="6" t="s">
        <v>1564</v>
      </c>
      <c r="C516" s="15">
        <v>44725</v>
      </c>
      <c r="D516" s="6" t="str">
        <f>TEXT(Main_table[[#This Row],[Order Date]],"d")</f>
        <v>13</v>
      </c>
      <c r="E516" s="6" t="str">
        <f>TEXT(Main_table[[#This Row],[Order Date]],"dddd")</f>
        <v>Monday</v>
      </c>
      <c r="F516" s="6" t="str">
        <f>TEXT(Main_table[[#This Row],[Order Date]],"mmmm")</f>
        <v>June</v>
      </c>
      <c r="G516" s="6" t="s">
        <v>1565</v>
      </c>
      <c r="H516" s="6" t="s">
        <v>1566</v>
      </c>
      <c r="I516" s="6" t="s">
        <v>21</v>
      </c>
      <c r="J516" s="6" t="s">
        <v>28</v>
      </c>
      <c r="K516" s="25">
        <v>3200</v>
      </c>
      <c r="L516" s="26">
        <v>1</v>
      </c>
      <c r="M516" s="25">
        <f>Main_table[[#This Row],[Qty]]*Main_table[[#This Row],[Price]]</f>
        <v>3200</v>
      </c>
      <c r="N516" s="6" t="s">
        <v>23</v>
      </c>
      <c r="O516" s="25">
        <f>SUMIFS(Main_table[Amount], Main_table[Order Date], "&gt;"&amp;Main_table[[#This Row],[Order Date]]-30,Main_table[Order Date], "&lt;="&amp;Main_table[[#This Row],[Order Date]])</f>
        <v>2094880</v>
      </c>
      <c r="P516" s="25">
        <f>SUMIFS(Main_table[Amount], Main_table[Order Date], "&gt;"&amp;Main_table[[#This Row],[Order Date]]-90,Main_table[Order Date], "&lt;="&amp;Main_table[[#This Row],[Order Date]])</f>
        <v>5229000</v>
      </c>
      <c r="Q516" s="25">
        <f>SUMIFS(Main_table[Amount], Main_table[Order Date], "&gt;"&amp;DATE(2022, 9, 12)-30, Main_table[Order Date], "&lt;="&amp;DATE(2022, 9, 12))</f>
        <v>8929710</v>
      </c>
      <c r="R516" s="25">
        <f>SUMIFS(Main_table[Amount], Main_table[Order Date], "&gt;"&amp;DATE(2022, 9, 12)-90, Main_table[Order Date], "&lt;="&amp;DATE(2022, 9, 12))</f>
        <v>12529390</v>
      </c>
      <c r="S516" s="25" t="b">
        <f>AND(Main_table[[#This Row],[Order Date]] &gt; DATE(2022,8,12), Main_table[[#This Row],[Order Date]] &lt;=DATE(2022,9,12))</f>
        <v>0</v>
      </c>
    </row>
    <row r="517" spans="2:19" ht="13.8" x14ac:dyDescent="0.25">
      <c r="B517" s="6" t="s">
        <v>1567</v>
      </c>
      <c r="C517" s="15">
        <v>44725</v>
      </c>
      <c r="D517" s="6" t="str">
        <f>TEXT(Main_table[[#This Row],[Order Date]],"d")</f>
        <v>13</v>
      </c>
      <c r="E517" s="6" t="str">
        <f>TEXT(Main_table[[#This Row],[Order Date]],"dddd")</f>
        <v>Monday</v>
      </c>
      <c r="F517" s="6" t="str">
        <f>TEXT(Main_table[[#This Row],[Order Date]],"mmmm")</f>
        <v>June</v>
      </c>
      <c r="G517" s="6" t="s">
        <v>1568</v>
      </c>
      <c r="H517" s="6" t="s">
        <v>1569</v>
      </c>
      <c r="I517" s="6" t="s">
        <v>27</v>
      </c>
      <c r="J517" s="6" t="s">
        <v>33</v>
      </c>
      <c r="K517" s="25">
        <v>2900</v>
      </c>
      <c r="L517" s="26">
        <v>3</v>
      </c>
      <c r="M517" s="25">
        <f>Main_table[[#This Row],[Qty]]*Main_table[[#This Row],[Price]]</f>
        <v>8700</v>
      </c>
      <c r="N517" s="6" t="s">
        <v>17</v>
      </c>
      <c r="O517" s="25">
        <f>SUMIFS(Main_table[Amount], Main_table[Order Date], "&gt;"&amp;Main_table[[#This Row],[Order Date]]-30,Main_table[Order Date], "&lt;="&amp;Main_table[[#This Row],[Order Date]])</f>
        <v>2094880</v>
      </c>
      <c r="P517" s="25">
        <f>SUMIFS(Main_table[Amount], Main_table[Order Date], "&gt;"&amp;Main_table[[#This Row],[Order Date]]-90,Main_table[Order Date], "&lt;="&amp;Main_table[[#This Row],[Order Date]])</f>
        <v>5229000</v>
      </c>
      <c r="Q517" s="25">
        <f>SUMIFS(Main_table[Amount], Main_table[Order Date], "&gt;"&amp;DATE(2022, 9, 12)-30, Main_table[Order Date], "&lt;="&amp;DATE(2022, 9, 12))</f>
        <v>8929710</v>
      </c>
      <c r="R517" s="25">
        <f>SUMIFS(Main_table[Amount], Main_table[Order Date], "&gt;"&amp;DATE(2022, 9, 12)-90, Main_table[Order Date], "&lt;="&amp;DATE(2022, 9, 12))</f>
        <v>12529390</v>
      </c>
      <c r="S517" s="25" t="b">
        <f>AND(Main_table[[#This Row],[Order Date]] &gt; DATE(2022,8,12), Main_table[[#This Row],[Order Date]] &lt;=DATE(2022,9,12))</f>
        <v>0</v>
      </c>
    </row>
    <row r="518" spans="2:19" ht="13.8" x14ac:dyDescent="0.25">
      <c r="B518" s="6" t="s">
        <v>1570</v>
      </c>
      <c r="C518" s="15">
        <v>44725</v>
      </c>
      <c r="D518" s="6" t="str">
        <f>TEXT(Main_table[[#This Row],[Order Date]],"d")</f>
        <v>13</v>
      </c>
      <c r="E518" s="6" t="str">
        <f>TEXT(Main_table[[#This Row],[Order Date]],"dddd")</f>
        <v>Monday</v>
      </c>
      <c r="F518" s="6" t="str">
        <f>TEXT(Main_table[[#This Row],[Order Date]],"mmmm")</f>
        <v>June</v>
      </c>
      <c r="G518" s="6" t="s">
        <v>1571</v>
      </c>
      <c r="H518" s="6" t="s">
        <v>1572</v>
      </c>
      <c r="I518" s="6" t="s">
        <v>32</v>
      </c>
      <c r="J518" s="6" t="s">
        <v>37</v>
      </c>
      <c r="K518" s="25">
        <v>190</v>
      </c>
      <c r="L518" s="26">
        <v>4</v>
      </c>
      <c r="M518" s="25">
        <f>Main_table[[#This Row],[Qty]]*Main_table[[#This Row],[Price]]</f>
        <v>760</v>
      </c>
      <c r="N518" s="6" t="s">
        <v>23</v>
      </c>
      <c r="O518" s="25">
        <f>SUMIFS(Main_table[Amount], Main_table[Order Date], "&gt;"&amp;Main_table[[#This Row],[Order Date]]-30,Main_table[Order Date], "&lt;="&amp;Main_table[[#This Row],[Order Date]])</f>
        <v>2094880</v>
      </c>
      <c r="P518" s="25">
        <f>SUMIFS(Main_table[Amount], Main_table[Order Date], "&gt;"&amp;Main_table[[#This Row],[Order Date]]-90,Main_table[Order Date], "&lt;="&amp;Main_table[[#This Row],[Order Date]])</f>
        <v>5229000</v>
      </c>
      <c r="Q518" s="25">
        <f>SUMIFS(Main_table[Amount], Main_table[Order Date], "&gt;"&amp;DATE(2022, 9, 12)-30, Main_table[Order Date], "&lt;="&amp;DATE(2022, 9, 12))</f>
        <v>8929710</v>
      </c>
      <c r="R518" s="25">
        <f>SUMIFS(Main_table[Amount], Main_table[Order Date], "&gt;"&amp;DATE(2022, 9, 12)-90, Main_table[Order Date], "&lt;="&amp;DATE(2022, 9, 12))</f>
        <v>12529390</v>
      </c>
      <c r="S518" s="25" t="b">
        <f>AND(Main_table[[#This Row],[Order Date]] &gt; DATE(2022,8,12), Main_table[[#This Row],[Order Date]] &lt;=DATE(2022,9,12))</f>
        <v>0</v>
      </c>
    </row>
    <row r="519" spans="2:19" ht="13.8" x14ac:dyDescent="0.25">
      <c r="B519" s="6" t="s">
        <v>1573</v>
      </c>
      <c r="C519" s="15">
        <v>44725</v>
      </c>
      <c r="D519" s="6" t="str">
        <f>TEXT(Main_table[[#This Row],[Order Date]],"d")</f>
        <v>13</v>
      </c>
      <c r="E519" s="6" t="str">
        <f>TEXT(Main_table[[#This Row],[Order Date]],"dddd")</f>
        <v>Monday</v>
      </c>
      <c r="F519" s="6" t="str">
        <f>TEXT(Main_table[[#This Row],[Order Date]],"mmmm")</f>
        <v>June</v>
      </c>
      <c r="G519" s="6" t="s">
        <v>1574</v>
      </c>
      <c r="H519" s="6" t="s">
        <v>1575</v>
      </c>
      <c r="I519" s="6" t="s">
        <v>15</v>
      </c>
      <c r="J519" s="6" t="s">
        <v>41</v>
      </c>
      <c r="K519" s="25">
        <v>4000</v>
      </c>
      <c r="L519" s="26">
        <v>2</v>
      </c>
      <c r="M519" s="25">
        <f>Main_table[[#This Row],[Qty]]*Main_table[[#This Row],[Price]]</f>
        <v>8000</v>
      </c>
      <c r="N519" s="29" t="s">
        <v>17</v>
      </c>
      <c r="O519" s="25">
        <f>SUMIFS(Main_table[Amount], Main_table[Order Date], "&gt;"&amp;Main_table[[#This Row],[Order Date]]-30,Main_table[Order Date], "&lt;="&amp;Main_table[[#This Row],[Order Date]])</f>
        <v>2094880</v>
      </c>
      <c r="P519" s="25">
        <f>SUMIFS(Main_table[Amount], Main_table[Order Date], "&gt;"&amp;Main_table[[#This Row],[Order Date]]-90,Main_table[Order Date], "&lt;="&amp;Main_table[[#This Row],[Order Date]])</f>
        <v>5229000</v>
      </c>
      <c r="Q519" s="25">
        <f>SUMIFS(Main_table[Amount], Main_table[Order Date], "&gt;"&amp;DATE(2022, 9, 12)-30, Main_table[Order Date], "&lt;="&amp;DATE(2022, 9, 12))</f>
        <v>8929710</v>
      </c>
      <c r="R519" s="25">
        <f>SUMIFS(Main_table[Amount], Main_table[Order Date], "&gt;"&amp;DATE(2022, 9, 12)-90, Main_table[Order Date], "&lt;="&amp;DATE(2022, 9, 12))</f>
        <v>12529390</v>
      </c>
      <c r="S519" s="25" t="b">
        <f>AND(Main_table[[#This Row],[Order Date]] &gt; DATE(2022,8,12), Main_table[[#This Row],[Order Date]] &lt;=DATE(2022,9,12))</f>
        <v>0</v>
      </c>
    </row>
    <row r="520" spans="2:19" ht="13.8" x14ac:dyDescent="0.25">
      <c r="B520" s="6" t="s">
        <v>1576</v>
      </c>
      <c r="C520" s="15">
        <v>44725</v>
      </c>
      <c r="D520" s="6" t="str">
        <f>TEXT(Main_table[[#This Row],[Order Date]],"d")</f>
        <v>13</v>
      </c>
      <c r="E520" s="6" t="str">
        <f>TEXT(Main_table[[#This Row],[Order Date]],"dddd")</f>
        <v>Monday</v>
      </c>
      <c r="F520" s="6" t="str">
        <f>TEXT(Main_table[[#This Row],[Order Date]],"mmmm")</f>
        <v>June</v>
      </c>
      <c r="G520" s="6" t="s">
        <v>1577</v>
      </c>
      <c r="H520" s="6" t="s">
        <v>1578</v>
      </c>
      <c r="I520" s="6" t="s">
        <v>21</v>
      </c>
      <c r="J520" s="6" t="s">
        <v>45</v>
      </c>
      <c r="K520" s="25">
        <v>1500</v>
      </c>
      <c r="L520" s="26">
        <v>3</v>
      </c>
      <c r="M520" s="25">
        <f>Main_table[[#This Row],[Qty]]*Main_table[[#This Row],[Price]]</f>
        <v>4500</v>
      </c>
      <c r="N520" s="6" t="s">
        <v>23</v>
      </c>
      <c r="O520" s="25">
        <f>SUMIFS(Main_table[Amount], Main_table[Order Date], "&gt;"&amp;Main_table[[#This Row],[Order Date]]-30,Main_table[Order Date], "&lt;="&amp;Main_table[[#This Row],[Order Date]])</f>
        <v>2094880</v>
      </c>
      <c r="P520" s="25">
        <f>SUMIFS(Main_table[Amount], Main_table[Order Date], "&gt;"&amp;Main_table[[#This Row],[Order Date]]-90,Main_table[Order Date], "&lt;="&amp;Main_table[[#This Row],[Order Date]])</f>
        <v>5229000</v>
      </c>
      <c r="Q520" s="25">
        <f>SUMIFS(Main_table[Amount], Main_table[Order Date], "&gt;"&amp;DATE(2022, 9, 12)-30, Main_table[Order Date], "&lt;="&amp;DATE(2022, 9, 12))</f>
        <v>8929710</v>
      </c>
      <c r="R520" s="25">
        <f>SUMIFS(Main_table[Amount], Main_table[Order Date], "&gt;"&amp;DATE(2022, 9, 12)-90, Main_table[Order Date], "&lt;="&amp;DATE(2022, 9, 12))</f>
        <v>12529390</v>
      </c>
      <c r="S520" s="25" t="b">
        <f>AND(Main_table[[#This Row],[Order Date]] &gt; DATE(2022,8,12), Main_table[[#This Row],[Order Date]] &lt;=DATE(2022,9,12))</f>
        <v>0</v>
      </c>
    </row>
    <row r="521" spans="2:19" ht="13.8" x14ac:dyDescent="0.25">
      <c r="B521" s="6" t="s">
        <v>1579</v>
      </c>
      <c r="C521" s="15">
        <v>44726</v>
      </c>
      <c r="D521" s="6" t="str">
        <f>TEXT(Main_table[[#This Row],[Order Date]],"d")</f>
        <v>14</v>
      </c>
      <c r="E521" s="6" t="str">
        <f>TEXT(Main_table[[#This Row],[Order Date]],"dddd")</f>
        <v>Tuesday</v>
      </c>
      <c r="F521" s="6" t="str">
        <f>TEXT(Main_table[[#This Row],[Order Date]],"mmmm")</f>
        <v>June</v>
      </c>
      <c r="G521" s="6" t="s">
        <v>1580</v>
      </c>
      <c r="H521" s="6" t="s">
        <v>1581</v>
      </c>
      <c r="I521" s="6" t="s">
        <v>27</v>
      </c>
      <c r="J521" s="6" t="s">
        <v>16</v>
      </c>
      <c r="K521" s="25">
        <v>210</v>
      </c>
      <c r="L521" s="26">
        <v>4</v>
      </c>
      <c r="M521" s="25">
        <f>Main_table[[#This Row],[Qty]]*Main_table[[#This Row],[Price]]</f>
        <v>840</v>
      </c>
      <c r="N521" s="6" t="s">
        <v>17</v>
      </c>
      <c r="O521" s="25">
        <f>SUMIFS(Main_table[Amount], Main_table[Order Date], "&gt;"&amp;Main_table[[#This Row],[Order Date]]-30,Main_table[Order Date], "&lt;="&amp;Main_table[[#This Row],[Order Date]])</f>
        <v>2144870</v>
      </c>
      <c r="P521" s="25">
        <f>SUMIFS(Main_table[Amount], Main_table[Order Date], "&gt;"&amp;Main_table[[#This Row],[Order Date]]-90,Main_table[Order Date], "&lt;="&amp;Main_table[[#This Row],[Order Date]])</f>
        <v>5328800</v>
      </c>
      <c r="Q521" s="25">
        <f>SUMIFS(Main_table[Amount], Main_table[Order Date], "&gt;"&amp;DATE(2022, 9, 12)-30, Main_table[Order Date], "&lt;="&amp;DATE(2022, 9, 12))</f>
        <v>8929710</v>
      </c>
      <c r="R521" s="25">
        <f>SUMIFS(Main_table[Amount], Main_table[Order Date], "&gt;"&amp;DATE(2022, 9, 12)-90, Main_table[Order Date], "&lt;="&amp;DATE(2022, 9, 12))</f>
        <v>12529390</v>
      </c>
      <c r="S521" s="25" t="b">
        <f>AND(Main_table[[#This Row],[Order Date]] &gt; DATE(2022,8,12), Main_table[[#This Row],[Order Date]] &lt;=DATE(2022,9,12))</f>
        <v>0</v>
      </c>
    </row>
    <row r="522" spans="2:19" ht="13.8" x14ac:dyDescent="0.25">
      <c r="B522" s="6" t="s">
        <v>1582</v>
      </c>
      <c r="C522" s="15">
        <v>44726</v>
      </c>
      <c r="D522" s="6" t="str">
        <f>TEXT(Main_table[[#This Row],[Order Date]],"d")</f>
        <v>14</v>
      </c>
      <c r="E522" s="6" t="str">
        <f>TEXT(Main_table[[#This Row],[Order Date]],"dddd")</f>
        <v>Tuesday</v>
      </c>
      <c r="F522" s="6" t="str">
        <f>TEXT(Main_table[[#This Row],[Order Date]],"mmmm")</f>
        <v>June</v>
      </c>
      <c r="G522" s="6" t="s">
        <v>1583</v>
      </c>
      <c r="H522" s="6" t="s">
        <v>1584</v>
      </c>
      <c r="I522" s="6" t="s">
        <v>32</v>
      </c>
      <c r="J522" s="6" t="s">
        <v>22</v>
      </c>
      <c r="K522" s="25">
        <v>4000</v>
      </c>
      <c r="L522" s="26">
        <v>5</v>
      </c>
      <c r="M522" s="25">
        <f>Main_table[[#This Row],[Qty]]*Main_table[[#This Row],[Price]]</f>
        <v>20000</v>
      </c>
      <c r="N522" s="6" t="s">
        <v>23</v>
      </c>
      <c r="O522" s="25">
        <f>SUMIFS(Main_table[Amount], Main_table[Order Date], "&gt;"&amp;Main_table[[#This Row],[Order Date]]-30,Main_table[Order Date], "&lt;="&amp;Main_table[[#This Row],[Order Date]])</f>
        <v>2144870</v>
      </c>
      <c r="P522" s="25">
        <f>SUMIFS(Main_table[Amount], Main_table[Order Date], "&gt;"&amp;Main_table[[#This Row],[Order Date]]-90,Main_table[Order Date], "&lt;="&amp;Main_table[[#This Row],[Order Date]])</f>
        <v>5328800</v>
      </c>
      <c r="Q522" s="25">
        <f>SUMIFS(Main_table[Amount], Main_table[Order Date], "&gt;"&amp;DATE(2022, 9, 12)-30, Main_table[Order Date], "&lt;="&amp;DATE(2022, 9, 12))</f>
        <v>8929710</v>
      </c>
      <c r="R522" s="25">
        <f>SUMIFS(Main_table[Amount], Main_table[Order Date], "&gt;"&amp;DATE(2022, 9, 12)-90, Main_table[Order Date], "&lt;="&amp;DATE(2022, 9, 12))</f>
        <v>12529390</v>
      </c>
      <c r="S522" s="25" t="b">
        <f>AND(Main_table[[#This Row],[Order Date]] &gt; DATE(2022,8,12), Main_table[[#This Row],[Order Date]] &lt;=DATE(2022,9,12))</f>
        <v>0</v>
      </c>
    </row>
    <row r="523" spans="2:19" ht="13.8" x14ac:dyDescent="0.25">
      <c r="B523" s="6" t="s">
        <v>1585</v>
      </c>
      <c r="C523" s="15">
        <v>44726</v>
      </c>
      <c r="D523" s="6" t="str">
        <f>TEXT(Main_table[[#This Row],[Order Date]],"d")</f>
        <v>14</v>
      </c>
      <c r="E523" s="6" t="str">
        <f>TEXT(Main_table[[#This Row],[Order Date]],"dddd")</f>
        <v>Tuesday</v>
      </c>
      <c r="F523" s="6" t="str">
        <f>TEXT(Main_table[[#This Row],[Order Date]],"mmmm")</f>
        <v>June</v>
      </c>
      <c r="G523" s="6" t="s">
        <v>1586</v>
      </c>
      <c r="H523" s="6" t="s">
        <v>1587</v>
      </c>
      <c r="I523" s="6" t="s">
        <v>15</v>
      </c>
      <c r="J523" s="6" t="s">
        <v>28</v>
      </c>
      <c r="K523" s="25">
        <v>3200</v>
      </c>
      <c r="L523" s="26">
        <v>6</v>
      </c>
      <c r="M523" s="25">
        <f>Main_table[[#This Row],[Qty]]*Main_table[[#This Row],[Price]]</f>
        <v>19200</v>
      </c>
      <c r="N523" s="29" t="s">
        <v>17</v>
      </c>
      <c r="O523" s="25">
        <f>SUMIFS(Main_table[Amount], Main_table[Order Date], "&gt;"&amp;Main_table[[#This Row],[Order Date]]-30,Main_table[Order Date], "&lt;="&amp;Main_table[[#This Row],[Order Date]])</f>
        <v>2144870</v>
      </c>
      <c r="P523" s="25">
        <f>SUMIFS(Main_table[Amount], Main_table[Order Date], "&gt;"&amp;Main_table[[#This Row],[Order Date]]-90,Main_table[Order Date], "&lt;="&amp;Main_table[[#This Row],[Order Date]])</f>
        <v>5328800</v>
      </c>
      <c r="Q523" s="25">
        <f>SUMIFS(Main_table[Amount], Main_table[Order Date], "&gt;"&amp;DATE(2022, 9, 12)-30, Main_table[Order Date], "&lt;="&amp;DATE(2022, 9, 12))</f>
        <v>8929710</v>
      </c>
      <c r="R523" s="25">
        <f>SUMIFS(Main_table[Amount], Main_table[Order Date], "&gt;"&amp;DATE(2022, 9, 12)-90, Main_table[Order Date], "&lt;="&amp;DATE(2022, 9, 12))</f>
        <v>12529390</v>
      </c>
      <c r="S523" s="25" t="b">
        <f>AND(Main_table[[#This Row],[Order Date]] &gt; DATE(2022,8,12), Main_table[[#This Row],[Order Date]] &lt;=DATE(2022,9,12))</f>
        <v>0</v>
      </c>
    </row>
    <row r="524" spans="2:19" ht="13.8" x14ac:dyDescent="0.25">
      <c r="B524" s="6" t="s">
        <v>1588</v>
      </c>
      <c r="C524" s="15">
        <v>44726</v>
      </c>
      <c r="D524" s="6" t="str">
        <f>TEXT(Main_table[[#This Row],[Order Date]],"d")</f>
        <v>14</v>
      </c>
      <c r="E524" s="6" t="str">
        <f>TEXT(Main_table[[#This Row],[Order Date]],"dddd")</f>
        <v>Tuesday</v>
      </c>
      <c r="F524" s="6" t="str">
        <f>TEXT(Main_table[[#This Row],[Order Date]],"mmmm")</f>
        <v>June</v>
      </c>
      <c r="G524" s="6" t="s">
        <v>1589</v>
      </c>
      <c r="H524" s="6" t="s">
        <v>1590</v>
      </c>
      <c r="I524" s="6" t="s">
        <v>21</v>
      </c>
      <c r="J524" s="6" t="s">
        <v>33</v>
      </c>
      <c r="K524" s="25">
        <v>2900</v>
      </c>
      <c r="L524" s="26">
        <v>5</v>
      </c>
      <c r="M524" s="25">
        <f>Main_table[[#This Row],[Qty]]*Main_table[[#This Row],[Price]]</f>
        <v>14500</v>
      </c>
      <c r="N524" s="6" t="s">
        <v>23</v>
      </c>
      <c r="O524" s="25">
        <f>SUMIFS(Main_table[Amount], Main_table[Order Date], "&gt;"&amp;Main_table[[#This Row],[Order Date]]-30,Main_table[Order Date], "&lt;="&amp;Main_table[[#This Row],[Order Date]])</f>
        <v>2144870</v>
      </c>
      <c r="P524" s="25">
        <f>SUMIFS(Main_table[Amount], Main_table[Order Date], "&gt;"&amp;Main_table[[#This Row],[Order Date]]-90,Main_table[Order Date], "&lt;="&amp;Main_table[[#This Row],[Order Date]])</f>
        <v>5328800</v>
      </c>
      <c r="Q524" s="25">
        <f>SUMIFS(Main_table[Amount], Main_table[Order Date], "&gt;"&amp;DATE(2022, 9, 12)-30, Main_table[Order Date], "&lt;="&amp;DATE(2022, 9, 12))</f>
        <v>8929710</v>
      </c>
      <c r="R524" s="25">
        <f>SUMIFS(Main_table[Amount], Main_table[Order Date], "&gt;"&amp;DATE(2022, 9, 12)-90, Main_table[Order Date], "&lt;="&amp;DATE(2022, 9, 12))</f>
        <v>12529390</v>
      </c>
      <c r="S524" s="25" t="b">
        <f>AND(Main_table[[#This Row],[Order Date]] &gt; DATE(2022,8,12), Main_table[[#This Row],[Order Date]] &lt;=DATE(2022,9,12))</f>
        <v>0</v>
      </c>
    </row>
    <row r="525" spans="2:19" ht="13.8" x14ac:dyDescent="0.25">
      <c r="B525" s="6" t="s">
        <v>1591</v>
      </c>
      <c r="C525" s="15">
        <v>44726</v>
      </c>
      <c r="D525" s="6" t="str">
        <f>TEXT(Main_table[[#This Row],[Order Date]],"d")</f>
        <v>14</v>
      </c>
      <c r="E525" s="6" t="str">
        <f>TEXT(Main_table[[#This Row],[Order Date]],"dddd")</f>
        <v>Tuesday</v>
      </c>
      <c r="F525" s="6" t="str">
        <f>TEXT(Main_table[[#This Row],[Order Date]],"mmmm")</f>
        <v>June</v>
      </c>
      <c r="G525" s="6" t="s">
        <v>1592</v>
      </c>
      <c r="H525" s="6" t="s">
        <v>1593</v>
      </c>
      <c r="I525" s="6" t="s">
        <v>27</v>
      </c>
      <c r="J525" s="6" t="s">
        <v>37</v>
      </c>
      <c r="K525" s="25">
        <v>190</v>
      </c>
      <c r="L525" s="26">
        <v>4</v>
      </c>
      <c r="M525" s="25">
        <f>Main_table[[#This Row],[Qty]]*Main_table[[#This Row],[Price]]</f>
        <v>760</v>
      </c>
      <c r="N525" s="6" t="s">
        <v>17</v>
      </c>
      <c r="O525" s="25">
        <f>SUMIFS(Main_table[Amount], Main_table[Order Date], "&gt;"&amp;Main_table[[#This Row],[Order Date]]-30,Main_table[Order Date], "&lt;="&amp;Main_table[[#This Row],[Order Date]])</f>
        <v>2144870</v>
      </c>
      <c r="P525" s="25">
        <f>SUMIFS(Main_table[Amount], Main_table[Order Date], "&gt;"&amp;Main_table[[#This Row],[Order Date]]-90,Main_table[Order Date], "&lt;="&amp;Main_table[[#This Row],[Order Date]])</f>
        <v>5328800</v>
      </c>
      <c r="Q525" s="25">
        <f>SUMIFS(Main_table[Amount], Main_table[Order Date], "&gt;"&amp;DATE(2022, 9, 12)-30, Main_table[Order Date], "&lt;="&amp;DATE(2022, 9, 12))</f>
        <v>8929710</v>
      </c>
      <c r="R525" s="25">
        <f>SUMIFS(Main_table[Amount], Main_table[Order Date], "&gt;"&amp;DATE(2022, 9, 12)-90, Main_table[Order Date], "&lt;="&amp;DATE(2022, 9, 12))</f>
        <v>12529390</v>
      </c>
      <c r="S525" s="25" t="b">
        <f>AND(Main_table[[#This Row],[Order Date]] &gt; DATE(2022,8,12), Main_table[[#This Row],[Order Date]] &lt;=DATE(2022,9,12))</f>
        <v>0</v>
      </c>
    </row>
    <row r="526" spans="2:19" ht="13.8" x14ac:dyDescent="0.25">
      <c r="B526" s="6" t="s">
        <v>1594</v>
      </c>
      <c r="C526" s="15">
        <v>44726</v>
      </c>
      <c r="D526" s="6" t="str">
        <f>TEXT(Main_table[[#This Row],[Order Date]],"d")</f>
        <v>14</v>
      </c>
      <c r="E526" s="6" t="str">
        <f>TEXT(Main_table[[#This Row],[Order Date]],"dddd")</f>
        <v>Tuesday</v>
      </c>
      <c r="F526" s="6" t="str">
        <f>TEXT(Main_table[[#This Row],[Order Date]],"mmmm")</f>
        <v>June</v>
      </c>
      <c r="G526" s="6" t="s">
        <v>1595</v>
      </c>
      <c r="H526" s="6" t="s">
        <v>1596</v>
      </c>
      <c r="I526" s="6" t="s">
        <v>32</v>
      </c>
      <c r="J526" s="6" t="s">
        <v>41</v>
      </c>
      <c r="K526" s="25">
        <v>4000</v>
      </c>
      <c r="L526" s="26">
        <v>10</v>
      </c>
      <c r="M526" s="25">
        <f>Main_table[[#This Row],[Qty]]*Main_table[[#This Row],[Price]]</f>
        <v>40000</v>
      </c>
      <c r="N526" s="6" t="s">
        <v>23</v>
      </c>
      <c r="O526" s="25">
        <f>SUMIFS(Main_table[Amount], Main_table[Order Date], "&gt;"&amp;Main_table[[#This Row],[Order Date]]-30,Main_table[Order Date], "&lt;="&amp;Main_table[[#This Row],[Order Date]])</f>
        <v>2144870</v>
      </c>
      <c r="P526" s="25">
        <f>SUMIFS(Main_table[Amount], Main_table[Order Date], "&gt;"&amp;Main_table[[#This Row],[Order Date]]-90,Main_table[Order Date], "&lt;="&amp;Main_table[[#This Row],[Order Date]])</f>
        <v>5328800</v>
      </c>
      <c r="Q526" s="25">
        <f>SUMIFS(Main_table[Amount], Main_table[Order Date], "&gt;"&amp;DATE(2022, 9, 12)-30, Main_table[Order Date], "&lt;="&amp;DATE(2022, 9, 12))</f>
        <v>8929710</v>
      </c>
      <c r="R526" s="25">
        <f>SUMIFS(Main_table[Amount], Main_table[Order Date], "&gt;"&amp;DATE(2022, 9, 12)-90, Main_table[Order Date], "&lt;="&amp;DATE(2022, 9, 12))</f>
        <v>12529390</v>
      </c>
      <c r="S526" s="25" t="b">
        <f>AND(Main_table[[#This Row],[Order Date]] &gt; DATE(2022,8,12), Main_table[[#This Row],[Order Date]] &lt;=DATE(2022,9,12))</f>
        <v>0</v>
      </c>
    </row>
    <row r="527" spans="2:19" ht="13.8" x14ac:dyDescent="0.25">
      <c r="B527" s="6" t="s">
        <v>1597</v>
      </c>
      <c r="C527" s="15">
        <v>44726</v>
      </c>
      <c r="D527" s="6" t="str">
        <f>TEXT(Main_table[[#This Row],[Order Date]],"d")</f>
        <v>14</v>
      </c>
      <c r="E527" s="6" t="str">
        <f>TEXT(Main_table[[#This Row],[Order Date]],"dddd")</f>
        <v>Tuesday</v>
      </c>
      <c r="F527" s="6" t="str">
        <f>TEXT(Main_table[[#This Row],[Order Date]],"mmmm")</f>
        <v>June</v>
      </c>
      <c r="G527" s="6" t="s">
        <v>1598</v>
      </c>
      <c r="H527" s="6" t="s">
        <v>1599</v>
      </c>
      <c r="I527" s="6" t="s">
        <v>15</v>
      </c>
      <c r="J527" s="6" t="s">
        <v>45</v>
      </c>
      <c r="K527" s="25">
        <v>1500</v>
      </c>
      <c r="L527" s="26">
        <v>3</v>
      </c>
      <c r="M527" s="25">
        <f>Main_table[[#This Row],[Qty]]*Main_table[[#This Row],[Price]]</f>
        <v>4500</v>
      </c>
      <c r="N527" s="29" t="s">
        <v>17</v>
      </c>
      <c r="O527" s="25">
        <f>SUMIFS(Main_table[Amount], Main_table[Order Date], "&gt;"&amp;Main_table[[#This Row],[Order Date]]-30,Main_table[Order Date], "&lt;="&amp;Main_table[[#This Row],[Order Date]])</f>
        <v>2144870</v>
      </c>
      <c r="P527" s="25">
        <f>SUMIFS(Main_table[Amount], Main_table[Order Date], "&gt;"&amp;Main_table[[#This Row],[Order Date]]-90,Main_table[Order Date], "&lt;="&amp;Main_table[[#This Row],[Order Date]])</f>
        <v>5328800</v>
      </c>
      <c r="Q527" s="25">
        <f>SUMIFS(Main_table[Amount], Main_table[Order Date], "&gt;"&amp;DATE(2022, 9, 12)-30, Main_table[Order Date], "&lt;="&amp;DATE(2022, 9, 12))</f>
        <v>8929710</v>
      </c>
      <c r="R527" s="25">
        <f>SUMIFS(Main_table[Amount], Main_table[Order Date], "&gt;"&amp;DATE(2022, 9, 12)-90, Main_table[Order Date], "&lt;="&amp;DATE(2022, 9, 12))</f>
        <v>12529390</v>
      </c>
      <c r="S527" s="25" t="b">
        <f>AND(Main_table[[#This Row],[Order Date]] &gt; DATE(2022,8,12), Main_table[[#This Row],[Order Date]] &lt;=DATE(2022,9,12))</f>
        <v>0</v>
      </c>
    </row>
    <row r="528" spans="2:19" ht="13.8" x14ac:dyDescent="0.25">
      <c r="B528" s="6" t="s">
        <v>1600</v>
      </c>
      <c r="C528" s="15">
        <v>44727</v>
      </c>
      <c r="D528" s="6" t="str">
        <f>TEXT(Main_table[[#This Row],[Order Date]],"d")</f>
        <v>15</v>
      </c>
      <c r="E528" s="6" t="str">
        <f>TEXT(Main_table[[#This Row],[Order Date]],"dddd")</f>
        <v>Wednesday</v>
      </c>
      <c r="F528" s="6" t="str">
        <f>TEXT(Main_table[[#This Row],[Order Date]],"mmmm")</f>
        <v>June</v>
      </c>
      <c r="G528" s="6" t="s">
        <v>1601</v>
      </c>
      <c r="H528" s="6" t="s">
        <v>1602</v>
      </c>
      <c r="I528" s="6" t="s">
        <v>21</v>
      </c>
      <c r="J528" s="6" t="s">
        <v>16</v>
      </c>
      <c r="K528" s="25">
        <v>210</v>
      </c>
      <c r="L528" s="26">
        <v>4</v>
      </c>
      <c r="M528" s="25">
        <f>Main_table[[#This Row],[Qty]]*Main_table[[#This Row],[Price]]</f>
        <v>840</v>
      </c>
      <c r="N528" s="6" t="s">
        <v>23</v>
      </c>
      <c r="O528" s="25">
        <f>SUMIFS(Main_table[Amount], Main_table[Order Date], "&gt;"&amp;Main_table[[#This Row],[Order Date]]-30,Main_table[Order Date], "&lt;="&amp;Main_table[[#This Row],[Order Date]])</f>
        <v>2178920</v>
      </c>
      <c r="P528" s="25">
        <f>SUMIFS(Main_table[Amount], Main_table[Order Date], "&gt;"&amp;Main_table[[#This Row],[Order Date]]-90,Main_table[Order Date], "&lt;="&amp;Main_table[[#This Row],[Order Date]])</f>
        <v>5413480</v>
      </c>
      <c r="Q528" s="25">
        <f>SUMIFS(Main_table[Amount], Main_table[Order Date], "&gt;"&amp;DATE(2022, 9, 12)-30, Main_table[Order Date], "&lt;="&amp;DATE(2022, 9, 12))</f>
        <v>8929710</v>
      </c>
      <c r="R528" s="25">
        <f>SUMIFS(Main_table[Amount], Main_table[Order Date], "&gt;"&amp;DATE(2022, 9, 12)-90, Main_table[Order Date], "&lt;="&amp;DATE(2022, 9, 12))</f>
        <v>12529390</v>
      </c>
      <c r="S528" s="25" t="b">
        <f>AND(Main_table[[#This Row],[Order Date]] &gt; DATE(2022,8,12), Main_table[[#This Row],[Order Date]] &lt;=DATE(2022,9,12))</f>
        <v>0</v>
      </c>
    </row>
    <row r="529" spans="2:19" ht="13.8" x14ac:dyDescent="0.25">
      <c r="B529" s="6" t="s">
        <v>1603</v>
      </c>
      <c r="C529" s="15">
        <v>44727</v>
      </c>
      <c r="D529" s="6" t="str">
        <f>TEXT(Main_table[[#This Row],[Order Date]],"d")</f>
        <v>15</v>
      </c>
      <c r="E529" s="6" t="str">
        <f>TEXT(Main_table[[#This Row],[Order Date]],"dddd")</f>
        <v>Wednesday</v>
      </c>
      <c r="F529" s="6" t="str">
        <f>TEXT(Main_table[[#This Row],[Order Date]],"mmmm")</f>
        <v>June</v>
      </c>
      <c r="G529" s="6" t="s">
        <v>1604</v>
      </c>
      <c r="H529" s="6" t="s">
        <v>1605</v>
      </c>
      <c r="I529" s="6" t="s">
        <v>27</v>
      </c>
      <c r="J529" s="6" t="s">
        <v>22</v>
      </c>
      <c r="K529" s="25">
        <v>4000</v>
      </c>
      <c r="L529" s="26">
        <v>5</v>
      </c>
      <c r="M529" s="25">
        <f>Main_table[[#This Row],[Qty]]*Main_table[[#This Row],[Price]]</f>
        <v>20000</v>
      </c>
      <c r="N529" s="6" t="s">
        <v>17</v>
      </c>
      <c r="O529" s="25">
        <f>SUMIFS(Main_table[Amount], Main_table[Order Date], "&gt;"&amp;Main_table[[#This Row],[Order Date]]-30,Main_table[Order Date], "&lt;="&amp;Main_table[[#This Row],[Order Date]])</f>
        <v>2178920</v>
      </c>
      <c r="P529" s="25">
        <f>SUMIFS(Main_table[Amount], Main_table[Order Date], "&gt;"&amp;Main_table[[#This Row],[Order Date]]-90,Main_table[Order Date], "&lt;="&amp;Main_table[[#This Row],[Order Date]])</f>
        <v>5413480</v>
      </c>
      <c r="Q529" s="25">
        <f>SUMIFS(Main_table[Amount], Main_table[Order Date], "&gt;"&amp;DATE(2022, 9, 12)-30, Main_table[Order Date], "&lt;="&amp;DATE(2022, 9, 12))</f>
        <v>8929710</v>
      </c>
      <c r="R529" s="25">
        <f>SUMIFS(Main_table[Amount], Main_table[Order Date], "&gt;"&amp;DATE(2022, 9, 12)-90, Main_table[Order Date], "&lt;="&amp;DATE(2022, 9, 12))</f>
        <v>12529390</v>
      </c>
      <c r="S529" s="25" t="b">
        <f>AND(Main_table[[#This Row],[Order Date]] &gt; DATE(2022,8,12), Main_table[[#This Row],[Order Date]] &lt;=DATE(2022,9,12))</f>
        <v>0</v>
      </c>
    </row>
    <row r="530" spans="2:19" ht="13.8" x14ac:dyDescent="0.25">
      <c r="B530" s="6" t="s">
        <v>1606</v>
      </c>
      <c r="C530" s="15">
        <v>44727</v>
      </c>
      <c r="D530" s="6" t="str">
        <f>TEXT(Main_table[[#This Row],[Order Date]],"d")</f>
        <v>15</v>
      </c>
      <c r="E530" s="6" t="str">
        <f>TEXT(Main_table[[#This Row],[Order Date]],"dddd")</f>
        <v>Wednesday</v>
      </c>
      <c r="F530" s="6" t="str">
        <f>TEXT(Main_table[[#This Row],[Order Date]],"mmmm")</f>
        <v>June</v>
      </c>
      <c r="G530" s="6" t="s">
        <v>1607</v>
      </c>
      <c r="H530" s="6" t="s">
        <v>1608</v>
      </c>
      <c r="I530" s="6" t="s">
        <v>32</v>
      </c>
      <c r="J530" s="6" t="s">
        <v>28</v>
      </c>
      <c r="K530" s="25">
        <v>3200</v>
      </c>
      <c r="L530" s="26">
        <v>6</v>
      </c>
      <c r="M530" s="25">
        <f>Main_table[[#This Row],[Qty]]*Main_table[[#This Row],[Price]]</f>
        <v>19200</v>
      </c>
      <c r="N530" s="6" t="s">
        <v>23</v>
      </c>
      <c r="O530" s="25">
        <f>SUMIFS(Main_table[Amount], Main_table[Order Date], "&gt;"&amp;Main_table[[#This Row],[Order Date]]-30,Main_table[Order Date], "&lt;="&amp;Main_table[[#This Row],[Order Date]])</f>
        <v>2178920</v>
      </c>
      <c r="P530" s="25">
        <f>SUMIFS(Main_table[Amount], Main_table[Order Date], "&gt;"&amp;Main_table[[#This Row],[Order Date]]-90,Main_table[Order Date], "&lt;="&amp;Main_table[[#This Row],[Order Date]])</f>
        <v>5413480</v>
      </c>
      <c r="Q530" s="25">
        <f>SUMIFS(Main_table[Amount], Main_table[Order Date], "&gt;"&amp;DATE(2022, 9, 12)-30, Main_table[Order Date], "&lt;="&amp;DATE(2022, 9, 12))</f>
        <v>8929710</v>
      </c>
      <c r="R530" s="25">
        <f>SUMIFS(Main_table[Amount], Main_table[Order Date], "&gt;"&amp;DATE(2022, 9, 12)-90, Main_table[Order Date], "&lt;="&amp;DATE(2022, 9, 12))</f>
        <v>12529390</v>
      </c>
      <c r="S530" s="25" t="b">
        <f>AND(Main_table[[#This Row],[Order Date]] &gt; DATE(2022,8,12), Main_table[[#This Row],[Order Date]] &lt;=DATE(2022,9,12))</f>
        <v>0</v>
      </c>
    </row>
    <row r="531" spans="2:19" ht="13.8" x14ac:dyDescent="0.25">
      <c r="B531" s="6" t="s">
        <v>1609</v>
      </c>
      <c r="C531" s="15">
        <v>44727</v>
      </c>
      <c r="D531" s="6" t="str">
        <f>TEXT(Main_table[[#This Row],[Order Date]],"d")</f>
        <v>15</v>
      </c>
      <c r="E531" s="6" t="str">
        <f>TEXT(Main_table[[#This Row],[Order Date]],"dddd")</f>
        <v>Wednesday</v>
      </c>
      <c r="F531" s="6" t="str">
        <f>TEXT(Main_table[[#This Row],[Order Date]],"mmmm")</f>
        <v>June</v>
      </c>
      <c r="G531" s="6" t="s">
        <v>1610</v>
      </c>
      <c r="H531" s="6" t="s">
        <v>1611</v>
      </c>
      <c r="I531" s="6" t="s">
        <v>15</v>
      </c>
      <c r="J531" s="6" t="s">
        <v>33</v>
      </c>
      <c r="K531" s="25">
        <v>2900</v>
      </c>
      <c r="L531" s="26">
        <v>5</v>
      </c>
      <c r="M531" s="25">
        <f>Main_table[[#This Row],[Qty]]*Main_table[[#This Row],[Price]]</f>
        <v>14500</v>
      </c>
      <c r="N531" s="29" t="s">
        <v>17</v>
      </c>
      <c r="O531" s="25">
        <f>SUMIFS(Main_table[Amount], Main_table[Order Date], "&gt;"&amp;Main_table[[#This Row],[Order Date]]-30,Main_table[Order Date], "&lt;="&amp;Main_table[[#This Row],[Order Date]])</f>
        <v>2178920</v>
      </c>
      <c r="P531" s="25">
        <f>SUMIFS(Main_table[Amount], Main_table[Order Date], "&gt;"&amp;Main_table[[#This Row],[Order Date]]-90,Main_table[Order Date], "&lt;="&amp;Main_table[[#This Row],[Order Date]])</f>
        <v>5413480</v>
      </c>
      <c r="Q531" s="25">
        <f>SUMIFS(Main_table[Amount], Main_table[Order Date], "&gt;"&amp;DATE(2022, 9, 12)-30, Main_table[Order Date], "&lt;="&amp;DATE(2022, 9, 12))</f>
        <v>8929710</v>
      </c>
      <c r="R531" s="25">
        <f>SUMIFS(Main_table[Amount], Main_table[Order Date], "&gt;"&amp;DATE(2022, 9, 12)-90, Main_table[Order Date], "&lt;="&amp;DATE(2022, 9, 12))</f>
        <v>12529390</v>
      </c>
      <c r="S531" s="25" t="b">
        <f>AND(Main_table[[#This Row],[Order Date]] &gt; DATE(2022,8,12), Main_table[[#This Row],[Order Date]] &lt;=DATE(2022,9,12))</f>
        <v>0</v>
      </c>
    </row>
    <row r="532" spans="2:19" ht="13.8" x14ac:dyDescent="0.25">
      <c r="B532" s="6" t="s">
        <v>1612</v>
      </c>
      <c r="C532" s="15">
        <v>44727</v>
      </c>
      <c r="D532" s="6" t="str">
        <f>TEXT(Main_table[[#This Row],[Order Date]],"d")</f>
        <v>15</v>
      </c>
      <c r="E532" s="6" t="str">
        <f>TEXT(Main_table[[#This Row],[Order Date]],"dddd")</f>
        <v>Wednesday</v>
      </c>
      <c r="F532" s="6" t="str">
        <f>TEXT(Main_table[[#This Row],[Order Date]],"mmmm")</f>
        <v>June</v>
      </c>
      <c r="G532" s="6" t="s">
        <v>1613</v>
      </c>
      <c r="H532" s="6" t="s">
        <v>1614</v>
      </c>
      <c r="I532" s="6" t="s">
        <v>21</v>
      </c>
      <c r="J532" s="6" t="s">
        <v>37</v>
      </c>
      <c r="K532" s="25">
        <v>190</v>
      </c>
      <c r="L532" s="26">
        <v>6</v>
      </c>
      <c r="M532" s="25">
        <f>Main_table[[#This Row],[Qty]]*Main_table[[#This Row],[Price]]</f>
        <v>1140</v>
      </c>
      <c r="N532" s="6" t="s">
        <v>23</v>
      </c>
      <c r="O532" s="25">
        <f>SUMIFS(Main_table[Amount], Main_table[Order Date], "&gt;"&amp;Main_table[[#This Row],[Order Date]]-30,Main_table[Order Date], "&lt;="&amp;Main_table[[#This Row],[Order Date]])</f>
        <v>2178920</v>
      </c>
      <c r="P532" s="25">
        <f>SUMIFS(Main_table[Amount], Main_table[Order Date], "&gt;"&amp;Main_table[[#This Row],[Order Date]]-90,Main_table[Order Date], "&lt;="&amp;Main_table[[#This Row],[Order Date]])</f>
        <v>5413480</v>
      </c>
      <c r="Q532" s="25">
        <f>SUMIFS(Main_table[Amount], Main_table[Order Date], "&gt;"&amp;DATE(2022, 9, 12)-30, Main_table[Order Date], "&lt;="&amp;DATE(2022, 9, 12))</f>
        <v>8929710</v>
      </c>
      <c r="R532" s="25">
        <f>SUMIFS(Main_table[Amount], Main_table[Order Date], "&gt;"&amp;DATE(2022, 9, 12)-90, Main_table[Order Date], "&lt;="&amp;DATE(2022, 9, 12))</f>
        <v>12529390</v>
      </c>
      <c r="S532" s="25" t="b">
        <f>AND(Main_table[[#This Row],[Order Date]] &gt; DATE(2022,8,12), Main_table[[#This Row],[Order Date]] &lt;=DATE(2022,9,12))</f>
        <v>0</v>
      </c>
    </row>
    <row r="533" spans="2:19" ht="13.8" x14ac:dyDescent="0.25">
      <c r="B533" s="6" t="s">
        <v>1615</v>
      </c>
      <c r="C533" s="15">
        <v>44727</v>
      </c>
      <c r="D533" s="6" t="str">
        <f>TEXT(Main_table[[#This Row],[Order Date]],"d")</f>
        <v>15</v>
      </c>
      <c r="E533" s="6" t="str">
        <f>TEXT(Main_table[[#This Row],[Order Date]],"dddd")</f>
        <v>Wednesday</v>
      </c>
      <c r="F533" s="6" t="str">
        <f>TEXT(Main_table[[#This Row],[Order Date]],"mmmm")</f>
        <v>June</v>
      </c>
      <c r="G533" s="6" t="s">
        <v>1616</v>
      </c>
      <c r="H533" s="6" t="s">
        <v>1617</v>
      </c>
      <c r="I533" s="6" t="s">
        <v>27</v>
      </c>
      <c r="J533" s="6" t="s">
        <v>41</v>
      </c>
      <c r="K533" s="25">
        <v>4000</v>
      </c>
      <c r="L533" s="26">
        <v>5</v>
      </c>
      <c r="M533" s="25">
        <f>Main_table[[#This Row],[Qty]]*Main_table[[#This Row],[Price]]</f>
        <v>20000</v>
      </c>
      <c r="N533" s="6" t="s">
        <v>17</v>
      </c>
      <c r="O533" s="25">
        <f>SUMIFS(Main_table[Amount], Main_table[Order Date], "&gt;"&amp;Main_table[[#This Row],[Order Date]]-30,Main_table[Order Date], "&lt;="&amp;Main_table[[#This Row],[Order Date]])</f>
        <v>2178920</v>
      </c>
      <c r="P533" s="25">
        <f>SUMIFS(Main_table[Amount], Main_table[Order Date], "&gt;"&amp;Main_table[[#This Row],[Order Date]]-90,Main_table[Order Date], "&lt;="&amp;Main_table[[#This Row],[Order Date]])</f>
        <v>5413480</v>
      </c>
      <c r="Q533" s="25">
        <f>SUMIFS(Main_table[Amount], Main_table[Order Date], "&gt;"&amp;DATE(2022, 9, 12)-30, Main_table[Order Date], "&lt;="&amp;DATE(2022, 9, 12))</f>
        <v>8929710</v>
      </c>
      <c r="R533" s="25">
        <f>SUMIFS(Main_table[Amount], Main_table[Order Date], "&gt;"&amp;DATE(2022, 9, 12)-90, Main_table[Order Date], "&lt;="&amp;DATE(2022, 9, 12))</f>
        <v>12529390</v>
      </c>
      <c r="S533" s="25" t="b">
        <f>AND(Main_table[[#This Row],[Order Date]] &gt; DATE(2022,8,12), Main_table[[#This Row],[Order Date]] &lt;=DATE(2022,9,12))</f>
        <v>0</v>
      </c>
    </row>
    <row r="534" spans="2:19" ht="13.8" x14ac:dyDescent="0.25">
      <c r="B534" s="6" t="s">
        <v>1618</v>
      </c>
      <c r="C534" s="15">
        <v>44727</v>
      </c>
      <c r="D534" s="6" t="str">
        <f>TEXT(Main_table[[#This Row],[Order Date]],"d")</f>
        <v>15</v>
      </c>
      <c r="E534" s="6" t="str">
        <f>TEXT(Main_table[[#This Row],[Order Date]],"dddd")</f>
        <v>Wednesday</v>
      </c>
      <c r="F534" s="6" t="str">
        <f>TEXT(Main_table[[#This Row],[Order Date]],"mmmm")</f>
        <v>June</v>
      </c>
      <c r="G534" s="6" t="s">
        <v>1619</v>
      </c>
      <c r="H534" s="6" t="s">
        <v>1620</v>
      </c>
      <c r="I534" s="6" t="s">
        <v>32</v>
      </c>
      <c r="J534" s="6" t="s">
        <v>45</v>
      </c>
      <c r="K534" s="25">
        <v>1500</v>
      </c>
      <c r="L534" s="26">
        <v>6</v>
      </c>
      <c r="M534" s="25">
        <f>Main_table[[#This Row],[Qty]]*Main_table[[#This Row],[Price]]</f>
        <v>9000</v>
      </c>
      <c r="N534" s="6" t="s">
        <v>23</v>
      </c>
      <c r="O534" s="25">
        <f>SUMIFS(Main_table[Amount], Main_table[Order Date], "&gt;"&amp;Main_table[[#This Row],[Order Date]]-30,Main_table[Order Date], "&lt;="&amp;Main_table[[#This Row],[Order Date]])</f>
        <v>2178920</v>
      </c>
      <c r="P534" s="25">
        <f>SUMIFS(Main_table[Amount], Main_table[Order Date], "&gt;"&amp;Main_table[[#This Row],[Order Date]]-90,Main_table[Order Date], "&lt;="&amp;Main_table[[#This Row],[Order Date]])</f>
        <v>5413480</v>
      </c>
      <c r="Q534" s="25">
        <f>SUMIFS(Main_table[Amount], Main_table[Order Date], "&gt;"&amp;DATE(2022, 9, 12)-30, Main_table[Order Date], "&lt;="&amp;DATE(2022, 9, 12))</f>
        <v>8929710</v>
      </c>
      <c r="R534" s="25">
        <f>SUMIFS(Main_table[Amount], Main_table[Order Date], "&gt;"&amp;DATE(2022, 9, 12)-90, Main_table[Order Date], "&lt;="&amp;DATE(2022, 9, 12))</f>
        <v>12529390</v>
      </c>
      <c r="S534" s="25" t="b">
        <f>AND(Main_table[[#This Row],[Order Date]] &gt; DATE(2022,8,12), Main_table[[#This Row],[Order Date]] &lt;=DATE(2022,9,12))</f>
        <v>0</v>
      </c>
    </row>
    <row r="535" spans="2:19" ht="13.8" x14ac:dyDescent="0.25">
      <c r="B535" s="6" t="s">
        <v>1621</v>
      </c>
      <c r="C535" s="15">
        <v>44728</v>
      </c>
      <c r="D535" s="6" t="str">
        <f>TEXT(Main_table[[#This Row],[Order Date]],"d")</f>
        <v>16</v>
      </c>
      <c r="E535" s="6" t="str">
        <f>TEXT(Main_table[[#This Row],[Order Date]],"dddd")</f>
        <v>Thursday</v>
      </c>
      <c r="F535" s="6" t="str">
        <f>TEXT(Main_table[[#This Row],[Order Date]],"mmmm")</f>
        <v>June</v>
      </c>
      <c r="G535" s="6" t="s">
        <v>1622</v>
      </c>
      <c r="H535" s="6" t="s">
        <v>1623</v>
      </c>
      <c r="I535" s="6" t="s">
        <v>15</v>
      </c>
      <c r="J535" s="6" t="s">
        <v>16</v>
      </c>
      <c r="K535" s="25">
        <v>210</v>
      </c>
      <c r="L535" s="26">
        <v>2</v>
      </c>
      <c r="M535" s="25">
        <f>Main_table[[#This Row],[Qty]]*Main_table[[#This Row],[Price]]</f>
        <v>420</v>
      </c>
      <c r="N535" s="29" t="s">
        <v>17</v>
      </c>
      <c r="O535" s="25">
        <f>SUMIFS(Main_table[Amount], Main_table[Order Date], "&gt;"&amp;Main_table[[#This Row],[Order Date]]-30,Main_table[Order Date], "&lt;="&amp;Main_table[[#This Row],[Order Date]])</f>
        <v>2128930</v>
      </c>
      <c r="P535" s="25">
        <f>SUMIFS(Main_table[Amount], Main_table[Order Date], "&gt;"&amp;Main_table[[#This Row],[Order Date]]-90,Main_table[Order Date], "&lt;="&amp;Main_table[[#This Row],[Order Date]])</f>
        <v>5463290</v>
      </c>
      <c r="Q535" s="25">
        <f>SUMIFS(Main_table[Amount], Main_table[Order Date], "&gt;"&amp;DATE(2022, 9, 12)-30, Main_table[Order Date], "&lt;="&amp;DATE(2022, 9, 12))</f>
        <v>8929710</v>
      </c>
      <c r="R535" s="25">
        <f>SUMIFS(Main_table[Amount], Main_table[Order Date], "&gt;"&amp;DATE(2022, 9, 12)-90, Main_table[Order Date], "&lt;="&amp;DATE(2022, 9, 12))</f>
        <v>12529390</v>
      </c>
      <c r="S535" s="25" t="b">
        <f>AND(Main_table[[#This Row],[Order Date]] &gt; DATE(2022,8,12), Main_table[[#This Row],[Order Date]] &lt;=DATE(2022,9,12))</f>
        <v>0</v>
      </c>
    </row>
    <row r="536" spans="2:19" ht="13.8" x14ac:dyDescent="0.25">
      <c r="B536" s="6" t="s">
        <v>1624</v>
      </c>
      <c r="C536" s="15">
        <v>44728</v>
      </c>
      <c r="D536" s="6" t="str">
        <f>TEXT(Main_table[[#This Row],[Order Date]],"d")</f>
        <v>16</v>
      </c>
      <c r="E536" s="6" t="str">
        <f>TEXT(Main_table[[#This Row],[Order Date]],"dddd")</f>
        <v>Thursday</v>
      </c>
      <c r="F536" s="6" t="str">
        <f>TEXT(Main_table[[#This Row],[Order Date]],"mmmm")</f>
        <v>June</v>
      </c>
      <c r="G536" s="6" t="s">
        <v>1625</v>
      </c>
      <c r="H536" s="6" t="s">
        <v>1626</v>
      </c>
      <c r="I536" s="6" t="s">
        <v>21</v>
      </c>
      <c r="J536" s="6" t="s">
        <v>22</v>
      </c>
      <c r="K536" s="25">
        <v>4000</v>
      </c>
      <c r="L536" s="26">
        <v>3</v>
      </c>
      <c r="M536" s="25">
        <f>Main_table[[#This Row],[Qty]]*Main_table[[#This Row],[Price]]</f>
        <v>12000</v>
      </c>
      <c r="N536" s="6" t="s">
        <v>23</v>
      </c>
      <c r="O536" s="25">
        <f>SUMIFS(Main_table[Amount], Main_table[Order Date], "&gt;"&amp;Main_table[[#This Row],[Order Date]]-30,Main_table[Order Date], "&lt;="&amp;Main_table[[#This Row],[Order Date]])</f>
        <v>2128930</v>
      </c>
      <c r="P536" s="25">
        <f>SUMIFS(Main_table[Amount], Main_table[Order Date], "&gt;"&amp;Main_table[[#This Row],[Order Date]]-90,Main_table[Order Date], "&lt;="&amp;Main_table[[#This Row],[Order Date]])</f>
        <v>5463290</v>
      </c>
      <c r="Q536" s="25">
        <f>SUMIFS(Main_table[Amount], Main_table[Order Date], "&gt;"&amp;DATE(2022, 9, 12)-30, Main_table[Order Date], "&lt;="&amp;DATE(2022, 9, 12))</f>
        <v>8929710</v>
      </c>
      <c r="R536" s="25">
        <f>SUMIFS(Main_table[Amount], Main_table[Order Date], "&gt;"&amp;DATE(2022, 9, 12)-90, Main_table[Order Date], "&lt;="&amp;DATE(2022, 9, 12))</f>
        <v>12529390</v>
      </c>
      <c r="S536" s="25" t="b">
        <f>AND(Main_table[[#This Row],[Order Date]] &gt; DATE(2022,8,12), Main_table[[#This Row],[Order Date]] &lt;=DATE(2022,9,12))</f>
        <v>0</v>
      </c>
    </row>
    <row r="537" spans="2:19" ht="13.8" x14ac:dyDescent="0.25">
      <c r="B537" s="6" t="s">
        <v>1627</v>
      </c>
      <c r="C537" s="15">
        <v>44728</v>
      </c>
      <c r="D537" s="6" t="str">
        <f>TEXT(Main_table[[#This Row],[Order Date]],"d")</f>
        <v>16</v>
      </c>
      <c r="E537" s="6" t="str">
        <f>TEXT(Main_table[[#This Row],[Order Date]],"dddd")</f>
        <v>Thursday</v>
      </c>
      <c r="F537" s="6" t="str">
        <f>TEXT(Main_table[[#This Row],[Order Date]],"mmmm")</f>
        <v>June</v>
      </c>
      <c r="G537" s="6" t="s">
        <v>1628</v>
      </c>
      <c r="H537" s="6" t="s">
        <v>1629</v>
      </c>
      <c r="I537" s="6" t="s">
        <v>27</v>
      </c>
      <c r="J537" s="6" t="s">
        <v>28</v>
      </c>
      <c r="K537" s="25">
        <v>3200</v>
      </c>
      <c r="L537" s="26">
        <v>5</v>
      </c>
      <c r="M537" s="25">
        <f>Main_table[[#This Row],[Qty]]*Main_table[[#This Row],[Price]]</f>
        <v>16000</v>
      </c>
      <c r="N537" s="6" t="s">
        <v>17</v>
      </c>
      <c r="O537" s="25">
        <f>SUMIFS(Main_table[Amount], Main_table[Order Date], "&gt;"&amp;Main_table[[#This Row],[Order Date]]-30,Main_table[Order Date], "&lt;="&amp;Main_table[[#This Row],[Order Date]])</f>
        <v>2128930</v>
      </c>
      <c r="P537" s="25">
        <f>SUMIFS(Main_table[Amount], Main_table[Order Date], "&gt;"&amp;Main_table[[#This Row],[Order Date]]-90,Main_table[Order Date], "&lt;="&amp;Main_table[[#This Row],[Order Date]])</f>
        <v>5463290</v>
      </c>
      <c r="Q537" s="25">
        <f>SUMIFS(Main_table[Amount], Main_table[Order Date], "&gt;"&amp;DATE(2022, 9, 12)-30, Main_table[Order Date], "&lt;="&amp;DATE(2022, 9, 12))</f>
        <v>8929710</v>
      </c>
      <c r="R537" s="25">
        <f>SUMIFS(Main_table[Amount], Main_table[Order Date], "&gt;"&amp;DATE(2022, 9, 12)-90, Main_table[Order Date], "&lt;="&amp;DATE(2022, 9, 12))</f>
        <v>12529390</v>
      </c>
      <c r="S537" s="25" t="b">
        <f>AND(Main_table[[#This Row],[Order Date]] &gt; DATE(2022,8,12), Main_table[[#This Row],[Order Date]] &lt;=DATE(2022,9,12))</f>
        <v>0</v>
      </c>
    </row>
    <row r="538" spans="2:19" ht="13.8" x14ac:dyDescent="0.25">
      <c r="B538" s="6" t="s">
        <v>1630</v>
      </c>
      <c r="C538" s="15">
        <v>44728</v>
      </c>
      <c r="D538" s="6" t="str">
        <f>TEXT(Main_table[[#This Row],[Order Date]],"d")</f>
        <v>16</v>
      </c>
      <c r="E538" s="6" t="str">
        <f>TEXT(Main_table[[#This Row],[Order Date]],"dddd")</f>
        <v>Thursday</v>
      </c>
      <c r="F538" s="6" t="str">
        <f>TEXT(Main_table[[#This Row],[Order Date]],"mmmm")</f>
        <v>June</v>
      </c>
      <c r="G538" s="6" t="s">
        <v>1631</v>
      </c>
      <c r="H538" s="6" t="s">
        <v>1632</v>
      </c>
      <c r="I538" s="6" t="s">
        <v>32</v>
      </c>
      <c r="J538" s="6" t="s">
        <v>33</v>
      </c>
      <c r="K538" s="25">
        <v>2900</v>
      </c>
      <c r="L538" s="26">
        <v>3</v>
      </c>
      <c r="M538" s="25">
        <f>Main_table[[#This Row],[Qty]]*Main_table[[#This Row],[Price]]</f>
        <v>8700</v>
      </c>
      <c r="N538" s="6" t="s">
        <v>23</v>
      </c>
      <c r="O538" s="25">
        <f>SUMIFS(Main_table[Amount], Main_table[Order Date], "&gt;"&amp;Main_table[[#This Row],[Order Date]]-30,Main_table[Order Date], "&lt;="&amp;Main_table[[#This Row],[Order Date]])</f>
        <v>2128930</v>
      </c>
      <c r="P538" s="25">
        <f>SUMIFS(Main_table[Amount], Main_table[Order Date], "&gt;"&amp;Main_table[[#This Row],[Order Date]]-90,Main_table[Order Date], "&lt;="&amp;Main_table[[#This Row],[Order Date]])</f>
        <v>5463290</v>
      </c>
      <c r="Q538" s="25">
        <f>SUMIFS(Main_table[Amount], Main_table[Order Date], "&gt;"&amp;DATE(2022, 9, 12)-30, Main_table[Order Date], "&lt;="&amp;DATE(2022, 9, 12))</f>
        <v>8929710</v>
      </c>
      <c r="R538" s="25">
        <f>SUMIFS(Main_table[Amount], Main_table[Order Date], "&gt;"&amp;DATE(2022, 9, 12)-90, Main_table[Order Date], "&lt;="&amp;DATE(2022, 9, 12))</f>
        <v>12529390</v>
      </c>
      <c r="S538" s="25" t="b">
        <f>AND(Main_table[[#This Row],[Order Date]] &gt; DATE(2022,8,12), Main_table[[#This Row],[Order Date]] &lt;=DATE(2022,9,12))</f>
        <v>0</v>
      </c>
    </row>
    <row r="539" spans="2:19" ht="13.8" x14ac:dyDescent="0.25">
      <c r="B539" s="6" t="s">
        <v>1633</v>
      </c>
      <c r="C539" s="15">
        <v>44728</v>
      </c>
      <c r="D539" s="6" t="str">
        <f>TEXT(Main_table[[#This Row],[Order Date]],"d")</f>
        <v>16</v>
      </c>
      <c r="E539" s="6" t="str">
        <f>TEXT(Main_table[[#This Row],[Order Date]],"dddd")</f>
        <v>Thursday</v>
      </c>
      <c r="F539" s="6" t="str">
        <f>TEXT(Main_table[[#This Row],[Order Date]],"mmmm")</f>
        <v>June</v>
      </c>
      <c r="G539" s="6" t="s">
        <v>1634</v>
      </c>
      <c r="H539" s="6" t="s">
        <v>1635</v>
      </c>
      <c r="I539" s="6" t="s">
        <v>15</v>
      </c>
      <c r="J539" s="6" t="s">
        <v>37</v>
      </c>
      <c r="K539" s="25">
        <v>190</v>
      </c>
      <c r="L539" s="26">
        <v>1</v>
      </c>
      <c r="M539" s="25">
        <f>Main_table[[#This Row],[Qty]]*Main_table[[#This Row],[Price]]</f>
        <v>190</v>
      </c>
      <c r="N539" s="29" t="s">
        <v>17</v>
      </c>
      <c r="O539" s="25">
        <f>SUMIFS(Main_table[Amount], Main_table[Order Date], "&gt;"&amp;Main_table[[#This Row],[Order Date]]-30,Main_table[Order Date], "&lt;="&amp;Main_table[[#This Row],[Order Date]])</f>
        <v>2128930</v>
      </c>
      <c r="P539" s="25">
        <f>SUMIFS(Main_table[Amount], Main_table[Order Date], "&gt;"&amp;Main_table[[#This Row],[Order Date]]-90,Main_table[Order Date], "&lt;="&amp;Main_table[[#This Row],[Order Date]])</f>
        <v>5463290</v>
      </c>
      <c r="Q539" s="25">
        <f>SUMIFS(Main_table[Amount], Main_table[Order Date], "&gt;"&amp;DATE(2022, 9, 12)-30, Main_table[Order Date], "&lt;="&amp;DATE(2022, 9, 12))</f>
        <v>8929710</v>
      </c>
      <c r="R539" s="25">
        <f>SUMIFS(Main_table[Amount], Main_table[Order Date], "&gt;"&amp;DATE(2022, 9, 12)-90, Main_table[Order Date], "&lt;="&amp;DATE(2022, 9, 12))</f>
        <v>12529390</v>
      </c>
      <c r="S539" s="25" t="b">
        <f>AND(Main_table[[#This Row],[Order Date]] &gt; DATE(2022,8,12), Main_table[[#This Row],[Order Date]] &lt;=DATE(2022,9,12))</f>
        <v>0</v>
      </c>
    </row>
    <row r="540" spans="2:19" ht="13.8" x14ac:dyDescent="0.25">
      <c r="B540" s="6" t="s">
        <v>1636</v>
      </c>
      <c r="C540" s="15">
        <v>44728</v>
      </c>
      <c r="D540" s="6" t="str">
        <f>TEXT(Main_table[[#This Row],[Order Date]],"d")</f>
        <v>16</v>
      </c>
      <c r="E540" s="6" t="str">
        <f>TEXT(Main_table[[#This Row],[Order Date]],"dddd")</f>
        <v>Thursday</v>
      </c>
      <c r="F540" s="6" t="str">
        <f>TEXT(Main_table[[#This Row],[Order Date]],"mmmm")</f>
        <v>June</v>
      </c>
      <c r="G540" s="6" t="s">
        <v>1637</v>
      </c>
      <c r="H540" s="6" t="s">
        <v>1638</v>
      </c>
      <c r="I540" s="6" t="s">
        <v>21</v>
      </c>
      <c r="J540" s="6" t="s">
        <v>41</v>
      </c>
      <c r="K540" s="25">
        <v>4000</v>
      </c>
      <c r="L540" s="26">
        <v>2</v>
      </c>
      <c r="M540" s="25">
        <f>Main_table[[#This Row],[Qty]]*Main_table[[#This Row],[Price]]</f>
        <v>8000</v>
      </c>
      <c r="N540" s="6" t="s">
        <v>23</v>
      </c>
      <c r="O540" s="25">
        <f>SUMIFS(Main_table[Amount], Main_table[Order Date], "&gt;"&amp;Main_table[[#This Row],[Order Date]]-30,Main_table[Order Date], "&lt;="&amp;Main_table[[#This Row],[Order Date]])</f>
        <v>2128930</v>
      </c>
      <c r="P540" s="25">
        <f>SUMIFS(Main_table[Amount], Main_table[Order Date], "&gt;"&amp;Main_table[[#This Row],[Order Date]]-90,Main_table[Order Date], "&lt;="&amp;Main_table[[#This Row],[Order Date]])</f>
        <v>5463290</v>
      </c>
      <c r="Q540" s="25">
        <f>SUMIFS(Main_table[Amount], Main_table[Order Date], "&gt;"&amp;DATE(2022, 9, 12)-30, Main_table[Order Date], "&lt;="&amp;DATE(2022, 9, 12))</f>
        <v>8929710</v>
      </c>
      <c r="R540" s="25">
        <f>SUMIFS(Main_table[Amount], Main_table[Order Date], "&gt;"&amp;DATE(2022, 9, 12)-90, Main_table[Order Date], "&lt;="&amp;DATE(2022, 9, 12))</f>
        <v>12529390</v>
      </c>
      <c r="S540" s="25" t="b">
        <f>AND(Main_table[[#This Row],[Order Date]] &gt; DATE(2022,8,12), Main_table[[#This Row],[Order Date]] &lt;=DATE(2022,9,12))</f>
        <v>0</v>
      </c>
    </row>
    <row r="541" spans="2:19" ht="13.8" x14ac:dyDescent="0.25">
      <c r="B541" s="6" t="s">
        <v>1639</v>
      </c>
      <c r="C541" s="15">
        <v>44728</v>
      </c>
      <c r="D541" s="6" t="str">
        <f>TEXT(Main_table[[#This Row],[Order Date]],"d")</f>
        <v>16</v>
      </c>
      <c r="E541" s="6" t="str">
        <f>TEXT(Main_table[[#This Row],[Order Date]],"dddd")</f>
        <v>Thursday</v>
      </c>
      <c r="F541" s="6" t="str">
        <f>TEXT(Main_table[[#This Row],[Order Date]],"mmmm")</f>
        <v>June</v>
      </c>
      <c r="G541" s="6" t="s">
        <v>1640</v>
      </c>
      <c r="H541" s="6" t="s">
        <v>1641</v>
      </c>
      <c r="I541" s="6" t="s">
        <v>27</v>
      </c>
      <c r="J541" s="6" t="s">
        <v>45</v>
      </c>
      <c r="K541" s="25">
        <v>1500</v>
      </c>
      <c r="L541" s="26">
        <v>3</v>
      </c>
      <c r="M541" s="25">
        <f>Main_table[[#This Row],[Qty]]*Main_table[[#This Row],[Price]]</f>
        <v>4500</v>
      </c>
      <c r="N541" s="6" t="s">
        <v>17</v>
      </c>
      <c r="O541" s="25">
        <f>SUMIFS(Main_table[Amount], Main_table[Order Date], "&gt;"&amp;Main_table[[#This Row],[Order Date]]-30,Main_table[Order Date], "&lt;="&amp;Main_table[[#This Row],[Order Date]])</f>
        <v>2128930</v>
      </c>
      <c r="P541" s="25">
        <f>SUMIFS(Main_table[Amount], Main_table[Order Date], "&gt;"&amp;Main_table[[#This Row],[Order Date]]-90,Main_table[Order Date], "&lt;="&amp;Main_table[[#This Row],[Order Date]])</f>
        <v>5463290</v>
      </c>
      <c r="Q541" s="25">
        <f>SUMIFS(Main_table[Amount], Main_table[Order Date], "&gt;"&amp;DATE(2022, 9, 12)-30, Main_table[Order Date], "&lt;="&amp;DATE(2022, 9, 12))</f>
        <v>8929710</v>
      </c>
      <c r="R541" s="25">
        <f>SUMIFS(Main_table[Amount], Main_table[Order Date], "&gt;"&amp;DATE(2022, 9, 12)-90, Main_table[Order Date], "&lt;="&amp;DATE(2022, 9, 12))</f>
        <v>12529390</v>
      </c>
      <c r="S541" s="25" t="b">
        <f>AND(Main_table[[#This Row],[Order Date]] &gt; DATE(2022,8,12), Main_table[[#This Row],[Order Date]] &lt;=DATE(2022,9,12))</f>
        <v>0</v>
      </c>
    </row>
    <row r="542" spans="2:19" ht="13.8" x14ac:dyDescent="0.25">
      <c r="B542" s="6" t="s">
        <v>1642</v>
      </c>
      <c r="C542" s="15">
        <v>44729</v>
      </c>
      <c r="D542" s="6" t="str">
        <f>TEXT(Main_table[[#This Row],[Order Date]],"d")</f>
        <v>17</v>
      </c>
      <c r="E542" s="6" t="str">
        <f>TEXT(Main_table[[#This Row],[Order Date]],"dddd")</f>
        <v>Friday</v>
      </c>
      <c r="F542" s="6" t="str">
        <f>TEXT(Main_table[[#This Row],[Order Date]],"mmmm")</f>
        <v>June</v>
      </c>
      <c r="G542" s="6" t="s">
        <v>1643</v>
      </c>
      <c r="H542" s="6" t="s">
        <v>1644</v>
      </c>
      <c r="I542" s="6" t="s">
        <v>32</v>
      </c>
      <c r="J542" s="6" t="s">
        <v>16</v>
      </c>
      <c r="K542" s="25">
        <v>210</v>
      </c>
      <c r="L542" s="26">
        <v>7</v>
      </c>
      <c r="M542" s="25">
        <f>Main_table[[#This Row],[Qty]]*Main_table[[#This Row],[Price]]</f>
        <v>1470</v>
      </c>
      <c r="N542" s="6" t="s">
        <v>23</v>
      </c>
      <c r="O542" s="25">
        <f>SUMIFS(Main_table[Amount], Main_table[Order Date], "&gt;"&amp;Main_table[[#This Row],[Order Date]]-30,Main_table[Order Date], "&lt;="&amp;Main_table[[#This Row],[Order Date]])</f>
        <v>2094880</v>
      </c>
      <c r="P542" s="25">
        <f>SUMIFS(Main_table[Amount], Main_table[Order Date], "&gt;"&amp;Main_table[[#This Row],[Order Date]]-90,Main_table[Order Date], "&lt;="&amp;Main_table[[#This Row],[Order Date]])</f>
        <v>5513920</v>
      </c>
      <c r="Q542" s="25">
        <f>SUMIFS(Main_table[Amount], Main_table[Order Date], "&gt;"&amp;DATE(2022, 9, 12)-30, Main_table[Order Date], "&lt;="&amp;DATE(2022, 9, 12))</f>
        <v>8929710</v>
      </c>
      <c r="R542" s="25">
        <f>SUMIFS(Main_table[Amount], Main_table[Order Date], "&gt;"&amp;DATE(2022, 9, 12)-90, Main_table[Order Date], "&lt;="&amp;DATE(2022, 9, 12))</f>
        <v>12529390</v>
      </c>
      <c r="S542" s="25" t="b">
        <f>AND(Main_table[[#This Row],[Order Date]] &gt; DATE(2022,8,12), Main_table[[#This Row],[Order Date]] &lt;=DATE(2022,9,12))</f>
        <v>0</v>
      </c>
    </row>
    <row r="543" spans="2:19" ht="13.8" x14ac:dyDescent="0.25">
      <c r="B543" s="6" t="s">
        <v>1645</v>
      </c>
      <c r="C543" s="15">
        <v>44729</v>
      </c>
      <c r="D543" s="6" t="str">
        <f>TEXT(Main_table[[#This Row],[Order Date]],"d")</f>
        <v>17</v>
      </c>
      <c r="E543" s="6" t="str">
        <f>TEXT(Main_table[[#This Row],[Order Date]],"dddd")</f>
        <v>Friday</v>
      </c>
      <c r="F543" s="6" t="str">
        <f>TEXT(Main_table[[#This Row],[Order Date]],"mmmm")</f>
        <v>June</v>
      </c>
      <c r="G543" s="6" t="s">
        <v>1646</v>
      </c>
      <c r="H543" s="6" t="s">
        <v>1647</v>
      </c>
      <c r="I543" s="6" t="s">
        <v>15</v>
      </c>
      <c r="J543" s="6" t="s">
        <v>22</v>
      </c>
      <c r="K543" s="25">
        <v>4000</v>
      </c>
      <c r="L543" s="26">
        <v>6</v>
      </c>
      <c r="M543" s="25">
        <f>Main_table[[#This Row],[Qty]]*Main_table[[#This Row],[Price]]</f>
        <v>24000</v>
      </c>
      <c r="N543" s="29" t="s">
        <v>17</v>
      </c>
      <c r="O543" s="25">
        <f>SUMIFS(Main_table[Amount], Main_table[Order Date], "&gt;"&amp;Main_table[[#This Row],[Order Date]]-30,Main_table[Order Date], "&lt;="&amp;Main_table[[#This Row],[Order Date]])</f>
        <v>2094880</v>
      </c>
      <c r="P543" s="25">
        <f>SUMIFS(Main_table[Amount], Main_table[Order Date], "&gt;"&amp;Main_table[[#This Row],[Order Date]]-90,Main_table[Order Date], "&lt;="&amp;Main_table[[#This Row],[Order Date]])</f>
        <v>5513920</v>
      </c>
      <c r="Q543" s="25">
        <f>SUMIFS(Main_table[Amount], Main_table[Order Date], "&gt;"&amp;DATE(2022, 9, 12)-30, Main_table[Order Date], "&lt;="&amp;DATE(2022, 9, 12))</f>
        <v>8929710</v>
      </c>
      <c r="R543" s="25">
        <f>SUMIFS(Main_table[Amount], Main_table[Order Date], "&gt;"&amp;DATE(2022, 9, 12)-90, Main_table[Order Date], "&lt;="&amp;DATE(2022, 9, 12))</f>
        <v>12529390</v>
      </c>
      <c r="S543" s="25" t="b">
        <f>AND(Main_table[[#This Row],[Order Date]] &gt; DATE(2022,8,12), Main_table[[#This Row],[Order Date]] &lt;=DATE(2022,9,12))</f>
        <v>0</v>
      </c>
    </row>
    <row r="544" spans="2:19" ht="13.8" x14ac:dyDescent="0.25">
      <c r="B544" s="6" t="s">
        <v>1648</v>
      </c>
      <c r="C544" s="15">
        <v>44729</v>
      </c>
      <c r="D544" s="6" t="str">
        <f>TEXT(Main_table[[#This Row],[Order Date]],"d")</f>
        <v>17</v>
      </c>
      <c r="E544" s="6" t="str">
        <f>TEXT(Main_table[[#This Row],[Order Date]],"dddd")</f>
        <v>Friday</v>
      </c>
      <c r="F544" s="6" t="str">
        <f>TEXT(Main_table[[#This Row],[Order Date]],"mmmm")</f>
        <v>June</v>
      </c>
      <c r="G544" s="6" t="s">
        <v>1649</v>
      </c>
      <c r="H544" s="6" t="s">
        <v>1650</v>
      </c>
      <c r="I544" s="6" t="s">
        <v>21</v>
      </c>
      <c r="J544" s="6" t="s">
        <v>28</v>
      </c>
      <c r="K544" s="25">
        <v>3200</v>
      </c>
      <c r="L544" s="26">
        <v>1</v>
      </c>
      <c r="M544" s="25">
        <f>Main_table[[#This Row],[Qty]]*Main_table[[#This Row],[Price]]</f>
        <v>3200</v>
      </c>
      <c r="N544" s="6" t="s">
        <v>23</v>
      </c>
      <c r="O544" s="25">
        <f>SUMIFS(Main_table[Amount], Main_table[Order Date], "&gt;"&amp;Main_table[[#This Row],[Order Date]]-30,Main_table[Order Date], "&lt;="&amp;Main_table[[#This Row],[Order Date]])</f>
        <v>2094880</v>
      </c>
      <c r="P544" s="25">
        <f>SUMIFS(Main_table[Amount], Main_table[Order Date], "&gt;"&amp;Main_table[[#This Row],[Order Date]]-90,Main_table[Order Date], "&lt;="&amp;Main_table[[#This Row],[Order Date]])</f>
        <v>5513920</v>
      </c>
      <c r="Q544" s="25">
        <f>SUMIFS(Main_table[Amount], Main_table[Order Date], "&gt;"&amp;DATE(2022, 9, 12)-30, Main_table[Order Date], "&lt;="&amp;DATE(2022, 9, 12))</f>
        <v>8929710</v>
      </c>
      <c r="R544" s="25">
        <f>SUMIFS(Main_table[Amount], Main_table[Order Date], "&gt;"&amp;DATE(2022, 9, 12)-90, Main_table[Order Date], "&lt;="&amp;DATE(2022, 9, 12))</f>
        <v>12529390</v>
      </c>
      <c r="S544" s="25" t="b">
        <f>AND(Main_table[[#This Row],[Order Date]] &gt; DATE(2022,8,12), Main_table[[#This Row],[Order Date]] &lt;=DATE(2022,9,12))</f>
        <v>0</v>
      </c>
    </row>
    <row r="545" spans="2:19" ht="13.8" x14ac:dyDescent="0.25">
      <c r="B545" s="6" t="s">
        <v>1651</v>
      </c>
      <c r="C545" s="15">
        <v>44729</v>
      </c>
      <c r="D545" s="6" t="str">
        <f>TEXT(Main_table[[#This Row],[Order Date]],"d")</f>
        <v>17</v>
      </c>
      <c r="E545" s="6" t="str">
        <f>TEXT(Main_table[[#This Row],[Order Date]],"dddd")</f>
        <v>Friday</v>
      </c>
      <c r="F545" s="6" t="str">
        <f>TEXT(Main_table[[#This Row],[Order Date]],"mmmm")</f>
        <v>June</v>
      </c>
      <c r="G545" s="6" t="s">
        <v>1652</v>
      </c>
      <c r="H545" s="6" t="s">
        <v>1653</v>
      </c>
      <c r="I545" s="6" t="s">
        <v>27</v>
      </c>
      <c r="J545" s="6" t="s">
        <v>33</v>
      </c>
      <c r="K545" s="25">
        <v>2900</v>
      </c>
      <c r="L545" s="26">
        <v>3</v>
      </c>
      <c r="M545" s="25">
        <f>Main_table[[#This Row],[Qty]]*Main_table[[#This Row],[Price]]</f>
        <v>8700</v>
      </c>
      <c r="N545" s="6" t="s">
        <v>17</v>
      </c>
      <c r="O545" s="25">
        <f>SUMIFS(Main_table[Amount], Main_table[Order Date], "&gt;"&amp;Main_table[[#This Row],[Order Date]]-30,Main_table[Order Date], "&lt;="&amp;Main_table[[#This Row],[Order Date]])</f>
        <v>2094880</v>
      </c>
      <c r="P545" s="25">
        <f>SUMIFS(Main_table[Amount], Main_table[Order Date], "&gt;"&amp;Main_table[[#This Row],[Order Date]]-90,Main_table[Order Date], "&lt;="&amp;Main_table[[#This Row],[Order Date]])</f>
        <v>5513920</v>
      </c>
      <c r="Q545" s="25">
        <f>SUMIFS(Main_table[Amount], Main_table[Order Date], "&gt;"&amp;DATE(2022, 9, 12)-30, Main_table[Order Date], "&lt;="&amp;DATE(2022, 9, 12))</f>
        <v>8929710</v>
      </c>
      <c r="R545" s="25">
        <f>SUMIFS(Main_table[Amount], Main_table[Order Date], "&gt;"&amp;DATE(2022, 9, 12)-90, Main_table[Order Date], "&lt;="&amp;DATE(2022, 9, 12))</f>
        <v>12529390</v>
      </c>
      <c r="S545" s="25" t="b">
        <f>AND(Main_table[[#This Row],[Order Date]] &gt; DATE(2022,8,12), Main_table[[#This Row],[Order Date]] &lt;=DATE(2022,9,12))</f>
        <v>0</v>
      </c>
    </row>
    <row r="546" spans="2:19" ht="13.8" x14ac:dyDescent="0.25">
      <c r="B546" s="6" t="s">
        <v>1654</v>
      </c>
      <c r="C546" s="15">
        <v>44729</v>
      </c>
      <c r="D546" s="6" t="str">
        <f>TEXT(Main_table[[#This Row],[Order Date]],"d")</f>
        <v>17</v>
      </c>
      <c r="E546" s="6" t="str">
        <f>TEXT(Main_table[[#This Row],[Order Date]],"dddd")</f>
        <v>Friday</v>
      </c>
      <c r="F546" s="6" t="str">
        <f>TEXT(Main_table[[#This Row],[Order Date]],"mmmm")</f>
        <v>June</v>
      </c>
      <c r="G546" s="6" t="s">
        <v>1655</v>
      </c>
      <c r="H546" s="6" t="s">
        <v>1656</v>
      </c>
      <c r="I546" s="6" t="s">
        <v>32</v>
      </c>
      <c r="J546" s="6" t="s">
        <v>37</v>
      </c>
      <c r="K546" s="25">
        <v>190</v>
      </c>
      <c r="L546" s="26">
        <v>4</v>
      </c>
      <c r="M546" s="25">
        <f>Main_table[[#This Row],[Qty]]*Main_table[[#This Row],[Price]]</f>
        <v>760</v>
      </c>
      <c r="N546" s="6" t="s">
        <v>23</v>
      </c>
      <c r="O546" s="25">
        <f>SUMIFS(Main_table[Amount], Main_table[Order Date], "&gt;"&amp;Main_table[[#This Row],[Order Date]]-30,Main_table[Order Date], "&lt;="&amp;Main_table[[#This Row],[Order Date]])</f>
        <v>2094880</v>
      </c>
      <c r="P546" s="25">
        <f>SUMIFS(Main_table[Amount], Main_table[Order Date], "&gt;"&amp;Main_table[[#This Row],[Order Date]]-90,Main_table[Order Date], "&lt;="&amp;Main_table[[#This Row],[Order Date]])</f>
        <v>5513920</v>
      </c>
      <c r="Q546" s="25">
        <f>SUMIFS(Main_table[Amount], Main_table[Order Date], "&gt;"&amp;DATE(2022, 9, 12)-30, Main_table[Order Date], "&lt;="&amp;DATE(2022, 9, 12))</f>
        <v>8929710</v>
      </c>
      <c r="R546" s="25">
        <f>SUMIFS(Main_table[Amount], Main_table[Order Date], "&gt;"&amp;DATE(2022, 9, 12)-90, Main_table[Order Date], "&lt;="&amp;DATE(2022, 9, 12))</f>
        <v>12529390</v>
      </c>
      <c r="S546" s="25" t="b">
        <f>AND(Main_table[[#This Row],[Order Date]] &gt; DATE(2022,8,12), Main_table[[#This Row],[Order Date]] &lt;=DATE(2022,9,12))</f>
        <v>0</v>
      </c>
    </row>
    <row r="547" spans="2:19" ht="13.8" x14ac:dyDescent="0.25">
      <c r="B547" s="6" t="s">
        <v>1657</v>
      </c>
      <c r="C547" s="15">
        <v>44729</v>
      </c>
      <c r="D547" s="6" t="str">
        <f>TEXT(Main_table[[#This Row],[Order Date]],"d")</f>
        <v>17</v>
      </c>
      <c r="E547" s="6" t="str">
        <f>TEXT(Main_table[[#This Row],[Order Date]],"dddd")</f>
        <v>Friday</v>
      </c>
      <c r="F547" s="6" t="str">
        <f>TEXT(Main_table[[#This Row],[Order Date]],"mmmm")</f>
        <v>June</v>
      </c>
      <c r="G547" s="6" t="s">
        <v>1658</v>
      </c>
      <c r="H547" s="6" t="s">
        <v>1659</v>
      </c>
      <c r="I547" s="6" t="s">
        <v>15</v>
      </c>
      <c r="J547" s="6" t="s">
        <v>41</v>
      </c>
      <c r="K547" s="25">
        <v>4000</v>
      </c>
      <c r="L547" s="26">
        <v>2</v>
      </c>
      <c r="M547" s="25">
        <f>Main_table[[#This Row],[Qty]]*Main_table[[#This Row],[Price]]</f>
        <v>8000</v>
      </c>
      <c r="N547" s="29" t="s">
        <v>17</v>
      </c>
      <c r="O547" s="25">
        <f>SUMIFS(Main_table[Amount], Main_table[Order Date], "&gt;"&amp;Main_table[[#This Row],[Order Date]]-30,Main_table[Order Date], "&lt;="&amp;Main_table[[#This Row],[Order Date]])</f>
        <v>2094880</v>
      </c>
      <c r="P547" s="25">
        <f>SUMIFS(Main_table[Amount], Main_table[Order Date], "&gt;"&amp;Main_table[[#This Row],[Order Date]]-90,Main_table[Order Date], "&lt;="&amp;Main_table[[#This Row],[Order Date]])</f>
        <v>5513920</v>
      </c>
      <c r="Q547" s="25">
        <f>SUMIFS(Main_table[Amount], Main_table[Order Date], "&gt;"&amp;DATE(2022, 9, 12)-30, Main_table[Order Date], "&lt;="&amp;DATE(2022, 9, 12))</f>
        <v>8929710</v>
      </c>
      <c r="R547" s="25">
        <f>SUMIFS(Main_table[Amount], Main_table[Order Date], "&gt;"&amp;DATE(2022, 9, 12)-90, Main_table[Order Date], "&lt;="&amp;DATE(2022, 9, 12))</f>
        <v>12529390</v>
      </c>
      <c r="S547" s="25" t="b">
        <f>AND(Main_table[[#This Row],[Order Date]] &gt; DATE(2022,8,12), Main_table[[#This Row],[Order Date]] &lt;=DATE(2022,9,12))</f>
        <v>0</v>
      </c>
    </row>
    <row r="548" spans="2:19" ht="13.8" x14ac:dyDescent="0.25">
      <c r="B548" s="6" t="s">
        <v>1660</v>
      </c>
      <c r="C548" s="15">
        <v>44729</v>
      </c>
      <c r="D548" s="6" t="str">
        <f>TEXT(Main_table[[#This Row],[Order Date]],"d")</f>
        <v>17</v>
      </c>
      <c r="E548" s="6" t="str">
        <f>TEXT(Main_table[[#This Row],[Order Date]],"dddd")</f>
        <v>Friday</v>
      </c>
      <c r="F548" s="6" t="str">
        <f>TEXT(Main_table[[#This Row],[Order Date]],"mmmm")</f>
        <v>June</v>
      </c>
      <c r="G548" s="6" t="s">
        <v>1661</v>
      </c>
      <c r="H548" s="6" t="s">
        <v>1662</v>
      </c>
      <c r="I548" s="6" t="s">
        <v>21</v>
      </c>
      <c r="J548" s="6" t="s">
        <v>45</v>
      </c>
      <c r="K548" s="25">
        <v>1500</v>
      </c>
      <c r="L548" s="26">
        <v>3</v>
      </c>
      <c r="M548" s="25">
        <f>Main_table[[#This Row],[Qty]]*Main_table[[#This Row],[Price]]</f>
        <v>4500</v>
      </c>
      <c r="N548" s="6" t="s">
        <v>23</v>
      </c>
      <c r="O548" s="25">
        <f>SUMIFS(Main_table[Amount], Main_table[Order Date], "&gt;"&amp;Main_table[[#This Row],[Order Date]]-30,Main_table[Order Date], "&lt;="&amp;Main_table[[#This Row],[Order Date]])</f>
        <v>2094880</v>
      </c>
      <c r="P548" s="25">
        <f>SUMIFS(Main_table[Amount], Main_table[Order Date], "&gt;"&amp;Main_table[[#This Row],[Order Date]]-90,Main_table[Order Date], "&lt;="&amp;Main_table[[#This Row],[Order Date]])</f>
        <v>5513920</v>
      </c>
      <c r="Q548" s="25">
        <f>SUMIFS(Main_table[Amount], Main_table[Order Date], "&gt;"&amp;DATE(2022, 9, 12)-30, Main_table[Order Date], "&lt;="&amp;DATE(2022, 9, 12))</f>
        <v>8929710</v>
      </c>
      <c r="R548" s="25">
        <f>SUMIFS(Main_table[Amount], Main_table[Order Date], "&gt;"&amp;DATE(2022, 9, 12)-90, Main_table[Order Date], "&lt;="&amp;DATE(2022, 9, 12))</f>
        <v>12529390</v>
      </c>
      <c r="S548" s="25" t="b">
        <f>AND(Main_table[[#This Row],[Order Date]] &gt; DATE(2022,8,12), Main_table[[#This Row],[Order Date]] &lt;=DATE(2022,9,12))</f>
        <v>0</v>
      </c>
    </row>
    <row r="549" spans="2:19" ht="13.8" x14ac:dyDescent="0.25">
      <c r="B549" s="6" t="s">
        <v>1663</v>
      </c>
      <c r="C549" s="15">
        <v>44730</v>
      </c>
      <c r="D549" s="6" t="str">
        <f>TEXT(Main_table[[#This Row],[Order Date]],"d")</f>
        <v>18</v>
      </c>
      <c r="E549" s="6" t="str">
        <f>TEXT(Main_table[[#This Row],[Order Date]],"dddd")</f>
        <v>Saturday</v>
      </c>
      <c r="F549" s="6" t="str">
        <f>TEXT(Main_table[[#This Row],[Order Date]],"mmmm")</f>
        <v>June</v>
      </c>
      <c r="G549" s="6" t="s">
        <v>1664</v>
      </c>
      <c r="H549" s="6" t="s">
        <v>1665</v>
      </c>
      <c r="I549" s="6" t="s">
        <v>27</v>
      </c>
      <c r="J549" s="6" t="s">
        <v>16</v>
      </c>
      <c r="K549" s="25">
        <v>210</v>
      </c>
      <c r="L549" s="26">
        <v>4</v>
      </c>
      <c r="M549" s="25">
        <f>Main_table[[#This Row],[Qty]]*Main_table[[#This Row],[Price]]</f>
        <v>840</v>
      </c>
      <c r="N549" s="6" t="s">
        <v>17</v>
      </c>
      <c r="O549" s="25">
        <f>SUMIFS(Main_table[Amount], Main_table[Order Date], "&gt;"&amp;Main_table[[#This Row],[Order Date]]-30,Main_table[Order Date], "&lt;="&amp;Main_table[[#This Row],[Order Date]])</f>
        <v>2144870</v>
      </c>
      <c r="P549" s="25">
        <f>SUMIFS(Main_table[Amount], Main_table[Order Date], "&gt;"&amp;Main_table[[#This Row],[Order Date]]-90,Main_table[Order Date], "&lt;="&amp;Main_table[[#This Row],[Order Date]])</f>
        <v>5613720</v>
      </c>
      <c r="Q549" s="25">
        <f>SUMIFS(Main_table[Amount], Main_table[Order Date], "&gt;"&amp;DATE(2022, 9, 12)-30, Main_table[Order Date], "&lt;="&amp;DATE(2022, 9, 12))</f>
        <v>8929710</v>
      </c>
      <c r="R549" s="25">
        <f>SUMIFS(Main_table[Amount], Main_table[Order Date], "&gt;"&amp;DATE(2022, 9, 12)-90, Main_table[Order Date], "&lt;="&amp;DATE(2022, 9, 12))</f>
        <v>12529390</v>
      </c>
      <c r="S549" s="25" t="b">
        <f>AND(Main_table[[#This Row],[Order Date]] &gt; DATE(2022,8,12), Main_table[[#This Row],[Order Date]] &lt;=DATE(2022,9,12))</f>
        <v>0</v>
      </c>
    </row>
    <row r="550" spans="2:19" ht="13.8" x14ac:dyDescent="0.25">
      <c r="B550" s="6" t="s">
        <v>1666</v>
      </c>
      <c r="C550" s="15">
        <v>44730</v>
      </c>
      <c r="D550" s="6" t="str">
        <f>TEXT(Main_table[[#This Row],[Order Date]],"d")</f>
        <v>18</v>
      </c>
      <c r="E550" s="6" t="str">
        <f>TEXT(Main_table[[#This Row],[Order Date]],"dddd")</f>
        <v>Saturday</v>
      </c>
      <c r="F550" s="6" t="str">
        <f>TEXT(Main_table[[#This Row],[Order Date]],"mmmm")</f>
        <v>June</v>
      </c>
      <c r="G550" s="6" t="s">
        <v>1667</v>
      </c>
      <c r="H550" s="6" t="s">
        <v>1668</v>
      </c>
      <c r="I550" s="6" t="s">
        <v>32</v>
      </c>
      <c r="J550" s="6" t="s">
        <v>22</v>
      </c>
      <c r="K550" s="25">
        <v>4000</v>
      </c>
      <c r="L550" s="26">
        <v>5</v>
      </c>
      <c r="M550" s="25">
        <f>Main_table[[#This Row],[Qty]]*Main_table[[#This Row],[Price]]</f>
        <v>20000</v>
      </c>
      <c r="N550" s="6" t="s">
        <v>23</v>
      </c>
      <c r="O550" s="25">
        <f>SUMIFS(Main_table[Amount], Main_table[Order Date], "&gt;"&amp;Main_table[[#This Row],[Order Date]]-30,Main_table[Order Date], "&lt;="&amp;Main_table[[#This Row],[Order Date]])</f>
        <v>2144870</v>
      </c>
      <c r="P550" s="25">
        <f>SUMIFS(Main_table[Amount], Main_table[Order Date], "&gt;"&amp;Main_table[[#This Row],[Order Date]]-90,Main_table[Order Date], "&lt;="&amp;Main_table[[#This Row],[Order Date]])</f>
        <v>5613720</v>
      </c>
      <c r="Q550" s="25">
        <f>SUMIFS(Main_table[Amount], Main_table[Order Date], "&gt;"&amp;DATE(2022, 9, 12)-30, Main_table[Order Date], "&lt;="&amp;DATE(2022, 9, 12))</f>
        <v>8929710</v>
      </c>
      <c r="R550" s="25">
        <f>SUMIFS(Main_table[Amount], Main_table[Order Date], "&gt;"&amp;DATE(2022, 9, 12)-90, Main_table[Order Date], "&lt;="&amp;DATE(2022, 9, 12))</f>
        <v>12529390</v>
      </c>
      <c r="S550" s="25" t="b">
        <f>AND(Main_table[[#This Row],[Order Date]] &gt; DATE(2022,8,12), Main_table[[#This Row],[Order Date]] &lt;=DATE(2022,9,12))</f>
        <v>0</v>
      </c>
    </row>
    <row r="551" spans="2:19" ht="13.8" x14ac:dyDescent="0.25">
      <c r="B551" s="6" t="s">
        <v>1669</v>
      </c>
      <c r="C551" s="15">
        <v>44730</v>
      </c>
      <c r="D551" s="6" t="str">
        <f>TEXT(Main_table[[#This Row],[Order Date]],"d")</f>
        <v>18</v>
      </c>
      <c r="E551" s="6" t="str">
        <f>TEXT(Main_table[[#This Row],[Order Date]],"dddd")</f>
        <v>Saturday</v>
      </c>
      <c r="F551" s="6" t="str">
        <f>TEXT(Main_table[[#This Row],[Order Date]],"mmmm")</f>
        <v>June</v>
      </c>
      <c r="G551" s="6" t="s">
        <v>1670</v>
      </c>
      <c r="H551" s="6" t="s">
        <v>1671</v>
      </c>
      <c r="I551" s="6" t="s">
        <v>15</v>
      </c>
      <c r="J551" s="6" t="s">
        <v>28</v>
      </c>
      <c r="K551" s="25">
        <v>3200</v>
      </c>
      <c r="L551" s="26">
        <v>6</v>
      </c>
      <c r="M551" s="25">
        <f>Main_table[[#This Row],[Qty]]*Main_table[[#This Row],[Price]]</f>
        <v>19200</v>
      </c>
      <c r="N551" s="29" t="s">
        <v>17</v>
      </c>
      <c r="O551" s="25">
        <f>SUMIFS(Main_table[Amount], Main_table[Order Date], "&gt;"&amp;Main_table[[#This Row],[Order Date]]-30,Main_table[Order Date], "&lt;="&amp;Main_table[[#This Row],[Order Date]])</f>
        <v>2144870</v>
      </c>
      <c r="P551" s="25">
        <f>SUMIFS(Main_table[Amount], Main_table[Order Date], "&gt;"&amp;Main_table[[#This Row],[Order Date]]-90,Main_table[Order Date], "&lt;="&amp;Main_table[[#This Row],[Order Date]])</f>
        <v>5613720</v>
      </c>
      <c r="Q551" s="25">
        <f>SUMIFS(Main_table[Amount], Main_table[Order Date], "&gt;"&amp;DATE(2022, 9, 12)-30, Main_table[Order Date], "&lt;="&amp;DATE(2022, 9, 12))</f>
        <v>8929710</v>
      </c>
      <c r="R551" s="25">
        <f>SUMIFS(Main_table[Amount], Main_table[Order Date], "&gt;"&amp;DATE(2022, 9, 12)-90, Main_table[Order Date], "&lt;="&amp;DATE(2022, 9, 12))</f>
        <v>12529390</v>
      </c>
      <c r="S551" s="25" t="b">
        <f>AND(Main_table[[#This Row],[Order Date]] &gt; DATE(2022,8,12), Main_table[[#This Row],[Order Date]] &lt;=DATE(2022,9,12))</f>
        <v>0</v>
      </c>
    </row>
    <row r="552" spans="2:19" ht="13.8" x14ac:dyDescent="0.25">
      <c r="B552" s="6" t="s">
        <v>1672</v>
      </c>
      <c r="C552" s="15">
        <v>44730</v>
      </c>
      <c r="D552" s="6" t="str">
        <f>TEXT(Main_table[[#This Row],[Order Date]],"d")</f>
        <v>18</v>
      </c>
      <c r="E552" s="6" t="str">
        <f>TEXT(Main_table[[#This Row],[Order Date]],"dddd")</f>
        <v>Saturday</v>
      </c>
      <c r="F552" s="6" t="str">
        <f>TEXT(Main_table[[#This Row],[Order Date]],"mmmm")</f>
        <v>June</v>
      </c>
      <c r="G552" s="6" t="s">
        <v>1673</v>
      </c>
      <c r="H552" s="6" t="s">
        <v>1674</v>
      </c>
      <c r="I552" s="6" t="s">
        <v>21</v>
      </c>
      <c r="J552" s="6" t="s">
        <v>33</v>
      </c>
      <c r="K552" s="25">
        <v>2900</v>
      </c>
      <c r="L552" s="26">
        <v>5</v>
      </c>
      <c r="M552" s="25">
        <f>Main_table[[#This Row],[Qty]]*Main_table[[#This Row],[Price]]</f>
        <v>14500</v>
      </c>
      <c r="N552" s="6" t="s">
        <v>23</v>
      </c>
      <c r="O552" s="25">
        <f>SUMIFS(Main_table[Amount], Main_table[Order Date], "&gt;"&amp;Main_table[[#This Row],[Order Date]]-30,Main_table[Order Date], "&lt;="&amp;Main_table[[#This Row],[Order Date]])</f>
        <v>2144870</v>
      </c>
      <c r="P552" s="25">
        <f>SUMIFS(Main_table[Amount], Main_table[Order Date], "&gt;"&amp;Main_table[[#This Row],[Order Date]]-90,Main_table[Order Date], "&lt;="&amp;Main_table[[#This Row],[Order Date]])</f>
        <v>5613720</v>
      </c>
      <c r="Q552" s="25">
        <f>SUMIFS(Main_table[Amount], Main_table[Order Date], "&gt;"&amp;DATE(2022, 9, 12)-30, Main_table[Order Date], "&lt;="&amp;DATE(2022, 9, 12))</f>
        <v>8929710</v>
      </c>
      <c r="R552" s="25">
        <f>SUMIFS(Main_table[Amount], Main_table[Order Date], "&gt;"&amp;DATE(2022, 9, 12)-90, Main_table[Order Date], "&lt;="&amp;DATE(2022, 9, 12))</f>
        <v>12529390</v>
      </c>
      <c r="S552" s="25" t="b">
        <f>AND(Main_table[[#This Row],[Order Date]] &gt; DATE(2022,8,12), Main_table[[#This Row],[Order Date]] &lt;=DATE(2022,9,12))</f>
        <v>0</v>
      </c>
    </row>
    <row r="553" spans="2:19" ht="13.8" x14ac:dyDescent="0.25">
      <c r="B553" s="6" t="s">
        <v>1675</v>
      </c>
      <c r="C553" s="15">
        <v>44730</v>
      </c>
      <c r="D553" s="6" t="str">
        <f>TEXT(Main_table[[#This Row],[Order Date]],"d")</f>
        <v>18</v>
      </c>
      <c r="E553" s="6" t="str">
        <f>TEXT(Main_table[[#This Row],[Order Date]],"dddd")</f>
        <v>Saturday</v>
      </c>
      <c r="F553" s="6" t="str">
        <f>TEXT(Main_table[[#This Row],[Order Date]],"mmmm")</f>
        <v>June</v>
      </c>
      <c r="G553" s="6" t="s">
        <v>1676</v>
      </c>
      <c r="H553" s="6" t="s">
        <v>1677</v>
      </c>
      <c r="I553" s="6" t="s">
        <v>27</v>
      </c>
      <c r="J553" s="6" t="s">
        <v>37</v>
      </c>
      <c r="K553" s="25">
        <v>190</v>
      </c>
      <c r="L553" s="26">
        <v>4</v>
      </c>
      <c r="M553" s="25">
        <f>Main_table[[#This Row],[Qty]]*Main_table[[#This Row],[Price]]</f>
        <v>760</v>
      </c>
      <c r="N553" s="6" t="s">
        <v>17</v>
      </c>
      <c r="O553" s="25">
        <f>SUMIFS(Main_table[Amount], Main_table[Order Date], "&gt;"&amp;Main_table[[#This Row],[Order Date]]-30,Main_table[Order Date], "&lt;="&amp;Main_table[[#This Row],[Order Date]])</f>
        <v>2144870</v>
      </c>
      <c r="P553" s="25">
        <f>SUMIFS(Main_table[Amount], Main_table[Order Date], "&gt;"&amp;Main_table[[#This Row],[Order Date]]-90,Main_table[Order Date], "&lt;="&amp;Main_table[[#This Row],[Order Date]])</f>
        <v>5613720</v>
      </c>
      <c r="Q553" s="25">
        <f>SUMIFS(Main_table[Amount], Main_table[Order Date], "&gt;"&amp;DATE(2022, 9, 12)-30, Main_table[Order Date], "&lt;="&amp;DATE(2022, 9, 12))</f>
        <v>8929710</v>
      </c>
      <c r="R553" s="25">
        <f>SUMIFS(Main_table[Amount], Main_table[Order Date], "&gt;"&amp;DATE(2022, 9, 12)-90, Main_table[Order Date], "&lt;="&amp;DATE(2022, 9, 12))</f>
        <v>12529390</v>
      </c>
      <c r="S553" s="25" t="b">
        <f>AND(Main_table[[#This Row],[Order Date]] &gt; DATE(2022,8,12), Main_table[[#This Row],[Order Date]] &lt;=DATE(2022,9,12))</f>
        <v>0</v>
      </c>
    </row>
    <row r="554" spans="2:19" ht="13.8" x14ac:dyDescent="0.25">
      <c r="B554" s="6" t="s">
        <v>1678</v>
      </c>
      <c r="C554" s="15">
        <v>44730</v>
      </c>
      <c r="D554" s="6" t="str">
        <f>TEXT(Main_table[[#This Row],[Order Date]],"d")</f>
        <v>18</v>
      </c>
      <c r="E554" s="6" t="str">
        <f>TEXT(Main_table[[#This Row],[Order Date]],"dddd")</f>
        <v>Saturday</v>
      </c>
      <c r="F554" s="6" t="str">
        <f>TEXT(Main_table[[#This Row],[Order Date]],"mmmm")</f>
        <v>June</v>
      </c>
      <c r="G554" s="6" t="s">
        <v>1679</v>
      </c>
      <c r="H554" s="6" t="s">
        <v>1680</v>
      </c>
      <c r="I554" s="6" t="s">
        <v>32</v>
      </c>
      <c r="J554" s="6" t="s">
        <v>41</v>
      </c>
      <c r="K554" s="25">
        <v>4000</v>
      </c>
      <c r="L554" s="26">
        <v>10</v>
      </c>
      <c r="M554" s="25">
        <f>Main_table[[#This Row],[Qty]]*Main_table[[#This Row],[Price]]</f>
        <v>40000</v>
      </c>
      <c r="N554" s="6" t="s">
        <v>23</v>
      </c>
      <c r="O554" s="25">
        <f>SUMIFS(Main_table[Amount], Main_table[Order Date], "&gt;"&amp;Main_table[[#This Row],[Order Date]]-30,Main_table[Order Date], "&lt;="&amp;Main_table[[#This Row],[Order Date]])</f>
        <v>2144870</v>
      </c>
      <c r="P554" s="25">
        <f>SUMIFS(Main_table[Amount], Main_table[Order Date], "&gt;"&amp;Main_table[[#This Row],[Order Date]]-90,Main_table[Order Date], "&lt;="&amp;Main_table[[#This Row],[Order Date]])</f>
        <v>5613720</v>
      </c>
      <c r="Q554" s="25">
        <f>SUMIFS(Main_table[Amount], Main_table[Order Date], "&gt;"&amp;DATE(2022, 9, 12)-30, Main_table[Order Date], "&lt;="&amp;DATE(2022, 9, 12))</f>
        <v>8929710</v>
      </c>
      <c r="R554" s="25">
        <f>SUMIFS(Main_table[Amount], Main_table[Order Date], "&gt;"&amp;DATE(2022, 9, 12)-90, Main_table[Order Date], "&lt;="&amp;DATE(2022, 9, 12))</f>
        <v>12529390</v>
      </c>
      <c r="S554" s="25" t="b">
        <f>AND(Main_table[[#This Row],[Order Date]] &gt; DATE(2022,8,12), Main_table[[#This Row],[Order Date]] &lt;=DATE(2022,9,12))</f>
        <v>0</v>
      </c>
    </row>
    <row r="555" spans="2:19" ht="13.8" x14ac:dyDescent="0.25">
      <c r="B555" s="6" t="s">
        <v>1681</v>
      </c>
      <c r="C555" s="15">
        <v>44730</v>
      </c>
      <c r="D555" s="6" t="str">
        <f>TEXT(Main_table[[#This Row],[Order Date]],"d")</f>
        <v>18</v>
      </c>
      <c r="E555" s="6" t="str">
        <f>TEXT(Main_table[[#This Row],[Order Date]],"dddd")</f>
        <v>Saturday</v>
      </c>
      <c r="F555" s="6" t="str">
        <f>TEXT(Main_table[[#This Row],[Order Date]],"mmmm")</f>
        <v>June</v>
      </c>
      <c r="G555" s="6" t="s">
        <v>1682</v>
      </c>
      <c r="H555" s="6" t="s">
        <v>1683</v>
      </c>
      <c r="I555" s="6" t="s">
        <v>15</v>
      </c>
      <c r="J555" s="6" t="s">
        <v>45</v>
      </c>
      <c r="K555" s="25">
        <v>1500</v>
      </c>
      <c r="L555" s="26">
        <v>3</v>
      </c>
      <c r="M555" s="25">
        <f>Main_table[[#This Row],[Qty]]*Main_table[[#This Row],[Price]]</f>
        <v>4500</v>
      </c>
      <c r="N555" s="29" t="s">
        <v>17</v>
      </c>
      <c r="O555" s="25">
        <f>SUMIFS(Main_table[Amount], Main_table[Order Date], "&gt;"&amp;Main_table[[#This Row],[Order Date]]-30,Main_table[Order Date], "&lt;="&amp;Main_table[[#This Row],[Order Date]])</f>
        <v>2144870</v>
      </c>
      <c r="P555" s="25">
        <f>SUMIFS(Main_table[Amount], Main_table[Order Date], "&gt;"&amp;Main_table[[#This Row],[Order Date]]-90,Main_table[Order Date], "&lt;="&amp;Main_table[[#This Row],[Order Date]])</f>
        <v>5613720</v>
      </c>
      <c r="Q555" s="25">
        <f>SUMIFS(Main_table[Amount], Main_table[Order Date], "&gt;"&amp;DATE(2022, 9, 12)-30, Main_table[Order Date], "&lt;="&amp;DATE(2022, 9, 12))</f>
        <v>8929710</v>
      </c>
      <c r="R555" s="25">
        <f>SUMIFS(Main_table[Amount], Main_table[Order Date], "&gt;"&amp;DATE(2022, 9, 12)-90, Main_table[Order Date], "&lt;="&amp;DATE(2022, 9, 12))</f>
        <v>12529390</v>
      </c>
      <c r="S555" s="25" t="b">
        <f>AND(Main_table[[#This Row],[Order Date]] &gt; DATE(2022,8,12), Main_table[[#This Row],[Order Date]] &lt;=DATE(2022,9,12))</f>
        <v>0</v>
      </c>
    </row>
    <row r="556" spans="2:19" ht="13.8" x14ac:dyDescent="0.25">
      <c r="B556" s="6" t="s">
        <v>1684</v>
      </c>
      <c r="C556" s="15">
        <v>44731</v>
      </c>
      <c r="D556" s="6" t="str">
        <f>TEXT(Main_table[[#This Row],[Order Date]],"d")</f>
        <v>19</v>
      </c>
      <c r="E556" s="6" t="str">
        <f>TEXT(Main_table[[#This Row],[Order Date]],"dddd")</f>
        <v>Sunday</v>
      </c>
      <c r="F556" s="6" t="str">
        <f>TEXT(Main_table[[#This Row],[Order Date]],"mmmm")</f>
        <v>June</v>
      </c>
      <c r="G556" s="6" t="s">
        <v>1685</v>
      </c>
      <c r="H556" s="6" t="s">
        <v>1686</v>
      </c>
      <c r="I556" s="6" t="s">
        <v>21</v>
      </c>
      <c r="J556" s="6" t="s">
        <v>16</v>
      </c>
      <c r="K556" s="25">
        <v>210</v>
      </c>
      <c r="L556" s="26">
        <v>4</v>
      </c>
      <c r="M556" s="25">
        <f>Main_table[[#This Row],[Qty]]*Main_table[[#This Row],[Price]]</f>
        <v>840</v>
      </c>
      <c r="N556" s="6" t="s">
        <v>23</v>
      </c>
      <c r="O556" s="25">
        <f>SUMIFS(Main_table[Amount], Main_table[Order Date], "&gt;"&amp;Main_table[[#This Row],[Order Date]]-30,Main_table[Order Date], "&lt;="&amp;Main_table[[#This Row],[Order Date]])</f>
        <v>2178920</v>
      </c>
      <c r="P556" s="25">
        <f>SUMIFS(Main_table[Amount], Main_table[Order Date], "&gt;"&amp;Main_table[[#This Row],[Order Date]]-90,Main_table[Order Date], "&lt;="&amp;Main_table[[#This Row],[Order Date]])</f>
        <v>5698400</v>
      </c>
      <c r="Q556" s="25">
        <f>SUMIFS(Main_table[Amount], Main_table[Order Date], "&gt;"&amp;DATE(2022, 9, 12)-30, Main_table[Order Date], "&lt;="&amp;DATE(2022, 9, 12))</f>
        <v>8929710</v>
      </c>
      <c r="R556" s="25">
        <f>SUMIFS(Main_table[Amount], Main_table[Order Date], "&gt;"&amp;DATE(2022, 9, 12)-90, Main_table[Order Date], "&lt;="&amp;DATE(2022, 9, 12))</f>
        <v>12529390</v>
      </c>
      <c r="S556" s="25" t="b">
        <f>AND(Main_table[[#This Row],[Order Date]] &gt; DATE(2022,8,12), Main_table[[#This Row],[Order Date]] &lt;=DATE(2022,9,12))</f>
        <v>0</v>
      </c>
    </row>
    <row r="557" spans="2:19" ht="13.8" x14ac:dyDescent="0.25">
      <c r="B557" s="6" t="s">
        <v>1687</v>
      </c>
      <c r="C557" s="15">
        <v>44731</v>
      </c>
      <c r="D557" s="6" t="str">
        <f>TEXT(Main_table[[#This Row],[Order Date]],"d")</f>
        <v>19</v>
      </c>
      <c r="E557" s="6" t="str">
        <f>TEXT(Main_table[[#This Row],[Order Date]],"dddd")</f>
        <v>Sunday</v>
      </c>
      <c r="F557" s="6" t="str">
        <f>TEXT(Main_table[[#This Row],[Order Date]],"mmmm")</f>
        <v>June</v>
      </c>
      <c r="G557" s="6" t="s">
        <v>1688</v>
      </c>
      <c r="H557" s="6" t="s">
        <v>1689</v>
      </c>
      <c r="I557" s="6" t="s">
        <v>27</v>
      </c>
      <c r="J557" s="6" t="s">
        <v>22</v>
      </c>
      <c r="K557" s="25">
        <v>4000</v>
      </c>
      <c r="L557" s="26">
        <v>5</v>
      </c>
      <c r="M557" s="25">
        <f>Main_table[[#This Row],[Qty]]*Main_table[[#This Row],[Price]]</f>
        <v>20000</v>
      </c>
      <c r="N557" s="6" t="s">
        <v>17</v>
      </c>
      <c r="O557" s="25">
        <f>SUMIFS(Main_table[Amount], Main_table[Order Date], "&gt;"&amp;Main_table[[#This Row],[Order Date]]-30,Main_table[Order Date], "&lt;="&amp;Main_table[[#This Row],[Order Date]])</f>
        <v>2178920</v>
      </c>
      <c r="P557" s="25">
        <f>SUMIFS(Main_table[Amount], Main_table[Order Date], "&gt;"&amp;Main_table[[#This Row],[Order Date]]-90,Main_table[Order Date], "&lt;="&amp;Main_table[[#This Row],[Order Date]])</f>
        <v>5698400</v>
      </c>
      <c r="Q557" s="25">
        <f>SUMIFS(Main_table[Amount], Main_table[Order Date], "&gt;"&amp;DATE(2022, 9, 12)-30, Main_table[Order Date], "&lt;="&amp;DATE(2022, 9, 12))</f>
        <v>8929710</v>
      </c>
      <c r="R557" s="25">
        <f>SUMIFS(Main_table[Amount], Main_table[Order Date], "&gt;"&amp;DATE(2022, 9, 12)-90, Main_table[Order Date], "&lt;="&amp;DATE(2022, 9, 12))</f>
        <v>12529390</v>
      </c>
      <c r="S557" s="25" t="b">
        <f>AND(Main_table[[#This Row],[Order Date]] &gt; DATE(2022,8,12), Main_table[[#This Row],[Order Date]] &lt;=DATE(2022,9,12))</f>
        <v>0</v>
      </c>
    </row>
    <row r="558" spans="2:19" ht="13.8" x14ac:dyDescent="0.25">
      <c r="B558" s="6" t="s">
        <v>1690</v>
      </c>
      <c r="C558" s="15">
        <v>44731</v>
      </c>
      <c r="D558" s="6" t="str">
        <f>TEXT(Main_table[[#This Row],[Order Date]],"d")</f>
        <v>19</v>
      </c>
      <c r="E558" s="6" t="str">
        <f>TEXT(Main_table[[#This Row],[Order Date]],"dddd")</f>
        <v>Sunday</v>
      </c>
      <c r="F558" s="6" t="str">
        <f>TEXT(Main_table[[#This Row],[Order Date]],"mmmm")</f>
        <v>June</v>
      </c>
      <c r="G558" s="6" t="s">
        <v>1691</v>
      </c>
      <c r="H558" s="6" t="s">
        <v>1692</v>
      </c>
      <c r="I558" s="6" t="s">
        <v>32</v>
      </c>
      <c r="J558" s="6" t="s">
        <v>28</v>
      </c>
      <c r="K558" s="25">
        <v>3200</v>
      </c>
      <c r="L558" s="26">
        <v>6</v>
      </c>
      <c r="M558" s="25">
        <f>Main_table[[#This Row],[Qty]]*Main_table[[#This Row],[Price]]</f>
        <v>19200</v>
      </c>
      <c r="N558" s="6" t="s">
        <v>23</v>
      </c>
      <c r="O558" s="25">
        <f>SUMIFS(Main_table[Amount], Main_table[Order Date], "&gt;"&amp;Main_table[[#This Row],[Order Date]]-30,Main_table[Order Date], "&lt;="&amp;Main_table[[#This Row],[Order Date]])</f>
        <v>2178920</v>
      </c>
      <c r="P558" s="25">
        <f>SUMIFS(Main_table[Amount], Main_table[Order Date], "&gt;"&amp;Main_table[[#This Row],[Order Date]]-90,Main_table[Order Date], "&lt;="&amp;Main_table[[#This Row],[Order Date]])</f>
        <v>5698400</v>
      </c>
      <c r="Q558" s="25">
        <f>SUMIFS(Main_table[Amount], Main_table[Order Date], "&gt;"&amp;DATE(2022, 9, 12)-30, Main_table[Order Date], "&lt;="&amp;DATE(2022, 9, 12))</f>
        <v>8929710</v>
      </c>
      <c r="R558" s="25">
        <f>SUMIFS(Main_table[Amount], Main_table[Order Date], "&gt;"&amp;DATE(2022, 9, 12)-90, Main_table[Order Date], "&lt;="&amp;DATE(2022, 9, 12))</f>
        <v>12529390</v>
      </c>
      <c r="S558" s="25" t="b">
        <f>AND(Main_table[[#This Row],[Order Date]] &gt; DATE(2022,8,12), Main_table[[#This Row],[Order Date]] &lt;=DATE(2022,9,12))</f>
        <v>0</v>
      </c>
    </row>
    <row r="559" spans="2:19" ht="13.8" x14ac:dyDescent="0.25">
      <c r="B559" s="6" t="s">
        <v>1693</v>
      </c>
      <c r="C559" s="15">
        <v>44731</v>
      </c>
      <c r="D559" s="6" t="str">
        <f>TEXT(Main_table[[#This Row],[Order Date]],"d")</f>
        <v>19</v>
      </c>
      <c r="E559" s="6" t="str">
        <f>TEXT(Main_table[[#This Row],[Order Date]],"dddd")</f>
        <v>Sunday</v>
      </c>
      <c r="F559" s="6" t="str">
        <f>TEXT(Main_table[[#This Row],[Order Date]],"mmmm")</f>
        <v>June</v>
      </c>
      <c r="G559" s="6" t="s">
        <v>1694</v>
      </c>
      <c r="H559" s="6" t="s">
        <v>1695</v>
      </c>
      <c r="I559" s="6" t="s">
        <v>15</v>
      </c>
      <c r="J559" s="6" t="s">
        <v>33</v>
      </c>
      <c r="K559" s="25">
        <v>2900</v>
      </c>
      <c r="L559" s="26">
        <v>5</v>
      </c>
      <c r="M559" s="25">
        <f>Main_table[[#This Row],[Qty]]*Main_table[[#This Row],[Price]]</f>
        <v>14500</v>
      </c>
      <c r="N559" s="29" t="s">
        <v>17</v>
      </c>
      <c r="O559" s="25">
        <f>SUMIFS(Main_table[Amount], Main_table[Order Date], "&gt;"&amp;Main_table[[#This Row],[Order Date]]-30,Main_table[Order Date], "&lt;="&amp;Main_table[[#This Row],[Order Date]])</f>
        <v>2178920</v>
      </c>
      <c r="P559" s="25">
        <f>SUMIFS(Main_table[Amount], Main_table[Order Date], "&gt;"&amp;Main_table[[#This Row],[Order Date]]-90,Main_table[Order Date], "&lt;="&amp;Main_table[[#This Row],[Order Date]])</f>
        <v>5698400</v>
      </c>
      <c r="Q559" s="25">
        <f>SUMIFS(Main_table[Amount], Main_table[Order Date], "&gt;"&amp;DATE(2022, 9, 12)-30, Main_table[Order Date], "&lt;="&amp;DATE(2022, 9, 12))</f>
        <v>8929710</v>
      </c>
      <c r="R559" s="25">
        <f>SUMIFS(Main_table[Amount], Main_table[Order Date], "&gt;"&amp;DATE(2022, 9, 12)-90, Main_table[Order Date], "&lt;="&amp;DATE(2022, 9, 12))</f>
        <v>12529390</v>
      </c>
      <c r="S559" s="25" t="b">
        <f>AND(Main_table[[#This Row],[Order Date]] &gt; DATE(2022,8,12), Main_table[[#This Row],[Order Date]] &lt;=DATE(2022,9,12))</f>
        <v>0</v>
      </c>
    </row>
    <row r="560" spans="2:19" ht="13.8" x14ac:dyDescent="0.25">
      <c r="B560" s="6" t="s">
        <v>1696</v>
      </c>
      <c r="C560" s="15">
        <v>44731</v>
      </c>
      <c r="D560" s="6" t="str">
        <f>TEXT(Main_table[[#This Row],[Order Date]],"d")</f>
        <v>19</v>
      </c>
      <c r="E560" s="6" t="str">
        <f>TEXT(Main_table[[#This Row],[Order Date]],"dddd")</f>
        <v>Sunday</v>
      </c>
      <c r="F560" s="6" t="str">
        <f>TEXT(Main_table[[#This Row],[Order Date]],"mmmm")</f>
        <v>June</v>
      </c>
      <c r="G560" s="6" t="s">
        <v>1697</v>
      </c>
      <c r="H560" s="6" t="s">
        <v>1698</v>
      </c>
      <c r="I560" s="6" t="s">
        <v>21</v>
      </c>
      <c r="J560" s="6" t="s">
        <v>37</v>
      </c>
      <c r="K560" s="25">
        <v>190</v>
      </c>
      <c r="L560" s="26">
        <v>6</v>
      </c>
      <c r="M560" s="25">
        <f>Main_table[[#This Row],[Qty]]*Main_table[[#This Row],[Price]]</f>
        <v>1140</v>
      </c>
      <c r="N560" s="6" t="s">
        <v>23</v>
      </c>
      <c r="O560" s="25">
        <f>SUMIFS(Main_table[Amount], Main_table[Order Date], "&gt;"&amp;Main_table[[#This Row],[Order Date]]-30,Main_table[Order Date], "&lt;="&amp;Main_table[[#This Row],[Order Date]])</f>
        <v>2178920</v>
      </c>
      <c r="P560" s="25">
        <f>SUMIFS(Main_table[Amount], Main_table[Order Date], "&gt;"&amp;Main_table[[#This Row],[Order Date]]-90,Main_table[Order Date], "&lt;="&amp;Main_table[[#This Row],[Order Date]])</f>
        <v>5698400</v>
      </c>
      <c r="Q560" s="25">
        <f>SUMIFS(Main_table[Amount], Main_table[Order Date], "&gt;"&amp;DATE(2022, 9, 12)-30, Main_table[Order Date], "&lt;="&amp;DATE(2022, 9, 12))</f>
        <v>8929710</v>
      </c>
      <c r="R560" s="25">
        <f>SUMIFS(Main_table[Amount], Main_table[Order Date], "&gt;"&amp;DATE(2022, 9, 12)-90, Main_table[Order Date], "&lt;="&amp;DATE(2022, 9, 12))</f>
        <v>12529390</v>
      </c>
      <c r="S560" s="25" t="b">
        <f>AND(Main_table[[#This Row],[Order Date]] &gt; DATE(2022,8,12), Main_table[[#This Row],[Order Date]] &lt;=DATE(2022,9,12))</f>
        <v>0</v>
      </c>
    </row>
    <row r="561" spans="2:19" ht="13.8" x14ac:dyDescent="0.25">
      <c r="B561" s="6" t="s">
        <v>1699</v>
      </c>
      <c r="C561" s="15">
        <v>44731</v>
      </c>
      <c r="D561" s="6" t="str">
        <f>TEXT(Main_table[[#This Row],[Order Date]],"d")</f>
        <v>19</v>
      </c>
      <c r="E561" s="6" t="str">
        <f>TEXT(Main_table[[#This Row],[Order Date]],"dddd")</f>
        <v>Sunday</v>
      </c>
      <c r="F561" s="6" t="str">
        <f>TEXT(Main_table[[#This Row],[Order Date]],"mmmm")</f>
        <v>June</v>
      </c>
      <c r="G561" s="6" t="s">
        <v>1700</v>
      </c>
      <c r="H561" s="6" t="s">
        <v>1701</v>
      </c>
      <c r="I561" s="6" t="s">
        <v>27</v>
      </c>
      <c r="J561" s="6" t="s">
        <v>41</v>
      </c>
      <c r="K561" s="25">
        <v>4000</v>
      </c>
      <c r="L561" s="26">
        <v>5</v>
      </c>
      <c r="M561" s="25">
        <f>Main_table[[#This Row],[Qty]]*Main_table[[#This Row],[Price]]</f>
        <v>20000</v>
      </c>
      <c r="N561" s="6" t="s">
        <v>17</v>
      </c>
      <c r="O561" s="25">
        <f>SUMIFS(Main_table[Amount], Main_table[Order Date], "&gt;"&amp;Main_table[[#This Row],[Order Date]]-30,Main_table[Order Date], "&lt;="&amp;Main_table[[#This Row],[Order Date]])</f>
        <v>2178920</v>
      </c>
      <c r="P561" s="25">
        <f>SUMIFS(Main_table[Amount], Main_table[Order Date], "&gt;"&amp;Main_table[[#This Row],[Order Date]]-90,Main_table[Order Date], "&lt;="&amp;Main_table[[#This Row],[Order Date]])</f>
        <v>5698400</v>
      </c>
      <c r="Q561" s="25">
        <f>SUMIFS(Main_table[Amount], Main_table[Order Date], "&gt;"&amp;DATE(2022, 9, 12)-30, Main_table[Order Date], "&lt;="&amp;DATE(2022, 9, 12))</f>
        <v>8929710</v>
      </c>
      <c r="R561" s="25">
        <f>SUMIFS(Main_table[Amount], Main_table[Order Date], "&gt;"&amp;DATE(2022, 9, 12)-90, Main_table[Order Date], "&lt;="&amp;DATE(2022, 9, 12))</f>
        <v>12529390</v>
      </c>
      <c r="S561" s="25" t="b">
        <f>AND(Main_table[[#This Row],[Order Date]] &gt; DATE(2022,8,12), Main_table[[#This Row],[Order Date]] &lt;=DATE(2022,9,12))</f>
        <v>0</v>
      </c>
    </row>
    <row r="562" spans="2:19" ht="13.8" x14ac:dyDescent="0.25">
      <c r="B562" s="6" t="s">
        <v>1702</v>
      </c>
      <c r="C562" s="15">
        <v>44731</v>
      </c>
      <c r="D562" s="6" t="str">
        <f>TEXT(Main_table[[#This Row],[Order Date]],"d")</f>
        <v>19</v>
      </c>
      <c r="E562" s="6" t="str">
        <f>TEXT(Main_table[[#This Row],[Order Date]],"dddd")</f>
        <v>Sunday</v>
      </c>
      <c r="F562" s="6" t="str">
        <f>TEXT(Main_table[[#This Row],[Order Date]],"mmmm")</f>
        <v>June</v>
      </c>
      <c r="G562" s="6" t="s">
        <v>1703</v>
      </c>
      <c r="H562" s="6" t="s">
        <v>1704</v>
      </c>
      <c r="I562" s="6" t="s">
        <v>32</v>
      </c>
      <c r="J562" s="6" t="s">
        <v>45</v>
      </c>
      <c r="K562" s="25">
        <v>1500</v>
      </c>
      <c r="L562" s="26">
        <v>6</v>
      </c>
      <c r="M562" s="25">
        <f>Main_table[[#This Row],[Qty]]*Main_table[[#This Row],[Price]]</f>
        <v>9000</v>
      </c>
      <c r="N562" s="6" t="s">
        <v>23</v>
      </c>
      <c r="O562" s="25">
        <f>SUMIFS(Main_table[Amount], Main_table[Order Date], "&gt;"&amp;Main_table[[#This Row],[Order Date]]-30,Main_table[Order Date], "&lt;="&amp;Main_table[[#This Row],[Order Date]])</f>
        <v>2178920</v>
      </c>
      <c r="P562" s="25">
        <f>SUMIFS(Main_table[Amount], Main_table[Order Date], "&gt;"&amp;Main_table[[#This Row],[Order Date]]-90,Main_table[Order Date], "&lt;="&amp;Main_table[[#This Row],[Order Date]])</f>
        <v>5698400</v>
      </c>
      <c r="Q562" s="25">
        <f>SUMIFS(Main_table[Amount], Main_table[Order Date], "&gt;"&amp;DATE(2022, 9, 12)-30, Main_table[Order Date], "&lt;="&amp;DATE(2022, 9, 12))</f>
        <v>8929710</v>
      </c>
      <c r="R562" s="25">
        <f>SUMIFS(Main_table[Amount], Main_table[Order Date], "&gt;"&amp;DATE(2022, 9, 12)-90, Main_table[Order Date], "&lt;="&amp;DATE(2022, 9, 12))</f>
        <v>12529390</v>
      </c>
      <c r="S562" s="25" t="b">
        <f>AND(Main_table[[#This Row],[Order Date]] &gt; DATE(2022,8,12), Main_table[[#This Row],[Order Date]] &lt;=DATE(2022,9,12))</f>
        <v>0</v>
      </c>
    </row>
    <row r="563" spans="2:19" ht="13.8" x14ac:dyDescent="0.25">
      <c r="B563" s="6" t="s">
        <v>1705</v>
      </c>
      <c r="C563" s="15">
        <v>44732</v>
      </c>
      <c r="D563" s="6" t="str">
        <f>TEXT(Main_table[[#This Row],[Order Date]],"d")</f>
        <v>20</v>
      </c>
      <c r="E563" s="6" t="str">
        <f>TEXT(Main_table[[#This Row],[Order Date]],"dddd")</f>
        <v>Monday</v>
      </c>
      <c r="F563" s="6" t="str">
        <f>TEXT(Main_table[[#This Row],[Order Date]],"mmmm")</f>
        <v>June</v>
      </c>
      <c r="G563" s="6" t="s">
        <v>1706</v>
      </c>
      <c r="H563" s="6" t="s">
        <v>1707</v>
      </c>
      <c r="I563" s="6" t="s">
        <v>15</v>
      </c>
      <c r="J563" s="6" t="s">
        <v>16</v>
      </c>
      <c r="K563" s="25">
        <v>210</v>
      </c>
      <c r="L563" s="26">
        <v>2</v>
      </c>
      <c r="M563" s="25">
        <f>Main_table[[#This Row],[Qty]]*Main_table[[#This Row],[Price]]</f>
        <v>420</v>
      </c>
      <c r="N563" s="29" t="s">
        <v>17</v>
      </c>
      <c r="O563" s="25">
        <f>SUMIFS(Main_table[Amount], Main_table[Order Date], "&gt;"&amp;Main_table[[#This Row],[Order Date]]-30,Main_table[Order Date], "&lt;="&amp;Main_table[[#This Row],[Order Date]])</f>
        <v>2128930</v>
      </c>
      <c r="P563" s="25">
        <f>SUMIFS(Main_table[Amount], Main_table[Order Date], "&gt;"&amp;Main_table[[#This Row],[Order Date]]-90,Main_table[Order Date], "&lt;="&amp;Main_table[[#This Row],[Order Date]])</f>
        <v>5748210</v>
      </c>
      <c r="Q563" s="25">
        <f>SUMIFS(Main_table[Amount], Main_table[Order Date], "&gt;"&amp;DATE(2022, 9, 12)-30, Main_table[Order Date], "&lt;="&amp;DATE(2022, 9, 12))</f>
        <v>8929710</v>
      </c>
      <c r="R563" s="25">
        <f>SUMIFS(Main_table[Amount], Main_table[Order Date], "&gt;"&amp;DATE(2022, 9, 12)-90, Main_table[Order Date], "&lt;="&amp;DATE(2022, 9, 12))</f>
        <v>12529390</v>
      </c>
      <c r="S563" s="25" t="b">
        <f>AND(Main_table[[#This Row],[Order Date]] &gt; DATE(2022,8,12), Main_table[[#This Row],[Order Date]] &lt;=DATE(2022,9,12))</f>
        <v>0</v>
      </c>
    </row>
    <row r="564" spans="2:19" ht="13.8" x14ac:dyDescent="0.25">
      <c r="B564" s="6" t="s">
        <v>1708</v>
      </c>
      <c r="C564" s="15">
        <v>44732</v>
      </c>
      <c r="D564" s="6" t="str">
        <f>TEXT(Main_table[[#This Row],[Order Date]],"d")</f>
        <v>20</v>
      </c>
      <c r="E564" s="6" t="str">
        <f>TEXT(Main_table[[#This Row],[Order Date]],"dddd")</f>
        <v>Monday</v>
      </c>
      <c r="F564" s="6" t="str">
        <f>TEXT(Main_table[[#This Row],[Order Date]],"mmmm")</f>
        <v>June</v>
      </c>
      <c r="G564" s="6" t="s">
        <v>1709</v>
      </c>
      <c r="H564" s="6" t="s">
        <v>1710</v>
      </c>
      <c r="I564" s="6" t="s">
        <v>21</v>
      </c>
      <c r="J564" s="6" t="s">
        <v>22</v>
      </c>
      <c r="K564" s="25">
        <v>4000</v>
      </c>
      <c r="L564" s="26">
        <v>3</v>
      </c>
      <c r="M564" s="25">
        <f>Main_table[[#This Row],[Qty]]*Main_table[[#This Row],[Price]]</f>
        <v>12000</v>
      </c>
      <c r="N564" s="6" t="s">
        <v>23</v>
      </c>
      <c r="O564" s="25">
        <f>SUMIFS(Main_table[Amount], Main_table[Order Date], "&gt;"&amp;Main_table[[#This Row],[Order Date]]-30,Main_table[Order Date], "&lt;="&amp;Main_table[[#This Row],[Order Date]])</f>
        <v>2128930</v>
      </c>
      <c r="P564" s="25">
        <f>SUMIFS(Main_table[Amount], Main_table[Order Date], "&gt;"&amp;Main_table[[#This Row],[Order Date]]-90,Main_table[Order Date], "&lt;="&amp;Main_table[[#This Row],[Order Date]])</f>
        <v>5748210</v>
      </c>
      <c r="Q564" s="25">
        <f>SUMIFS(Main_table[Amount], Main_table[Order Date], "&gt;"&amp;DATE(2022, 9, 12)-30, Main_table[Order Date], "&lt;="&amp;DATE(2022, 9, 12))</f>
        <v>8929710</v>
      </c>
      <c r="R564" s="25">
        <f>SUMIFS(Main_table[Amount], Main_table[Order Date], "&gt;"&amp;DATE(2022, 9, 12)-90, Main_table[Order Date], "&lt;="&amp;DATE(2022, 9, 12))</f>
        <v>12529390</v>
      </c>
      <c r="S564" s="25" t="b">
        <f>AND(Main_table[[#This Row],[Order Date]] &gt; DATE(2022,8,12), Main_table[[#This Row],[Order Date]] &lt;=DATE(2022,9,12))</f>
        <v>0</v>
      </c>
    </row>
    <row r="565" spans="2:19" ht="13.8" x14ac:dyDescent="0.25">
      <c r="B565" s="6" t="s">
        <v>1711</v>
      </c>
      <c r="C565" s="15">
        <v>44732</v>
      </c>
      <c r="D565" s="6" t="str">
        <f>TEXT(Main_table[[#This Row],[Order Date]],"d")</f>
        <v>20</v>
      </c>
      <c r="E565" s="6" t="str">
        <f>TEXT(Main_table[[#This Row],[Order Date]],"dddd")</f>
        <v>Monday</v>
      </c>
      <c r="F565" s="6" t="str">
        <f>TEXT(Main_table[[#This Row],[Order Date]],"mmmm")</f>
        <v>June</v>
      </c>
      <c r="G565" s="6" t="s">
        <v>1712</v>
      </c>
      <c r="H565" s="6" t="s">
        <v>1713</v>
      </c>
      <c r="I565" s="6" t="s">
        <v>27</v>
      </c>
      <c r="J565" s="6" t="s">
        <v>28</v>
      </c>
      <c r="K565" s="25">
        <v>3200</v>
      </c>
      <c r="L565" s="26">
        <v>5</v>
      </c>
      <c r="M565" s="25">
        <f>Main_table[[#This Row],[Qty]]*Main_table[[#This Row],[Price]]</f>
        <v>16000</v>
      </c>
      <c r="N565" s="6" t="s">
        <v>17</v>
      </c>
      <c r="O565" s="25">
        <f>SUMIFS(Main_table[Amount], Main_table[Order Date], "&gt;"&amp;Main_table[[#This Row],[Order Date]]-30,Main_table[Order Date], "&lt;="&amp;Main_table[[#This Row],[Order Date]])</f>
        <v>2128930</v>
      </c>
      <c r="P565" s="25">
        <f>SUMIFS(Main_table[Amount], Main_table[Order Date], "&gt;"&amp;Main_table[[#This Row],[Order Date]]-90,Main_table[Order Date], "&lt;="&amp;Main_table[[#This Row],[Order Date]])</f>
        <v>5748210</v>
      </c>
      <c r="Q565" s="25">
        <f>SUMIFS(Main_table[Amount], Main_table[Order Date], "&gt;"&amp;DATE(2022, 9, 12)-30, Main_table[Order Date], "&lt;="&amp;DATE(2022, 9, 12))</f>
        <v>8929710</v>
      </c>
      <c r="R565" s="25">
        <f>SUMIFS(Main_table[Amount], Main_table[Order Date], "&gt;"&amp;DATE(2022, 9, 12)-90, Main_table[Order Date], "&lt;="&amp;DATE(2022, 9, 12))</f>
        <v>12529390</v>
      </c>
      <c r="S565" s="25" t="b">
        <f>AND(Main_table[[#This Row],[Order Date]] &gt; DATE(2022,8,12), Main_table[[#This Row],[Order Date]] &lt;=DATE(2022,9,12))</f>
        <v>0</v>
      </c>
    </row>
    <row r="566" spans="2:19" ht="13.8" x14ac:dyDescent="0.25">
      <c r="B566" s="6" t="s">
        <v>1714</v>
      </c>
      <c r="C566" s="15">
        <v>44732</v>
      </c>
      <c r="D566" s="6" t="str">
        <f>TEXT(Main_table[[#This Row],[Order Date]],"d")</f>
        <v>20</v>
      </c>
      <c r="E566" s="6" t="str">
        <f>TEXT(Main_table[[#This Row],[Order Date]],"dddd")</f>
        <v>Monday</v>
      </c>
      <c r="F566" s="6" t="str">
        <f>TEXT(Main_table[[#This Row],[Order Date]],"mmmm")</f>
        <v>June</v>
      </c>
      <c r="G566" s="6" t="s">
        <v>1715</v>
      </c>
      <c r="H566" s="6" t="s">
        <v>1716</v>
      </c>
      <c r="I566" s="6" t="s">
        <v>32</v>
      </c>
      <c r="J566" s="6" t="s">
        <v>33</v>
      </c>
      <c r="K566" s="25">
        <v>2900</v>
      </c>
      <c r="L566" s="26">
        <v>3</v>
      </c>
      <c r="M566" s="25">
        <f>Main_table[[#This Row],[Qty]]*Main_table[[#This Row],[Price]]</f>
        <v>8700</v>
      </c>
      <c r="N566" s="6" t="s">
        <v>23</v>
      </c>
      <c r="O566" s="25">
        <f>SUMIFS(Main_table[Amount], Main_table[Order Date], "&gt;"&amp;Main_table[[#This Row],[Order Date]]-30,Main_table[Order Date], "&lt;="&amp;Main_table[[#This Row],[Order Date]])</f>
        <v>2128930</v>
      </c>
      <c r="P566" s="25">
        <f>SUMIFS(Main_table[Amount], Main_table[Order Date], "&gt;"&amp;Main_table[[#This Row],[Order Date]]-90,Main_table[Order Date], "&lt;="&amp;Main_table[[#This Row],[Order Date]])</f>
        <v>5748210</v>
      </c>
      <c r="Q566" s="25">
        <f>SUMIFS(Main_table[Amount], Main_table[Order Date], "&gt;"&amp;DATE(2022, 9, 12)-30, Main_table[Order Date], "&lt;="&amp;DATE(2022, 9, 12))</f>
        <v>8929710</v>
      </c>
      <c r="R566" s="25">
        <f>SUMIFS(Main_table[Amount], Main_table[Order Date], "&gt;"&amp;DATE(2022, 9, 12)-90, Main_table[Order Date], "&lt;="&amp;DATE(2022, 9, 12))</f>
        <v>12529390</v>
      </c>
      <c r="S566" s="25" t="b">
        <f>AND(Main_table[[#This Row],[Order Date]] &gt; DATE(2022,8,12), Main_table[[#This Row],[Order Date]] &lt;=DATE(2022,9,12))</f>
        <v>0</v>
      </c>
    </row>
    <row r="567" spans="2:19" ht="13.8" x14ac:dyDescent="0.25">
      <c r="B567" s="6" t="s">
        <v>1717</v>
      </c>
      <c r="C567" s="15">
        <v>44732</v>
      </c>
      <c r="D567" s="6" t="str">
        <f>TEXT(Main_table[[#This Row],[Order Date]],"d")</f>
        <v>20</v>
      </c>
      <c r="E567" s="6" t="str">
        <f>TEXT(Main_table[[#This Row],[Order Date]],"dddd")</f>
        <v>Monday</v>
      </c>
      <c r="F567" s="6" t="str">
        <f>TEXT(Main_table[[#This Row],[Order Date]],"mmmm")</f>
        <v>June</v>
      </c>
      <c r="G567" s="6" t="s">
        <v>1718</v>
      </c>
      <c r="H567" s="6" t="s">
        <v>1719</v>
      </c>
      <c r="I567" s="6" t="s">
        <v>15</v>
      </c>
      <c r="J567" s="6" t="s">
        <v>37</v>
      </c>
      <c r="K567" s="25">
        <v>190</v>
      </c>
      <c r="L567" s="26">
        <v>1</v>
      </c>
      <c r="M567" s="25">
        <f>Main_table[[#This Row],[Qty]]*Main_table[[#This Row],[Price]]</f>
        <v>190</v>
      </c>
      <c r="N567" s="29" t="s">
        <v>17</v>
      </c>
      <c r="O567" s="25">
        <f>SUMIFS(Main_table[Amount], Main_table[Order Date], "&gt;"&amp;Main_table[[#This Row],[Order Date]]-30,Main_table[Order Date], "&lt;="&amp;Main_table[[#This Row],[Order Date]])</f>
        <v>2128930</v>
      </c>
      <c r="P567" s="25">
        <f>SUMIFS(Main_table[Amount], Main_table[Order Date], "&gt;"&amp;Main_table[[#This Row],[Order Date]]-90,Main_table[Order Date], "&lt;="&amp;Main_table[[#This Row],[Order Date]])</f>
        <v>5748210</v>
      </c>
      <c r="Q567" s="25">
        <f>SUMIFS(Main_table[Amount], Main_table[Order Date], "&gt;"&amp;DATE(2022, 9, 12)-30, Main_table[Order Date], "&lt;="&amp;DATE(2022, 9, 12))</f>
        <v>8929710</v>
      </c>
      <c r="R567" s="25">
        <f>SUMIFS(Main_table[Amount], Main_table[Order Date], "&gt;"&amp;DATE(2022, 9, 12)-90, Main_table[Order Date], "&lt;="&amp;DATE(2022, 9, 12))</f>
        <v>12529390</v>
      </c>
      <c r="S567" s="25" t="b">
        <f>AND(Main_table[[#This Row],[Order Date]] &gt; DATE(2022,8,12), Main_table[[#This Row],[Order Date]] &lt;=DATE(2022,9,12))</f>
        <v>0</v>
      </c>
    </row>
    <row r="568" spans="2:19" ht="13.8" x14ac:dyDescent="0.25">
      <c r="B568" s="6" t="s">
        <v>1720</v>
      </c>
      <c r="C568" s="15">
        <v>44732</v>
      </c>
      <c r="D568" s="6" t="str">
        <f>TEXT(Main_table[[#This Row],[Order Date]],"d")</f>
        <v>20</v>
      </c>
      <c r="E568" s="6" t="str">
        <f>TEXT(Main_table[[#This Row],[Order Date]],"dddd")</f>
        <v>Monday</v>
      </c>
      <c r="F568" s="6" t="str">
        <f>TEXT(Main_table[[#This Row],[Order Date]],"mmmm")</f>
        <v>June</v>
      </c>
      <c r="G568" s="6" t="s">
        <v>1721</v>
      </c>
      <c r="H568" s="6" t="s">
        <v>1722</v>
      </c>
      <c r="I568" s="6" t="s">
        <v>21</v>
      </c>
      <c r="J568" s="6" t="s">
        <v>41</v>
      </c>
      <c r="K568" s="25">
        <v>4000</v>
      </c>
      <c r="L568" s="26">
        <v>2</v>
      </c>
      <c r="M568" s="25">
        <f>Main_table[[#This Row],[Qty]]*Main_table[[#This Row],[Price]]</f>
        <v>8000</v>
      </c>
      <c r="N568" s="6" t="s">
        <v>23</v>
      </c>
      <c r="O568" s="25">
        <f>SUMIFS(Main_table[Amount], Main_table[Order Date], "&gt;"&amp;Main_table[[#This Row],[Order Date]]-30,Main_table[Order Date], "&lt;="&amp;Main_table[[#This Row],[Order Date]])</f>
        <v>2128930</v>
      </c>
      <c r="P568" s="25">
        <f>SUMIFS(Main_table[Amount], Main_table[Order Date], "&gt;"&amp;Main_table[[#This Row],[Order Date]]-90,Main_table[Order Date], "&lt;="&amp;Main_table[[#This Row],[Order Date]])</f>
        <v>5748210</v>
      </c>
      <c r="Q568" s="25">
        <f>SUMIFS(Main_table[Amount], Main_table[Order Date], "&gt;"&amp;DATE(2022, 9, 12)-30, Main_table[Order Date], "&lt;="&amp;DATE(2022, 9, 12))</f>
        <v>8929710</v>
      </c>
      <c r="R568" s="25">
        <f>SUMIFS(Main_table[Amount], Main_table[Order Date], "&gt;"&amp;DATE(2022, 9, 12)-90, Main_table[Order Date], "&lt;="&amp;DATE(2022, 9, 12))</f>
        <v>12529390</v>
      </c>
      <c r="S568" s="25" t="b">
        <f>AND(Main_table[[#This Row],[Order Date]] &gt; DATE(2022,8,12), Main_table[[#This Row],[Order Date]] &lt;=DATE(2022,9,12))</f>
        <v>0</v>
      </c>
    </row>
    <row r="569" spans="2:19" ht="13.8" x14ac:dyDescent="0.25">
      <c r="B569" s="6" t="s">
        <v>1723</v>
      </c>
      <c r="C569" s="15">
        <v>44732</v>
      </c>
      <c r="D569" s="6" t="str">
        <f>TEXT(Main_table[[#This Row],[Order Date]],"d")</f>
        <v>20</v>
      </c>
      <c r="E569" s="6" t="str">
        <f>TEXT(Main_table[[#This Row],[Order Date]],"dddd")</f>
        <v>Monday</v>
      </c>
      <c r="F569" s="6" t="str">
        <f>TEXT(Main_table[[#This Row],[Order Date]],"mmmm")</f>
        <v>June</v>
      </c>
      <c r="G569" s="6" t="s">
        <v>1724</v>
      </c>
      <c r="H569" s="6" t="s">
        <v>1725</v>
      </c>
      <c r="I569" s="6" t="s">
        <v>27</v>
      </c>
      <c r="J569" s="6" t="s">
        <v>45</v>
      </c>
      <c r="K569" s="25">
        <v>1500</v>
      </c>
      <c r="L569" s="26">
        <v>3</v>
      </c>
      <c r="M569" s="25">
        <f>Main_table[[#This Row],[Qty]]*Main_table[[#This Row],[Price]]</f>
        <v>4500</v>
      </c>
      <c r="N569" s="6" t="s">
        <v>17</v>
      </c>
      <c r="O569" s="25">
        <f>SUMIFS(Main_table[Amount], Main_table[Order Date], "&gt;"&amp;Main_table[[#This Row],[Order Date]]-30,Main_table[Order Date], "&lt;="&amp;Main_table[[#This Row],[Order Date]])</f>
        <v>2128930</v>
      </c>
      <c r="P569" s="25">
        <f>SUMIFS(Main_table[Amount], Main_table[Order Date], "&gt;"&amp;Main_table[[#This Row],[Order Date]]-90,Main_table[Order Date], "&lt;="&amp;Main_table[[#This Row],[Order Date]])</f>
        <v>5748210</v>
      </c>
      <c r="Q569" s="25">
        <f>SUMIFS(Main_table[Amount], Main_table[Order Date], "&gt;"&amp;DATE(2022, 9, 12)-30, Main_table[Order Date], "&lt;="&amp;DATE(2022, 9, 12))</f>
        <v>8929710</v>
      </c>
      <c r="R569" s="25">
        <f>SUMIFS(Main_table[Amount], Main_table[Order Date], "&gt;"&amp;DATE(2022, 9, 12)-90, Main_table[Order Date], "&lt;="&amp;DATE(2022, 9, 12))</f>
        <v>12529390</v>
      </c>
      <c r="S569" s="25" t="b">
        <f>AND(Main_table[[#This Row],[Order Date]] &gt; DATE(2022,8,12), Main_table[[#This Row],[Order Date]] &lt;=DATE(2022,9,12))</f>
        <v>0</v>
      </c>
    </row>
    <row r="570" spans="2:19" ht="13.8" x14ac:dyDescent="0.25">
      <c r="B570" s="6" t="s">
        <v>1726</v>
      </c>
      <c r="C570" s="15">
        <v>44733</v>
      </c>
      <c r="D570" s="6" t="str">
        <f>TEXT(Main_table[[#This Row],[Order Date]],"d")</f>
        <v>21</v>
      </c>
      <c r="E570" s="6" t="str">
        <f>TEXT(Main_table[[#This Row],[Order Date]],"dddd")</f>
        <v>Tuesday</v>
      </c>
      <c r="F570" s="6" t="str">
        <f>TEXT(Main_table[[#This Row],[Order Date]],"mmmm")</f>
        <v>June</v>
      </c>
      <c r="G570" s="6" t="s">
        <v>1727</v>
      </c>
      <c r="H570" s="6" t="s">
        <v>1728</v>
      </c>
      <c r="I570" s="6" t="s">
        <v>32</v>
      </c>
      <c r="J570" s="6" t="s">
        <v>16</v>
      </c>
      <c r="K570" s="25">
        <v>210</v>
      </c>
      <c r="L570" s="26">
        <v>7</v>
      </c>
      <c r="M570" s="25">
        <f>Main_table[[#This Row],[Qty]]*Main_table[[#This Row],[Price]]</f>
        <v>1470</v>
      </c>
      <c r="N570" s="6" t="s">
        <v>23</v>
      </c>
      <c r="O570" s="25">
        <f>SUMIFS(Main_table[Amount], Main_table[Order Date], "&gt;"&amp;Main_table[[#This Row],[Order Date]]-30,Main_table[Order Date], "&lt;="&amp;Main_table[[#This Row],[Order Date]])</f>
        <v>2094880</v>
      </c>
      <c r="P570" s="25">
        <f>SUMIFS(Main_table[Amount], Main_table[Order Date], "&gt;"&amp;Main_table[[#This Row],[Order Date]]-90,Main_table[Order Date], "&lt;="&amp;Main_table[[#This Row],[Order Date]])</f>
        <v>5798840</v>
      </c>
      <c r="Q570" s="25">
        <f>SUMIFS(Main_table[Amount], Main_table[Order Date], "&gt;"&amp;DATE(2022, 9, 12)-30, Main_table[Order Date], "&lt;="&amp;DATE(2022, 9, 12))</f>
        <v>8929710</v>
      </c>
      <c r="R570" s="25">
        <f>SUMIFS(Main_table[Amount], Main_table[Order Date], "&gt;"&amp;DATE(2022, 9, 12)-90, Main_table[Order Date], "&lt;="&amp;DATE(2022, 9, 12))</f>
        <v>12529390</v>
      </c>
      <c r="S570" s="25" t="b">
        <f>AND(Main_table[[#This Row],[Order Date]] &gt; DATE(2022,8,12), Main_table[[#This Row],[Order Date]] &lt;=DATE(2022,9,12))</f>
        <v>0</v>
      </c>
    </row>
    <row r="571" spans="2:19" ht="13.8" x14ac:dyDescent="0.25">
      <c r="B571" s="6" t="s">
        <v>1729</v>
      </c>
      <c r="C571" s="15">
        <v>44733</v>
      </c>
      <c r="D571" s="6" t="str">
        <f>TEXT(Main_table[[#This Row],[Order Date]],"d")</f>
        <v>21</v>
      </c>
      <c r="E571" s="6" t="str">
        <f>TEXT(Main_table[[#This Row],[Order Date]],"dddd")</f>
        <v>Tuesday</v>
      </c>
      <c r="F571" s="6" t="str">
        <f>TEXT(Main_table[[#This Row],[Order Date]],"mmmm")</f>
        <v>June</v>
      </c>
      <c r="G571" s="6" t="s">
        <v>1730</v>
      </c>
      <c r="H571" s="6" t="s">
        <v>1731</v>
      </c>
      <c r="I571" s="6" t="s">
        <v>15</v>
      </c>
      <c r="J571" s="6" t="s">
        <v>22</v>
      </c>
      <c r="K571" s="25">
        <v>4000</v>
      </c>
      <c r="L571" s="26">
        <v>6</v>
      </c>
      <c r="M571" s="25">
        <f>Main_table[[#This Row],[Qty]]*Main_table[[#This Row],[Price]]</f>
        <v>24000</v>
      </c>
      <c r="N571" s="29" t="s">
        <v>17</v>
      </c>
      <c r="O571" s="25">
        <f>SUMIFS(Main_table[Amount], Main_table[Order Date], "&gt;"&amp;Main_table[[#This Row],[Order Date]]-30,Main_table[Order Date], "&lt;="&amp;Main_table[[#This Row],[Order Date]])</f>
        <v>2094880</v>
      </c>
      <c r="P571" s="25">
        <f>SUMIFS(Main_table[Amount], Main_table[Order Date], "&gt;"&amp;Main_table[[#This Row],[Order Date]]-90,Main_table[Order Date], "&lt;="&amp;Main_table[[#This Row],[Order Date]])</f>
        <v>5798840</v>
      </c>
      <c r="Q571" s="25">
        <f>SUMIFS(Main_table[Amount], Main_table[Order Date], "&gt;"&amp;DATE(2022, 9, 12)-30, Main_table[Order Date], "&lt;="&amp;DATE(2022, 9, 12))</f>
        <v>8929710</v>
      </c>
      <c r="R571" s="25">
        <f>SUMIFS(Main_table[Amount], Main_table[Order Date], "&gt;"&amp;DATE(2022, 9, 12)-90, Main_table[Order Date], "&lt;="&amp;DATE(2022, 9, 12))</f>
        <v>12529390</v>
      </c>
      <c r="S571" s="25" t="b">
        <f>AND(Main_table[[#This Row],[Order Date]] &gt; DATE(2022,8,12), Main_table[[#This Row],[Order Date]] &lt;=DATE(2022,9,12))</f>
        <v>0</v>
      </c>
    </row>
    <row r="572" spans="2:19" ht="13.8" x14ac:dyDescent="0.25">
      <c r="B572" s="6" t="s">
        <v>1732</v>
      </c>
      <c r="C572" s="15">
        <v>44733</v>
      </c>
      <c r="D572" s="6" t="str">
        <f>TEXT(Main_table[[#This Row],[Order Date]],"d")</f>
        <v>21</v>
      </c>
      <c r="E572" s="6" t="str">
        <f>TEXT(Main_table[[#This Row],[Order Date]],"dddd")</f>
        <v>Tuesday</v>
      </c>
      <c r="F572" s="6" t="str">
        <f>TEXT(Main_table[[#This Row],[Order Date]],"mmmm")</f>
        <v>June</v>
      </c>
      <c r="G572" s="6" t="s">
        <v>1733</v>
      </c>
      <c r="H572" s="6" t="s">
        <v>1734</v>
      </c>
      <c r="I572" s="6" t="s">
        <v>21</v>
      </c>
      <c r="J572" s="6" t="s">
        <v>28</v>
      </c>
      <c r="K572" s="25">
        <v>3200</v>
      </c>
      <c r="L572" s="26">
        <v>1</v>
      </c>
      <c r="M572" s="25">
        <f>Main_table[[#This Row],[Qty]]*Main_table[[#This Row],[Price]]</f>
        <v>3200</v>
      </c>
      <c r="N572" s="6" t="s">
        <v>23</v>
      </c>
      <c r="O572" s="25">
        <f>SUMIFS(Main_table[Amount], Main_table[Order Date], "&gt;"&amp;Main_table[[#This Row],[Order Date]]-30,Main_table[Order Date], "&lt;="&amp;Main_table[[#This Row],[Order Date]])</f>
        <v>2094880</v>
      </c>
      <c r="P572" s="25">
        <f>SUMIFS(Main_table[Amount], Main_table[Order Date], "&gt;"&amp;Main_table[[#This Row],[Order Date]]-90,Main_table[Order Date], "&lt;="&amp;Main_table[[#This Row],[Order Date]])</f>
        <v>5798840</v>
      </c>
      <c r="Q572" s="25">
        <f>SUMIFS(Main_table[Amount], Main_table[Order Date], "&gt;"&amp;DATE(2022, 9, 12)-30, Main_table[Order Date], "&lt;="&amp;DATE(2022, 9, 12))</f>
        <v>8929710</v>
      </c>
      <c r="R572" s="25">
        <f>SUMIFS(Main_table[Amount], Main_table[Order Date], "&gt;"&amp;DATE(2022, 9, 12)-90, Main_table[Order Date], "&lt;="&amp;DATE(2022, 9, 12))</f>
        <v>12529390</v>
      </c>
      <c r="S572" s="25" t="b">
        <f>AND(Main_table[[#This Row],[Order Date]] &gt; DATE(2022,8,12), Main_table[[#This Row],[Order Date]] &lt;=DATE(2022,9,12))</f>
        <v>0</v>
      </c>
    </row>
    <row r="573" spans="2:19" ht="13.8" x14ac:dyDescent="0.25">
      <c r="B573" s="6" t="s">
        <v>1735</v>
      </c>
      <c r="C573" s="15">
        <v>44733</v>
      </c>
      <c r="D573" s="6" t="str">
        <f>TEXT(Main_table[[#This Row],[Order Date]],"d")</f>
        <v>21</v>
      </c>
      <c r="E573" s="6" t="str">
        <f>TEXT(Main_table[[#This Row],[Order Date]],"dddd")</f>
        <v>Tuesday</v>
      </c>
      <c r="F573" s="6" t="str">
        <f>TEXT(Main_table[[#This Row],[Order Date]],"mmmm")</f>
        <v>June</v>
      </c>
      <c r="G573" s="6" t="s">
        <v>1736</v>
      </c>
      <c r="H573" s="6" t="s">
        <v>1737</v>
      </c>
      <c r="I573" s="6" t="s">
        <v>27</v>
      </c>
      <c r="J573" s="6" t="s">
        <v>33</v>
      </c>
      <c r="K573" s="25">
        <v>2900</v>
      </c>
      <c r="L573" s="26">
        <v>3</v>
      </c>
      <c r="M573" s="25">
        <f>Main_table[[#This Row],[Qty]]*Main_table[[#This Row],[Price]]</f>
        <v>8700</v>
      </c>
      <c r="N573" s="6" t="s">
        <v>17</v>
      </c>
      <c r="O573" s="25">
        <f>SUMIFS(Main_table[Amount], Main_table[Order Date], "&gt;"&amp;Main_table[[#This Row],[Order Date]]-30,Main_table[Order Date], "&lt;="&amp;Main_table[[#This Row],[Order Date]])</f>
        <v>2094880</v>
      </c>
      <c r="P573" s="25">
        <f>SUMIFS(Main_table[Amount], Main_table[Order Date], "&gt;"&amp;Main_table[[#This Row],[Order Date]]-90,Main_table[Order Date], "&lt;="&amp;Main_table[[#This Row],[Order Date]])</f>
        <v>5798840</v>
      </c>
      <c r="Q573" s="25">
        <f>SUMIFS(Main_table[Amount], Main_table[Order Date], "&gt;"&amp;DATE(2022, 9, 12)-30, Main_table[Order Date], "&lt;="&amp;DATE(2022, 9, 12))</f>
        <v>8929710</v>
      </c>
      <c r="R573" s="25">
        <f>SUMIFS(Main_table[Amount], Main_table[Order Date], "&gt;"&amp;DATE(2022, 9, 12)-90, Main_table[Order Date], "&lt;="&amp;DATE(2022, 9, 12))</f>
        <v>12529390</v>
      </c>
      <c r="S573" s="25" t="b">
        <f>AND(Main_table[[#This Row],[Order Date]] &gt; DATE(2022,8,12), Main_table[[#This Row],[Order Date]] &lt;=DATE(2022,9,12))</f>
        <v>0</v>
      </c>
    </row>
    <row r="574" spans="2:19" ht="13.8" x14ac:dyDescent="0.25">
      <c r="B574" s="6" t="s">
        <v>1738</v>
      </c>
      <c r="C574" s="15">
        <v>44733</v>
      </c>
      <c r="D574" s="6" t="str">
        <f>TEXT(Main_table[[#This Row],[Order Date]],"d")</f>
        <v>21</v>
      </c>
      <c r="E574" s="6" t="str">
        <f>TEXT(Main_table[[#This Row],[Order Date]],"dddd")</f>
        <v>Tuesday</v>
      </c>
      <c r="F574" s="6" t="str">
        <f>TEXT(Main_table[[#This Row],[Order Date]],"mmmm")</f>
        <v>June</v>
      </c>
      <c r="G574" s="6" t="s">
        <v>1739</v>
      </c>
      <c r="H574" s="6" t="s">
        <v>1740</v>
      </c>
      <c r="I574" s="6" t="s">
        <v>32</v>
      </c>
      <c r="J574" s="6" t="s">
        <v>37</v>
      </c>
      <c r="K574" s="25">
        <v>190</v>
      </c>
      <c r="L574" s="26">
        <v>4</v>
      </c>
      <c r="M574" s="25">
        <f>Main_table[[#This Row],[Qty]]*Main_table[[#This Row],[Price]]</f>
        <v>760</v>
      </c>
      <c r="N574" s="6" t="s">
        <v>23</v>
      </c>
      <c r="O574" s="25">
        <f>SUMIFS(Main_table[Amount], Main_table[Order Date], "&gt;"&amp;Main_table[[#This Row],[Order Date]]-30,Main_table[Order Date], "&lt;="&amp;Main_table[[#This Row],[Order Date]])</f>
        <v>2094880</v>
      </c>
      <c r="P574" s="25">
        <f>SUMIFS(Main_table[Amount], Main_table[Order Date], "&gt;"&amp;Main_table[[#This Row],[Order Date]]-90,Main_table[Order Date], "&lt;="&amp;Main_table[[#This Row],[Order Date]])</f>
        <v>5798840</v>
      </c>
      <c r="Q574" s="25">
        <f>SUMIFS(Main_table[Amount], Main_table[Order Date], "&gt;"&amp;DATE(2022, 9, 12)-30, Main_table[Order Date], "&lt;="&amp;DATE(2022, 9, 12))</f>
        <v>8929710</v>
      </c>
      <c r="R574" s="25">
        <f>SUMIFS(Main_table[Amount], Main_table[Order Date], "&gt;"&amp;DATE(2022, 9, 12)-90, Main_table[Order Date], "&lt;="&amp;DATE(2022, 9, 12))</f>
        <v>12529390</v>
      </c>
      <c r="S574" s="25" t="b">
        <f>AND(Main_table[[#This Row],[Order Date]] &gt; DATE(2022,8,12), Main_table[[#This Row],[Order Date]] &lt;=DATE(2022,9,12))</f>
        <v>0</v>
      </c>
    </row>
    <row r="575" spans="2:19" ht="13.8" x14ac:dyDescent="0.25">
      <c r="B575" s="6" t="s">
        <v>1741</v>
      </c>
      <c r="C575" s="15">
        <v>44733</v>
      </c>
      <c r="D575" s="6" t="str">
        <f>TEXT(Main_table[[#This Row],[Order Date]],"d")</f>
        <v>21</v>
      </c>
      <c r="E575" s="6" t="str">
        <f>TEXT(Main_table[[#This Row],[Order Date]],"dddd")</f>
        <v>Tuesday</v>
      </c>
      <c r="F575" s="6" t="str">
        <f>TEXT(Main_table[[#This Row],[Order Date]],"mmmm")</f>
        <v>June</v>
      </c>
      <c r="G575" s="6" t="s">
        <v>1742</v>
      </c>
      <c r="H575" s="6" t="s">
        <v>1743</v>
      </c>
      <c r="I575" s="6" t="s">
        <v>15</v>
      </c>
      <c r="J575" s="6" t="s">
        <v>41</v>
      </c>
      <c r="K575" s="25">
        <v>4000</v>
      </c>
      <c r="L575" s="26">
        <v>2</v>
      </c>
      <c r="M575" s="25">
        <f>Main_table[[#This Row],[Qty]]*Main_table[[#This Row],[Price]]</f>
        <v>8000</v>
      </c>
      <c r="N575" s="29" t="s">
        <v>17</v>
      </c>
      <c r="O575" s="25">
        <f>SUMIFS(Main_table[Amount], Main_table[Order Date], "&gt;"&amp;Main_table[[#This Row],[Order Date]]-30,Main_table[Order Date], "&lt;="&amp;Main_table[[#This Row],[Order Date]])</f>
        <v>2094880</v>
      </c>
      <c r="P575" s="25">
        <f>SUMIFS(Main_table[Amount], Main_table[Order Date], "&gt;"&amp;Main_table[[#This Row],[Order Date]]-90,Main_table[Order Date], "&lt;="&amp;Main_table[[#This Row],[Order Date]])</f>
        <v>5798840</v>
      </c>
      <c r="Q575" s="25">
        <f>SUMIFS(Main_table[Amount], Main_table[Order Date], "&gt;"&amp;DATE(2022, 9, 12)-30, Main_table[Order Date], "&lt;="&amp;DATE(2022, 9, 12))</f>
        <v>8929710</v>
      </c>
      <c r="R575" s="25">
        <f>SUMIFS(Main_table[Amount], Main_table[Order Date], "&gt;"&amp;DATE(2022, 9, 12)-90, Main_table[Order Date], "&lt;="&amp;DATE(2022, 9, 12))</f>
        <v>12529390</v>
      </c>
      <c r="S575" s="25" t="b">
        <f>AND(Main_table[[#This Row],[Order Date]] &gt; DATE(2022,8,12), Main_table[[#This Row],[Order Date]] &lt;=DATE(2022,9,12))</f>
        <v>0</v>
      </c>
    </row>
    <row r="576" spans="2:19" ht="13.8" x14ac:dyDescent="0.25">
      <c r="B576" s="6" t="s">
        <v>1744</v>
      </c>
      <c r="C576" s="15">
        <v>44733</v>
      </c>
      <c r="D576" s="6" t="str">
        <f>TEXT(Main_table[[#This Row],[Order Date]],"d")</f>
        <v>21</v>
      </c>
      <c r="E576" s="6" t="str">
        <f>TEXT(Main_table[[#This Row],[Order Date]],"dddd")</f>
        <v>Tuesday</v>
      </c>
      <c r="F576" s="6" t="str">
        <f>TEXT(Main_table[[#This Row],[Order Date]],"mmmm")</f>
        <v>June</v>
      </c>
      <c r="G576" s="6" t="s">
        <v>1745</v>
      </c>
      <c r="H576" s="6" t="s">
        <v>1746</v>
      </c>
      <c r="I576" s="6" t="s">
        <v>21</v>
      </c>
      <c r="J576" s="6" t="s">
        <v>45</v>
      </c>
      <c r="K576" s="25">
        <v>1500</v>
      </c>
      <c r="L576" s="26">
        <v>3</v>
      </c>
      <c r="M576" s="25">
        <f>Main_table[[#This Row],[Qty]]*Main_table[[#This Row],[Price]]</f>
        <v>4500</v>
      </c>
      <c r="N576" s="6" t="s">
        <v>23</v>
      </c>
      <c r="O576" s="25">
        <f>SUMIFS(Main_table[Amount], Main_table[Order Date], "&gt;"&amp;Main_table[[#This Row],[Order Date]]-30,Main_table[Order Date], "&lt;="&amp;Main_table[[#This Row],[Order Date]])</f>
        <v>2094880</v>
      </c>
      <c r="P576" s="25">
        <f>SUMIFS(Main_table[Amount], Main_table[Order Date], "&gt;"&amp;Main_table[[#This Row],[Order Date]]-90,Main_table[Order Date], "&lt;="&amp;Main_table[[#This Row],[Order Date]])</f>
        <v>5798840</v>
      </c>
      <c r="Q576" s="25">
        <f>SUMIFS(Main_table[Amount], Main_table[Order Date], "&gt;"&amp;DATE(2022, 9, 12)-30, Main_table[Order Date], "&lt;="&amp;DATE(2022, 9, 12))</f>
        <v>8929710</v>
      </c>
      <c r="R576" s="25">
        <f>SUMIFS(Main_table[Amount], Main_table[Order Date], "&gt;"&amp;DATE(2022, 9, 12)-90, Main_table[Order Date], "&lt;="&amp;DATE(2022, 9, 12))</f>
        <v>12529390</v>
      </c>
      <c r="S576" s="25" t="b">
        <f>AND(Main_table[[#This Row],[Order Date]] &gt; DATE(2022,8,12), Main_table[[#This Row],[Order Date]] &lt;=DATE(2022,9,12))</f>
        <v>0</v>
      </c>
    </row>
    <row r="577" spans="2:19" ht="13.8" x14ac:dyDescent="0.25">
      <c r="B577" s="6" t="s">
        <v>1747</v>
      </c>
      <c r="C577" s="15">
        <v>44734</v>
      </c>
      <c r="D577" s="6" t="str">
        <f>TEXT(Main_table[[#This Row],[Order Date]],"d")</f>
        <v>22</v>
      </c>
      <c r="E577" s="6" t="str">
        <f>TEXT(Main_table[[#This Row],[Order Date]],"dddd")</f>
        <v>Wednesday</v>
      </c>
      <c r="F577" s="6" t="str">
        <f>TEXT(Main_table[[#This Row],[Order Date]],"mmmm")</f>
        <v>June</v>
      </c>
      <c r="G577" s="6" t="s">
        <v>1748</v>
      </c>
      <c r="H577" s="6" t="s">
        <v>1749</v>
      </c>
      <c r="I577" s="6" t="s">
        <v>27</v>
      </c>
      <c r="J577" s="6" t="s">
        <v>16</v>
      </c>
      <c r="K577" s="25">
        <v>210</v>
      </c>
      <c r="L577" s="26">
        <v>4</v>
      </c>
      <c r="M577" s="25">
        <f>Main_table[[#This Row],[Qty]]*Main_table[[#This Row],[Price]]</f>
        <v>840</v>
      </c>
      <c r="N577" s="6" t="s">
        <v>17</v>
      </c>
      <c r="O577" s="25">
        <f>SUMIFS(Main_table[Amount], Main_table[Order Date], "&gt;"&amp;Main_table[[#This Row],[Order Date]]-30,Main_table[Order Date], "&lt;="&amp;Main_table[[#This Row],[Order Date]])</f>
        <v>2144870</v>
      </c>
      <c r="P577" s="25">
        <f>SUMIFS(Main_table[Amount], Main_table[Order Date], "&gt;"&amp;Main_table[[#This Row],[Order Date]]-90,Main_table[Order Date], "&lt;="&amp;Main_table[[#This Row],[Order Date]])</f>
        <v>5898640</v>
      </c>
      <c r="Q577" s="25">
        <f>SUMIFS(Main_table[Amount], Main_table[Order Date], "&gt;"&amp;DATE(2022, 9, 12)-30, Main_table[Order Date], "&lt;="&amp;DATE(2022, 9, 12))</f>
        <v>8929710</v>
      </c>
      <c r="R577" s="25">
        <f>SUMIFS(Main_table[Amount], Main_table[Order Date], "&gt;"&amp;DATE(2022, 9, 12)-90, Main_table[Order Date], "&lt;="&amp;DATE(2022, 9, 12))</f>
        <v>12529390</v>
      </c>
      <c r="S577" s="25" t="b">
        <f>AND(Main_table[[#This Row],[Order Date]] &gt; DATE(2022,8,12), Main_table[[#This Row],[Order Date]] &lt;=DATE(2022,9,12))</f>
        <v>0</v>
      </c>
    </row>
    <row r="578" spans="2:19" ht="13.8" x14ac:dyDescent="0.25">
      <c r="B578" s="6" t="s">
        <v>1750</v>
      </c>
      <c r="C578" s="15">
        <v>44734</v>
      </c>
      <c r="D578" s="6" t="str">
        <f>TEXT(Main_table[[#This Row],[Order Date]],"d")</f>
        <v>22</v>
      </c>
      <c r="E578" s="6" t="str">
        <f>TEXT(Main_table[[#This Row],[Order Date]],"dddd")</f>
        <v>Wednesday</v>
      </c>
      <c r="F578" s="6" t="str">
        <f>TEXT(Main_table[[#This Row],[Order Date]],"mmmm")</f>
        <v>June</v>
      </c>
      <c r="G578" s="6" t="s">
        <v>1751</v>
      </c>
      <c r="H578" s="6" t="s">
        <v>1752</v>
      </c>
      <c r="I578" s="6" t="s">
        <v>32</v>
      </c>
      <c r="J578" s="6" t="s">
        <v>22</v>
      </c>
      <c r="K578" s="25">
        <v>4000</v>
      </c>
      <c r="L578" s="26">
        <v>5</v>
      </c>
      <c r="M578" s="25">
        <f>Main_table[[#This Row],[Qty]]*Main_table[[#This Row],[Price]]</f>
        <v>20000</v>
      </c>
      <c r="N578" s="6" t="s">
        <v>23</v>
      </c>
      <c r="O578" s="25">
        <f>SUMIFS(Main_table[Amount], Main_table[Order Date], "&gt;"&amp;Main_table[[#This Row],[Order Date]]-30,Main_table[Order Date], "&lt;="&amp;Main_table[[#This Row],[Order Date]])</f>
        <v>2144870</v>
      </c>
      <c r="P578" s="25">
        <f>SUMIFS(Main_table[Amount], Main_table[Order Date], "&gt;"&amp;Main_table[[#This Row],[Order Date]]-90,Main_table[Order Date], "&lt;="&amp;Main_table[[#This Row],[Order Date]])</f>
        <v>5898640</v>
      </c>
      <c r="Q578" s="25">
        <f>SUMIFS(Main_table[Amount], Main_table[Order Date], "&gt;"&amp;DATE(2022, 9, 12)-30, Main_table[Order Date], "&lt;="&amp;DATE(2022, 9, 12))</f>
        <v>8929710</v>
      </c>
      <c r="R578" s="25">
        <f>SUMIFS(Main_table[Amount], Main_table[Order Date], "&gt;"&amp;DATE(2022, 9, 12)-90, Main_table[Order Date], "&lt;="&amp;DATE(2022, 9, 12))</f>
        <v>12529390</v>
      </c>
      <c r="S578" s="25" t="b">
        <f>AND(Main_table[[#This Row],[Order Date]] &gt; DATE(2022,8,12), Main_table[[#This Row],[Order Date]] &lt;=DATE(2022,9,12))</f>
        <v>0</v>
      </c>
    </row>
    <row r="579" spans="2:19" ht="13.8" x14ac:dyDescent="0.25">
      <c r="B579" s="6" t="s">
        <v>1753</v>
      </c>
      <c r="C579" s="15">
        <v>44734</v>
      </c>
      <c r="D579" s="6" t="str">
        <f>TEXT(Main_table[[#This Row],[Order Date]],"d")</f>
        <v>22</v>
      </c>
      <c r="E579" s="6" t="str">
        <f>TEXT(Main_table[[#This Row],[Order Date]],"dddd")</f>
        <v>Wednesday</v>
      </c>
      <c r="F579" s="6" t="str">
        <f>TEXT(Main_table[[#This Row],[Order Date]],"mmmm")</f>
        <v>June</v>
      </c>
      <c r="G579" s="6" t="s">
        <v>1754</v>
      </c>
      <c r="H579" s="6" t="s">
        <v>1755</v>
      </c>
      <c r="I579" s="6" t="s">
        <v>15</v>
      </c>
      <c r="J579" s="6" t="s">
        <v>28</v>
      </c>
      <c r="K579" s="25">
        <v>3200</v>
      </c>
      <c r="L579" s="26">
        <v>6</v>
      </c>
      <c r="M579" s="25">
        <f>Main_table[[#This Row],[Qty]]*Main_table[[#This Row],[Price]]</f>
        <v>19200</v>
      </c>
      <c r="N579" s="29" t="s">
        <v>17</v>
      </c>
      <c r="O579" s="25">
        <f>SUMIFS(Main_table[Amount], Main_table[Order Date], "&gt;"&amp;Main_table[[#This Row],[Order Date]]-30,Main_table[Order Date], "&lt;="&amp;Main_table[[#This Row],[Order Date]])</f>
        <v>2144870</v>
      </c>
      <c r="P579" s="25">
        <f>SUMIFS(Main_table[Amount], Main_table[Order Date], "&gt;"&amp;Main_table[[#This Row],[Order Date]]-90,Main_table[Order Date], "&lt;="&amp;Main_table[[#This Row],[Order Date]])</f>
        <v>5898640</v>
      </c>
      <c r="Q579" s="25">
        <f>SUMIFS(Main_table[Amount], Main_table[Order Date], "&gt;"&amp;DATE(2022, 9, 12)-30, Main_table[Order Date], "&lt;="&amp;DATE(2022, 9, 12))</f>
        <v>8929710</v>
      </c>
      <c r="R579" s="25">
        <f>SUMIFS(Main_table[Amount], Main_table[Order Date], "&gt;"&amp;DATE(2022, 9, 12)-90, Main_table[Order Date], "&lt;="&amp;DATE(2022, 9, 12))</f>
        <v>12529390</v>
      </c>
      <c r="S579" s="25" t="b">
        <f>AND(Main_table[[#This Row],[Order Date]] &gt; DATE(2022,8,12), Main_table[[#This Row],[Order Date]] &lt;=DATE(2022,9,12))</f>
        <v>0</v>
      </c>
    </row>
    <row r="580" spans="2:19" ht="13.8" x14ac:dyDescent="0.25">
      <c r="B580" s="6" t="s">
        <v>1756</v>
      </c>
      <c r="C580" s="15">
        <v>44734</v>
      </c>
      <c r="D580" s="6" t="str">
        <f>TEXT(Main_table[[#This Row],[Order Date]],"d")</f>
        <v>22</v>
      </c>
      <c r="E580" s="6" t="str">
        <f>TEXT(Main_table[[#This Row],[Order Date]],"dddd")</f>
        <v>Wednesday</v>
      </c>
      <c r="F580" s="6" t="str">
        <f>TEXT(Main_table[[#This Row],[Order Date]],"mmmm")</f>
        <v>June</v>
      </c>
      <c r="G580" s="6" t="s">
        <v>1757</v>
      </c>
      <c r="H580" s="6" t="s">
        <v>1758</v>
      </c>
      <c r="I580" s="6" t="s">
        <v>21</v>
      </c>
      <c r="J580" s="6" t="s">
        <v>33</v>
      </c>
      <c r="K580" s="25">
        <v>2900</v>
      </c>
      <c r="L580" s="26">
        <v>5</v>
      </c>
      <c r="M580" s="25">
        <f>Main_table[[#This Row],[Qty]]*Main_table[[#This Row],[Price]]</f>
        <v>14500</v>
      </c>
      <c r="N580" s="6" t="s">
        <v>23</v>
      </c>
      <c r="O580" s="25">
        <f>SUMIFS(Main_table[Amount], Main_table[Order Date], "&gt;"&amp;Main_table[[#This Row],[Order Date]]-30,Main_table[Order Date], "&lt;="&amp;Main_table[[#This Row],[Order Date]])</f>
        <v>2144870</v>
      </c>
      <c r="P580" s="25">
        <f>SUMIFS(Main_table[Amount], Main_table[Order Date], "&gt;"&amp;Main_table[[#This Row],[Order Date]]-90,Main_table[Order Date], "&lt;="&amp;Main_table[[#This Row],[Order Date]])</f>
        <v>5898640</v>
      </c>
      <c r="Q580" s="25">
        <f>SUMIFS(Main_table[Amount], Main_table[Order Date], "&gt;"&amp;DATE(2022, 9, 12)-30, Main_table[Order Date], "&lt;="&amp;DATE(2022, 9, 12))</f>
        <v>8929710</v>
      </c>
      <c r="R580" s="25">
        <f>SUMIFS(Main_table[Amount], Main_table[Order Date], "&gt;"&amp;DATE(2022, 9, 12)-90, Main_table[Order Date], "&lt;="&amp;DATE(2022, 9, 12))</f>
        <v>12529390</v>
      </c>
      <c r="S580" s="25" t="b">
        <f>AND(Main_table[[#This Row],[Order Date]] &gt; DATE(2022,8,12), Main_table[[#This Row],[Order Date]] &lt;=DATE(2022,9,12))</f>
        <v>0</v>
      </c>
    </row>
    <row r="581" spans="2:19" ht="13.8" x14ac:dyDescent="0.25">
      <c r="B581" s="6" t="s">
        <v>1759</v>
      </c>
      <c r="C581" s="15">
        <v>44734</v>
      </c>
      <c r="D581" s="6" t="str">
        <f>TEXT(Main_table[[#This Row],[Order Date]],"d")</f>
        <v>22</v>
      </c>
      <c r="E581" s="6" t="str">
        <f>TEXT(Main_table[[#This Row],[Order Date]],"dddd")</f>
        <v>Wednesday</v>
      </c>
      <c r="F581" s="6" t="str">
        <f>TEXT(Main_table[[#This Row],[Order Date]],"mmmm")</f>
        <v>June</v>
      </c>
      <c r="G581" s="6" t="s">
        <v>1760</v>
      </c>
      <c r="H581" s="6" t="s">
        <v>1761</v>
      </c>
      <c r="I581" s="6" t="s">
        <v>27</v>
      </c>
      <c r="J581" s="6" t="s">
        <v>37</v>
      </c>
      <c r="K581" s="25">
        <v>190</v>
      </c>
      <c r="L581" s="26">
        <v>4</v>
      </c>
      <c r="M581" s="25">
        <f>Main_table[[#This Row],[Qty]]*Main_table[[#This Row],[Price]]</f>
        <v>760</v>
      </c>
      <c r="N581" s="6" t="s">
        <v>17</v>
      </c>
      <c r="O581" s="25">
        <f>SUMIFS(Main_table[Amount], Main_table[Order Date], "&gt;"&amp;Main_table[[#This Row],[Order Date]]-30,Main_table[Order Date], "&lt;="&amp;Main_table[[#This Row],[Order Date]])</f>
        <v>2144870</v>
      </c>
      <c r="P581" s="25">
        <f>SUMIFS(Main_table[Amount], Main_table[Order Date], "&gt;"&amp;Main_table[[#This Row],[Order Date]]-90,Main_table[Order Date], "&lt;="&amp;Main_table[[#This Row],[Order Date]])</f>
        <v>5898640</v>
      </c>
      <c r="Q581" s="25">
        <f>SUMIFS(Main_table[Amount], Main_table[Order Date], "&gt;"&amp;DATE(2022, 9, 12)-30, Main_table[Order Date], "&lt;="&amp;DATE(2022, 9, 12))</f>
        <v>8929710</v>
      </c>
      <c r="R581" s="25">
        <f>SUMIFS(Main_table[Amount], Main_table[Order Date], "&gt;"&amp;DATE(2022, 9, 12)-90, Main_table[Order Date], "&lt;="&amp;DATE(2022, 9, 12))</f>
        <v>12529390</v>
      </c>
      <c r="S581" s="25" t="b">
        <f>AND(Main_table[[#This Row],[Order Date]] &gt; DATE(2022,8,12), Main_table[[#This Row],[Order Date]] &lt;=DATE(2022,9,12))</f>
        <v>0</v>
      </c>
    </row>
    <row r="582" spans="2:19" ht="13.8" x14ac:dyDescent="0.25">
      <c r="B582" s="6" t="s">
        <v>1762</v>
      </c>
      <c r="C582" s="15">
        <v>44734</v>
      </c>
      <c r="D582" s="6" t="str">
        <f>TEXT(Main_table[[#This Row],[Order Date]],"d")</f>
        <v>22</v>
      </c>
      <c r="E582" s="6" t="str">
        <f>TEXT(Main_table[[#This Row],[Order Date]],"dddd")</f>
        <v>Wednesday</v>
      </c>
      <c r="F582" s="6" t="str">
        <f>TEXT(Main_table[[#This Row],[Order Date]],"mmmm")</f>
        <v>June</v>
      </c>
      <c r="G582" s="6" t="s">
        <v>1763</v>
      </c>
      <c r="H582" s="6" t="s">
        <v>1764</v>
      </c>
      <c r="I582" s="6" t="s">
        <v>32</v>
      </c>
      <c r="J582" s="6" t="s">
        <v>41</v>
      </c>
      <c r="K582" s="25">
        <v>4000</v>
      </c>
      <c r="L582" s="26">
        <v>10</v>
      </c>
      <c r="M582" s="25">
        <f>Main_table[[#This Row],[Qty]]*Main_table[[#This Row],[Price]]</f>
        <v>40000</v>
      </c>
      <c r="N582" s="6" t="s">
        <v>23</v>
      </c>
      <c r="O582" s="25">
        <f>SUMIFS(Main_table[Amount], Main_table[Order Date], "&gt;"&amp;Main_table[[#This Row],[Order Date]]-30,Main_table[Order Date], "&lt;="&amp;Main_table[[#This Row],[Order Date]])</f>
        <v>2144870</v>
      </c>
      <c r="P582" s="25">
        <f>SUMIFS(Main_table[Amount], Main_table[Order Date], "&gt;"&amp;Main_table[[#This Row],[Order Date]]-90,Main_table[Order Date], "&lt;="&amp;Main_table[[#This Row],[Order Date]])</f>
        <v>5898640</v>
      </c>
      <c r="Q582" s="25">
        <f>SUMIFS(Main_table[Amount], Main_table[Order Date], "&gt;"&amp;DATE(2022, 9, 12)-30, Main_table[Order Date], "&lt;="&amp;DATE(2022, 9, 12))</f>
        <v>8929710</v>
      </c>
      <c r="R582" s="25">
        <f>SUMIFS(Main_table[Amount], Main_table[Order Date], "&gt;"&amp;DATE(2022, 9, 12)-90, Main_table[Order Date], "&lt;="&amp;DATE(2022, 9, 12))</f>
        <v>12529390</v>
      </c>
      <c r="S582" s="25" t="b">
        <f>AND(Main_table[[#This Row],[Order Date]] &gt; DATE(2022,8,12), Main_table[[#This Row],[Order Date]] &lt;=DATE(2022,9,12))</f>
        <v>0</v>
      </c>
    </row>
    <row r="583" spans="2:19" ht="13.8" x14ac:dyDescent="0.25">
      <c r="B583" s="6" t="s">
        <v>1765</v>
      </c>
      <c r="C583" s="15">
        <v>44734</v>
      </c>
      <c r="D583" s="6" t="str">
        <f>TEXT(Main_table[[#This Row],[Order Date]],"d")</f>
        <v>22</v>
      </c>
      <c r="E583" s="6" t="str">
        <f>TEXT(Main_table[[#This Row],[Order Date]],"dddd")</f>
        <v>Wednesday</v>
      </c>
      <c r="F583" s="6" t="str">
        <f>TEXT(Main_table[[#This Row],[Order Date]],"mmmm")</f>
        <v>June</v>
      </c>
      <c r="G583" s="6" t="s">
        <v>1766</v>
      </c>
      <c r="H583" s="6" t="s">
        <v>1767</v>
      </c>
      <c r="I583" s="6" t="s">
        <v>15</v>
      </c>
      <c r="J583" s="6" t="s">
        <v>45</v>
      </c>
      <c r="K583" s="25">
        <v>1500</v>
      </c>
      <c r="L583" s="26">
        <v>3</v>
      </c>
      <c r="M583" s="25">
        <f>Main_table[[#This Row],[Qty]]*Main_table[[#This Row],[Price]]</f>
        <v>4500</v>
      </c>
      <c r="N583" s="29" t="s">
        <v>17</v>
      </c>
      <c r="O583" s="25">
        <f>SUMIFS(Main_table[Amount], Main_table[Order Date], "&gt;"&amp;Main_table[[#This Row],[Order Date]]-30,Main_table[Order Date], "&lt;="&amp;Main_table[[#This Row],[Order Date]])</f>
        <v>2144870</v>
      </c>
      <c r="P583" s="25">
        <f>SUMIFS(Main_table[Amount], Main_table[Order Date], "&gt;"&amp;Main_table[[#This Row],[Order Date]]-90,Main_table[Order Date], "&lt;="&amp;Main_table[[#This Row],[Order Date]])</f>
        <v>5898640</v>
      </c>
      <c r="Q583" s="25">
        <f>SUMIFS(Main_table[Amount], Main_table[Order Date], "&gt;"&amp;DATE(2022, 9, 12)-30, Main_table[Order Date], "&lt;="&amp;DATE(2022, 9, 12))</f>
        <v>8929710</v>
      </c>
      <c r="R583" s="25">
        <f>SUMIFS(Main_table[Amount], Main_table[Order Date], "&gt;"&amp;DATE(2022, 9, 12)-90, Main_table[Order Date], "&lt;="&amp;DATE(2022, 9, 12))</f>
        <v>12529390</v>
      </c>
      <c r="S583" s="25" t="b">
        <f>AND(Main_table[[#This Row],[Order Date]] &gt; DATE(2022,8,12), Main_table[[#This Row],[Order Date]] &lt;=DATE(2022,9,12))</f>
        <v>0</v>
      </c>
    </row>
    <row r="584" spans="2:19" ht="13.8" x14ac:dyDescent="0.25">
      <c r="B584" s="6" t="s">
        <v>1768</v>
      </c>
      <c r="C584" s="15">
        <v>44735</v>
      </c>
      <c r="D584" s="6" t="str">
        <f>TEXT(Main_table[[#This Row],[Order Date]],"d")</f>
        <v>23</v>
      </c>
      <c r="E584" s="6" t="str">
        <f>TEXT(Main_table[[#This Row],[Order Date]],"dddd")</f>
        <v>Thursday</v>
      </c>
      <c r="F584" s="6" t="str">
        <f>TEXT(Main_table[[#This Row],[Order Date]],"mmmm")</f>
        <v>June</v>
      </c>
      <c r="G584" s="6" t="s">
        <v>1769</v>
      </c>
      <c r="H584" s="6" t="s">
        <v>1770</v>
      </c>
      <c r="I584" s="6" t="s">
        <v>21</v>
      </c>
      <c r="J584" s="6" t="s">
        <v>16</v>
      </c>
      <c r="K584" s="25">
        <v>210</v>
      </c>
      <c r="L584" s="26">
        <v>4</v>
      </c>
      <c r="M584" s="25">
        <f>Main_table[[#This Row],[Qty]]*Main_table[[#This Row],[Price]]</f>
        <v>840</v>
      </c>
      <c r="N584" s="6" t="s">
        <v>23</v>
      </c>
      <c r="O584" s="25">
        <f>SUMIFS(Main_table[Amount], Main_table[Order Date], "&gt;"&amp;Main_table[[#This Row],[Order Date]]-30,Main_table[Order Date], "&lt;="&amp;Main_table[[#This Row],[Order Date]])</f>
        <v>2178920</v>
      </c>
      <c r="P584" s="25">
        <f>SUMIFS(Main_table[Amount], Main_table[Order Date], "&gt;"&amp;Main_table[[#This Row],[Order Date]]-90,Main_table[Order Date], "&lt;="&amp;Main_table[[#This Row],[Order Date]])</f>
        <v>5983320</v>
      </c>
      <c r="Q584" s="25">
        <f>SUMIFS(Main_table[Amount], Main_table[Order Date], "&gt;"&amp;DATE(2022, 9, 12)-30, Main_table[Order Date], "&lt;="&amp;DATE(2022, 9, 12))</f>
        <v>8929710</v>
      </c>
      <c r="R584" s="25">
        <f>SUMIFS(Main_table[Amount], Main_table[Order Date], "&gt;"&amp;DATE(2022, 9, 12)-90, Main_table[Order Date], "&lt;="&amp;DATE(2022, 9, 12))</f>
        <v>12529390</v>
      </c>
      <c r="S584" s="25" t="b">
        <f>AND(Main_table[[#This Row],[Order Date]] &gt; DATE(2022,8,12), Main_table[[#This Row],[Order Date]] &lt;=DATE(2022,9,12))</f>
        <v>0</v>
      </c>
    </row>
    <row r="585" spans="2:19" ht="13.8" x14ac:dyDescent="0.25">
      <c r="B585" s="6" t="s">
        <v>1771</v>
      </c>
      <c r="C585" s="15">
        <v>44735</v>
      </c>
      <c r="D585" s="6" t="str">
        <f>TEXT(Main_table[[#This Row],[Order Date]],"d")</f>
        <v>23</v>
      </c>
      <c r="E585" s="6" t="str">
        <f>TEXT(Main_table[[#This Row],[Order Date]],"dddd")</f>
        <v>Thursday</v>
      </c>
      <c r="F585" s="6" t="str">
        <f>TEXT(Main_table[[#This Row],[Order Date]],"mmmm")</f>
        <v>June</v>
      </c>
      <c r="G585" s="6" t="s">
        <v>1772</v>
      </c>
      <c r="H585" s="6" t="s">
        <v>1773</v>
      </c>
      <c r="I585" s="6" t="s">
        <v>27</v>
      </c>
      <c r="J585" s="6" t="s">
        <v>22</v>
      </c>
      <c r="K585" s="25">
        <v>4000</v>
      </c>
      <c r="L585" s="26">
        <v>5</v>
      </c>
      <c r="M585" s="25">
        <f>Main_table[[#This Row],[Qty]]*Main_table[[#This Row],[Price]]</f>
        <v>20000</v>
      </c>
      <c r="N585" s="6" t="s">
        <v>17</v>
      </c>
      <c r="O585" s="25">
        <f>SUMIFS(Main_table[Amount], Main_table[Order Date], "&gt;"&amp;Main_table[[#This Row],[Order Date]]-30,Main_table[Order Date], "&lt;="&amp;Main_table[[#This Row],[Order Date]])</f>
        <v>2178920</v>
      </c>
      <c r="P585" s="25">
        <f>SUMIFS(Main_table[Amount], Main_table[Order Date], "&gt;"&amp;Main_table[[#This Row],[Order Date]]-90,Main_table[Order Date], "&lt;="&amp;Main_table[[#This Row],[Order Date]])</f>
        <v>5983320</v>
      </c>
      <c r="Q585" s="25">
        <f>SUMIFS(Main_table[Amount], Main_table[Order Date], "&gt;"&amp;DATE(2022, 9, 12)-30, Main_table[Order Date], "&lt;="&amp;DATE(2022, 9, 12))</f>
        <v>8929710</v>
      </c>
      <c r="R585" s="25">
        <f>SUMIFS(Main_table[Amount], Main_table[Order Date], "&gt;"&amp;DATE(2022, 9, 12)-90, Main_table[Order Date], "&lt;="&amp;DATE(2022, 9, 12))</f>
        <v>12529390</v>
      </c>
      <c r="S585" s="25" t="b">
        <f>AND(Main_table[[#This Row],[Order Date]] &gt; DATE(2022,8,12), Main_table[[#This Row],[Order Date]] &lt;=DATE(2022,9,12))</f>
        <v>0</v>
      </c>
    </row>
    <row r="586" spans="2:19" ht="13.8" x14ac:dyDescent="0.25">
      <c r="B586" s="6" t="s">
        <v>1774</v>
      </c>
      <c r="C586" s="15">
        <v>44735</v>
      </c>
      <c r="D586" s="6" t="str">
        <f>TEXT(Main_table[[#This Row],[Order Date]],"d")</f>
        <v>23</v>
      </c>
      <c r="E586" s="6" t="str">
        <f>TEXT(Main_table[[#This Row],[Order Date]],"dddd")</f>
        <v>Thursday</v>
      </c>
      <c r="F586" s="6" t="str">
        <f>TEXT(Main_table[[#This Row],[Order Date]],"mmmm")</f>
        <v>June</v>
      </c>
      <c r="G586" s="6" t="s">
        <v>1775</v>
      </c>
      <c r="H586" s="6" t="s">
        <v>1776</v>
      </c>
      <c r="I586" s="6" t="s">
        <v>32</v>
      </c>
      <c r="J586" s="6" t="s">
        <v>28</v>
      </c>
      <c r="K586" s="25">
        <v>3200</v>
      </c>
      <c r="L586" s="26">
        <v>6</v>
      </c>
      <c r="M586" s="25">
        <f>Main_table[[#This Row],[Qty]]*Main_table[[#This Row],[Price]]</f>
        <v>19200</v>
      </c>
      <c r="N586" s="6" t="s">
        <v>23</v>
      </c>
      <c r="O586" s="25">
        <f>SUMIFS(Main_table[Amount], Main_table[Order Date], "&gt;"&amp;Main_table[[#This Row],[Order Date]]-30,Main_table[Order Date], "&lt;="&amp;Main_table[[#This Row],[Order Date]])</f>
        <v>2178920</v>
      </c>
      <c r="P586" s="25">
        <f>SUMIFS(Main_table[Amount], Main_table[Order Date], "&gt;"&amp;Main_table[[#This Row],[Order Date]]-90,Main_table[Order Date], "&lt;="&amp;Main_table[[#This Row],[Order Date]])</f>
        <v>5983320</v>
      </c>
      <c r="Q586" s="25">
        <f>SUMIFS(Main_table[Amount], Main_table[Order Date], "&gt;"&amp;DATE(2022, 9, 12)-30, Main_table[Order Date], "&lt;="&amp;DATE(2022, 9, 12))</f>
        <v>8929710</v>
      </c>
      <c r="R586" s="25">
        <f>SUMIFS(Main_table[Amount], Main_table[Order Date], "&gt;"&amp;DATE(2022, 9, 12)-90, Main_table[Order Date], "&lt;="&amp;DATE(2022, 9, 12))</f>
        <v>12529390</v>
      </c>
      <c r="S586" s="25" t="b">
        <f>AND(Main_table[[#This Row],[Order Date]] &gt; DATE(2022,8,12), Main_table[[#This Row],[Order Date]] &lt;=DATE(2022,9,12))</f>
        <v>0</v>
      </c>
    </row>
    <row r="587" spans="2:19" ht="13.8" x14ac:dyDescent="0.25">
      <c r="B587" s="6" t="s">
        <v>1777</v>
      </c>
      <c r="C587" s="15">
        <v>44735</v>
      </c>
      <c r="D587" s="6" t="str">
        <f>TEXT(Main_table[[#This Row],[Order Date]],"d")</f>
        <v>23</v>
      </c>
      <c r="E587" s="6" t="str">
        <f>TEXT(Main_table[[#This Row],[Order Date]],"dddd")</f>
        <v>Thursday</v>
      </c>
      <c r="F587" s="6" t="str">
        <f>TEXT(Main_table[[#This Row],[Order Date]],"mmmm")</f>
        <v>June</v>
      </c>
      <c r="G587" s="6" t="s">
        <v>1778</v>
      </c>
      <c r="H587" s="6" t="s">
        <v>1779</v>
      </c>
      <c r="I587" s="6" t="s">
        <v>15</v>
      </c>
      <c r="J587" s="6" t="s">
        <v>33</v>
      </c>
      <c r="K587" s="25">
        <v>2900</v>
      </c>
      <c r="L587" s="26">
        <v>5</v>
      </c>
      <c r="M587" s="25">
        <f>Main_table[[#This Row],[Qty]]*Main_table[[#This Row],[Price]]</f>
        <v>14500</v>
      </c>
      <c r="N587" s="29" t="s">
        <v>17</v>
      </c>
      <c r="O587" s="25">
        <f>SUMIFS(Main_table[Amount], Main_table[Order Date], "&gt;"&amp;Main_table[[#This Row],[Order Date]]-30,Main_table[Order Date], "&lt;="&amp;Main_table[[#This Row],[Order Date]])</f>
        <v>2178920</v>
      </c>
      <c r="P587" s="25">
        <f>SUMIFS(Main_table[Amount], Main_table[Order Date], "&gt;"&amp;Main_table[[#This Row],[Order Date]]-90,Main_table[Order Date], "&lt;="&amp;Main_table[[#This Row],[Order Date]])</f>
        <v>5983320</v>
      </c>
      <c r="Q587" s="25">
        <f>SUMIFS(Main_table[Amount], Main_table[Order Date], "&gt;"&amp;DATE(2022, 9, 12)-30, Main_table[Order Date], "&lt;="&amp;DATE(2022, 9, 12))</f>
        <v>8929710</v>
      </c>
      <c r="R587" s="25">
        <f>SUMIFS(Main_table[Amount], Main_table[Order Date], "&gt;"&amp;DATE(2022, 9, 12)-90, Main_table[Order Date], "&lt;="&amp;DATE(2022, 9, 12))</f>
        <v>12529390</v>
      </c>
      <c r="S587" s="25" t="b">
        <f>AND(Main_table[[#This Row],[Order Date]] &gt; DATE(2022,8,12), Main_table[[#This Row],[Order Date]] &lt;=DATE(2022,9,12))</f>
        <v>0</v>
      </c>
    </row>
    <row r="588" spans="2:19" ht="13.8" x14ac:dyDescent="0.25">
      <c r="B588" s="6" t="s">
        <v>1780</v>
      </c>
      <c r="C588" s="15">
        <v>44735</v>
      </c>
      <c r="D588" s="6" t="str">
        <f>TEXT(Main_table[[#This Row],[Order Date]],"d")</f>
        <v>23</v>
      </c>
      <c r="E588" s="6" t="str">
        <f>TEXT(Main_table[[#This Row],[Order Date]],"dddd")</f>
        <v>Thursday</v>
      </c>
      <c r="F588" s="6" t="str">
        <f>TEXT(Main_table[[#This Row],[Order Date]],"mmmm")</f>
        <v>June</v>
      </c>
      <c r="G588" s="6" t="s">
        <v>1781</v>
      </c>
      <c r="H588" s="6" t="s">
        <v>1782</v>
      </c>
      <c r="I588" s="6" t="s">
        <v>21</v>
      </c>
      <c r="J588" s="6" t="s">
        <v>37</v>
      </c>
      <c r="K588" s="25">
        <v>190</v>
      </c>
      <c r="L588" s="26">
        <v>6</v>
      </c>
      <c r="M588" s="25">
        <f>Main_table[[#This Row],[Qty]]*Main_table[[#This Row],[Price]]</f>
        <v>1140</v>
      </c>
      <c r="N588" s="6" t="s">
        <v>23</v>
      </c>
      <c r="O588" s="25">
        <f>SUMIFS(Main_table[Amount], Main_table[Order Date], "&gt;"&amp;Main_table[[#This Row],[Order Date]]-30,Main_table[Order Date], "&lt;="&amp;Main_table[[#This Row],[Order Date]])</f>
        <v>2178920</v>
      </c>
      <c r="P588" s="25">
        <f>SUMIFS(Main_table[Amount], Main_table[Order Date], "&gt;"&amp;Main_table[[#This Row],[Order Date]]-90,Main_table[Order Date], "&lt;="&amp;Main_table[[#This Row],[Order Date]])</f>
        <v>5983320</v>
      </c>
      <c r="Q588" s="25">
        <f>SUMIFS(Main_table[Amount], Main_table[Order Date], "&gt;"&amp;DATE(2022, 9, 12)-30, Main_table[Order Date], "&lt;="&amp;DATE(2022, 9, 12))</f>
        <v>8929710</v>
      </c>
      <c r="R588" s="25">
        <f>SUMIFS(Main_table[Amount], Main_table[Order Date], "&gt;"&amp;DATE(2022, 9, 12)-90, Main_table[Order Date], "&lt;="&amp;DATE(2022, 9, 12))</f>
        <v>12529390</v>
      </c>
      <c r="S588" s="25" t="b">
        <f>AND(Main_table[[#This Row],[Order Date]] &gt; DATE(2022,8,12), Main_table[[#This Row],[Order Date]] &lt;=DATE(2022,9,12))</f>
        <v>0</v>
      </c>
    </row>
    <row r="589" spans="2:19" ht="13.8" x14ac:dyDescent="0.25">
      <c r="B589" s="6" t="s">
        <v>1783</v>
      </c>
      <c r="C589" s="15">
        <v>44735</v>
      </c>
      <c r="D589" s="6" t="str">
        <f>TEXT(Main_table[[#This Row],[Order Date]],"d")</f>
        <v>23</v>
      </c>
      <c r="E589" s="6" t="str">
        <f>TEXT(Main_table[[#This Row],[Order Date]],"dddd")</f>
        <v>Thursday</v>
      </c>
      <c r="F589" s="6" t="str">
        <f>TEXT(Main_table[[#This Row],[Order Date]],"mmmm")</f>
        <v>June</v>
      </c>
      <c r="G589" s="6" t="s">
        <v>1784</v>
      </c>
      <c r="H589" s="6" t="s">
        <v>1785</v>
      </c>
      <c r="I589" s="6" t="s">
        <v>27</v>
      </c>
      <c r="J589" s="6" t="s">
        <v>41</v>
      </c>
      <c r="K589" s="25">
        <v>4000</v>
      </c>
      <c r="L589" s="26">
        <v>5</v>
      </c>
      <c r="M589" s="25">
        <f>Main_table[[#This Row],[Qty]]*Main_table[[#This Row],[Price]]</f>
        <v>20000</v>
      </c>
      <c r="N589" s="6" t="s">
        <v>17</v>
      </c>
      <c r="O589" s="25">
        <f>SUMIFS(Main_table[Amount], Main_table[Order Date], "&gt;"&amp;Main_table[[#This Row],[Order Date]]-30,Main_table[Order Date], "&lt;="&amp;Main_table[[#This Row],[Order Date]])</f>
        <v>2178920</v>
      </c>
      <c r="P589" s="25">
        <f>SUMIFS(Main_table[Amount], Main_table[Order Date], "&gt;"&amp;Main_table[[#This Row],[Order Date]]-90,Main_table[Order Date], "&lt;="&amp;Main_table[[#This Row],[Order Date]])</f>
        <v>5983320</v>
      </c>
      <c r="Q589" s="25">
        <f>SUMIFS(Main_table[Amount], Main_table[Order Date], "&gt;"&amp;DATE(2022, 9, 12)-30, Main_table[Order Date], "&lt;="&amp;DATE(2022, 9, 12))</f>
        <v>8929710</v>
      </c>
      <c r="R589" s="25">
        <f>SUMIFS(Main_table[Amount], Main_table[Order Date], "&gt;"&amp;DATE(2022, 9, 12)-90, Main_table[Order Date], "&lt;="&amp;DATE(2022, 9, 12))</f>
        <v>12529390</v>
      </c>
      <c r="S589" s="25" t="b">
        <f>AND(Main_table[[#This Row],[Order Date]] &gt; DATE(2022,8,12), Main_table[[#This Row],[Order Date]] &lt;=DATE(2022,9,12))</f>
        <v>0</v>
      </c>
    </row>
    <row r="590" spans="2:19" ht="13.8" x14ac:dyDescent="0.25">
      <c r="B590" s="6" t="s">
        <v>1786</v>
      </c>
      <c r="C590" s="15">
        <v>44735</v>
      </c>
      <c r="D590" s="6" t="str">
        <f>TEXT(Main_table[[#This Row],[Order Date]],"d")</f>
        <v>23</v>
      </c>
      <c r="E590" s="6" t="str">
        <f>TEXT(Main_table[[#This Row],[Order Date]],"dddd")</f>
        <v>Thursday</v>
      </c>
      <c r="F590" s="6" t="str">
        <f>TEXT(Main_table[[#This Row],[Order Date]],"mmmm")</f>
        <v>June</v>
      </c>
      <c r="G590" s="6" t="s">
        <v>1787</v>
      </c>
      <c r="H590" s="6" t="s">
        <v>1788</v>
      </c>
      <c r="I590" s="6" t="s">
        <v>32</v>
      </c>
      <c r="J590" s="6" t="s">
        <v>45</v>
      </c>
      <c r="K590" s="25">
        <v>1500</v>
      </c>
      <c r="L590" s="26">
        <v>6</v>
      </c>
      <c r="M590" s="25">
        <f>Main_table[[#This Row],[Qty]]*Main_table[[#This Row],[Price]]</f>
        <v>9000</v>
      </c>
      <c r="N590" s="6" t="s">
        <v>23</v>
      </c>
      <c r="O590" s="25">
        <f>SUMIFS(Main_table[Amount], Main_table[Order Date], "&gt;"&amp;Main_table[[#This Row],[Order Date]]-30,Main_table[Order Date], "&lt;="&amp;Main_table[[#This Row],[Order Date]])</f>
        <v>2178920</v>
      </c>
      <c r="P590" s="25">
        <f>SUMIFS(Main_table[Amount], Main_table[Order Date], "&gt;"&amp;Main_table[[#This Row],[Order Date]]-90,Main_table[Order Date], "&lt;="&amp;Main_table[[#This Row],[Order Date]])</f>
        <v>5983320</v>
      </c>
      <c r="Q590" s="25">
        <f>SUMIFS(Main_table[Amount], Main_table[Order Date], "&gt;"&amp;DATE(2022, 9, 12)-30, Main_table[Order Date], "&lt;="&amp;DATE(2022, 9, 12))</f>
        <v>8929710</v>
      </c>
      <c r="R590" s="25">
        <f>SUMIFS(Main_table[Amount], Main_table[Order Date], "&gt;"&amp;DATE(2022, 9, 12)-90, Main_table[Order Date], "&lt;="&amp;DATE(2022, 9, 12))</f>
        <v>12529390</v>
      </c>
      <c r="S590" s="25" t="b">
        <f>AND(Main_table[[#This Row],[Order Date]] &gt; DATE(2022,8,12), Main_table[[#This Row],[Order Date]] &lt;=DATE(2022,9,12))</f>
        <v>0</v>
      </c>
    </row>
    <row r="591" spans="2:19" ht="13.8" x14ac:dyDescent="0.25">
      <c r="B591" s="6" t="s">
        <v>1789</v>
      </c>
      <c r="C591" s="15">
        <v>44736</v>
      </c>
      <c r="D591" s="6" t="str">
        <f>TEXT(Main_table[[#This Row],[Order Date]],"d")</f>
        <v>24</v>
      </c>
      <c r="E591" s="6" t="str">
        <f>TEXT(Main_table[[#This Row],[Order Date]],"dddd")</f>
        <v>Friday</v>
      </c>
      <c r="F591" s="6" t="str">
        <f>TEXT(Main_table[[#This Row],[Order Date]],"mmmm")</f>
        <v>June</v>
      </c>
      <c r="G591" s="6" t="s">
        <v>1790</v>
      </c>
      <c r="H591" s="6" t="s">
        <v>1791</v>
      </c>
      <c r="I591" s="6" t="s">
        <v>15</v>
      </c>
      <c r="J591" s="6" t="s">
        <v>16</v>
      </c>
      <c r="K591" s="25">
        <v>210</v>
      </c>
      <c r="L591" s="26">
        <v>2</v>
      </c>
      <c r="M591" s="25">
        <f>Main_table[[#This Row],[Qty]]*Main_table[[#This Row],[Price]]</f>
        <v>420</v>
      </c>
      <c r="N591" s="29" t="s">
        <v>17</v>
      </c>
      <c r="O591" s="25">
        <f>SUMIFS(Main_table[Amount], Main_table[Order Date], "&gt;"&amp;Main_table[[#This Row],[Order Date]]-30,Main_table[Order Date], "&lt;="&amp;Main_table[[#This Row],[Order Date]])</f>
        <v>2128930</v>
      </c>
      <c r="P591" s="25">
        <f>SUMIFS(Main_table[Amount], Main_table[Order Date], "&gt;"&amp;Main_table[[#This Row],[Order Date]]-90,Main_table[Order Date], "&lt;="&amp;Main_table[[#This Row],[Order Date]])</f>
        <v>6033130</v>
      </c>
      <c r="Q591" s="25">
        <f>SUMIFS(Main_table[Amount], Main_table[Order Date], "&gt;"&amp;DATE(2022, 9, 12)-30, Main_table[Order Date], "&lt;="&amp;DATE(2022, 9, 12))</f>
        <v>8929710</v>
      </c>
      <c r="R591" s="25">
        <f>SUMIFS(Main_table[Amount], Main_table[Order Date], "&gt;"&amp;DATE(2022, 9, 12)-90, Main_table[Order Date], "&lt;="&amp;DATE(2022, 9, 12))</f>
        <v>12529390</v>
      </c>
      <c r="S591" s="25" t="b">
        <f>AND(Main_table[[#This Row],[Order Date]] &gt; DATE(2022,8,12), Main_table[[#This Row],[Order Date]] &lt;=DATE(2022,9,12))</f>
        <v>0</v>
      </c>
    </row>
    <row r="592" spans="2:19" ht="13.8" x14ac:dyDescent="0.25">
      <c r="B592" s="6" t="s">
        <v>1792</v>
      </c>
      <c r="C592" s="15">
        <v>44736</v>
      </c>
      <c r="D592" s="6" t="str">
        <f>TEXT(Main_table[[#This Row],[Order Date]],"d")</f>
        <v>24</v>
      </c>
      <c r="E592" s="6" t="str">
        <f>TEXT(Main_table[[#This Row],[Order Date]],"dddd")</f>
        <v>Friday</v>
      </c>
      <c r="F592" s="6" t="str">
        <f>TEXT(Main_table[[#This Row],[Order Date]],"mmmm")</f>
        <v>June</v>
      </c>
      <c r="G592" s="6" t="s">
        <v>1793</v>
      </c>
      <c r="H592" s="6" t="s">
        <v>1794</v>
      </c>
      <c r="I592" s="6" t="s">
        <v>21</v>
      </c>
      <c r="J592" s="6" t="s">
        <v>22</v>
      </c>
      <c r="K592" s="25">
        <v>4000</v>
      </c>
      <c r="L592" s="26">
        <v>3</v>
      </c>
      <c r="M592" s="25">
        <f>Main_table[[#This Row],[Qty]]*Main_table[[#This Row],[Price]]</f>
        <v>12000</v>
      </c>
      <c r="N592" s="6" t="s">
        <v>23</v>
      </c>
      <c r="O592" s="25">
        <f>SUMIFS(Main_table[Amount], Main_table[Order Date], "&gt;"&amp;Main_table[[#This Row],[Order Date]]-30,Main_table[Order Date], "&lt;="&amp;Main_table[[#This Row],[Order Date]])</f>
        <v>2128930</v>
      </c>
      <c r="P592" s="25">
        <f>SUMIFS(Main_table[Amount], Main_table[Order Date], "&gt;"&amp;Main_table[[#This Row],[Order Date]]-90,Main_table[Order Date], "&lt;="&amp;Main_table[[#This Row],[Order Date]])</f>
        <v>6033130</v>
      </c>
      <c r="Q592" s="25">
        <f>SUMIFS(Main_table[Amount], Main_table[Order Date], "&gt;"&amp;DATE(2022, 9, 12)-30, Main_table[Order Date], "&lt;="&amp;DATE(2022, 9, 12))</f>
        <v>8929710</v>
      </c>
      <c r="R592" s="25">
        <f>SUMIFS(Main_table[Amount], Main_table[Order Date], "&gt;"&amp;DATE(2022, 9, 12)-90, Main_table[Order Date], "&lt;="&amp;DATE(2022, 9, 12))</f>
        <v>12529390</v>
      </c>
      <c r="S592" s="25" t="b">
        <f>AND(Main_table[[#This Row],[Order Date]] &gt; DATE(2022,8,12), Main_table[[#This Row],[Order Date]] &lt;=DATE(2022,9,12))</f>
        <v>0</v>
      </c>
    </row>
    <row r="593" spans="2:19" ht="13.8" x14ac:dyDescent="0.25">
      <c r="B593" s="6" t="s">
        <v>1795</v>
      </c>
      <c r="C593" s="15">
        <v>44736</v>
      </c>
      <c r="D593" s="6" t="str">
        <f>TEXT(Main_table[[#This Row],[Order Date]],"d")</f>
        <v>24</v>
      </c>
      <c r="E593" s="6" t="str">
        <f>TEXT(Main_table[[#This Row],[Order Date]],"dddd")</f>
        <v>Friday</v>
      </c>
      <c r="F593" s="6" t="str">
        <f>TEXT(Main_table[[#This Row],[Order Date]],"mmmm")</f>
        <v>June</v>
      </c>
      <c r="G593" s="6" t="s">
        <v>1796</v>
      </c>
      <c r="H593" s="6" t="s">
        <v>1797</v>
      </c>
      <c r="I593" s="6" t="s">
        <v>27</v>
      </c>
      <c r="J593" s="6" t="s">
        <v>28</v>
      </c>
      <c r="K593" s="25">
        <v>3200</v>
      </c>
      <c r="L593" s="26">
        <v>5</v>
      </c>
      <c r="M593" s="25">
        <f>Main_table[[#This Row],[Qty]]*Main_table[[#This Row],[Price]]</f>
        <v>16000</v>
      </c>
      <c r="N593" s="6" t="s">
        <v>17</v>
      </c>
      <c r="O593" s="25">
        <f>SUMIFS(Main_table[Amount], Main_table[Order Date], "&gt;"&amp;Main_table[[#This Row],[Order Date]]-30,Main_table[Order Date], "&lt;="&amp;Main_table[[#This Row],[Order Date]])</f>
        <v>2128930</v>
      </c>
      <c r="P593" s="25">
        <f>SUMIFS(Main_table[Amount], Main_table[Order Date], "&gt;"&amp;Main_table[[#This Row],[Order Date]]-90,Main_table[Order Date], "&lt;="&amp;Main_table[[#This Row],[Order Date]])</f>
        <v>6033130</v>
      </c>
      <c r="Q593" s="25">
        <f>SUMIFS(Main_table[Amount], Main_table[Order Date], "&gt;"&amp;DATE(2022, 9, 12)-30, Main_table[Order Date], "&lt;="&amp;DATE(2022, 9, 12))</f>
        <v>8929710</v>
      </c>
      <c r="R593" s="25">
        <f>SUMIFS(Main_table[Amount], Main_table[Order Date], "&gt;"&amp;DATE(2022, 9, 12)-90, Main_table[Order Date], "&lt;="&amp;DATE(2022, 9, 12))</f>
        <v>12529390</v>
      </c>
      <c r="S593" s="25" t="b">
        <f>AND(Main_table[[#This Row],[Order Date]] &gt; DATE(2022,8,12), Main_table[[#This Row],[Order Date]] &lt;=DATE(2022,9,12))</f>
        <v>0</v>
      </c>
    </row>
    <row r="594" spans="2:19" ht="13.8" x14ac:dyDescent="0.25">
      <c r="B594" s="6" t="s">
        <v>1798</v>
      </c>
      <c r="C594" s="15">
        <v>44736</v>
      </c>
      <c r="D594" s="6" t="str">
        <f>TEXT(Main_table[[#This Row],[Order Date]],"d")</f>
        <v>24</v>
      </c>
      <c r="E594" s="6" t="str">
        <f>TEXT(Main_table[[#This Row],[Order Date]],"dddd")</f>
        <v>Friday</v>
      </c>
      <c r="F594" s="6" t="str">
        <f>TEXT(Main_table[[#This Row],[Order Date]],"mmmm")</f>
        <v>June</v>
      </c>
      <c r="G594" s="6" t="s">
        <v>1799</v>
      </c>
      <c r="H594" s="6" t="s">
        <v>1800</v>
      </c>
      <c r="I594" s="6" t="s">
        <v>32</v>
      </c>
      <c r="J594" s="6" t="s">
        <v>33</v>
      </c>
      <c r="K594" s="25">
        <v>2900</v>
      </c>
      <c r="L594" s="26">
        <v>3</v>
      </c>
      <c r="M594" s="25">
        <f>Main_table[[#This Row],[Qty]]*Main_table[[#This Row],[Price]]</f>
        <v>8700</v>
      </c>
      <c r="N594" s="6" t="s">
        <v>23</v>
      </c>
      <c r="O594" s="25">
        <f>SUMIFS(Main_table[Amount], Main_table[Order Date], "&gt;"&amp;Main_table[[#This Row],[Order Date]]-30,Main_table[Order Date], "&lt;="&amp;Main_table[[#This Row],[Order Date]])</f>
        <v>2128930</v>
      </c>
      <c r="P594" s="25">
        <f>SUMIFS(Main_table[Amount], Main_table[Order Date], "&gt;"&amp;Main_table[[#This Row],[Order Date]]-90,Main_table[Order Date], "&lt;="&amp;Main_table[[#This Row],[Order Date]])</f>
        <v>6033130</v>
      </c>
      <c r="Q594" s="25">
        <f>SUMIFS(Main_table[Amount], Main_table[Order Date], "&gt;"&amp;DATE(2022, 9, 12)-30, Main_table[Order Date], "&lt;="&amp;DATE(2022, 9, 12))</f>
        <v>8929710</v>
      </c>
      <c r="R594" s="25">
        <f>SUMIFS(Main_table[Amount], Main_table[Order Date], "&gt;"&amp;DATE(2022, 9, 12)-90, Main_table[Order Date], "&lt;="&amp;DATE(2022, 9, 12))</f>
        <v>12529390</v>
      </c>
      <c r="S594" s="25" t="b">
        <f>AND(Main_table[[#This Row],[Order Date]] &gt; DATE(2022,8,12), Main_table[[#This Row],[Order Date]] &lt;=DATE(2022,9,12))</f>
        <v>0</v>
      </c>
    </row>
    <row r="595" spans="2:19" ht="13.8" x14ac:dyDescent="0.25">
      <c r="B595" s="6" t="s">
        <v>1801</v>
      </c>
      <c r="C595" s="15">
        <v>44736</v>
      </c>
      <c r="D595" s="6" t="str">
        <f>TEXT(Main_table[[#This Row],[Order Date]],"d")</f>
        <v>24</v>
      </c>
      <c r="E595" s="6" t="str">
        <f>TEXT(Main_table[[#This Row],[Order Date]],"dddd")</f>
        <v>Friday</v>
      </c>
      <c r="F595" s="6" t="str">
        <f>TEXT(Main_table[[#This Row],[Order Date]],"mmmm")</f>
        <v>June</v>
      </c>
      <c r="G595" s="6" t="s">
        <v>1802</v>
      </c>
      <c r="H595" s="6" t="s">
        <v>1803</v>
      </c>
      <c r="I595" s="6" t="s">
        <v>15</v>
      </c>
      <c r="J595" s="6" t="s">
        <v>37</v>
      </c>
      <c r="K595" s="25">
        <v>190</v>
      </c>
      <c r="L595" s="26">
        <v>1</v>
      </c>
      <c r="M595" s="25">
        <f>Main_table[[#This Row],[Qty]]*Main_table[[#This Row],[Price]]</f>
        <v>190</v>
      </c>
      <c r="N595" s="29" t="s">
        <v>17</v>
      </c>
      <c r="O595" s="25">
        <f>SUMIFS(Main_table[Amount], Main_table[Order Date], "&gt;"&amp;Main_table[[#This Row],[Order Date]]-30,Main_table[Order Date], "&lt;="&amp;Main_table[[#This Row],[Order Date]])</f>
        <v>2128930</v>
      </c>
      <c r="P595" s="25">
        <f>SUMIFS(Main_table[Amount], Main_table[Order Date], "&gt;"&amp;Main_table[[#This Row],[Order Date]]-90,Main_table[Order Date], "&lt;="&amp;Main_table[[#This Row],[Order Date]])</f>
        <v>6033130</v>
      </c>
      <c r="Q595" s="25">
        <f>SUMIFS(Main_table[Amount], Main_table[Order Date], "&gt;"&amp;DATE(2022, 9, 12)-30, Main_table[Order Date], "&lt;="&amp;DATE(2022, 9, 12))</f>
        <v>8929710</v>
      </c>
      <c r="R595" s="25">
        <f>SUMIFS(Main_table[Amount], Main_table[Order Date], "&gt;"&amp;DATE(2022, 9, 12)-90, Main_table[Order Date], "&lt;="&amp;DATE(2022, 9, 12))</f>
        <v>12529390</v>
      </c>
      <c r="S595" s="25" t="b">
        <f>AND(Main_table[[#This Row],[Order Date]] &gt; DATE(2022,8,12), Main_table[[#This Row],[Order Date]] &lt;=DATE(2022,9,12))</f>
        <v>0</v>
      </c>
    </row>
    <row r="596" spans="2:19" ht="13.8" x14ac:dyDescent="0.25">
      <c r="B596" s="6" t="s">
        <v>1804</v>
      </c>
      <c r="C596" s="15">
        <v>44736</v>
      </c>
      <c r="D596" s="6" t="str">
        <f>TEXT(Main_table[[#This Row],[Order Date]],"d")</f>
        <v>24</v>
      </c>
      <c r="E596" s="6" t="str">
        <f>TEXT(Main_table[[#This Row],[Order Date]],"dddd")</f>
        <v>Friday</v>
      </c>
      <c r="F596" s="6" t="str">
        <f>TEXT(Main_table[[#This Row],[Order Date]],"mmmm")</f>
        <v>June</v>
      </c>
      <c r="G596" s="6" t="s">
        <v>1805</v>
      </c>
      <c r="H596" s="6" t="s">
        <v>1806</v>
      </c>
      <c r="I596" s="6" t="s">
        <v>21</v>
      </c>
      <c r="J596" s="6" t="s">
        <v>41</v>
      </c>
      <c r="K596" s="25">
        <v>4000</v>
      </c>
      <c r="L596" s="26">
        <v>2</v>
      </c>
      <c r="M596" s="25">
        <f>Main_table[[#This Row],[Qty]]*Main_table[[#This Row],[Price]]</f>
        <v>8000</v>
      </c>
      <c r="N596" s="6" t="s">
        <v>23</v>
      </c>
      <c r="O596" s="25">
        <f>SUMIFS(Main_table[Amount], Main_table[Order Date], "&gt;"&amp;Main_table[[#This Row],[Order Date]]-30,Main_table[Order Date], "&lt;="&amp;Main_table[[#This Row],[Order Date]])</f>
        <v>2128930</v>
      </c>
      <c r="P596" s="25">
        <f>SUMIFS(Main_table[Amount], Main_table[Order Date], "&gt;"&amp;Main_table[[#This Row],[Order Date]]-90,Main_table[Order Date], "&lt;="&amp;Main_table[[#This Row],[Order Date]])</f>
        <v>6033130</v>
      </c>
      <c r="Q596" s="25">
        <f>SUMIFS(Main_table[Amount], Main_table[Order Date], "&gt;"&amp;DATE(2022, 9, 12)-30, Main_table[Order Date], "&lt;="&amp;DATE(2022, 9, 12))</f>
        <v>8929710</v>
      </c>
      <c r="R596" s="25">
        <f>SUMIFS(Main_table[Amount], Main_table[Order Date], "&gt;"&amp;DATE(2022, 9, 12)-90, Main_table[Order Date], "&lt;="&amp;DATE(2022, 9, 12))</f>
        <v>12529390</v>
      </c>
      <c r="S596" s="25" t="b">
        <f>AND(Main_table[[#This Row],[Order Date]] &gt; DATE(2022,8,12), Main_table[[#This Row],[Order Date]] &lt;=DATE(2022,9,12))</f>
        <v>0</v>
      </c>
    </row>
    <row r="597" spans="2:19" ht="13.8" x14ac:dyDescent="0.25">
      <c r="B597" s="6" t="s">
        <v>1807</v>
      </c>
      <c r="C597" s="15">
        <v>44736</v>
      </c>
      <c r="D597" s="6" t="str">
        <f>TEXT(Main_table[[#This Row],[Order Date]],"d")</f>
        <v>24</v>
      </c>
      <c r="E597" s="6" t="str">
        <f>TEXT(Main_table[[#This Row],[Order Date]],"dddd")</f>
        <v>Friday</v>
      </c>
      <c r="F597" s="6" t="str">
        <f>TEXT(Main_table[[#This Row],[Order Date]],"mmmm")</f>
        <v>June</v>
      </c>
      <c r="G597" s="6" t="s">
        <v>1808</v>
      </c>
      <c r="H597" s="6" t="s">
        <v>1809</v>
      </c>
      <c r="I597" s="6" t="s">
        <v>27</v>
      </c>
      <c r="J597" s="6" t="s">
        <v>45</v>
      </c>
      <c r="K597" s="25">
        <v>1500</v>
      </c>
      <c r="L597" s="26">
        <v>3</v>
      </c>
      <c r="M597" s="25">
        <f>Main_table[[#This Row],[Qty]]*Main_table[[#This Row],[Price]]</f>
        <v>4500</v>
      </c>
      <c r="N597" s="6" t="s">
        <v>17</v>
      </c>
      <c r="O597" s="25">
        <f>SUMIFS(Main_table[Amount], Main_table[Order Date], "&gt;"&amp;Main_table[[#This Row],[Order Date]]-30,Main_table[Order Date], "&lt;="&amp;Main_table[[#This Row],[Order Date]])</f>
        <v>2128930</v>
      </c>
      <c r="P597" s="25">
        <f>SUMIFS(Main_table[Amount], Main_table[Order Date], "&gt;"&amp;Main_table[[#This Row],[Order Date]]-90,Main_table[Order Date], "&lt;="&amp;Main_table[[#This Row],[Order Date]])</f>
        <v>6033130</v>
      </c>
      <c r="Q597" s="25">
        <f>SUMIFS(Main_table[Amount], Main_table[Order Date], "&gt;"&amp;DATE(2022, 9, 12)-30, Main_table[Order Date], "&lt;="&amp;DATE(2022, 9, 12))</f>
        <v>8929710</v>
      </c>
      <c r="R597" s="25">
        <f>SUMIFS(Main_table[Amount], Main_table[Order Date], "&gt;"&amp;DATE(2022, 9, 12)-90, Main_table[Order Date], "&lt;="&amp;DATE(2022, 9, 12))</f>
        <v>12529390</v>
      </c>
      <c r="S597" s="25" t="b">
        <f>AND(Main_table[[#This Row],[Order Date]] &gt; DATE(2022,8,12), Main_table[[#This Row],[Order Date]] &lt;=DATE(2022,9,12))</f>
        <v>0</v>
      </c>
    </row>
    <row r="598" spans="2:19" ht="13.8" x14ac:dyDescent="0.25">
      <c r="B598" s="6" t="s">
        <v>1810</v>
      </c>
      <c r="C598" s="15">
        <v>44737</v>
      </c>
      <c r="D598" s="6" t="str">
        <f>TEXT(Main_table[[#This Row],[Order Date]],"d")</f>
        <v>25</v>
      </c>
      <c r="E598" s="6" t="str">
        <f>TEXT(Main_table[[#This Row],[Order Date]],"dddd")</f>
        <v>Saturday</v>
      </c>
      <c r="F598" s="6" t="str">
        <f>TEXT(Main_table[[#This Row],[Order Date]],"mmmm")</f>
        <v>June</v>
      </c>
      <c r="G598" s="6" t="s">
        <v>1811</v>
      </c>
      <c r="H598" s="6" t="s">
        <v>1812</v>
      </c>
      <c r="I598" s="6" t="s">
        <v>32</v>
      </c>
      <c r="J598" s="6" t="s">
        <v>16</v>
      </c>
      <c r="K598" s="25">
        <v>210</v>
      </c>
      <c r="L598" s="26">
        <v>7</v>
      </c>
      <c r="M598" s="25">
        <f>Main_table[[#This Row],[Qty]]*Main_table[[#This Row],[Price]]</f>
        <v>1470</v>
      </c>
      <c r="N598" s="6" t="s">
        <v>23</v>
      </c>
      <c r="O598" s="25">
        <f>SUMIFS(Main_table[Amount], Main_table[Order Date], "&gt;"&amp;Main_table[[#This Row],[Order Date]]-30,Main_table[Order Date], "&lt;="&amp;Main_table[[#This Row],[Order Date]])</f>
        <v>2094880</v>
      </c>
      <c r="P598" s="25">
        <f>SUMIFS(Main_table[Amount], Main_table[Order Date], "&gt;"&amp;Main_table[[#This Row],[Order Date]]-90,Main_table[Order Date], "&lt;="&amp;Main_table[[#This Row],[Order Date]])</f>
        <v>6083760</v>
      </c>
      <c r="Q598" s="25">
        <f>SUMIFS(Main_table[Amount], Main_table[Order Date], "&gt;"&amp;DATE(2022, 9, 12)-30, Main_table[Order Date], "&lt;="&amp;DATE(2022, 9, 12))</f>
        <v>8929710</v>
      </c>
      <c r="R598" s="25">
        <f>SUMIFS(Main_table[Amount], Main_table[Order Date], "&gt;"&amp;DATE(2022, 9, 12)-90, Main_table[Order Date], "&lt;="&amp;DATE(2022, 9, 12))</f>
        <v>12529390</v>
      </c>
      <c r="S598" s="25" t="b">
        <f>AND(Main_table[[#This Row],[Order Date]] &gt; DATE(2022,8,12), Main_table[[#This Row],[Order Date]] &lt;=DATE(2022,9,12))</f>
        <v>0</v>
      </c>
    </row>
    <row r="599" spans="2:19" ht="13.8" x14ac:dyDescent="0.25">
      <c r="B599" s="6" t="s">
        <v>1813</v>
      </c>
      <c r="C599" s="15">
        <v>44737</v>
      </c>
      <c r="D599" s="6" t="str">
        <f>TEXT(Main_table[[#This Row],[Order Date]],"d")</f>
        <v>25</v>
      </c>
      <c r="E599" s="6" t="str">
        <f>TEXT(Main_table[[#This Row],[Order Date]],"dddd")</f>
        <v>Saturday</v>
      </c>
      <c r="F599" s="6" t="str">
        <f>TEXT(Main_table[[#This Row],[Order Date]],"mmmm")</f>
        <v>June</v>
      </c>
      <c r="G599" s="6" t="s">
        <v>1814</v>
      </c>
      <c r="H599" s="6" t="s">
        <v>1815</v>
      </c>
      <c r="I599" s="6" t="s">
        <v>15</v>
      </c>
      <c r="J599" s="6" t="s">
        <v>22</v>
      </c>
      <c r="K599" s="25">
        <v>4000</v>
      </c>
      <c r="L599" s="26">
        <v>6</v>
      </c>
      <c r="M599" s="25">
        <f>Main_table[[#This Row],[Qty]]*Main_table[[#This Row],[Price]]</f>
        <v>24000</v>
      </c>
      <c r="N599" s="29" t="s">
        <v>17</v>
      </c>
      <c r="O599" s="25">
        <f>SUMIFS(Main_table[Amount], Main_table[Order Date], "&gt;"&amp;Main_table[[#This Row],[Order Date]]-30,Main_table[Order Date], "&lt;="&amp;Main_table[[#This Row],[Order Date]])</f>
        <v>2094880</v>
      </c>
      <c r="P599" s="25">
        <f>SUMIFS(Main_table[Amount], Main_table[Order Date], "&gt;"&amp;Main_table[[#This Row],[Order Date]]-90,Main_table[Order Date], "&lt;="&amp;Main_table[[#This Row],[Order Date]])</f>
        <v>6083760</v>
      </c>
      <c r="Q599" s="25">
        <f>SUMIFS(Main_table[Amount], Main_table[Order Date], "&gt;"&amp;DATE(2022, 9, 12)-30, Main_table[Order Date], "&lt;="&amp;DATE(2022, 9, 12))</f>
        <v>8929710</v>
      </c>
      <c r="R599" s="25">
        <f>SUMIFS(Main_table[Amount], Main_table[Order Date], "&gt;"&amp;DATE(2022, 9, 12)-90, Main_table[Order Date], "&lt;="&amp;DATE(2022, 9, 12))</f>
        <v>12529390</v>
      </c>
      <c r="S599" s="25" t="b">
        <f>AND(Main_table[[#This Row],[Order Date]] &gt; DATE(2022,8,12), Main_table[[#This Row],[Order Date]] &lt;=DATE(2022,9,12))</f>
        <v>0</v>
      </c>
    </row>
    <row r="600" spans="2:19" ht="13.8" x14ac:dyDescent="0.25">
      <c r="B600" s="6" t="s">
        <v>1816</v>
      </c>
      <c r="C600" s="15">
        <v>44737</v>
      </c>
      <c r="D600" s="6" t="str">
        <f>TEXT(Main_table[[#This Row],[Order Date]],"d")</f>
        <v>25</v>
      </c>
      <c r="E600" s="6" t="str">
        <f>TEXT(Main_table[[#This Row],[Order Date]],"dddd")</f>
        <v>Saturday</v>
      </c>
      <c r="F600" s="6" t="str">
        <f>TEXT(Main_table[[#This Row],[Order Date]],"mmmm")</f>
        <v>June</v>
      </c>
      <c r="G600" s="6" t="s">
        <v>1817</v>
      </c>
      <c r="H600" s="6" t="s">
        <v>1818</v>
      </c>
      <c r="I600" s="6" t="s">
        <v>21</v>
      </c>
      <c r="J600" s="6" t="s">
        <v>28</v>
      </c>
      <c r="K600" s="25">
        <v>3200</v>
      </c>
      <c r="L600" s="26">
        <v>1</v>
      </c>
      <c r="M600" s="25">
        <f>Main_table[[#This Row],[Qty]]*Main_table[[#This Row],[Price]]</f>
        <v>3200</v>
      </c>
      <c r="N600" s="6" t="s">
        <v>23</v>
      </c>
      <c r="O600" s="25">
        <f>SUMIFS(Main_table[Amount], Main_table[Order Date], "&gt;"&amp;Main_table[[#This Row],[Order Date]]-30,Main_table[Order Date], "&lt;="&amp;Main_table[[#This Row],[Order Date]])</f>
        <v>2094880</v>
      </c>
      <c r="P600" s="25">
        <f>SUMIFS(Main_table[Amount], Main_table[Order Date], "&gt;"&amp;Main_table[[#This Row],[Order Date]]-90,Main_table[Order Date], "&lt;="&amp;Main_table[[#This Row],[Order Date]])</f>
        <v>6083760</v>
      </c>
      <c r="Q600" s="25">
        <f>SUMIFS(Main_table[Amount], Main_table[Order Date], "&gt;"&amp;DATE(2022, 9, 12)-30, Main_table[Order Date], "&lt;="&amp;DATE(2022, 9, 12))</f>
        <v>8929710</v>
      </c>
      <c r="R600" s="25">
        <f>SUMIFS(Main_table[Amount], Main_table[Order Date], "&gt;"&amp;DATE(2022, 9, 12)-90, Main_table[Order Date], "&lt;="&amp;DATE(2022, 9, 12))</f>
        <v>12529390</v>
      </c>
      <c r="S600" s="25" t="b">
        <f>AND(Main_table[[#This Row],[Order Date]] &gt; DATE(2022,8,12), Main_table[[#This Row],[Order Date]] &lt;=DATE(2022,9,12))</f>
        <v>0</v>
      </c>
    </row>
    <row r="601" spans="2:19" ht="13.8" x14ac:dyDescent="0.25">
      <c r="B601" s="6" t="s">
        <v>1819</v>
      </c>
      <c r="C601" s="15">
        <v>44737</v>
      </c>
      <c r="D601" s="6" t="str">
        <f>TEXT(Main_table[[#This Row],[Order Date]],"d")</f>
        <v>25</v>
      </c>
      <c r="E601" s="6" t="str">
        <f>TEXT(Main_table[[#This Row],[Order Date]],"dddd")</f>
        <v>Saturday</v>
      </c>
      <c r="F601" s="6" t="str">
        <f>TEXT(Main_table[[#This Row],[Order Date]],"mmmm")</f>
        <v>June</v>
      </c>
      <c r="G601" s="6" t="s">
        <v>1820</v>
      </c>
      <c r="H601" s="6" t="s">
        <v>1821</v>
      </c>
      <c r="I601" s="6" t="s">
        <v>27</v>
      </c>
      <c r="J601" s="6" t="s">
        <v>33</v>
      </c>
      <c r="K601" s="25">
        <v>2900</v>
      </c>
      <c r="L601" s="26">
        <v>3</v>
      </c>
      <c r="M601" s="25">
        <f>Main_table[[#This Row],[Qty]]*Main_table[[#This Row],[Price]]</f>
        <v>8700</v>
      </c>
      <c r="N601" s="6" t="s">
        <v>17</v>
      </c>
      <c r="O601" s="25">
        <f>SUMIFS(Main_table[Amount], Main_table[Order Date], "&gt;"&amp;Main_table[[#This Row],[Order Date]]-30,Main_table[Order Date], "&lt;="&amp;Main_table[[#This Row],[Order Date]])</f>
        <v>2094880</v>
      </c>
      <c r="P601" s="25">
        <f>SUMIFS(Main_table[Amount], Main_table[Order Date], "&gt;"&amp;Main_table[[#This Row],[Order Date]]-90,Main_table[Order Date], "&lt;="&amp;Main_table[[#This Row],[Order Date]])</f>
        <v>6083760</v>
      </c>
      <c r="Q601" s="25">
        <f>SUMIFS(Main_table[Amount], Main_table[Order Date], "&gt;"&amp;DATE(2022, 9, 12)-30, Main_table[Order Date], "&lt;="&amp;DATE(2022, 9, 12))</f>
        <v>8929710</v>
      </c>
      <c r="R601" s="25">
        <f>SUMIFS(Main_table[Amount], Main_table[Order Date], "&gt;"&amp;DATE(2022, 9, 12)-90, Main_table[Order Date], "&lt;="&amp;DATE(2022, 9, 12))</f>
        <v>12529390</v>
      </c>
      <c r="S601" s="25" t="b">
        <f>AND(Main_table[[#This Row],[Order Date]] &gt; DATE(2022,8,12), Main_table[[#This Row],[Order Date]] &lt;=DATE(2022,9,12))</f>
        <v>0</v>
      </c>
    </row>
    <row r="602" spans="2:19" ht="13.8" x14ac:dyDescent="0.25">
      <c r="B602" s="6" t="s">
        <v>1822</v>
      </c>
      <c r="C602" s="15">
        <v>44737</v>
      </c>
      <c r="D602" s="6" t="str">
        <f>TEXT(Main_table[[#This Row],[Order Date]],"d")</f>
        <v>25</v>
      </c>
      <c r="E602" s="6" t="str">
        <f>TEXT(Main_table[[#This Row],[Order Date]],"dddd")</f>
        <v>Saturday</v>
      </c>
      <c r="F602" s="6" t="str">
        <f>TEXT(Main_table[[#This Row],[Order Date]],"mmmm")</f>
        <v>June</v>
      </c>
      <c r="G602" s="6" t="s">
        <v>1823</v>
      </c>
      <c r="H602" s="6" t="s">
        <v>1824</v>
      </c>
      <c r="I602" s="6" t="s">
        <v>32</v>
      </c>
      <c r="J602" s="6" t="s">
        <v>37</v>
      </c>
      <c r="K602" s="25">
        <v>190</v>
      </c>
      <c r="L602" s="26">
        <v>4</v>
      </c>
      <c r="M602" s="25">
        <f>Main_table[[#This Row],[Qty]]*Main_table[[#This Row],[Price]]</f>
        <v>760</v>
      </c>
      <c r="N602" s="6" t="s">
        <v>23</v>
      </c>
      <c r="O602" s="25">
        <f>SUMIFS(Main_table[Amount], Main_table[Order Date], "&gt;"&amp;Main_table[[#This Row],[Order Date]]-30,Main_table[Order Date], "&lt;="&amp;Main_table[[#This Row],[Order Date]])</f>
        <v>2094880</v>
      </c>
      <c r="P602" s="25">
        <f>SUMIFS(Main_table[Amount], Main_table[Order Date], "&gt;"&amp;Main_table[[#This Row],[Order Date]]-90,Main_table[Order Date], "&lt;="&amp;Main_table[[#This Row],[Order Date]])</f>
        <v>6083760</v>
      </c>
      <c r="Q602" s="25">
        <f>SUMIFS(Main_table[Amount], Main_table[Order Date], "&gt;"&amp;DATE(2022, 9, 12)-30, Main_table[Order Date], "&lt;="&amp;DATE(2022, 9, 12))</f>
        <v>8929710</v>
      </c>
      <c r="R602" s="25">
        <f>SUMIFS(Main_table[Amount], Main_table[Order Date], "&gt;"&amp;DATE(2022, 9, 12)-90, Main_table[Order Date], "&lt;="&amp;DATE(2022, 9, 12))</f>
        <v>12529390</v>
      </c>
      <c r="S602" s="25" t="b">
        <f>AND(Main_table[[#This Row],[Order Date]] &gt; DATE(2022,8,12), Main_table[[#This Row],[Order Date]] &lt;=DATE(2022,9,12))</f>
        <v>0</v>
      </c>
    </row>
    <row r="603" spans="2:19" ht="13.8" x14ac:dyDescent="0.25">
      <c r="B603" s="6" t="s">
        <v>1825</v>
      </c>
      <c r="C603" s="15">
        <v>44737</v>
      </c>
      <c r="D603" s="6" t="str">
        <f>TEXT(Main_table[[#This Row],[Order Date]],"d")</f>
        <v>25</v>
      </c>
      <c r="E603" s="6" t="str">
        <f>TEXT(Main_table[[#This Row],[Order Date]],"dddd")</f>
        <v>Saturday</v>
      </c>
      <c r="F603" s="6" t="str">
        <f>TEXT(Main_table[[#This Row],[Order Date]],"mmmm")</f>
        <v>June</v>
      </c>
      <c r="G603" s="6" t="s">
        <v>1826</v>
      </c>
      <c r="H603" s="6" t="s">
        <v>1827</v>
      </c>
      <c r="I603" s="6" t="s">
        <v>15</v>
      </c>
      <c r="J603" s="6" t="s">
        <v>41</v>
      </c>
      <c r="K603" s="25">
        <v>4000</v>
      </c>
      <c r="L603" s="26">
        <v>2</v>
      </c>
      <c r="M603" s="25">
        <f>Main_table[[#This Row],[Qty]]*Main_table[[#This Row],[Price]]</f>
        <v>8000</v>
      </c>
      <c r="N603" s="29" t="s">
        <v>17</v>
      </c>
      <c r="O603" s="25">
        <f>SUMIFS(Main_table[Amount], Main_table[Order Date], "&gt;"&amp;Main_table[[#This Row],[Order Date]]-30,Main_table[Order Date], "&lt;="&amp;Main_table[[#This Row],[Order Date]])</f>
        <v>2094880</v>
      </c>
      <c r="P603" s="25">
        <f>SUMIFS(Main_table[Amount], Main_table[Order Date], "&gt;"&amp;Main_table[[#This Row],[Order Date]]-90,Main_table[Order Date], "&lt;="&amp;Main_table[[#This Row],[Order Date]])</f>
        <v>6083760</v>
      </c>
      <c r="Q603" s="25">
        <f>SUMIFS(Main_table[Amount], Main_table[Order Date], "&gt;"&amp;DATE(2022, 9, 12)-30, Main_table[Order Date], "&lt;="&amp;DATE(2022, 9, 12))</f>
        <v>8929710</v>
      </c>
      <c r="R603" s="25">
        <f>SUMIFS(Main_table[Amount], Main_table[Order Date], "&gt;"&amp;DATE(2022, 9, 12)-90, Main_table[Order Date], "&lt;="&amp;DATE(2022, 9, 12))</f>
        <v>12529390</v>
      </c>
      <c r="S603" s="25" t="b">
        <f>AND(Main_table[[#This Row],[Order Date]] &gt; DATE(2022,8,12), Main_table[[#This Row],[Order Date]] &lt;=DATE(2022,9,12))</f>
        <v>0</v>
      </c>
    </row>
    <row r="604" spans="2:19" ht="13.8" x14ac:dyDescent="0.25">
      <c r="B604" s="6" t="s">
        <v>1828</v>
      </c>
      <c r="C604" s="15">
        <v>44737</v>
      </c>
      <c r="D604" s="6" t="str">
        <f>TEXT(Main_table[[#This Row],[Order Date]],"d")</f>
        <v>25</v>
      </c>
      <c r="E604" s="6" t="str">
        <f>TEXT(Main_table[[#This Row],[Order Date]],"dddd")</f>
        <v>Saturday</v>
      </c>
      <c r="F604" s="6" t="str">
        <f>TEXT(Main_table[[#This Row],[Order Date]],"mmmm")</f>
        <v>June</v>
      </c>
      <c r="G604" s="6" t="s">
        <v>1829</v>
      </c>
      <c r="H604" s="6" t="s">
        <v>1830</v>
      </c>
      <c r="I604" s="6" t="s">
        <v>21</v>
      </c>
      <c r="J604" s="6" t="s">
        <v>45</v>
      </c>
      <c r="K604" s="25">
        <v>1500</v>
      </c>
      <c r="L604" s="26">
        <v>3</v>
      </c>
      <c r="M604" s="25">
        <f>Main_table[[#This Row],[Qty]]*Main_table[[#This Row],[Price]]</f>
        <v>4500</v>
      </c>
      <c r="N604" s="6" t="s">
        <v>23</v>
      </c>
      <c r="O604" s="25">
        <f>SUMIFS(Main_table[Amount], Main_table[Order Date], "&gt;"&amp;Main_table[[#This Row],[Order Date]]-30,Main_table[Order Date], "&lt;="&amp;Main_table[[#This Row],[Order Date]])</f>
        <v>2094880</v>
      </c>
      <c r="P604" s="25">
        <f>SUMIFS(Main_table[Amount], Main_table[Order Date], "&gt;"&amp;Main_table[[#This Row],[Order Date]]-90,Main_table[Order Date], "&lt;="&amp;Main_table[[#This Row],[Order Date]])</f>
        <v>6083760</v>
      </c>
      <c r="Q604" s="25">
        <f>SUMIFS(Main_table[Amount], Main_table[Order Date], "&gt;"&amp;DATE(2022, 9, 12)-30, Main_table[Order Date], "&lt;="&amp;DATE(2022, 9, 12))</f>
        <v>8929710</v>
      </c>
      <c r="R604" s="25">
        <f>SUMIFS(Main_table[Amount], Main_table[Order Date], "&gt;"&amp;DATE(2022, 9, 12)-90, Main_table[Order Date], "&lt;="&amp;DATE(2022, 9, 12))</f>
        <v>12529390</v>
      </c>
      <c r="S604" s="25" t="b">
        <f>AND(Main_table[[#This Row],[Order Date]] &gt; DATE(2022,8,12), Main_table[[#This Row],[Order Date]] &lt;=DATE(2022,9,12))</f>
        <v>0</v>
      </c>
    </row>
    <row r="605" spans="2:19" ht="13.8" x14ac:dyDescent="0.25">
      <c r="B605" s="6" t="s">
        <v>1831</v>
      </c>
      <c r="C605" s="15">
        <v>44738</v>
      </c>
      <c r="D605" s="6" t="str">
        <f>TEXT(Main_table[[#This Row],[Order Date]],"d")</f>
        <v>26</v>
      </c>
      <c r="E605" s="6" t="str">
        <f>TEXT(Main_table[[#This Row],[Order Date]],"dddd")</f>
        <v>Sunday</v>
      </c>
      <c r="F605" s="6" t="str">
        <f>TEXT(Main_table[[#This Row],[Order Date]],"mmmm")</f>
        <v>June</v>
      </c>
      <c r="G605" s="6" t="s">
        <v>1832</v>
      </c>
      <c r="H605" s="6" t="s">
        <v>1833</v>
      </c>
      <c r="I605" s="6" t="s">
        <v>27</v>
      </c>
      <c r="J605" s="6" t="s">
        <v>16</v>
      </c>
      <c r="K605" s="25">
        <v>210</v>
      </c>
      <c r="L605" s="26">
        <v>4</v>
      </c>
      <c r="M605" s="25">
        <f>Main_table[[#This Row],[Qty]]*Main_table[[#This Row],[Price]]</f>
        <v>840</v>
      </c>
      <c r="N605" s="6" t="s">
        <v>17</v>
      </c>
      <c r="O605" s="25">
        <f>SUMIFS(Main_table[Amount], Main_table[Order Date], "&gt;"&amp;Main_table[[#This Row],[Order Date]]-30,Main_table[Order Date], "&lt;="&amp;Main_table[[#This Row],[Order Date]])</f>
        <v>2144870</v>
      </c>
      <c r="P605" s="25">
        <f>SUMIFS(Main_table[Amount], Main_table[Order Date], "&gt;"&amp;Main_table[[#This Row],[Order Date]]-90,Main_table[Order Date], "&lt;="&amp;Main_table[[#This Row],[Order Date]])</f>
        <v>6183560</v>
      </c>
      <c r="Q605" s="25">
        <f>SUMIFS(Main_table[Amount], Main_table[Order Date], "&gt;"&amp;DATE(2022, 9, 12)-30, Main_table[Order Date], "&lt;="&amp;DATE(2022, 9, 12))</f>
        <v>8929710</v>
      </c>
      <c r="R605" s="25">
        <f>SUMIFS(Main_table[Amount], Main_table[Order Date], "&gt;"&amp;DATE(2022, 9, 12)-90, Main_table[Order Date], "&lt;="&amp;DATE(2022, 9, 12))</f>
        <v>12529390</v>
      </c>
      <c r="S605" s="25" t="b">
        <f>AND(Main_table[[#This Row],[Order Date]] &gt; DATE(2022,8,12), Main_table[[#This Row],[Order Date]] &lt;=DATE(2022,9,12))</f>
        <v>0</v>
      </c>
    </row>
    <row r="606" spans="2:19" ht="13.8" x14ac:dyDescent="0.25">
      <c r="B606" s="6" t="s">
        <v>1834</v>
      </c>
      <c r="C606" s="15">
        <v>44738</v>
      </c>
      <c r="D606" s="6" t="str">
        <f>TEXT(Main_table[[#This Row],[Order Date]],"d")</f>
        <v>26</v>
      </c>
      <c r="E606" s="6" t="str">
        <f>TEXT(Main_table[[#This Row],[Order Date]],"dddd")</f>
        <v>Sunday</v>
      </c>
      <c r="F606" s="6" t="str">
        <f>TEXT(Main_table[[#This Row],[Order Date]],"mmmm")</f>
        <v>June</v>
      </c>
      <c r="G606" s="6" t="s">
        <v>1835</v>
      </c>
      <c r="H606" s="6" t="s">
        <v>1836</v>
      </c>
      <c r="I606" s="6" t="s">
        <v>32</v>
      </c>
      <c r="J606" s="6" t="s">
        <v>22</v>
      </c>
      <c r="K606" s="25">
        <v>4000</v>
      </c>
      <c r="L606" s="26">
        <v>5</v>
      </c>
      <c r="M606" s="25">
        <f>Main_table[[#This Row],[Qty]]*Main_table[[#This Row],[Price]]</f>
        <v>20000</v>
      </c>
      <c r="N606" s="6" t="s">
        <v>23</v>
      </c>
      <c r="O606" s="25">
        <f>SUMIFS(Main_table[Amount], Main_table[Order Date], "&gt;"&amp;Main_table[[#This Row],[Order Date]]-30,Main_table[Order Date], "&lt;="&amp;Main_table[[#This Row],[Order Date]])</f>
        <v>2144870</v>
      </c>
      <c r="P606" s="25">
        <f>SUMIFS(Main_table[Amount], Main_table[Order Date], "&gt;"&amp;Main_table[[#This Row],[Order Date]]-90,Main_table[Order Date], "&lt;="&amp;Main_table[[#This Row],[Order Date]])</f>
        <v>6183560</v>
      </c>
      <c r="Q606" s="25">
        <f>SUMIFS(Main_table[Amount], Main_table[Order Date], "&gt;"&amp;DATE(2022, 9, 12)-30, Main_table[Order Date], "&lt;="&amp;DATE(2022, 9, 12))</f>
        <v>8929710</v>
      </c>
      <c r="R606" s="25">
        <f>SUMIFS(Main_table[Amount], Main_table[Order Date], "&gt;"&amp;DATE(2022, 9, 12)-90, Main_table[Order Date], "&lt;="&amp;DATE(2022, 9, 12))</f>
        <v>12529390</v>
      </c>
      <c r="S606" s="25" t="b">
        <f>AND(Main_table[[#This Row],[Order Date]] &gt; DATE(2022,8,12), Main_table[[#This Row],[Order Date]] &lt;=DATE(2022,9,12))</f>
        <v>0</v>
      </c>
    </row>
    <row r="607" spans="2:19" ht="13.8" x14ac:dyDescent="0.25">
      <c r="B607" s="6" t="s">
        <v>1837</v>
      </c>
      <c r="C607" s="15">
        <v>44738</v>
      </c>
      <c r="D607" s="6" t="str">
        <f>TEXT(Main_table[[#This Row],[Order Date]],"d")</f>
        <v>26</v>
      </c>
      <c r="E607" s="6" t="str">
        <f>TEXT(Main_table[[#This Row],[Order Date]],"dddd")</f>
        <v>Sunday</v>
      </c>
      <c r="F607" s="6" t="str">
        <f>TEXT(Main_table[[#This Row],[Order Date]],"mmmm")</f>
        <v>June</v>
      </c>
      <c r="G607" s="6" t="s">
        <v>1838</v>
      </c>
      <c r="H607" s="6" t="s">
        <v>1839</v>
      </c>
      <c r="I607" s="6" t="s">
        <v>15</v>
      </c>
      <c r="J607" s="6" t="s">
        <v>28</v>
      </c>
      <c r="K607" s="25">
        <v>3200</v>
      </c>
      <c r="L607" s="26">
        <v>6</v>
      </c>
      <c r="M607" s="25">
        <f>Main_table[[#This Row],[Qty]]*Main_table[[#This Row],[Price]]</f>
        <v>19200</v>
      </c>
      <c r="N607" s="29" t="s">
        <v>17</v>
      </c>
      <c r="O607" s="25">
        <f>SUMIFS(Main_table[Amount], Main_table[Order Date], "&gt;"&amp;Main_table[[#This Row],[Order Date]]-30,Main_table[Order Date], "&lt;="&amp;Main_table[[#This Row],[Order Date]])</f>
        <v>2144870</v>
      </c>
      <c r="P607" s="25">
        <f>SUMIFS(Main_table[Amount], Main_table[Order Date], "&gt;"&amp;Main_table[[#This Row],[Order Date]]-90,Main_table[Order Date], "&lt;="&amp;Main_table[[#This Row],[Order Date]])</f>
        <v>6183560</v>
      </c>
      <c r="Q607" s="25">
        <f>SUMIFS(Main_table[Amount], Main_table[Order Date], "&gt;"&amp;DATE(2022, 9, 12)-30, Main_table[Order Date], "&lt;="&amp;DATE(2022, 9, 12))</f>
        <v>8929710</v>
      </c>
      <c r="R607" s="25">
        <f>SUMIFS(Main_table[Amount], Main_table[Order Date], "&gt;"&amp;DATE(2022, 9, 12)-90, Main_table[Order Date], "&lt;="&amp;DATE(2022, 9, 12))</f>
        <v>12529390</v>
      </c>
      <c r="S607" s="25" t="b">
        <f>AND(Main_table[[#This Row],[Order Date]] &gt; DATE(2022,8,12), Main_table[[#This Row],[Order Date]] &lt;=DATE(2022,9,12))</f>
        <v>0</v>
      </c>
    </row>
    <row r="608" spans="2:19" ht="13.8" x14ac:dyDescent="0.25">
      <c r="B608" s="6" t="s">
        <v>1840</v>
      </c>
      <c r="C608" s="15">
        <v>44738</v>
      </c>
      <c r="D608" s="6" t="str">
        <f>TEXT(Main_table[[#This Row],[Order Date]],"d")</f>
        <v>26</v>
      </c>
      <c r="E608" s="6" t="str">
        <f>TEXT(Main_table[[#This Row],[Order Date]],"dddd")</f>
        <v>Sunday</v>
      </c>
      <c r="F608" s="6" t="str">
        <f>TEXT(Main_table[[#This Row],[Order Date]],"mmmm")</f>
        <v>June</v>
      </c>
      <c r="G608" s="6" t="s">
        <v>1841</v>
      </c>
      <c r="H608" s="6" t="s">
        <v>1842</v>
      </c>
      <c r="I608" s="6" t="s">
        <v>21</v>
      </c>
      <c r="J608" s="6" t="s">
        <v>33</v>
      </c>
      <c r="K608" s="25">
        <v>2900</v>
      </c>
      <c r="L608" s="26">
        <v>5</v>
      </c>
      <c r="M608" s="25">
        <f>Main_table[[#This Row],[Qty]]*Main_table[[#This Row],[Price]]</f>
        <v>14500</v>
      </c>
      <c r="N608" s="6" t="s">
        <v>23</v>
      </c>
      <c r="O608" s="25">
        <f>SUMIFS(Main_table[Amount], Main_table[Order Date], "&gt;"&amp;Main_table[[#This Row],[Order Date]]-30,Main_table[Order Date], "&lt;="&amp;Main_table[[#This Row],[Order Date]])</f>
        <v>2144870</v>
      </c>
      <c r="P608" s="25">
        <f>SUMIFS(Main_table[Amount], Main_table[Order Date], "&gt;"&amp;Main_table[[#This Row],[Order Date]]-90,Main_table[Order Date], "&lt;="&amp;Main_table[[#This Row],[Order Date]])</f>
        <v>6183560</v>
      </c>
      <c r="Q608" s="25">
        <f>SUMIFS(Main_table[Amount], Main_table[Order Date], "&gt;"&amp;DATE(2022, 9, 12)-30, Main_table[Order Date], "&lt;="&amp;DATE(2022, 9, 12))</f>
        <v>8929710</v>
      </c>
      <c r="R608" s="25">
        <f>SUMIFS(Main_table[Amount], Main_table[Order Date], "&gt;"&amp;DATE(2022, 9, 12)-90, Main_table[Order Date], "&lt;="&amp;DATE(2022, 9, 12))</f>
        <v>12529390</v>
      </c>
      <c r="S608" s="25" t="b">
        <f>AND(Main_table[[#This Row],[Order Date]] &gt; DATE(2022,8,12), Main_table[[#This Row],[Order Date]] &lt;=DATE(2022,9,12))</f>
        <v>0</v>
      </c>
    </row>
    <row r="609" spans="2:19" ht="13.8" x14ac:dyDescent="0.25">
      <c r="B609" s="6" t="s">
        <v>1843</v>
      </c>
      <c r="C609" s="15">
        <v>44738</v>
      </c>
      <c r="D609" s="6" t="str">
        <f>TEXT(Main_table[[#This Row],[Order Date]],"d")</f>
        <v>26</v>
      </c>
      <c r="E609" s="6" t="str">
        <f>TEXT(Main_table[[#This Row],[Order Date]],"dddd")</f>
        <v>Sunday</v>
      </c>
      <c r="F609" s="6" t="str">
        <f>TEXT(Main_table[[#This Row],[Order Date]],"mmmm")</f>
        <v>June</v>
      </c>
      <c r="G609" s="6" t="s">
        <v>1844</v>
      </c>
      <c r="H609" s="6" t="s">
        <v>1845</v>
      </c>
      <c r="I609" s="6" t="s">
        <v>27</v>
      </c>
      <c r="J609" s="6" t="s">
        <v>37</v>
      </c>
      <c r="K609" s="25">
        <v>190</v>
      </c>
      <c r="L609" s="26">
        <v>4</v>
      </c>
      <c r="M609" s="25">
        <f>Main_table[[#This Row],[Qty]]*Main_table[[#This Row],[Price]]</f>
        <v>760</v>
      </c>
      <c r="N609" s="6" t="s">
        <v>17</v>
      </c>
      <c r="O609" s="25">
        <f>SUMIFS(Main_table[Amount], Main_table[Order Date], "&gt;"&amp;Main_table[[#This Row],[Order Date]]-30,Main_table[Order Date], "&lt;="&amp;Main_table[[#This Row],[Order Date]])</f>
        <v>2144870</v>
      </c>
      <c r="P609" s="25">
        <f>SUMIFS(Main_table[Amount], Main_table[Order Date], "&gt;"&amp;Main_table[[#This Row],[Order Date]]-90,Main_table[Order Date], "&lt;="&amp;Main_table[[#This Row],[Order Date]])</f>
        <v>6183560</v>
      </c>
      <c r="Q609" s="25">
        <f>SUMIFS(Main_table[Amount], Main_table[Order Date], "&gt;"&amp;DATE(2022, 9, 12)-30, Main_table[Order Date], "&lt;="&amp;DATE(2022, 9, 12))</f>
        <v>8929710</v>
      </c>
      <c r="R609" s="25">
        <f>SUMIFS(Main_table[Amount], Main_table[Order Date], "&gt;"&amp;DATE(2022, 9, 12)-90, Main_table[Order Date], "&lt;="&amp;DATE(2022, 9, 12))</f>
        <v>12529390</v>
      </c>
      <c r="S609" s="25" t="b">
        <f>AND(Main_table[[#This Row],[Order Date]] &gt; DATE(2022,8,12), Main_table[[#This Row],[Order Date]] &lt;=DATE(2022,9,12))</f>
        <v>0</v>
      </c>
    </row>
    <row r="610" spans="2:19" ht="13.8" x14ac:dyDescent="0.25">
      <c r="B610" s="6" t="s">
        <v>1846</v>
      </c>
      <c r="C610" s="15">
        <v>44738</v>
      </c>
      <c r="D610" s="6" t="str">
        <f>TEXT(Main_table[[#This Row],[Order Date]],"d")</f>
        <v>26</v>
      </c>
      <c r="E610" s="6" t="str">
        <f>TEXT(Main_table[[#This Row],[Order Date]],"dddd")</f>
        <v>Sunday</v>
      </c>
      <c r="F610" s="6" t="str">
        <f>TEXT(Main_table[[#This Row],[Order Date]],"mmmm")</f>
        <v>June</v>
      </c>
      <c r="G610" s="6" t="s">
        <v>1847</v>
      </c>
      <c r="H610" s="6" t="s">
        <v>1848</v>
      </c>
      <c r="I610" s="6" t="s">
        <v>32</v>
      </c>
      <c r="J610" s="6" t="s">
        <v>41</v>
      </c>
      <c r="K610" s="25">
        <v>4000</v>
      </c>
      <c r="L610" s="26">
        <v>10</v>
      </c>
      <c r="M610" s="25">
        <f>Main_table[[#This Row],[Qty]]*Main_table[[#This Row],[Price]]</f>
        <v>40000</v>
      </c>
      <c r="N610" s="6" t="s">
        <v>23</v>
      </c>
      <c r="O610" s="25">
        <f>SUMIFS(Main_table[Amount], Main_table[Order Date], "&gt;"&amp;Main_table[[#This Row],[Order Date]]-30,Main_table[Order Date], "&lt;="&amp;Main_table[[#This Row],[Order Date]])</f>
        <v>2144870</v>
      </c>
      <c r="P610" s="25">
        <f>SUMIFS(Main_table[Amount], Main_table[Order Date], "&gt;"&amp;Main_table[[#This Row],[Order Date]]-90,Main_table[Order Date], "&lt;="&amp;Main_table[[#This Row],[Order Date]])</f>
        <v>6183560</v>
      </c>
      <c r="Q610" s="25">
        <f>SUMIFS(Main_table[Amount], Main_table[Order Date], "&gt;"&amp;DATE(2022, 9, 12)-30, Main_table[Order Date], "&lt;="&amp;DATE(2022, 9, 12))</f>
        <v>8929710</v>
      </c>
      <c r="R610" s="25">
        <f>SUMIFS(Main_table[Amount], Main_table[Order Date], "&gt;"&amp;DATE(2022, 9, 12)-90, Main_table[Order Date], "&lt;="&amp;DATE(2022, 9, 12))</f>
        <v>12529390</v>
      </c>
      <c r="S610" s="25" t="b">
        <f>AND(Main_table[[#This Row],[Order Date]] &gt; DATE(2022,8,12), Main_table[[#This Row],[Order Date]] &lt;=DATE(2022,9,12))</f>
        <v>0</v>
      </c>
    </row>
    <row r="611" spans="2:19" ht="13.8" x14ac:dyDescent="0.25">
      <c r="B611" s="6" t="s">
        <v>1849</v>
      </c>
      <c r="C611" s="15">
        <v>44738</v>
      </c>
      <c r="D611" s="6" t="str">
        <f>TEXT(Main_table[[#This Row],[Order Date]],"d")</f>
        <v>26</v>
      </c>
      <c r="E611" s="6" t="str">
        <f>TEXT(Main_table[[#This Row],[Order Date]],"dddd")</f>
        <v>Sunday</v>
      </c>
      <c r="F611" s="6" t="str">
        <f>TEXT(Main_table[[#This Row],[Order Date]],"mmmm")</f>
        <v>June</v>
      </c>
      <c r="G611" s="6" t="s">
        <v>1850</v>
      </c>
      <c r="H611" s="6" t="s">
        <v>1851</v>
      </c>
      <c r="I611" s="6" t="s">
        <v>15</v>
      </c>
      <c r="J611" s="6" t="s">
        <v>45</v>
      </c>
      <c r="K611" s="25">
        <v>1500</v>
      </c>
      <c r="L611" s="26">
        <v>3</v>
      </c>
      <c r="M611" s="25">
        <f>Main_table[[#This Row],[Qty]]*Main_table[[#This Row],[Price]]</f>
        <v>4500</v>
      </c>
      <c r="N611" s="29" t="s">
        <v>17</v>
      </c>
      <c r="O611" s="25">
        <f>SUMIFS(Main_table[Amount], Main_table[Order Date], "&gt;"&amp;Main_table[[#This Row],[Order Date]]-30,Main_table[Order Date], "&lt;="&amp;Main_table[[#This Row],[Order Date]])</f>
        <v>2144870</v>
      </c>
      <c r="P611" s="25">
        <f>SUMIFS(Main_table[Amount], Main_table[Order Date], "&gt;"&amp;Main_table[[#This Row],[Order Date]]-90,Main_table[Order Date], "&lt;="&amp;Main_table[[#This Row],[Order Date]])</f>
        <v>6183560</v>
      </c>
      <c r="Q611" s="25">
        <f>SUMIFS(Main_table[Amount], Main_table[Order Date], "&gt;"&amp;DATE(2022, 9, 12)-30, Main_table[Order Date], "&lt;="&amp;DATE(2022, 9, 12))</f>
        <v>8929710</v>
      </c>
      <c r="R611" s="25">
        <f>SUMIFS(Main_table[Amount], Main_table[Order Date], "&gt;"&amp;DATE(2022, 9, 12)-90, Main_table[Order Date], "&lt;="&amp;DATE(2022, 9, 12))</f>
        <v>12529390</v>
      </c>
      <c r="S611" s="25" t="b">
        <f>AND(Main_table[[#This Row],[Order Date]] &gt; DATE(2022,8,12), Main_table[[#This Row],[Order Date]] &lt;=DATE(2022,9,12))</f>
        <v>0</v>
      </c>
    </row>
    <row r="612" spans="2:19" ht="13.8" x14ac:dyDescent="0.25">
      <c r="B612" s="6" t="s">
        <v>1852</v>
      </c>
      <c r="C612" s="15">
        <v>44739</v>
      </c>
      <c r="D612" s="6" t="str">
        <f>TEXT(Main_table[[#This Row],[Order Date]],"d")</f>
        <v>27</v>
      </c>
      <c r="E612" s="6" t="str">
        <f>TEXT(Main_table[[#This Row],[Order Date]],"dddd")</f>
        <v>Monday</v>
      </c>
      <c r="F612" s="6" t="str">
        <f>TEXT(Main_table[[#This Row],[Order Date]],"mmmm")</f>
        <v>June</v>
      </c>
      <c r="G612" s="6" t="s">
        <v>1853</v>
      </c>
      <c r="H612" s="6" t="s">
        <v>1854</v>
      </c>
      <c r="I612" s="6" t="s">
        <v>21</v>
      </c>
      <c r="J612" s="6" t="s">
        <v>16</v>
      </c>
      <c r="K612" s="25">
        <v>210</v>
      </c>
      <c r="L612" s="26">
        <v>4</v>
      </c>
      <c r="M612" s="25">
        <f>Main_table[[#This Row],[Qty]]*Main_table[[#This Row],[Price]]</f>
        <v>840</v>
      </c>
      <c r="N612" s="6" t="s">
        <v>23</v>
      </c>
      <c r="O612" s="25">
        <f>SUMIFS(Main_table[Amount], Main_table[Order Date], "&gt;"&amp;Main_table[[#This Row],[Order Date]]-30,Main_table[Order Date], "&lt;="&amp;Main_table[[#This Row],[Order Date]])</f>
        <v>2178920</v>
      </c>
      <c r="P612" s="25">
        <f>SUMIFS(Main_table[Amount], Main_table[Order Date], "&gt;"&amp;Main_table[[#This Row],[Order Date]]-90,Main_table[Order Date], "&lt;="&amp;Main_table[[#This Row],[Order Date]])</f>
        <v>6268240</v>
      </c>
      <c r="Q612" s="25">
        <f>SUMIFS(Main_table[Amount], Main_table[Order Date], "&gt;"&amp;DATE(2022, 9, 12)-30, Main_table[Order Date], "&lt;="&amp;DATE(2022, 9, 12))</f>
        <v>8929710</v>
      </c>
      <c r="R612" s="25">
        <f>SUMIFS(Main_table[Amount], Main_table[Order Date], "&gt;"&amp;DATE(2022, 9, 12)-90, Main_table[Order Date], "&lt;="&amp;DATE(2022, 9, 12))</f>
        <v>12529390</v>
      </c>
      <c r="S612" s="25" t="b">
        <f>AND(Main_table[[#This Row],[Order Date]] &gt; DATE(2022,8,12), Main_table[[#This Row],[Order Date]] &lt;=DATE(2022,9,12))</f>
        <v>0</v>
      </c>
    </row>
    <row r="613" spans="2:19" ht="13.8" x14ac:dyDescent="0.25">
      <c r="B613" s="6" t="s">
        <v>1855</v>
      </c>
      <c r="C613" s="15">
        <v>44739</v>
      </c>
      <c r="D613" s="6" t="str">
        <f>TEXT(Main_table[[#This Row],[Order Date]],"d")</f>
        <v>27</v>
      </c>
      <c r="E613" s="6" t="str">
        <f>TEXT(Main_table[[#This Row],[Order Date]],"dddd")</f>
        <v>Monday</v>
      </c>
      <c r="F613" s="6" t="str">
        <f>TEXT(Main_table[[#This Row],[Order Date]],"mmmm")</f>
        <v>June</v>
      </c>
      <c r="G613" s="6" t="s">
        <v>1856</v>
      </c>
      <c r="H613" s="6" t="s">
        <v>1857</v>
      </c>
      <c r="I613" s="6" t="s">
        <v>27</v>
      </c>
      <c r="J613" s="6" t="s">
        <v>22</v>
      </c>
      <c r="K613" s="25">
        <v>4000</v>
      </c>
      <c r="L613" s="26">
        <v>5</v>
      </c>
      <c r="M613" s="25">
        <f>Main_table[[#This Row],[Qty]]*Main_table[[#This Row],[Price]]</f>
        <v>20000</v>
      </c>
      <c r="N613" s="6" t="s">
        <v>17</v>
      </c>
      <c r="O613" s="25">
        <f>SUMIFS(Main_table[Amount], Main_table[Order Date], "&gt;"&amp;Main_table[[#This Row],[Order Date]]-30,Main_table[Order Date], "&lt;="&amp;Main_table[[#This Row],[Order Date]])</f>
        <v>2178920</v>
      </c>
      <c r="P613" s="25">
        <f>SUMIFS(Main_table[Amount], Main_table[Order Date], "&gt;"&amp;Main_table[[#This Row],[Order Date]]-90,Main_table[Order Date], "&lt;="&amp;Main_table[[#This Row],[Order Date]])</f>
        <v>6268240</v>
      </c>
      <c r="Q613" s="25">
        <f>SUMIFS(Main_table[Amount], Main_table[Order Date], "&gt;"&amp;DATE(2022, 9, 12)-30, Main_table[Order Date], "&lt;="&amp;DATE(2022, 9, 12))</f>
        <v>8929710</v>
      </c>
      <c r="R613" s="25">
        <f>SUMIFS(Main_table[Amount], Main_table[Order Date], "&gt;"&amp;DATE(2022, 9, 12)-90, Main_table[Order Date], "&lt;="&amp;DATE(2022, 9, 12))</f>
        <v>12529390</v>
      </c>
      <c r="S613" s="25" t="b">
        <f>AND(Main_table[[#This Row],[Order Date]] &gt; DATE(2022,8,12), Main_table[[#This Row],[Order Date]] &lt;=DATE(2022,9,12))</f>
        <v>0</v>
      </c>
    </row>
    <row r="614" spans="2:19" ht="13.8" x14ac:dyDescent="0.25">
      <c r="B614" s="6" t="s">
        <v>1858</v>
      </c>
      <c r="C614" s="15">
        <v>44739</v>
      </c>
      <c r="D614" s="6" t="str">
        <f>TEXT(Main_table[[#This Row],[Order Date]],"d")</f>
        <v>27</v>
      </c>
      <c r="E614" s="6" t="str">
        <f>TEXT(Main_table[[#This Row],[Order Date]],"dddd")</f>
        <v>Monday</v>
      </c>
      <c r="F614" s="6" t="str">
        <f>TEXT(Main_table[[#This Row],[Order Date]],"mmmm")</f>
        <v>June</v>
      </c>
      <c r="G614" s="6" t="s">
        <v>1859</v>
      </c>
      <c r="H614" s="6" t="s">
        <v>1860</v>
      </c>
      <c r="I614" s="6" t="s">
        <v>32</v>
      </c>
      <c r="J614" s="6" t="s">
        <v>28</v>
      </c>
      <c r="K614" s="25">
        <v>3200</v>
      </c>
      <c r="L614" s="26">
        <v>6</v>
      </c>
      <c r="M614" s="25">
        <f>Main_table[[#This Row],[Qty]]*Main_table[[#This Row],[Price]]</f>
        <v>19200</v>
      </c>
      <c r="N614" s="6" t="s">
        <v>23</v>
      </c>
      <c r="O614" s="25">
        <f>SUMIFS(Main_table[Amount], Main_table[Order Date], "&gt;"&amp;Main_table[[#This Row],[Order Date]]-30,Main_table[Order Date], "&lt;="&amp;Main_table[[#This Row],[Order Date]])</f>
        <v>2178920</v>
      </c>
      <c r="P614" s="25">
        <f>SUMIFS(Main_table[Amount], Main_table[Order Date], "&gt;"&amp;Main_table[[#This Row],[Order Date]]-90,Main_table[Order Date], "&lt;="&amp;Main_table[[#This Row],[Order Date]])</f>
        <v>6268240</v>
      </c>
      <c r="Q614" s="25">
        <f>SUMIFS(Main_table[Amount], Main_table[Order Date], "&gt;"&amp;DATE(2022, 9, 12)-30, Main_table[Order Date], "&lt;="&amp;DATE(2022, 9, 12))</f>
        <v>8929710</v>
      </c>
      <c r="R614" s="25">
        <f>SUMIFS(Main_table[Amount], Main_table[Order Date], "&gt;"&amp;DATE(2022, 9, 12)-90, Main_table[Order Date], "&lt;="&amp;DATE(2022, 9, 12))</f>
        <v>12529390</v>
      </c>
      <c r="S614" s="25" t="b">
        <f>AND(Main_table[[#This Row],[Order Date]] &gt; DATE(2022,8,12), Main_table[[#This Row],[Order Date]] &lt;=DATE(2022,9,12))</f>
        <v>0</v>
      </c>
    </row>
    <row r="615" spans="2:19" ht="13.8" x14ac:dyDescent="0.25">
      <c r="B615" s="6" t="s">
        <v>1861</v>
      </c>
      <c r="C615" s="15">
        <v>44739</v>
      </c>
      <c r="D615" s="6" t="str">
        <f>TEXT(Main_table[[#This Row],[Order Date]],"d")</f>
        <v>27</v>
      </c>
      <c r="E615" s="6" t="str">
        <f>TEXT(Main_table[[#This Row],[Order Date]],"dddd")</f>
        <v>Monday</v>
      </c>
      <c r="F615" s="6" t="str">
        <f>TEXT(Main_table[[#This Row],[Order Date]],"mmmm")</f>
        <v>June</v>
      </c>
      <c r="G615" s="6" t="s">
        <v>1862</v>
      </c>
      <c r="H615" s="6" t="s">
        <v>1863</v>
      </c>
      <c r="I615" s="6" t="s">
        <v>15</v>
      </c>
      <c r="J615" s="6" t="s">
        <v>33</v>
      </c>
      <c r="K615" s="25">
        <v>2900</v>
      </c>
      <c r="L615" s="26">
        <v>5</v>
      </c>
      <c r="M615" s="25">
        <f>Main_table[[#This Row],[Qty]]*Main_table[[#This Row],[Price]]</f>
        <v>14500</v>
      </c>
      <c r="N615" s="29" t="s">
        <v>17</v>
      </c>
      <c r="O615" s="25">
        <f>SUMIFS(Main_table[Amount], Main_table[Order Date], "&gt;"&amp;Main_table[[#This Row],[Order Date]]-30,Main_table[Order Date], "&lt;="&amp;Main_table[[#This Row],[Order Date]])</f>
        <v>2178920</v>
      </c>
      <c r="P615" s="25">
        <f>SUMIFS(Main_table[Amount], Main_table[Order Date], "&gt;"&amp;Main_table[[#This Row],[Order Date]]-90,Main_table[Order Date], "&lt;="&amp;Main_table[[#This Row],[Order Date]])</f>
        <v>6268240</v>
      </c>
      <c r="Q615" s="25">
        <f>SUMIFS(Main_table[Amount], Main_table[Order Date], "&gt;"&amp;DATE(2022, 9, 12)-30, Main_table[Order Date], "&lt;="&amp;DATE(2022, 9, 12))</f>
        <v>8929710</v>
      </c>
      <c r="R615" s="25">
        <f>SUMIFS(Main_table[Amount], Main_table[Order Date], "&gt;"&amp;DATE(2022, 9, 12)-90, Main_table[Order Date], "&lt;="&amp;DATE(2022, 9, 12))</f>
        <v>12529390</v>
      </c>
      <c r="S615" s="25" t="b">
        <f>AND(Main_table[[#This Row],[Order Date]] &gt; DATE(2022,8,12), Main_table[[#This Row],[Order Date]] &lt;=DATE(2022,9,12))</f>
        <v>0</v>
      </c>
    </row>
    <row r="616" spans="2:19" ht="13.8" x14ac:dyDescent="0.25">
      <c r="B616" s="6" t="s">
        <v>1864</v>
      </c>
      <c r="C616" s="15">
        <v>44739</v>
      </c>
      <c r="D616" s="6" t="str">
        <f>TEXT(Main_table[[#This Row],[Order Date]],"d")</f>
        <v>27</v>
      </c>
      <c r="E616" s="6" t="str">
        <f>TEXT(Main_table[[#This Row],[Order Date]],"dddd")</f>
        <v>Monday</v>
      </c>
      <c r="F616" s="6" t="str">
        <f>TEXT(Main_table[[#This Row],[Order Date]],"mmmm")</f>
        <v>June</v>
      </c>
      <c r="G616" s="6" t="s">
        <v>1865</v>
      </c>
      <c r="H616" s="6" t="s">
        <v>1866</v>
      </c>
      <c r="I616" s="6" t="s">
        <v>21</v>
      </c>
      <c r="J616" s="6" t="s">
        <v>37</v>
      </c>
      <c r="K616" s="25">
        <v>190</v>
      </c>
      <c r="L616" s="26">
        <v>6</v>
      </c>
      <c r="M616" s="25">
        <f>Main_table[[#This Row],[Qty]]*Main_table[[#This Row],[Price]]</f>
        <v>1140</v>
      </c>
      <c r="N616" s="6" t="s">
        <v>23</v>
      </c>
      <c r="O616" s="25">
        <f>SUMIFS(Main_table[Amount], Main_table[Order Date], "&gt;"&amp;Main_table[[#This Row],[Order Date]]-30,Main_table[Order Date], "&lt;="&amp;Main_table[[#This Row],[Order Date]])</f>
        <v>2178920</v>
      </c>
      <c r="P616" s="25">
        <f>SUMIFS(Main_table[Amount], Main_table[Order Date], "&gt;"&amp;Main_table[[#This Row],[Order Date]]-90,Main_table[Order Date], "&lt;="&amp;Main_table[[#This Row],[Order Date]])</f>
        <v>6268240</v>
      </c>
      <c r="Q616" s="25">
        <f>SUMIFS(Main_table[Amount], Main_table[Order Date], "&gt;"&amp;DATE(2022, 9, 12)-30, Main_table[Order Date], "&lt;="&amp;DATE(2022, 9, 12))</f>
        <v>8929710</v>
      </c>
      <c r="R616" s="25">
        <f>SUMIFS(Main_table[Amount], Main_table[Order Date], "&gt;"&amp;DATE(2022, 9, 12)-90, Main_table[Order Date], "&lt;="&amp;DATE(2022, 9, 12))</f>
        <v>12529390</v>
      </c>
      <c r="S616" s="25" t="b">
        <f>AND(Main_table[[#This Row],[Order Date]] &gt; DATE(2022,8,12), Main_table[[#This Row],[Order Date]] &lt;=DATE(2022,9,12))</f>
        <v>0</v>
      </c>
    </row>
    <row r="617" spans="2:19" ht="13.8" x14ac:dyDescent="0.25">
      <c r="B617" s="6" t="s">
        <v>1867</v>
      </c>
      <c r="C617" s="15">
        <v>44739</v>
      </c>
      <c r="D617" s="6" t="str">
        <f>TEXT(Main_table[[#This Row],[Order Date]],"d")</f>
        <v>27</v>
      </c>
      <c r="E617" s="6" t="str">
        <f>TEXT(Main_table[[#This Row],[Order Date]],"dddd")</f>
        <v>Monday</v>
      </c>
      <c r="F617" s="6" t="str">
        <f>TEXT(Main_table[[#This Row],[Order Date]],"mmmm")</f>
        <v>June</v>
      </c>
      <c r="G617" s="6" t="s">
        <v>1868</v>
      </c>
      <c r="H617" s="6" t="s">
        <v>1869</v>
      </c>
      <c r="I617" s="6" t="s">
        <v>27</v>
      </c>
      <c r="J617" s="6" t="s">
        <v>41</v>
      </c>
      <c r="K617" s="25">
        <v>4000</v>
      </c>
      <c r="L617" s="26">
        <v>5</v>
      </c>
      <c r="M617" s="25">
        <f>Main_table[[#This Row],[Qty]]*Main_table[[#This Row],[Price]]</f>
        <v>20000</v>
      </c>
      <c r="N617" s="6" t="s">
        <v>17</v>
      </c>
      <c r="O617" s="25">
        <f>SUMIFS(Main_table[Amount], Main_table[Order Date], "&gt;"&amp;Main_table[[#This Row],[Order Date]]-30,Main_table[Order Date], "&lt;="&amp;Main_table[[#This Row],[Order Date]])</f>
        <v>2178920</v>
      </c>
      <c r="P617" s="25">
        <f>SUMIFS(Main_table[Amount], Main_table[Order Date], "&gt;"&amp;Main_table[[#This Row],[Order Date]]-90,Main_table[Order Date], "&lt;="&amp;Main_table[[#This Row],[Order Date]])</f>
        <v>6268240</v>
      </c>
      <c r="Q617" s="25">
        <f>SUMIFS(Main_table[Amount], Main_table[Order Date], "&gt;"&amp;DATE(2022, 9, 12)-30, Main_table[Order Date], "&lt;="&amp;DATE(2022, 9, 12))</f>
        <v>8929710</v>
      </c>
      <c r="R617" s="25">
        <f>SUMIFS(Main_table[Amount], Main_table[Order Date], "&gt;"&amp;DATE(2022, 9, 12)-90, Main_table[Order Date], "&lt;="&amp;DATE(2022, 9, 12))</f>
        <v>12529390</v>
      </c>
      <c r="S617" s="25" t="b">
        <f>AND(Main_table[[#This Row],[Order Date]] &gt; DATE(2022,8,12), Main_table[[#This Row],[Order Date]] &lt;=DATE(2022,9,12))</f>
        <v>0</v>
      </c>
    </row>
    <row r="618" spans="2:19" ht="13.8" x14ac:dyDescent="0.25">
      <c r="B618" s="6" t="s">
        <v>1870</v>
      </c>
      <c r="C618" s="15">
        <v>44739</v>
      </c>
      <c r="D618" s="6" t="str">
        <f>TEXT(Main_table[[#This Row],[Order Date]],"d")</f>
        <v>27</v>
      </c>
      <c r="E618" s="6" t="str">
        <f>TEXT(Main_table[[#This Row],[Order Date]],"dddd")</f>
        <v>Monday</v>
      </c>
      <c r="F618" s="6" t="str">
        <f>TEXT(Main_table[[#This Row],[Order Date]],"mmmm")</f>
        <v>June</v>
      </c>
      <c r="G618" s="6" t="s">
        <v>1871</v>
      </c>
      <c r="H618" s="6" t="s">
        <v>1872</v>
      </c>
      <c r="I618" s="6" t="s">
        <v>32</v>
      </c>
      <c r="J618" s="6" t="s">
        <v>45</v>
      </c>
      <c r="K618" s="25">
        <v>1500</v>
      </c>
      <c r="L618" s="26">
        <v>6</v>
      </c>
      <c r="M618" s="25">
        <f>Main_table[[#This Row],[Qty]]*Main_table[[#This Row],[Price]]</f>
        <v>9000</v>
      </c>
      <c r="N618" s="6" t="s">
        <v>23</v>
      </c>
      <c r="O618" s="25">
        <f>SUMIFS(Main_table[Amount], Main_table[Order Date], "&gt;"&amp;Main_table[[#This Row],[Order Date]]-30,Main_table[Order Date], "&lt;="&amp;Main_table[[#This Row],[Order Date]])</f>
        <v>2178920</v>
      </c>
      <c r="P618" s="25">
        <f>SUMIFS(Main_table[Amount], Main_table[Order Date], "&gt;"&amp;Main_table[[#This Row],[Order Date]]-90,Main_table[Order Date], "&lt;="&amp;Main_table[[#This Row],[Order Date]])</f>
        <v>6268240</v>
      </c>
      <c r="Q618" s="25">
        <f>SUMIFS(Main_table[Amount], Main_table[Order Date], "&gt;"&amp;DATE(2022, 9, 12)-30, Main_table[Order Date], "&lt;="&amp;DATE(2022, 9, 12))</f>
        <v>8929710</v>
      </c>
      <c r="R618" s="25">
        <f>SUMIFS(Main_table[Amount], Main_table[Order Date], "&gt;"&amp;DATE(2022, 9, 12)-90, Main_table[Order Date], "&lt;="&amp;DATE(2022, 9, 12))</f>
        <v>12529390</v>
      </c>
      <c r="S618" s="25" t="b">
        <f>AND(Main_table[[#This Row],[Order Date]] &gt; DATE(2022,8,12), Main_table[[#This Row],[Order Date]] &lt;=DATE(2022,9,12))</f>
        <v>0</v>
      </c>
    </row>
    <row r="619" spans="2:19" ht="13.8" x14ac:dyDescent="0.25">
      <c r="B619" s="6" t="s">
        <v>1873</v>
      </c>
      <c r="C619" s="15">
        <v>44740</v>
      </c>
      <c r="D619" s="6" t="str">
        <f>TEXT(Main_table[[#This Row],[Order Date]],"d")</f>
        <v>28</v>
      </c>
      <c r="E619" s="6" t="str">
        <f>TEXT(Main_table[[#This Row],[Order Date]],"dddd")</f>
        <v>Tuesday</v>
      </c>
      <c r="F619" s="6" t="str">
        <f>TEXT(Main_table[[#This Row],[Order Date]],"mmmm")</f>
        <v>June</v>
      </c>
      <c r="G619" s="6" t="s">
        <v>1874</v>
      </c>
      <c r="H619" s="6" t="s">
        <v>1875</v>
      </c>
      <c r="I619" s="6" t="s">
        <v>15</v>
      </c>
      <c r="J619" s="6" t="s">
        <v>16</v>
      </c>
      <c r="K619" s="25">
        <v>210</v>
      </c>
      <c r="L619" s="26">
        <v>2</v>
      </c>
      <c r="M619" s="25">
        <f>Main_table[[#This Row],[Qty]]*Main_table[[#This Row],[Price]]</f>
        <v>420</v>
      </c>
      <c r="N619" s="29" t="s">
        <v>17</v>
      </c>
      <c r="O619" s="25">
        <f>SUMIFS(Main_table[Amount], Main_table[Order Date], "&gt;"&amp;Main_table[[#This Row],[Order Date]]-30,Main_table[Order Date], "&lt;="&amp;Main_table[[#This Row],[Order Date]])</f>
        <v>2128930</v>
      </c>
      <c r="P619" s="25">
        <f>SUMIFS(Main_table[Amount], Main_table[Order Date], "&gt;"&amp;Main_table[[#This Row],[Order Date]]-90,Main_table[Order Date], "&lt;="&amp;Main_table[[#This Row],[Order Date]])</f>
        <v>6318050</v>
      </c>
      <c r="Q619" s="25">
        <f>SUMIFS(Main_table[Amount], Main_table[Order Date], "&gt;"&amp;DATE(2022, 9, 12)-30, Main_table[Order Date], "&lt;="&amp;DATE(2022, 9, 12))</f>
        <v>8929710</v>
      </c>
      <c r="R619" s="25">
        <f>SUMIFS(Main_table[Amount], Main_table[Order Date], "&gt;"&amp;DATE(2022, 9, 12)-90, Main_table[Order Date], "&lt;="&amp;DATE(2022, 9, 12))</f>
        <v>12529390</v>
      </c>
      <c r="S619" s="25" t="b">
        <f>AND(Main_table[[#This Row],[Order Date]] &gt; DATE(2022,8,12), Main_table[[#This Row],[Order Date]] &lt;=DATE(2022,9,12))</f>
        <v>0</v>
      </c>
    </row>
    <row r="620" spans="2:19" ht="13.8" x14ac:dyDescent="0.25">
      <c r="B620" s="6" t="s">
        <v>1876</v>
      </c>
      <c r="C620" s="15">
        <v>44740</v>
      </c>
      <c r="D620" s="6" t="str">
        <f>TEXT(Main_table[[#This Row],[Order Date]],"d")</f>
        <v>28</v>
      </c>
      <c r="E620" s="6" t="str">
        <f>TEXT(Main_table[[#This Row],[Order Date]],"dddd")</f>
        <v>Tuesday</v>
      </c>
      <c r="F620" s="6" t="str">
        <f>TEXT(Main_table[[#This Row],[Order Date]],"mmmm")</f>
        <v>June</v>
      </c>
      <c r="G620" s="6" t="s">
        <v>1877</v>
      </c>
      <c r="H620" s="6" t="s">
        <v>1878</v>
      </c>
      <c r="I620" s="6" t="s">
        <v>21</v>
      </c>
      <c r="J620" s="6" t="s">
        <v>22</v>
      </c>
      <c r="K620" s="25">
        <v>4000</v>
      </c>
      <c r="L620" s="26">
        <v>3</v>
      </c>
      <c r="M620" s="25">
        <f>Main_table[[#This Row],[Qty]]*Main_table[[#This Row],[Price]]</f>
        <v>12000</v>
      </c>
      <c r="N620" s="6" t="s">
        <v>23</v>
      </c>
      <c r="O620" s="25">
        <f>SUMIFS(Main_table[Amount], Main_table[Order Date], "&gt;"&amp;Main_table[[#This Row],[Order Date]]-30,Main_table[Order Date], "&lt;="&amp;Main_table[[#This Row],[Order Date]])</f>
        <v>2128930</v>
      </c>
      <c r="P620" s="25">
        <f>SUMIFS(Main_table[Amount], Main_table[Order Date], "&gt;"&amp;Main_table[[#This Row],[Order Date]]-90,Main_table[Order Date], "&lt;="&amp;Main_table[[#This Row],[Order Date]])</f>
        <v>6318050</v>
      </c>
      <c r="Q620" s="25">
        <f>SUMIFS(Main_table[Amount], Main_table[Order Date], "&gt;"&amp;DATE(2022, 9, 12)-30, Main_table[Order Date], "&lt;="&amp;DATE(2022, 9, 12))</f>
        <v>8929710</v>
      </c>
      <c r="R620" s="25">
        <f>SUMIFS(Main_table[Amount], Main_table[Order Date], "&gt;"&amp;DATE(2022, 9, 12)-90, Main_table[Order Date], "&lt;="&amp;DATE(2022, 9, 12))</f>
        <v>12529390</v>
      </c>
      <c r="S620" s="25" t="b">
        <f>AND(Main_table[[#This Row],[Order Date]] &gt; DATE(2022,8,12), Main_table[[#This Row],[Order Date]] &lt;=DATE(2022,9,12))</f>
        <v>0</v>
      </c>
    </row>
    <row r="621" spans="2:19" ht="13.8" x14ac:dyDescent="0.25">
      <c r="B621" s="6" t="s">
        <v>1879</v>
      </c>
      <c r="C621" s="15">
        <v>44740</v>
      </c>
      <c r="D621" s="6" t="str">
        <f>TEXT(Main_table[[#This Row],[Order Date]],"d")</f>
        <v>28</v>
      </c>
      <c r="E621" s="6" t="str">
        <f>TEXT(Main_table[[#This Row],[Order Date]],"dddd")</f>
        <v>Tuesday</v>
      </c>
      <c r="F621" s="6" t="str">
        <f>TEXT(Main_table[[#This Row],[Order Date]],"mmmm")</f>
        <v>June</v>
      </c>
      <c r="G621" s="6" t="s">
        <v>1880</v>
      </c>
      <c r="H621" s="6" t="s">
        <v>1881</v>
      </c>
      <c r="I621" s="6" t="s">
        <v>27</v>
      </c>
      <c r="J621" s="6" t="s">
        <v>28</v>
      </c>
      <c r="K621" s="25">
        <v>3200</v>
      </c>
      <c r="L621" s="26">
        <v>5</v>
      </c>
      <c r="M621" s="25">
        <f>Main_table[[#This Row],[Qty]]*Main_table[[#This Row],[Price]]</f>
        <v>16000</v>
      </c>
      <c r="N621" s="6" t="s">
        <v>17</v>
      </c>
      <c r="O621" s="25">
        <f>SUMIFS(Main_table[Amount], Main_table[Order Date], "&gt;"&amp;Main_table[[#This Row],[Order Date]]-30,Main_table[Order Date], "&lt;="&amp;Main_table[[#This Row],[Order Date]])</f>
        <v>2128930</v>
      </c>
      <c r="P621" s="25">
        <f>SUMIFS(Main_table[Amount], Main_table[Order Date], "&gt;"&amp;Main_table[[#This Row],[Order Date]]-90,Main_table[Order Date], "&lt;="&amp;Main_table[[#This Row],[Order Date]])</f>
        <v>6318050</v>
      </c>
      <c r="Q621" s="25">
        <f>SUMIFS(Main_table[Amount], Main_table[Order Date], "&gt;"&amp;DATE(2022, 9, 12)-30, Main_table[Order Date], "&lt;="&amp;DATE(2022, 9, 12))</f>
        <v>8929710</v>
      </c>
      <c r="R621" s="25">
        <f>SUMIFS(Main_table[Amount], Main_table[Order Date], "&gt;"&amp;DATE(2022, 9, 12)-90, Main_table[Order Date], "&lt;="&amp;DATE(2022, 9, 12))</f>
        <v>12529390</v>
      </c>
      <c r="S621" s="25" t="b">
        <f>AND(Main_table[[#This Row],[Order Date]] &gt; DATE(2022,8,12), Main_table[[#This Row],[Order Date]] &lt;=DATE(2022,9,12))</f>
        <v>0</v>
      </c>
    </row>
    <row r="622" spans="2:19" ht="13.8" x14ac:dyDescent="0.25">
      <c r="B622" s="6" t="s">
        <v>1882</v>
      </c>
      <c r="C622" s="15">
        <v>44740</v>
      </c>
      <c r="D622" s="6" t="str">
        <f>TEXT(Main_table[[#This Row],[Order Date]],"d")</f>
        <v>28</v>
      </c>
      <c r="E622" s="6" t="str">
        <f>TEXT(Main_table[[#This Row],[Order Date]],"dddd")</f>
        <v>Tuesday</v>
      </c>
      <c r="F622" s="6" t="str">
        <f>TEXT(Main_table[[#This Row],[Order Date]],"mmmm")</f>
        <v>June</v>
      </c>
      <c r="G622" s="6" t="s">
        <v>1883</v>
      </c>
      <c r="H622" s="6" t="s">
        <v>1884</v>
      </c>
      <c r="I622" s="6" t="s">
        <v>32</v>
      </c>
      <c r="J622" s="6" t="s">
        <v>33</v>
      </c>
      <c r="K622" s="25">
        <v>2900</v>
      </c>
      <c r="L622" s="26">
        <v>3</v>
      </c>
      <c r="M622" s="25">
        <f>Main_table[[#This Row],[Qty]]*Main_table[[#This Row],[Price]]</f>
        <v>8700</v>
      </c>
      <c r="N622" s="6" t="s">
        <v>23</v>
      </c>
      <c r="O622" s="25">
        <f>SUMIFS(Main_table[Amount], Main_table[Order Date], "&gt;"&amp;Main_table[[#This Row],[Order Date]]-30,Main_table[Order Date], "&lt;="&amp;Main_table[[#This Row],[Order Date]])</f>
        <v>2128930</v>
      </c>
      <c r="P622" s="25">
        <f>SUMIFS(Main_table[Amount], Main_table[Order Date], "&gt;"&amp;Main_table[[#This Row],[Order Date]]-90,Main_table[Order Date], "&lt;="&amp;Main_table[[#This Row],[Order Date]])</f>
        <v>6318050</v>
      </c>
      <c r="Q622" s="25">
        <f>SUMIFS(Main_table[Amount], Main_table[Order Date], "&gt;"&amp;DATE(2022, 9, 12)-30, Main_table[Order Date], "&lt;="&amp;DATE(2022, 9, 12))</f>
        <v>8929710</v>
      </c>
      <c r="R622" s="25">
        <f>SUMIFS(Main_table[Amount], Main_table[Order Date], "&gt;"&amp;DATE(2022, 9, 12)-90, Main_table[Order Date], "&lt;="&amp;DATE(2022, 9, 12))</f>
        <v>12529390</v>
      </c>
      <c r="S622" s="25" t="b">
        <f>AND(Main_table[[#This Row],[Order Date]] &gt; DATE(2022,8,12), Main_table[[#This Row],[Order Date]] &lt;=DATE(2022,9,12))</f>
        <v>0</v>
      </c>
    </row>
    <row r="623" spans="2:19" ht="13.8" x14ac:dyDescent="0.25">
      <c r="B623" s="6" t="s">
        <v>1885</v>
      </c>
      <c r="C623" s="15">
        <v>44740</v>
      </c>
      <c r="D623" s="6" t="str">
        <f>TEXT(Main_table[[#This Row],[Order Date]],"d")</f>
        <v>28</v>
      </c>
      <c r="E623" s="6" t="str">
        <f>TEXT(Main_table[[#This Row],[Order Date]],"dddd")</f>
        <v>Tuesday</v>
      </c>
      <c r="F623" s="6" t="str">
        <f>TEXT(Main_table[[#This Row],[Order Date]],"mmmm")</f>
        <v>June</v>
      </c>
      <c r="G623" s="6" t="s">
        <v>1886</v>
      </c>
      <c r="H623" s="6" t="s">
        <v>1887</v>
      </c>
      <c r="I623" s="6" t="s">
        <v>15</v>
      </c>
      <c r="J623" s="6" t="s">
        <v>37</v>
      </c>
      <c r="K623" s="25">
        <v>190</v>
      </c>
      <c r="L623" s="26">
        <v>1</v>
      </c>
      <c r="M623" s="25">
        <f>Main_table[[#This Row],[Qty]]*Main_table[[#This Row],[Price]]</f>
        <v>190</v>
      </c>
      <c r="N623" s="29" t="s">
        <v>17</v>
      </c>
      <c r="O623" s="25">
        <f>SUMIFS(Main_table[Amount], Main_table[Order Date], "&gt;"&amp;Main_table[[#This Row],[Order Date]]-30,Main_table[Order Date], "&lt;="&amp;Main_table[[#This Row],[Order Date]])</f>
        <v>2128930</v>
      </c>
      <c r="P623" s="25">
        <f>SUMIFS(Main_table[Amount], Main_table[Order Date], "&gt;"&amp;Main_table[[#This Row],[Order Date]]-90,Main_table[Order Date], "&lt;="&amp;Main_table[[#This Row],[Order Date]])</f>
        <v>6318050</v>
      </c>
      <c r="Q623" s="25">
        <f>SUMIFS(Main_table[Amount], Main_table[Order Date], "&gt;"&amp;DATE(2022, 9, 12)-30, Main_table[Order Date], "&lt;="&amp;DATE(2022, 9, 12))</f>
        <v>8929710</v>
      </c>
      <c r="R623" s="25">
        <f>SUMIFS(Main_table[Amount], Main_table[Order Date], "&gt;"&amp;DATE(2022, 9, 12)-90, Main_table[Order Date], "&lt;="&amp;DATE(2022, 9, 12))</f>
        <v>12529390</v>
      </c>
      <c r="S623" s="25" t="b">
        <f>AND(Main_table[[#This Row],[Order Date]] &gt; DATE(2022,8,12), Main_table[[#This Row],[Order Date]] &lt;=DATE(2022,9,12))</f>
        <v>0</v>
      </c>
    </row>
    <row r="624" spans="2:19" ht="13.8" x14ac:dyDescent="0.25">
      <c r="B624" s="6" t="s">
        <v>1888</v>
      </c>
      <c r="C624" s="15">
        <v>44740</v>
      </c>
      <c r="D624" s="6" t="str">
        <f>TEXT(Main_table[[#This Row],[Order Date]],"d")</f>
        <v>28</v>
      </c>
      <c r="E624" s="6" t="str">
        <f>TEXT(Main_table[[#This Row],[Order Date]],"dddd")</f>
        <v>Tuesday</v>
      </c>
      <c r="F624" s="6" t="str">
        <f>TEXT(Main_table[[#This Row],[Order Date]],"mmmm")</f>
        <v>June</v>
      </c>
      <c r="G624" s="6" t="s">
        <v>1889</v>
      </c>
      <c r="H624" s="6" t="s">
        <v>1890</v>
      </c>
      <c r="I624" s="6" t="s">
        <v>21</v>
      </c>
      <c r="J624" s="6" t="s">
        <v>41</v>
      </c>
      <c r="K624" s="25">
        <v>4000</v>
      </c>
      <c r="L624" s="26">
        <v>2</v>
      </c>
      <c r="M624" s="25">
        <f>Main_table[[#This Row],[Qty]]*Main_table[[#This Row],[Price]]</f>
        <v>8000</v>
      </c>
      <c r="N624" s="6" t="s">
        <v>23</v>
      </c>
      <c r="O624" s="25">
        <f>SUMIFS(Main_table[Amount], Main_table[Order Date], "&gt;"&amp;Main_table[[#This Row],[Order Date]]-30,Main_table[Order Date], "&lt;="&amp;Main_table[[#This Row],[Order Date]])</f>
        <v>2128930</v>
      </c>
      <c r="P624" s="25">
        <f>SUMIFS(Main_table[Amount], Main_table[Order Date], "&gt;"&amp;Main_table[[#This Row],[Order Date]]-90,Main_table[Order Date], "&lt;="&amp;Main_table[[#This Row],[Order Date]])</f>
        <v>6318050</v>
      </c>
      <c r="Q624" s="25">
        <f>SUMIFS(Main_table[Amount], Main_table[Order Date], "&gt;"&amp;DATE(2022, 9, 12)-30, Main_table[Order Date], "&lt;="&amp;DATE(2022, 9, 12))</f>
        <v>8929710</v>
      </c>
      <c r="R624" s="25">
        <f>SUMIFS(Main_table[Amount], Main_table[Order Date], "&gt;"&amp;DATE(2022, 9, 12)-90, Main_table[Order Date], "&lt;="&amp;DATE(2022, 9, 12))</f>
        <v>12529390</v>
      </c>
      <c r="S624" s="25" t="b">
        <f>AND(Main_table[[#This Row],[Order Date]] &gt; DATE(2022,8,12), Main_table[[#This Row],[Order Date]] &lt;=DATE(2022,9,12))</f>
        <v>0</v>
      </c>
    </row>
    <row r="625" spans="2:19" ht="13.8" x14ac:dyDescent="0.25">
      <c r="B625" s="6" t="s">
        <v>1891</v>
      </c>
      <c r="C625" s="15">
        <v>44740</v>
      </c>
      <c r="D625" s="6" t="str">
        <f>TEXT(Main_table[[#This Row],[Order Date]],"d")</f>
        <v>28</v>
      </c>
      <c r="E625" s="6" t="str">
        <f>TEXT(Main_table[[#This Row],[Order Date]],"dddd")</f>
        <v>Tuesday</v>
      </c>
      <c r="F625" s="6" t="str">
        <f>TEXT(Main_table[[#This Row],[Order Date]],"mmmm")</f>
        <v>June</v>
      </c>
      <c r="G625" s="6" t="s">
        <v>1892</v>
      </c>
      <c r="H625" s="6" t="s">
        <v>1893</v>
      </c>
      <c r="I625" s="6" t="s">
        <v>27</v>
      </c>
      <c r="J625" s="6" t="s">
        <v>45</v>
      </c>
      <c r="K625" s="25">
        <v>1500</v>
      </c>
      <c r="L625" s="26">
        <v>3</v>
      </c>
      <c r="M625" s="25">
        <f>Main_table[[#This Row],[Qty]]*Main_table[[#This Row],[Price]]</f>
        <v>4500</v>
      </c>
      <c r="N625" s="6" t="s">
        <v>17</v>
      </c>
      <c r="O625" s="25">
        <f>SUMIFS(Main_table[Amount], Main_table[Order Date], "&gt;"&amp;Main_table[[#This Row],[Order Date]]-30,Main_table[Order Date], "&lt;="&amp;Main_table[[#This Row],[Order Date]])</f>
        <v>2128930</v>
      </c>
      <c r="P625" s="25">
        <f>SUMIFS(Main_table[Amount], Main_table[Order Date], "&gt;"&amp;Main_table[[#This Row],[Order Date]]-90,Main_table[Order Date], "&lt;="&amp;Main_table[[#This Row],[Order Date]])</f>
        <v>6318050</v>
      </c>
      <c r="Q625" s="25">
        <f>SUMIFS(Main_table[Amount], Main_table[Order Date], "&gt;"&amp;DATE(2022, 9, 12)-30, Main_table[Order Date], "&lt;="&amp;DATE(2022, 9, 12))</f>
        <v>8929710</v>
      </c>
      <c r="R625" s="25">
        <f>SUMIFS(Main_table[Amount], Main_table[Order Date], "&gt;"&amp;DATE(2022, 9, 12)-90, Main_table[Order Date], "&lt;="&amp;DATE(2022, 9, 12))</f>
        <v>12529390</v>
      </c>
      <c r="S625" s="25" t="b">
        <f>AND(Main_table[[#This Row],[Order Date]] &gt; DATE(2022,8,12), Main_table[[#This Row],[Order Date]] &lt;=DATE(2022,9,12))</f>
        <v>0</v>
      </c>
    </row>
    <row r="626" spans="2:19" ht="13.8" x14ac:dyDescent="0.25">
      <c r="B626" s="6" t="s">
        <v>1894</v>
      </c>
      <c r="C626" s="15">
        <v>44741</v>
      </c>
      <c r="D626" s="6" t="str">
        <f>TEXT(Main_table[[#This Row],[Order Date]],"d")</f>
        <v>29</v>
      </c>
      <c r="E626" s="6" t="str">
        <f>TEXT(Main_table[[#This Row],[Order Date]],"dddd")</f>
        <v>Wednesday</v>
      </c>
      <c r="F626" s="6" t="str">
        <f>TEXT(Main_table[[#This Row],[Order Date]],"mmmm")</f>
        <v>June</v>
      </c>
      <c r="G626" s="6" t="s">
        <v>1895</v>
      </c>
      <c r="H626" s="6" t="s">
        <v>1896</v>
      </c>
      <c r="I626" s="6" t="s">
        <v>32</v>
      </c>
      <c r="J626" s="6" t="s">
        <v>16</v>
      </c>
      <c r="K626" s="25">
        <v>210</v>
      </c>
      <c r="L626" s="26">
        <v>7</v>
      </c>
      <c r="M626" s="25">
        <f>Main_table[[#This Row],[Qty]]*Main_table[[#This Row],[Price]]</f>
        <v>1470</v>
      </c>
      <c r="N626" s="6" t="s">
        <v>23</v>
      </c>
      <c r="O626" s="25">
        <f>SUMIFS(Main_table[Amount], Main_table[Order Date], "&gt;"&amp;Main_table[[#This Row],[Order Date]]-30,Main_table[Order Date], "&lt;="&amp;Main_table[[#This Row],[Order Date]])</f>
        <v>2094880</v>
      </c>
      <c r="P626" s="25">
        <f>SUMIFS(Main_table[Amount], Main_table[Order Date], "&gt;"&amp;Main_table[[#This Row],[Order Date]]-90,Main_table[Order Date], "&lt;="&amp;Main_table[[#This Row],[Order Date]])</f>
        <v>6368680</v>
      </c>
      <c r="Q626" s="25">
        <f>SUMIFS(Main_table[Amount], Main_table[Order Date], "&gt;"&amp;DATE(2022, 9, 12)-30, Main_table[Order Date], "&lt;="&amp;DATE(2022, 9, 12))</f>
        <v>8929710</v>
      </c>
      <c r="R626" s="25">
        <f>SUMIFS(Main_table[Amount], Main_table[Order Date], "&gt;"&amp;DATE(2022, 9, 12)-90, Main_table[Order Date], "&lt;="&amp;DATE(2022, 9, 12))</f>
        <v>12529390</v>
      </c>
      <c r="S626" s="25" t="b">
        <f>AND(Main_table[[#This Row],[Order Date]] &gt; DATE(2022,8,12), Main_table[[#This Row],[Order Date]] &lt;=DATE(2022,9,12))</f>
        <v>0</v>
      </c>
    </row>
    <row r="627" spans="2:19" ht="13.8" x14ac:dyDescent="0.25">
      <c r="B627" s="6" t="s">
        <v>1897</v>
      </c>
      <c r="C627" s="15">
        <v>44741</v>
      </c>
      <c r="D627" s="6" t="str">
        <f>TEXT(Main_table[[#This Row],[Order Date]],"d")</f>
        <v>29</v>
      </c>
      <c r="E627" s="6" t="str">
        <f>TEXT(Main_table[[#This Row],[Order Date]],"dddd")</f>
        <v>Wednesday</v>
      </c>
      <c r="F627" s="6" t="str">
        <f>TEXT(Main_table[[#This Row],[Order Date]],"mmmm")</f>
        <v>June</v>
      </c>
      <c r="G627" s="6" t="s">
        <v>1898</v>
      </c>
      <c r="H627" s="6" t="s">
        <v>1899</v>
      </c>
      <c r="I627" s="6" t="s">
        <v>15</v>
      </c>
      <c r="J627" s="6" t="s">
        <v>22</v>
      </c>
      <c r="K627" s="25">
        <v>4000</v>
      </c>
      <c r="L627" s="26">
        <v>6</v>
      </c>
      <c r="M627" s="25">
        <f>Main_table[[#This Row],[Qty]]*Main_table[[#This Row],[Price]]</f>
        <v>24000</v>
      </c>
      <c r="N627" s="29" t="s">
        <v>17</v>
      </c>
      <c r="O627" s="25">
        <f>SUMIFS(Main_table[Amount], Main_table[Order Date], "&gt;"&amp;Main_table[[#This Row],[Order Date]]-30,Main_table[Order Date], "&lt;="&amp;Main_table[[#This Row],[Order Date]])</f>
        <v>2094880</v>
      </c>
      <c r="P627" s="25">
        <f>SUMIFS(Main_table[Amount], Main_table[Order Date], "&gt;"&amp;Main_table[[#This Row],[Order Date]]-90,Main_table[Order Date], "&lt;="&amp;Main_table[[#This Row],[Order Date]])</f>
        <v>6368680</v>
      </c>
      <c r="Q627" s="25">
        <f>SUMIFS(Main_table[Amount], Main_table[Order Date], "&gt;"&amp;DATE(2022, 9, 12)-30, Main_table[Order Date], "&lt;="&amp;DATE(2022, 9, 12))</f>
        <v>8929710</v>
      </c>
      <c r="R627" s="25">
        <f>SUMIFS(Main_table[Amount], Main_table[Order Date], "&gt;"&amp;DATE(2022, 9, 12)-90, Main_table[Order Date], "&lt;="&amp;DATE(2022, 9, 12))</f>
        <v>12529390</v>
      </c>
      <c r="S627" s="25" t="b">
        <f>AND(Main_table[[#This Row],[Order Date]] &gt; DATE(2022,8,12), Main_table[[#This Row],[Order Date]] &lt;=DATE(2022,9,12))</f>
        <v>0</v>
      </c>
    </row>
    <row r="628" spans="2:19" ht="13.8" x14ac:dyDescent="0.25">
      <c r="B628" s="6" t="s">
        <v>1900</v>
      </c>
      <c r="C628" s="15">
        <v>44741</v>
      </c>
      <c r="D628" s="6" t="str">
        <f>TEXT(Main_table[[#This Row],[Order Date]],"d")</f>
        <v>29</v>
      </c>
      <c r="E628" s="6" t="str">
        <f>TEXT(Main_table[[#This Row],[Order Date]],"dddd")</f>
        <v>Wednesday</v>
      </c>
      <c r="F628" s="6" t="str">
        <f>TEXT(Main_table[[#This Row],[Order Date]],"mmmm")</f>
        <v>June</v>
      </c>
      <c r="G628" s="6" t="s">
        <v>1901</v>
      </c>
      <c r="H628" s="6" t="s">
        <v>1902</v>
      </c>
      <c r="I628" s="6" t="s">
        <v>21</v>
      </c>
      <c r="J628" s="6" t="s">
        <v>28</v>
      </c>
      <c r="K628" s="25">
        <v>3200</v>
      </c>
      <c r="L628" s="26">
        <v>1</v>
      </c>
      <c r="M628" s="25">
        <f>Main_table[[#This Row],[Qty]]*Main_table[[#This Row],[Price]]</f>
        <v>3200</v>
      </c>
      <c r="N628" s="6" t="s">
        <v>23</v>
      </c>
      <c r="O628" s="25">
        <f>SUMIFS(Main_table[Amount], Main_table[Order Date], "&gt;"&amp;Main_table[[#This Row],[Order Date]]-30,Main_table[Order Date], "&lt;="&amp;Main_table[[#This Row],[Order Date]])</f>
        <v>2094880</v>
      </c>
      <c r="P628" s="25">
        <f>SUMIFS(Main_table[Amount], Main_table[Order Date], "&gt;"&amp;Main_table[[#This Row],[Order Date]]-90,Main_table[Order Date], "&lt;="&amp;Main_table[[#This Row],[Order Date]])</f>
        <v>6368680</v>
      </c>
      <c r="Q628" s="25">
        <f>SUMIFS(Main_table[Amount], Main_table[Order Date], "&gt;"&amp;DATE(2022, 9, 12)-30, Main_table[Order Date], "&lt;="&amp;DATE(2022, 9, 12))</f>
        <v>8929710</v>
      </c>
      <c r="R628" s="25">
        <f>SUMIFS(Main_table[Amount], Main_table[Order Date], "&gt;"&amp;DATE(2022, 9, 12)-90, Main_table[Order Date], "&lt;="&amp;DATE(2022, 9, 12))</f>
        <v>12529390</v>
      </c>
      <c r="S628" s="25" t="b">
        <f>AND(Main_table[[#This Row],[Order Date]] &gt; DATE(2022,8,12), Main_table[[#This Row],[Order Date]] &lt;=DATE(2022,9,12))</f>
        <v>0</v>
      </c>
    </row>
    <row r="629" spans="2:19" ht="13.8" x14ac:dyDescent="0.25">
      <c r="B629" s="6" t="s">
        <v>1903</v>
      </c>
      <c r="C629" s="15">
        <v>44741</v>
      </c>
      <c r="D629" s="6" t="str">
        <f>TEXT(Main_table[[#This Row],[Order Date]],"d")</f>
        <v>29</v>
      </c>
      <c r="E629" s="6" t="str">
        <f>TEXT(Main_table[[#This Row],[Order Date]],"dddd")</f>
        <v>Wednesday</v>
      </c>
      <c r="F629" s="6" t="str">
        <f>TEXT(Main_table[[#This Row],[Order Date]],"mmmm")</f>
        <v>June</v>
      </c>
      <c r="G629" s="6" t="s">
        <v>1904</v>
      </c>
      <c r="H629" s="6" t="s">
        <v>1905</v>
      </c>
      <c r="I629" s="6" t="s">
        <v>27</v>
      </c>
      <c r="J629" s="6" t="s">
        <v>33</v>
      </c>
      <c r="K629" s="25">
        <v>2900</v>
      </c>
      <c r="L629" s="26">
        <v>3</v>
      </c>
      <c r="M629" s="25">
        <f>Main_table[[#This Row],[Qty]]*Main_table[[#This Row],[Price]]</f>
        <v>8700</v>
      </c>
      <c r="N629" s="6" t="s">
        <v>17</v>
      </c>
      <c r="O629" s="25">
        <f>SUMIFS(Main_table[Amount], Main_table[Order Date], "&gt;"&amp;Main_table[[#This Row],[Order Date]]-30,Main_table[Order Date], "&lt;="&amp;Main_table[[#This Row],[Order Date]])</f>
        <v>2094880</v>
      </c>
      <c r="P629" s="25">
        <f>SUMIFS(Main_table[Amount], Main_table[Order Date], "&gt;"&amp;Main_table[[#This Row],[Order Date]]-90,Main_table[Order Date], "&lt;="&amp;Main_table[[#This Row],[Order Date]])</f>
        <v>6368680</v>
      </c>
      <c r="Q629" s="25">
        <f>SUMIFS(Main_table[Amount], Main_table[Order Date], "&gt;"&amp;DATE(2022, 9, 12)-30, Main_table[Order Date], "&lt;="&amp;DATE(2022, 9, 12))</f>
        <v>8929710</v>
      </c>
      <c r="R629" s="25">
        <f>SUMIFS(Main_table[Amount], Main_table[Order Date], "&gt;"&amp;DATE(2022, 9, 12)-90, Main_table[Order Date], "&lt;="&amp;DATE(2022, 9, 12))</f>
        <v>12529390</v>
      </c>
      <c r="S629" s="25" t="b">
        <f>AND(Main_table[[#This Row],[Order Date]] &gt; DATE(2022,8,12), Main_table[[#This Row],[Order Date]] &lt;=DATE(2022,9,12))</f>
        <v>0</v>
      </c>
    </row>
    <row r="630" spans="2:19" ht="13.8" x14ac:dyDescent="0.25">
      <c r="B630" s="6" t="s">
        <v>1906</v>
      </c>
      <c r="C630" s="15">
        <v>44741</v>
      </c>
      <c r="D630" s="6" t="str">
        <f>TEXT(Main_table[[#This Row],[Order Date]],"d")</f>
        <v>29</v>
      </c>
      <c r="E630" s="6" t="str">
        <f>TEXT(Main_table[[#This Row],[Order Date]],"dddd")</f>
        <v>Wednesday</v>
      </c>
      <c r="F630" s="6" t="str">
        <f>TEXT(Main_table[[#This Row],[Order Date]],"mmmm")</f>
        <v>June</v>
      </c>
      <c r="G630" s="6" t="s">
        <v>1907</v>
      </c>
      <c r="H630" s="6" t="s">
        <v>1908</v>
      </c>
      <c r="I630" s="6" t="s">
        <v>32</v>
      </c>
      <c r="J630" s="6" t="s">
        <v>37</v>
      </c>
      <c r="K630" s="25">
        <v>190</v>
      </c>
      <c r="L630" s="26">
        <v>4</v>
      </c>
      <c r="M630" s="25">
        <f>Main_table[[#This Row],[Qty]]*Main_table[[#This Row],[Price]]</f>
        <v>760</v>
      </c>
      <c r="N630" s="6" t="s">
        <v>23</v>
      </c>
      <c r="O630" s="25">
        <f>SUMIFS(Main_table[Amount], Main_table[Order Date], "&gt;"&amp;Main_table[[#This Row],[Order Date]]-30,Main_table[Order Date], "&lt;="&amp;Main_table[[#This Row],[Order Date]])</f>
        <v>2094880</v>
      </c>
      <c r="P630" s="25">
        <f>SUMIFS(Main_table[Amount], Main_table[Order Date], "&gt;"&amp;Main_table[[#This Row],[Order Date]]-90,Main_table[Order Date], "&lt;="&amp;Main_table[[#This Row],[Order Date]])</f>
        <v>6368680</v>
      </c>
      <c r="Q630" s="25">
        <f>SUMIFS(Main_table[Amount], Main_table[Order Date], "&gt;"&amp;DATE(2022, 9, 12)-30, Main_table[Order Date], "&lt;="&amp;DATE(2022, 9, 12))</f>
        <v>8929710</v>
      </c>
      <c r="R630" s="25">
        <f>SUMIFS(Main_table[Amount], Main_table[Order Date], "&gt;"&amp;DATE(2022, 9, 12)-90, Main_table[Order Date], "&lt;="&amp;DATE(2022, 9, 12))</f>
        <v>12529390</v>
      </c>
      <c r="S630" s="25" t="b">
        <f>AND(Main_table[[#This Row],[Order Date]] &gt; DATE(2022,8,12), Main_table[[#This Row],[Order Date]] &lt;=DATE(2022,9,12))</f>
        <v>0</v>
      </c>
    </row>
    <row r="631" spans="2:19" ht="13.8" x14ac:dyDescent="0.25">
      <c r="B631" s="6" t="s">
        <v>1909</v>
      </c>
      <c r="C631" s="15">
        <v>44741</v>
      </c>
      <c r="D631" s="6" t="str">
        <f>TEXT(Main_table[[#This Row],[Order Date]],"d")</f>
        <v>29</v>
      </c>
      <c r="E631" s="6" t="str">
        <f>TEXT(Main_table[[#This Row],[Order Date]],"dddd")</f>
        <v>Wednesday</v>
      </c>
      <c r="F631" s="6" t="str">
        <f>TEXT(Main_table[[#This Row],[Order Date]],"mmmm")</f>
        <v>June</v>
      </c>
      <c r="G631" s="6" t="s">
        <v>1910</v>
      </c>
      <c r="H631" s="6" t="s">
        <v>1911</v>
      </c>
      <c r="I631" s="6" t="s">
        <v>15</v>
      </c>
      <c r="J631" s="6" t="s">
        <v>41</v>
      </c>
      <c r="K631" s="25">
        <v>4000</v>
      </c>
      <c r="L631" s="26">
        <v>2</v>
      </c>
      <c r="M631" s="25">
        <f>Main_table[[#This Row],[Qty]]*Main_table[[#This Row],[Price]]</f>
        <v>8000</v>
      </c>
      <c r="N631" s="29" t="s">
        <v>17</v>
      </c>
      <c r="O631" s="25">
        <f>SUMIFS(Main_table[Amount], Main_table[Order Date], "&gt;"&amp;Main_table[[#This Row],[Order Date]]-30,Main_table[Order Date], "&lt;="&amp;Main_table[[#This Row],[Order Date]])</f>
        <v>2094880</v>
      </c>
      <c r="P631" s="25">
        <f>SUMIFS(Main_table[Amount], Main_table[Order Date], "&gt;"&amp;Main_table[[#This Row],[Order Date]]-90,Main_table[Order Date], "&lt;="&amp;Main_table[[#This Row],[Order Date]])</f>
        <v>6368680</v>
      </c>
      <c r="Q631" s="25">
        <f>SUMIFS(Main_table[Amount], Main_table[Order Date], "&gt;"&amp;DATE(2022, 9, 12)-30, Main_table[Order Date], "&lt;="&amp;DATE(2022, 9, 12))</f>
        <v>8929710</v>
      </c>
      <c r="R631" s="25">
        <f>SUMIFS(Main_table[Amount], Main_table[Order Date], "&gt;"&amp;DATE(2022, 9, 12)-90, Main_table[Order Date], "&lt;="&amp;DATE(2022, 9, 12))</f>
        <v>12529390</v>
      </c>
      <c r="S631" s="25" t="b">
        <f>AND(Main_table[[#This Row],[Order Date]] &gt; DATE(2022,8,12), Main_table[[#This Row],[Order Date]] &lt;=DATE(2022,9,12))</f>
        <v>0</v>
      </c>
    </row>
    <row r="632" spans="2:19" ht="13.8" x14ac:dyDescent="0.25">
      <c r="B632" s="6" t="s">
        <v>1912</v>
      </c>
      <c r="C632" s="15">
        <v>44741</v>
      </c>
      <c r="D632" s="6" t="str">
        <f>TEXT(Main_table[[#This Row],[Order Date]],"d")</f>
        <v>29</v>
      </c>
      <c r="E632" s="6" t="str">
        <f>TEXT(Main_table[[#This Row],[Order Date]],"dddd")</f>
        <v>Wednesday</v>
      </c>
      <c r="F632" s="6" t="str">
        <f>TEXT(Main_table[[#This Row],[Order Date]],"mmmm")</f>
        <v>June</v>
      </c>
      <c r="G632" s="6" t="s">
        <v>1913</v>
      </c>
      <c r="H632" s="6" t="s">
        <v>1914</v>
      </c>
      <c r="I632" s="6" t="s">
        <v>21</v>
      </c>
      <c r="J632" s="6" t="s">
        <v>45</v>
      </c>
      <c r="K632" s="25">
        <v>1500</v>
      </c>
      <c r="L632" s="26">
        <v>3</v>
      </c>
      <c r="M632" s="25">
        <f>Main_table[[#This Row],[Qty]]*Main_table[[#This Row],[Price]]</f>
        <v>4500</v>
      </c>
      <c r="N632" s="6" t="s">
        <v>23</v>
      </c>
      <c r="O632" s="25">
        <f>SUMIFS(Main_table[Amount], Main_table[Order Date], "&gt;"&amp;Main_table[[#This Row],[Order Date]]-30,Main_table[Order Date], "&lt;="&amp;Main_table[[#This Row],[Order Date]])</f>
        <v>2094880</v>
      </c>
      <c r="P632" s="25">
        <f>SUMIFS(Main_table[Amount], Main_table[Order Date], "&gt;"&amp;Main_table[[#This Row],[Order Date]]-90,Main_table[Order Date], "&lt;="&amp;Main_table[[#This Row],[Order Date]])</f>
        <v>6368680</v>
      </c>
      <c r="Q632" s="25">
        <f>SUMIFS(Main_table[Amount], Main_table[Order Date], "&gt;"&amp;DATE(2022, 9, 12)-30, Main_table[Order Date], "&lt;="&amp;DATE(2022, 9, 12))</f>
        <v>8929710</v>
      </c>
      <c r="R632" s="25">
        <f>SUMIFS(Main_table[Amount], Main_table[Order Date], "&gt;"&amp;DATE(2022, 9, 12)-90, Main_table[Order Date], "&lt;="&amp;DATE(2022, 9, 12))</f>
        <v>12529390</v>
      </c>
      <c r="S632" s="25" t="b">
        <f>AND(Main_table[[#This Row],[Order Date]] &gt; DATE(2022,8,12), Main_table[[#This Row],[Order Date]] &lt;=DATE(2022,9,12))</f>
        <v>0</v>
      </c>
    </row>
    <row r="633" spans="2:19" ht="13.8" x14ac:dyDescent="0.25">
      <c r="B633" s="6" t="s">
        <v>1915</v>
      </c>
      <c r="C633" s="15">
        <v>44742</v>
      </c>
      <c r="D633" s="6" t="str">
        <f>TEXT(Main_table[[#This Row],[Order Date]],"d")</f>
        <v>30</v>
      </c>
      <c r="E633" s="6" t="str">
        <f>TEXT(Main_table[[#This Row],[Order Date]],"dddd")</f>
        <v>Thursday</v>
      </c>
      <c r="F633" s="6" t="str">
        <f>TEXT(Main_table[[#This Row],[Order Date]],"mmmm")</f>
        <v>June</v>
      </c>
      <c r="G633" s="6" t="s">
        <v>1916</v>
      </c>
      <c r="H633" s="6" t="s">
        <v>1917</v>
      </c>
      <c r="I633" s="6" t="s">
        <v>27</v>
      </c>
      <c r="J633" s="6" t="s">
        <v>16</v>
      </c>
      <c r="K633" s="25">
        <v>210</v>
      </c>
      <c r="L633" s="26">
        <v>4</v>
      </c>
      <c r="M633" s="25">
        <f>Main_table[[#This Row],[Qty]]*Main_table[[#This Row],[Price]]</f>
        <v>840</v>
      </c>
      <c r="N633" s="6" t="s">
        <v>17</v>
      </c>
      <c r="O633" s="25">
        <f>SUMIFS(Main_table[Amount], Main_table[Order Date], "&gt;"&amp;Main_table[[#This Row],[Order Date]]-30,Main_table[Order Date], "&lt;="&amp;Main_table[[#This Row],[Order Date]])</f>
        <v>2144870</v>
      </c>
      <c r="P633" s="25">
        <f>SUMIFS(Main_table[Amount], Main_table[Order Date], "&gt;"&amp;Main_table[[#This Row],[Order Date]]-90,Main_table[Order Date], "&lt;="&amp;Main_table[[#This Row],[Order Date]])</f>
        <v>6418670</v>
      </c>
      <c r="Q633" s="25">
        <f>SUMIFS(Main_table[Amount], Main_table[Order Date], "&gt;"&amp;DATE(2022, 9, 12)-30, Main_table[Order Date], "&lt;="&amp;DATE(2022, 9, 12))</f>
        <v>8929710</v>
      </c>
      <c r="R633" s="25">
        <f>SUMIFS(Main_table[Amount], Main_table[Order Date], "&gt;"&amp;DATE(2022, 9, 12)-90, Main_table[Order Date], "&lt;="&amp;DATE(2022, 9, 12))</f>
        <v>12529390</v>
      </c>
      <c r="S633" s="25" t="b">
        <f>AND(Main_table[[#This Row],[Order Date]] &gt; DATE(2022,8,12), Main_table[[#This Row],[Order Date]] &lt;=DATE(2022,9,12))</f>
        <v>0</v>
      </c>
    </row>
    <row r="634" spans="2:19" ht="13.8" x14ac:dyDescent="0.25">
      <c r="B634" s="6" t="s">
        <v>1918</v>
      </c>
      <c r="C634" s="15">
        <v>44742</v>
      </c>
      <c r="D634" s="6" t="str">
        <f>TEXT(Main_table[[#This Row],[Order Date]],"d")</f>
        <v>30</v>
      </c>
      <c r="E634" s="6" t="str">
        <f>TEXT(Main_table[[#This Row],[Order Date]],"dddd")</f>
        <v>Thursday</v>
      </c>
      <c r="F634" s="6" t="str">
        <f>TEXT(Main_table[[#This Row],[Order Date]],"mmmm")</f>
        <v>June</v>
      </c>
      <c r="G634" s="6" t="s">
        <v>1919</v>
      </c>
      <c r="H634" s="6" t="s">
        <v>1920</v>
      </c>
      <c r="I634" s="6" t="s">
        <v>32</v>
      </c>
      <c r="J634" s="6" t="s">
        <v>22</v>
      </c>
      <c r="K634" s="25">
        <v>4000</v>
      </c>
      <c r="L634" s="26">
        <v>5</v>
      </c>
      <c r="M634" s="25">
        <f>Main_table[[#This Row],[Qty]]*Main_table[[#This Row],[Price]]</f>
        <v>20000</v>
      </c>
      <c r="N634" s="6" t="s">
        <v>23</v>
      </c>
      <c r="O634" s="25">
        <f>SUMIFS(Main_table[Amount], Main_table[Order Date], "&gt;"&amp;Main_table[[#This Row],[Order Date]]-30,Main_table[Order Date], "&lt;="&amp;Main_table[[#This Row],[Order Date]])</f>
        <v>2144870</v>
      </c>
      <c r="P634" s="25">
        <f>SUMIFS(Main_table[Amount], Main_table[Order Date], "&gt;"&amp;Main_table[[#This Row],[Order Date]]-90,Main_table[Order Date], "&lt;="&amp;Main_table[[#This Row],[Order Date]])</f>
        <v>6418670</v>
      </c>
      <c r="Q634" s="25">
        <f>SUMIFS(Main_table[Amount], Main_table[Order Date], "&gt;"&amp;DATE(2022, 9, 12)-30, Main_table[Order Date], "&lt;="&amp;DATE(2022, 9, 12))</f>
        <v>8929710</v>
      </c>
      <c r="R634" s="25">
        <f>SUMIFS(Main_table[Amount], Main_table[Order Date], "&gt;"&amp;DATE(2022, 9, 12)-90, Main_table[Order Date], "&lt;="&amp;DATE(2022, 9, 12))</f>
        <v>12529390</v>
      </c>
      <c r="S634" s="25" t="b">
        <f>AND(Main_table[[#This Row],[Order Date]] &gt; DATE(2022,8,12), Main_table[[#This Row],[Order Date]] &lt;=DATE(2022,9,12))</f>
        <v>0</v>
      </c>
    </row>
    <row r="635" spans="2:19" ht="13.8" x14ac:dyDescent="0.25">
      <c r="B635" s="6" t="s">
        <v>1921</v>
      </c>
      <c r="C635" s="15">
        <v>44742</v>
      </c>
      <c r="D635" s="6" t="str">
        <f>TEXT(Main_table[[#This Row],[Order Date]],"d")</f>
        <v>30</v>
      </c>
      <c r="E635" s="6" t="str">
        <f>TEXT(Main_table[[#This Row],[Order Date]],"dddd")</f>
        <v>Thursday</v>
      </c>
      <c r="F635" s="6" t="str">
        <f>TEXT(Main_table[[#This Row],[Order Date]],"mmmm")</f>
        <v>June</v>
      </c>
      <c r="G635" s="6" t="s">
        <v>1922</v>
      </c>
      <c r="H635" s="6" t="s">
        <v>1923</v>
      </c>
      <c r="I635" s="6" t="s">
        <v>15</v>
      </c>
      <c r="J635" s="6" t="s">
        <v>28</v>
      </c>
      <c r="K635" s="25">
        <v>3200</v>
      </c>
      <c r="L635" s="26">
        <v>6</v>
      </c>
      <c r="M635" s="25">
        <f>Main_table[[#This Row],[Qty]]*Main_table[[#This Row],[Price]]</f>
        <v>19200</v>
      </c>
      <c r="N635" s="29" t="s">
        <v>17</v>
      </c>
      <c r="O635" s="25">
        <f>SUMIFS(Main_table[Amount], Main_table[Order Date], "&gt;"&amp;Main_table[[#This Row],[Order Date]]-30,Main_table[Order Date], "&lt;="&amp;Main_table[[#This Row],[Order Date]])</f>
        <v>2144870</v>
      </c>
      <c r="P635" s="25">
        <f>SUMIFS(Main_table[Amount], Main_table[Order Date], "&gt;"&amp;Main_table[[#This Row],[Order Date]]-90,Main_table[Order Date], "&lt;="&amp;Main_table[[#This Row],[Order Date]])</f>
        <v>6418670</v>
      </c>
      <c r="Q635" s="25">
        <f>SUMIFS(Main_table[Amount], Main_table[Order Date], "&gt;"&amp;DATE(2022, 9, 12)-30, Main_table[Order Date], "&lt;="&amp;DATE(2022, 9, 12))</f>
        <v>8929710</v>
      </c>
      <c r="R635" s="25">
        <f>SUMIFS(Main_table[Amount], Main_table[Order Date], "&gt;"&amp;DATE(2022, 9, 12)-90, Main_table[Order Date], "&lt;="&amp;DATE(2022, 9, 12))</f>
        <v>12529390</v>
      </c>
      <c r="S635" s="25" t="b">
        <f>AND(Main_table[[#This Row],[Order Date]] &gt; DATE(2022,8,12), Main_table[[#This Row],[Order Date]] &lt;=DATE(2022,9,12))</f>
        <v>0</v>
      </c>
    </row>
    <row r="636" spans="2:19" ht="13.8" x14ac:dyDescent="0.25">
      <c r="B636" s="6" t="s">
        <v>1924</v>
      </c>
      <c r="C636" s="15">
        <v>44742</v>
      </c>
      <c r="D636" s="6" t="str">
        <f>TEXT(Main_table[[#This Row],[Order Date]],"d")</f>
        <v>30</v>
      </c>
      <c r="E636" s="6" t="str">
        <f>TEXT(Main_table[[#This Row],[Order Date]],"dddd")</f>
        <v>Thursday</v>
      </c>
      <c r="F636" s="6" t="str">
        <f>TEXT(Main_table[[#This Row],[Order Date]],"mmmm")</f>
        <v>June</v>
      </c>
      <c r="G636" s="6" t="s">
        <v>1925</v>
      </c>
      <c r="H636" s="6" t="s">
        <v>1926</v>
      </c>
      <c r="I636" s="6" t="s">
        <v>21</v>
      </c>
      <c r="J636" s="6" t="s">
        <v>33</v>
      </c>
      <c r="K636" s="25">
        <v>2900</v>
      </c>
      <c r="L636" s="26">
        <v>5</v>
      </c>
      <c r="M636" s="25">
        <f>Main_table[[#This Row],[Qty]]*Main_table[[#This Row],[Price]]</f>
        <v>14500</v>
      </c>
      <c r="N636" s="6" t="s">
        <v>23</v>
      </c>
      <c r="O636" s="25">
        <f>SUMIFS(Main_table[Amount], Main_table[Order Date], "&gt;"&amp;Main_table[[#This Row],[Order Date]]-30,Main_table[Order Date], "&lt;="&amp;Main_table[[#This Row],[Order Date]])</f>
        <v>2144870</v>
      </c>
      <c r="P636" s="25">
        <f>SUMIFS(Main_table[Amount], Main_table[Order Date], "&gt;"&amp;Main_table[[#This Row],[Order Date]]-90,Main_table[Order Date], "&lt;="&amp;Main_table[[#This Row],[Order Date]])</f>
        <v>6418670</v>
      </c>
      <c r="Q636" s="25">
        <f>SUMIFS(Main_table[Amount], Main_table[Order Date], "&gt;"&amp;DATE(2022, 9, 12)-30, Main_table[Order Date], "&lt;="&amp;DATE(2022, 9, 12))</f>
        <v>8929710</v>
      </c>
      <c r="R636" s="25">
        <f>SUMIFS(Main_table[Amount], Main_table[Order Date], "&gt;"&amp;DATE(2022, 9, 12)-90, Main_table[Order Date], "&lt;="&amp;DATE(2022, 9, 12))</f>
        <v>12529390</v>
      </c>
      <c r="S636" s="25" t="b">
        <f>AND(Main_table[[#This Row],[Order Date]] &gt; DATE(2022,8,12), Main_table[[#This Row],[Order Date]] &lt;=DATE(2022,9,12))</f>
        <v>0</v>
      </c>
    </row>
    <row r="637" spans="2:19" ht="13.8" x14ac:dyDescent="0.25">
      <c r="B637" s="6" t="s">
        <v>1927</v>
      </c>
      <c r="C637" s="15">
        <v>44742</v>
      </c>
      <c r="D637" s="6" t="str">
        <f>TEXT(Main_table[[#This Row],[Order Date]],"d")</f>
        <v>30</v>
      </c>
      <c r="E637" s="6" t="str">
        <f>TEXT(Main_table[[#This Row],[Order Date]],"dddd")</f>
        <v>Thursday</v>
      </c>
      <c r="F637" s="6" t="str">
        <f>TEXT(Main_table[[#This Row],[Order Date]],"mmmm")</f>
        <v>June</v>
      </c>
      <c r="G637" s="6" t="s">
        <v>1928</v>
      </c>
      <c r="H637" s="6" t="s">
        <v>1929</v>
      </c>
      <c r="I637" s="6" t="s">
        <v>27</v>
      </c>
      <c r="J637" s="6" t="s">
        <v>37</v>
      </c>
      <c r="K637" s="25">
        <v>190</v>
      </c>
      <c r="L637" s="26">
        <v>4</v>
      </c>
      <c r="M637" s="25">
        <f>Main_table[[#This Row],[Qty]]*Main_table[[#This Row],[Price]]</f>
        <v>760</v>
      </c>
      <c r="N637" s="6" t="s">
        <v>17</v>
      </c>
      <c r="O637" s="25">
        <f>SUMIFS(Main_table[Amount], Main_table[Order Date], "&gt;"&amp;Main_table[[#This Row],[Order Date]]-30,Main_table[Order Date], "&lt;="&amp;Main_table[[#This Row],[Order Date]])</f>
        <v>2144870</v>
      </c>
      <c r="P637" s="25">
        <f>SUMIFS(Main_table[Amount], Main_table[Order Date], "&gt;"&amp;Main_table[[#This Row],[Order Date]]-90,Main_table[Order Date], "&lt;="&amp;Main_table[[#This Row],[Order Date]])</f>
        <v>6418670</v>
      </c>
      <c r="Q637" s="25">
        <f>SUMIFS(Main_table[Amount], Main_table[Order Date], "&gt;"&amp;DATE(2022, 9, 12)-30, Main_table[Order Date], "&lt;="&amp;DATE(2022, 9, 12))</f>
        <v>8929710</v>
      </c>
      <c r="R637" s="25">
        <f>SUMIFS(Main_table[Amount], Main_table[Order Date], "&gt;"&amp;DATE(2022, 9, 12)-90, Main_table[Order Date], "&lt;="&amp;DATE(2022, 9, 12))</f>
        <v>12529390</v>
      </c>
      <c r="S637" s="25" t="b">
        <f>AND(Main_table[[#This Row],[Order Date]] &gt; DATE(2022,8,12), Main_table[[#This Row],[Order Date]] &lt;=DATE(2022,9,12))</f>
        <v>0</v>
      </c>
    </row>
    <row r="638" spans="2:19" ht="13.8" x14ac:dyDescent="0.25">
      <c r="B638" s="6" t="s">
        <v>1930</v>
      </c>
      <c r="C638" s="15">
        <v>44742</v>
      </c>
      <c r="D638" s="6" t="str">
        <f>TEXT(Main_table[[#This Row],[Order Date]],"d")</f>
        <v>30</v>
      </c>
      <c r="E638" s="6" t="str">
        <f>TEXT(Main_table[[#This Row],[Order Date]],"dddd")</f>
        <v>Thursday</v>
      </c>
      <c r="F638" s="6" t="str">
        <f>TEXT(Main_table[[#This Row],[Order Date]],"mmmm")</f>
        <v>June</v>
      </c>
      <c r="G638" s="6" t="s">
        <v>1931</v>
      </c>
      <c r="H638" s="6" t="s">
        <v>1932</v>
      </c>
      <c r="I638" s="6" t="s">
        <v>32</v>
      </c>
      <c r="J638" s="6" t="s">
        <v>41</v>
      </c>
      <c r="K638" s="25">
        <v>4000</v>
      </c>
      <c r="L638" s="26">
        <v>10</v>
      </c>
      <c r="M638" s="25">
        <f>Main_table[[#This Row],[Qty]]*Main_table[[#This Row],[Price]]</f>
        <v>40000</v>
      </c>
      <c r="N638" s="6" t="s">
        <v>23</v>
      </c>
      <c r="O638" s="25">
        <f>SUMIFS(Main_table[Amount], Main_table[Order Date], "&gt;"&amp;Main_table[[#This Row],[Order Date]]-30,Main_table[Order Date], "&lt;="&amp;Main_table[[#This Row],[Order Date]])</f>
        <v>2144870</v>
      </c>
      <c r="P638" s="25">
        <f>SUMIFS(Main_table[Amount], Main_table[Order Date], "&gt;"&amp;Main_table[[#This Row],[Order Date]]-90,Main_table[Order Date], "&lt;="&amp;Main_table[[#This Row],[Order Date]])</f>
        <v>6418670</v>
      </c>
      <c r="Q638" s="25">
        <f>SUMIFS(Main_table[Amount], Main_table[Order Date], "&gt;"&amp;DATE(2022, 9, 12)-30, Main_table[Order Date], "&lt;="&amp;DATE(2022, 9, 12))</f>
        <v>8929710</v>
      </c>
      <c r="R638" s="25">
        <f>SUMIFS(Main_table[Amount], Main_table[Order Date], "&gt;"&amp;DATE(2022, 9, 12)-90, Main_table[Order Date], "&lt;="&amp;DATE(2022, 9, 12))</f>
        <v>12529390</v>
      </c>
      <c r="S638" s="25" t="b">
        <f>AND(Main_table[[#This Row],[Order Date]] &gt; DATE(2022,8,12), Main_table[[#This Row],[Order Date]] &lt;=DATE(2022,9,12))</f>
        <v>0</v>
      </c>
    </row>
    <row r="639" spans="2:19" ht="13.8" x14ac:dyDescent="0.25">
      <c r="B639" s="6" t="s">
        <v>1933</v>
      </c>
      <c r="C639" s="15">
        <v>44742</v>
      </c>
      <c r="D639" s="6" t="str">
        <f>TEXT(Main_table[[#This Row],[Order Date]],"d")</f>
        <v>30</v>
      </c>
      <c r="E639" s="6" t="str">
        <f>TEXT(Main_table[[#This Row],[Order Date]],"dddd")</f>
        <v>Thursday</v>
      </c>
      <c r="F639" s="6" t="str">
        <f>TEXT(Main_table[[#This Row],[Order Date]],"mmmm")</f>
        <v>June</v>
      </c>
      <c r="G639" s="6" t="s">
        <v>1934</v>
      </c>
      <c r="H639" s="6" t="s">
        <v>1935</v>
      </c>
      <c r="I639" s="6" t="s">
        <v>15</v>
      </c>
      <c r="J639" s="6" t="s">
        <v>45</v>
      </c>
      <c r="K639" s="25">
        <v>1500</v>
      </c>
      <c r="L639" s="26">
        <v>3</v>
      </c>
      <c r="M639" s="25">
        <f>Main_table[[#This Row],[Qty]]*Main_table[[#This Row],[Price]]</f>
        <v>4500</v>
      </c>
      <c r="N639" s="29" t="s">
        <v>17</v>
      </c>
      <c r="O639" s="25">
        <f>SUMIFS(Main_table[Amount], Main_table[Order Date], "&gt;"&amp;Main_table[[#This Row],[Order Date]]-30,Main_table[Order Date], "&lt;="&amp;Main_table[[#This Row],[Order Date]])</f>
        <v>2144870</v>
      </c>
      <c r="P639" s="25">
        <f>SUMIFS(Main_table[Amount], Main_table[Order Date], "&gt;"&amp;Main_table[[#This Row],[Order Date]]-90,Main_table[Order Date], "&lt;="&amp;Main_table[[#This Row],[Order Date]])</f>
        <v>6418670</v>
      </c>
      <c r="Q639" s="25">
        <f>SUMIFS(Main_table[Amount], Main_table[Order Date], "&gt;"&amp;DATE(2022, 9, 12)-30, Main_table[Order Date], "&lt;="&amp;DATE(2022, 9, 12))</f>
        <v>8929710</v>
      </c>
      <c r="R639" s="25">
        <f>SUMIFS(Main_table[Amount], Main_table[Order Date], "&gt;"&amp;DATE(2022, 9, 12)-90, Main_table[Order Date], "&lt;="&amp;DATE(2022, 9, 12))</f>
        <v>12529390</v>
      </c>
      <c r="S639" s="25" t="b">
        <f>AND(Main_table[[#This Row],[Order Date]] &gt; DATE(2022,8,12), Main_table[[#This Row],[Order Date]] &lt;=DATE(2022,9,12))</f>
        <v>0</v>
      </c>
    </row>
    <row r="640" spans="2:19" ht="13.8" x14ac:dyDescent="0.25">
      <c r="B640" s="6" t="s">
        <v>1936</v>
      </c>
      <c r="C640" s="15">
        <v>44743</v>
      </c>
      <c r="D640" s="6" t="str">
        <f>TEXT(Main_table[[#This Row],[Order Date]],"d")</f>
        <v>1</v>
      </c>
      <c r="E640" s="6" t="str">
        <f>TEXT(Main_table[[#This Row],[Order Date]],"dddd")</f>
        <v>Friday</v>
      </c>
      <c r="F640" s="6" t="str">
        <f>TEXT(Main_table[[#This Row],[Order Date]],"mmmm")</f>
        <v>July</v>
      </c>
      <c r="G640" s="6" t="s">
        <v>1937</v>
      </c>
      <c r="H640" s="6" t="s">
        <v>1938</v>
      </c>
      <c r="I640" s="6" t="s">
        <v>21</v>
      </c>
      <c r="J640" s="6" t="s">
        <v>16</v>
      </c>
      <c r="K640" s="25">
        <v>210</v>
      </c>
      <c r="L640" s="26">
        <v>4</v>
      </c>
      <c r="M640" s="25">
        <f>Main_table[[#This Row],[Qty]]*Main_table[[#This Row],[Price]]</f>
        <v>840</v>
      </c>
      <c r="N640" s="6" t="s">
        <v>23</v>
      </c>
      <c r="O640" s="25">
        <f>SUMIFS(Main_table[Amount], Main_table[Order Date], "&gt;"&amp;Main_table[[#This Row],[Order Date]]-30,Main_table[Order Date], "&lt;="&amp;Main_table[[#This Row],[Order Date]])</f>
        <v>2178920</v>
      </c>
      <c r="P640" s="25">
        <f>SUMIFS(Main_table[Amount], Main_table[Order Date], "&gt;"&amp;Main_table[[#This Row],[Order Date]]-90,Main_table[Order Date], "&lt;="&amp;Main_table[[#This Row],[Order Date]])</f>
        <v>6452720</v>
      </c>
      <c r="Q640" s="25">
        <f>SUMIFS(Main_table[Amount], Main_table[Order Date], "&gt;"&amp;DATE(2022, 9, 12)-30, Main_table[Order Date], "&lt;="&amp;DATE(2022, 9, 12))</f>
        <v>8929710</v>
      </c>
      <c r="R640" s="25">
        <f>SUMIFS(Main_table[Amount], Main_table[Order Date], "&gt;"&amp;DATE(2022, 9, 12)-90, Main_table[Order Date], "&lt;="&amp;DATE(2022, 9, 12))</f>
        <v>12529390</v>
      </c>
      <c r="S640" s="25" t="b">
        <f>AND(Main_table[[#This Row],[Order Date]] &gt; DATE(2022,8,12), Main_table[[#This Row],[Order Date]] &lt;=DATE(2022,9,12))</f>
        <v>0</v>
      </c>
    </row>
    <row r="641" spans="2:19" ht="13.8" x14ac:dyDescent="0.25">
      <c r="B641" s="6" t="s">
        <v>1939</v>
      </c>
      <c r="C641" s="15">
        <v>44743</v>
      </c>
      <c r="D641" s="6" t="str">
        <f>TEXT(Main_table[[#This Row],[Order Date]],"d")</f>
        <v>1</v>
      </c>
      <c r="E641" s="6" t="str">
        <f>TEXT(Main_table[[#This Row],[Order Date]],"dddd")</f>
        <v>Friday</v>
      </c>
      <c r="F641" s="6" t="str">
        <f>TEXT(Main_table[[#This Row],[Order Date]],"mmmm")</f>
        <v>July</v>
      </c>
      <c r="G641" s="6" t="s">
        <v>1940</v>
      </c>
      <c r="H641" s="6" t="s">
        <v>1941</v>
      </c>
      <c r="I641" s="6" t="s">
        <v>27</v>
      </c>
      <c r="J641" s="6" t="s">
        <v>22</v>
      </c>
      <c r="K641" s="25">
        <v>4000</v>
      </c>
      <c r="L641" s="26">
        <v>5</v>
      </c>
      <c r="M641" s="25">
        <f>Main_table[[#This Row],[Qty]]*Main_table[[#This Row],[Price]]</f>
        <v>20000</v>
      </c>
      <c r="N641" s="6" t="s">
        <v>17</v>
      </c>
      <c r="O641" s="25">
        <f>SUMIFS(Main_table[Amount], Main_table[Order Date], "&gt;"&amp;Main_table[[#This Row],[Order Date]]-30,Main_table[Order Date], "&lt;="&amp;Main_table[[#This Row],[Order Date]])</f>
        <v>2178920</v>
      </c>
      <c r="P641" s="25">
        <f>SUMIFS(Main_table[Amount], Main_table[Order Date], "&gt;"&amp;Main_table[[#This Row],[Order Date]]-90,Main_table[Order Date], "&lt;="&amp;Main_table[[#This Row],[Order Date]])</f>
        <v>6452720</v>
      </c>
      <c r="Q641" s="25">
        <f>SUMIFS(Main_table[Amount], Main_table[Order Date], "&gt;"&amp;DATE(2022, 9, 12)-30, Main_table[Order Date], "&lt;="&amp;DATE(2022, 9, 12))</f>
        <v>8929710</v>
      </c>
      <c r="R641" s="25">
        <f>SUMIFS(Main_table[Amount], Main_table[Order Date], "&gt;"&amp;DATE(2022, 9, 12)-90, Main_table[Order Date], "&lt;="&amp;DATE(2022, 9, 12))</f>
        <v>12529390</v>
      </c>
      <c r="S641" s="25" t="b">
        <f>AND(Main_table[[#This Row],[Order Date]] &gt; DATE(2022,8,12), Main_table[[#This Row],[Order Date]] &lt;=DATE(2022,9,12))</f>
        <v>0</v>
      </c>
    </row>
    <row r="642" spans="2:19" ht="13.8" x14ac:dyDescent="0.25">
      <c r="B642" s="6" t="s">
        <v>1942</v>
      </c>
      <c r="C642" s="15">
        <v>44743</v>
      </c>
      <c r="D642" s="6" t="str">
        <f>TEXT(Main_table[[#This Row],[Order Date]],"d")</f>
        <v>1</v>
      </c>
      <c r="E642" s="6" t="str">
        <f>TEXT(Main_table[[#This Row],[Order Date]],"dddd")</f>
        <v>Friday</v>
      </c>
      <c r="F642" s="6" t="str">
        <f>TEXT(Main_table[[#This Row],[Order Date]],"mmmm")</f>
        <v>July</v>
      </c>
      <c r="G642" s="6" t="s">
        <v>1943</v>
      </c>
      <c r="H642" s="6" t="s">
        <v>1944</v>
      </c>
      <c r="I642" s="6" t="s">
        <v>32</v>
      </c>
      <c r="J642" s="6" t="s">
        <v>28</v>
      </c>
      <c r="K642" s="25">
        <v>3200</v>
      </c>
      <c r="L642" s="26">
        <v>6</v>
      </c>
      <c r="M642" s="25">
        <f>Main_table[[#This Row],[Qty]]*Main_table[[#This Row],[Price]]</f>
        <v>19200</v>
      </c>
      <c r="N642" s="6" t="s">
        <v>23</v>
      </c>
      <c r="O642" s="25">
        <f>SUMIFS(Main_table[Amount], Main_table[Order Date], "&gt;"&amp;Main_table[[#This Row],[Order Date]]-30,Main_table[Order Date], "&lt;="&amp;Main_table[[#This Row],[Order Date]])</f>
        <v>2178920</v>
      </c>
      <c r="P642" s="25">
        <f>SUMIFS(Main_table[Amount], Main_table[Order Date], "&gt;"&amp;Main_table[[#This Row],[Order Date]]-90,Main_table[Order Date], "&lt;="&amp;Main_table[[#This Row],[Order Date]])</f>
        <v>6452720</v>
      </c>
      <c r="Q642" s="25">
        <f>SUMIFS(Main_table[Amount], Main_table[Order Date], "&gt;"&amp;DATE(2022, 9, 12)-30, Main_table[Order Date], "&lt;="&amp;DATE(2022, 9, 12))</f>
        <v>8929710</v>
      </c>
      <c r="R642" s="25">
        <f>SUMIFS(Main_table[Amount], Main_table[Order Date], "&gt;"&amp;DATE(2022, 9, 12)-90, Main_table[Order Date], "&lt;="&amp;DATE(2022, 9, 12))</f>
        <v>12529390</v>
      </c>
      <c r="S642" s="25" t="b">
        <f>AND(Main_table[[#This Row],[Order Date]] &gt; DATE(2022,8,12), Main_table[[#This Row],[Order Date]] &lt;=DATE(2022,9,12))</f>
        <v>0</v>
      </c>
    </row>
    <row r="643" spans="2:19" ht="13.8" x14ac:dyDescent="0.25">
      <c r="B643" s="6" t="s">
        <v>1945</v>
      </c>
      <c r="C643" s="15">
        <v>44743</v>
      </c>
      <c r="D643" s="6" t="str">
        <f>TEXT(Main_table[[#This Row],[Order Date]],"d")</f>
        <v>1</v>
      </c>
      <c r="E643" s="6" t="str">
        <f>TEXT(Main_table[[#This Row],[Order Date]],"dddd")</f>
        <v>Friday</v>
      </c>
      <c r="F643" s="6" t="str">
        <f>TEXT(Main_table[[#This Row],[Order Date]],"mmmm")</f>
        <v>July</v>
      </c>
      <c r="G643" s="6" t="s">
        <v>1946</v>
      </c>
      <c r="H643" s="6" t="s">
        <v>1947</v>
      </c>
      <c r="I643" s="6" t="s">
        <v>15</v>
      </c>
      <c r="J643" s="6" t="s">
        <v>33</v>
      </c>
      <c r="K643" s="25">
        <v>2900</v>
      </c>
      <c r="L643" s="26">
        <v>5</v>
      </c>
      <c r="M643" s="25">
        <f>Main_table[[#This Row],[Qty]]*Main_table[[#This Row],[Price]]</f>
        <v>14500</v>
      </c>
      <c r="N643" s="29" t="s">
        <v>17</v>
      </c>
      <c r="O643" s="25">
        <f>SUMIFS(Main_table[Amount], Main_table[Order Date], "&gt;"&amp;Main_table[[#This Row],[Order Date]]-30,Main_table[Order Date], "&lt;="&amp;Main_table[[#This Row],[Order Date]])</f>
        <v>2178920</v>
      </c>
      <c r="P643" s="25">
        <f>SUMIFS(Main_table[Amount], Main_table[Order Date], "&gt;"&amp;Main_table[[#This Row],[Order Date]]-90,Main_table[Order Date], "&lt;="&amp;Main_table[[#This Row],[Order Date]])</f>
        <v>6452720</v>
      </c>
      <c r="Q643" s="25">
        <f>SUMIFS(Main_table[Amount], Main_table[Order Date], "&gt;"&amp;DATE(2022, 9, 12)-30, Main_table[Order Date], "&lt;="&amp;DATE(2022, 9, 12))</f>
        <v>8929710</v>
      </c>
      <c r="R643" s="25">
        <f>SUMIFS(Main_table[Amount], Main_table[Order Date], "&gt;"&amp;DATE(2022, 9, 12)-90, Main_table[Order Date], "&lt;="&amp;DATE(2022, 9, 12))</f>
        <v>12529390</v>
      </c>
      <c r="S643" s="25" t="b">
        <f>AND(Main_table[[#This Row],[Order Date]] &gt; DATE(2022,8,12), Main_table[[#This Row],[Order Date]] &lt;=DATE(2022,9,12))</f>
        <v>0</v>
      </c>
    </row>
    <row r="644" spans="2:19" ht="13.8" x14ac:dyDescent="0.25">
      <c r="B644" s="6" t="s">
        <v>1948</v>
      </c>
      <c r="C644" s="15">
        <v>44743</v>
      </c>
      <c r="D644" s="6" t="str">
        <f>TEXT(Main_table[[#This Row],[Order Date]],"d")</f>
        <v>1</v>
      </c>
      <c r="E644" s="6" t="str">
        <f>TEXT(Main_table[[#This Row],[Order Date]],"dddd")</f>
        <v>Friday</v>
      </c>
      <c r="F644" s="6" t="str">
        <f>TEXT(Main_table[[#This Row],[Order Date]],"mmmm")</f>
        <v>July</v>
      </c>
      <c r="G644" s="6" t="s">
        <v>1949</v>
      </c>
      <c r="H644" s="6" t="s">
        <v>1950</v>
      </c>
      <c r="I644" s="6" t="s">
        <v>21</v>
      </c>
      <c r="J644" s="6" t="s">
        <v>37</v>
      </c>
      <c r="K644" s="25">
        <v>190</v>
      </c>
      <c r="L644" s="26">
        <v>6</v>
      </c>
      <c r="M644" s="25">
        <f>Main_table[[#This Row],[Qty]]*Main_table[[#This Row],[Price]]</f>
        <v>1140</v>
      </c>
      <c r="N644" s="6" t="s">
        <v>23</v>
      </c>
      <c r="O644" s="25">
        <f>SUMIFS(Main_table[Amount], Main_table[Order Date], "&gt;"&amp;Main_table[[#This Row],[Order Date]]-30,Main_table[Order Date], "&lt;="&amp;Main_table[[#This Row],[Order Date]])</f>
        <v>2178920</v>
      </c>
      <c r="P644" s="25">
        <f>SUMIFS(Main_table[Amount], Main_table[Order Date], "&gt;"&amp;Main_table[[#This Row],[Order Date]]-90,Main_table[Order Date], "&lt;="&amp;Main_table[[#This Row],[Order Date]])</f>
        <v>6452720</v>
      </c>
      <c r="Q644" s="25">
        <f>SUMIFS(Main_table[Amount], Main_table[Order Date], "&gt;"&amp;DATE(2022, 9, 12)-30, Main_table[Order Date], "&lt;="&amp;DATE(2022, 9, 12))</f>
        <v>8929710</v>
      </c>
      <c r="R644" s="25">
        <f>SUMIFS(Main_table[Amount], Main_table[Order Date], "&gt;"&amp;DATE(2022, 9, 12)-90, Main_table[Order Date], "&lt;="&amp;DATE(2022, 9, 12))</f>
        <v>12529390</v>
      </c>
      <c r="S644" s="25" t="b">
        <f>AND(Main_table[[#This Row],[Order Date]] &gt; DATE(2022,8,12), Main_table[[#This Row],[Order Date]] &lt;=DATE(2022,9,12))</f>
        <v>0</v>
      </c>
    </row>
    <row r="645" spans="2:19" ht="13.8" x14ac:dyDescent="0.25">
      <c r="B645" s="6" t="s">
        <v>1951</v>
      </c>
      <c r="C645" s="15">
        <v>44743</v>
      </c>
      <c r="D645" s="6" t="str">
        <f>TEXT(Main_table[[#This Row],[Order Date]],"d")</f>
        <v>1</v>
      </c>
      <c r="E645" s="6" t="str">
        <f>TEXT(Main_table[[#This Row],[Order Date]],"dddd")</f>
        <v>Friday</v>
      </c>
      <c r="F645" s="6" t="str">
        <f>TEXT(Main_table[[#This Row],[Order Date]],"mmmm")</f>
        <v>July</v>
      </c>
      <c r="G645" s="6" t="s">
        <v>1952</v>
      </c>
      <c r="H645" s="6" t="s">
        <v>1953</v>
      </c>
      <c r="I645" s="6" t="s">
        <v>27</v>
      </c>
      <c r="J645" s="6" t="s">
        <v>41</v>
      </c>
      <c r="K645" s="25">
        <v>4000</v>
      </c>
      <c r="L645" s="26">
        <v>5</v>
      </c>
      <c r="M645" s="25">
        <f>Main_table[[#This Row],[Qty]]*Main_table[[#This Row],[Price]]</f>
        <v>20000</v>
      </c>
      <c r="N645" s="6" t="s">
        <v>17</v>
      </c>
      <c r="O645" s="25">
        <f>SUMIFS(Main_table[Amount], Main_table[Order Date], "&gt;"&amp;Main_table[[#This Row],[Order Date]]-30,Main_table[Order Date], "&lt;="&amp;Main_table[[#This Row],[Order Date]])</f>
        <v>2178920</v>
      </c>
      <c r="P645" s="25">
        <f>SUMIFS(Main_table[Amount], Main_table[Order Date], "&gt;"&amp;Main_table[[#This Row],[Order Date]]-90,Main_table[Order Date], "&lt;="&amp;Main_table[[#This Row],[Order Date]])</f>
        <v>6452720</v>
      </c>
      <c r="Q645" s="25">
        <f>SUMIFS(Main_table[Amount], Main_table[Order Date], "&gt;"&amp;DATE(2022, 9, 12)-30, Main_table[Order Date], "&lt;="&amp;DATE(2022, 9, 12))</f>
        <v>8929710</v>
      </c>
      <c r="R645" s="25">
        <f>SUMIFS(Main_table[Amount], Main_table[Order Date], "&gt;"&amp;DATE(2022, 9, 12)-90, Main_table[Order Date], "&lt;="&amp;DATE(2022, 9, 12))</f>
        <v>12529390</v>
      </c>
      <c r="S645" s="25" t="b">
        <f>AND(Main_table[[#This Row],[Order Date]] &gt; DATE(2022,8,12), Main_table[[#This Row],[Order Date]] &lt;=DATE(2022,9,12))</f>
        <v>0</v>
      </c>
    </row>
    <row r="646" spans="2:19" ht="13.8" x14ac:dyDescent="0.25">
      <c r="B646" s="6" t="s">
        <v>1954</v>
      </c>
      <c r="C646" s="15">
        <v>44743</v>
      </c>
      <c r="D646" s="6" t="str">
        <f>TEXT(Main_table[[#This Row],[Order Date]],"d")</f>
        <v>1</v>
      </c>
      <c r="E646" s="6" t="str">
        <f>TEXT(Main_table[[#This Row],[Order Date]],"dddd")</f>
        <v>Friday</v>
      </c>
      <c r="F646" s="6" t="str">
        <f>TEXT(Main_table[[#This Row],[Order Date]],"mmmm")</f>
        <v>July</v>
      </c>
      <c r="G646" s="6" t="s">
        <v>1955</v>
      </c>
      <c r="H646" s="6" t="s">
        <v>1956</v>
      </c>
      <c r="I646" s="6" t="s">
        <v>32</v>
      </c>
      <c r="J646" s="6" t="s">
        <v>45</v>
      </c>
      <c r="K646" s="25">
        <v>1500</v>
      </c>
      <c r="L646" s="26">
        <v>6</v>
      </c>
      <c r="M646" s="25">
        <f>Main_table[[#This Row],[Qty]]*Main_table[[#This Row],[Price]]</f>
        <v>9000</v>
      </c>
      <c r="N646" s="6" t="s">
        <v>23</v>
      </c>
      <c r="O646" s="25">
        <f>SUMIFS(Main_table[Amount], Main_table[Order Date], "&gt;"&amp;Main_table[[#This Row],[Order Date]]-30,Main_table[Order Date], "&lt;="&amp;Main_table[[#This Row],[Order Date]])</f>
        <v>2178920</v>
      </c>
      <c r="P646" s="25">
        <f>SUMIFS(Main_table[Amount], Main_table[Order Date], "&gt;"&amp;Main_table[[#This Row],[Order Date]]-90,Main_table[Order Date], "&lt;="&amp;Main_table[[#This Row],[Order Date]])</f>
        <v>6452720</v>
      </c>
      <c r="Q646" s="25">
        <f>SUMIFS(Main_table[Amount], Main_table[Order Date], "&gt;"&amp;DATE(2022, 9, 12)-30, Main_table[Order Date], "&lt;="&amp;DATE(2022, 9, 12))</f>
        <v>8929710</v>
      </c>
      <c r="R646" s="25">
        <f>SUMIFS(Main_table[Amount], Main_table[Order Date], "&gt;"&amp;DATE(2022, 9, 12)-90, Main_table[Order Date], "&lt;="&amp;DATE(2022, 9, 12))</f>
        <v>12529390</v>
      </c>
      <c r="S646" s="25" t="b">
        <f>AND(Main_table[[#This Row],[Order Date]] &gt; DATE(2022,8,12), Main_table[[#This Row],[Order Date]] &lt;=DATE(2022,9,12))</f>
        <v>0</v>
      </c>
    </row>
    <row r="647" spans="2:19" ht="13.8" x14ac:dyDescent="0.25">
      <c r="B647" s="6" t="s">
        <v>1957</v>
      </c>
      <c r="C647" s="15">
        <v>44744</v>
      </c>
      <c r="D647" s="6" t="str">
        <f>TEXT(Main_table[[#This Row],[Order Date]],"d")</f>
        <v>2</v>
      </c>
      <c r="E647" s="6" t="str">
        <f>TEXT(Main_table[[#This Row],[Order Date]],"dddd")</f>
        <v>Saturday</v>
      </c>
      <c r="F647" s="6" t="str">
        <f>TEXT(Main_table[[#This Row],[Order Date]],"mmmm")</f>
        <v>July</v>
      </c>
      <c r="G647" s="6" t="s">
        <v>1958</v>
      </c>
      <c r="H647" s="6" t="s">
        <v>1959</v>
      </c>
      <c r="I647" s="6" t="s">
        <v>15</v>
      </c>
      <c r="J647" s="6" t="s">
        <v>16</v>
      </c>
      <c r="K647" s="25">
        <v>210</v>
      </c>
      <c r="L647" s="26">
        <v>2</v>
      </c>
      <c r="M647" s="25">
        <f>Main_table[[#This Row],[Qty]]*Main_table[[#This Row],[Price]]</f>
        <v>420</v>
      </c>
      <c r="N647" s="29" t="s">
        <v>17</v>
      </c>
      <c r="O647" s="25">
        <f>SUMIFS(Main_table[Amount], Main_table[Order Date], "&gt;"&amp;Main_table[[#This Row],[Order Date]]-30,Main_table[Order Date], "&lt;="&amp;Main_table[[#This Row],[Order Date]])</f>
        <v>2128930</v>
      </c>
      <c r="P647" s="25">
        <f>SUMIFS(Main_table[Amount], Main_table[Order Date], "&gt;"&amp;Main_table[[#This Row],[Order Date]]-90,Main_table[Order Date], "&lt;="&amp;Main_table[[#This Row],[Order Date]])</f>
        <v>6402730</v>
      </c>
      <c r="Q647" s="25">
        <f>SUMIFS(Main_table[Amount], Main_table[Order Date], "&gt;"&amp;DATE(2022, 9, 12)-30, Main_table[Order Date], "&lt;="&amp;DATE(2022, 9, 12))</f>
        <v>8929710</v>
      </c>
      <c r="R647" s="25">
        <f>SUMIFS(Main_table[Amount], Main_table[Order Date], "&gt;"&amp;DATE(2022, 9, 12)-90, Main_table[Order Date], "&lt;="&amp;DATE(2022, 9, 12))</f>
        <v>12529390</v>
      </c>
      <c r="S647" s="25" t="b">
        <f>AND(Main_table[[#This Row],[Order Date]] &gt; DATE(2022,8,12), Main_table[[#This Row],[Order Date]] &lt;=DATE(2022,9,12))</f>
        <v>0</v>
      </c>
    </row>
    <row r="648" spans="2:19" ht="13.8" x14ac:dyDescent="0.25">
      <c r="B648" s="6" t="s">
        <v>1960</v>
      </c>
      <c r="C648" s="15">
        <v>44744</v>
      </c>
      <c r="D648" s="6" t="str">
        <f>TEXT(Main_table[[#This Row],[Order Date]],"d")</f>
        <v>2</v>
      </c>
      <c r="E648" s="6" t="str">
        <f>TEXT(Main_table[[#This Row],[Order Date]],"dddd")</f>
        <v>Saturday</v>
      </c>
      <c r="F648" s="6" t="str">
        <f>TEXT(Main_table[[#This Row],[Order Date]],"mmmm")</f>
        <v>July</v>
      </c>
      <c r="G648" s="6" t="s">
        <v>1961</v>
      </c>
      <c r="H648" s="6" t="s">
        <v>1962</v>
      </c>
      <c r="I648" s="6" t="s">
        <v>21</v>
      </c>
      <c r="J648" s="6" t="s">
        <v>22</v>
      </c>
      <c r="K648" s="25">
        <v>4000</v>
      </c>
      <c r="L648" s="26">
        <v>3</v>
      </c>
      <c r="M648" s="25">
        <f>Main_table[[#This Row],[Qty]]*Main_table[[#This Row],[Price]]</f>
        <v>12000</v>
      </c>
      <c r="N648" s="6" t="s">
        <v>23</v>
      </c>
      <c r="O648" s="25">
        <f>SUMIFS(Main_table[Amount], Main_table[Order Date], "&gt;"&amp;Main_table[[#This Row],[Order Date]]-30,Main_table[Order Date], "&lt;="&amp;Main_table[[#This Row],[Order Date]])</f>
        <v>2128930</v>
      </c>
      <c r="P648" s="25">
        <f>SUMIFS(Main_table[Amount], Main_table[Order Date], "&gt;"&amp;Main_table[[#This Row],[Order Date]]-90,Main_table[Order Date], "&lt;="&amp;Main_table[[#This Row],[Order Date]])</f>
        <v>6402730</v>
      </c>
      <c r="Q648" s="25">
        <f>SUMIFS(Main_table[Amount], Main_table[Order Date], "&gt;"&amp;DATE(2022, 9, 12)-30, Main_table[Order Date], "&lt;="&amp;DATE(2022, 9, 12))</f>
        <v>8929710</v>
      </c>
      <c r="R648" s="25">
        <f>SUMIFS(Main_table[Amount], Main_table[Order Date], "&gt;"&amp;DATE(2022, 9, 12)-90, Main_table[Order Date], "&lt;="&amp;DATE(2022, 9, 12))</f>
        <v>12529390</v>
      </c>
      <c r="S648" s="25" t="b">
        <f>AND(Main_table[[#This Row],[Order Date]] &gt; DATE(2022,8,12), Main_table[[#This Row],[Order Date]] &lt;=DATE(2022,9,12))</f>
        <v>0</v>
      </c>
    </row>
    <row r="649" spans="2:19" ht="13.8" x14ac:dyDescent="0.25">
      <c r="B649" s="6" t="s">
        <v>1963</v>
      </c>
      <c r="C649" s="15">
        <v>44744</v>
      </c>
      <c r="D649" s="6" t="str">
        <f>TEXT(Main_table[[#This Row],[Order Date]],"d")</f>
        <v>2</v>
      </c>
      <c r="E649" s="6" t="str">
        <f>TEXT(Main_table[[#This Row],[Order Date]],"dddd")</f>
        <v>Saturday</v>
      </c>
      <c r="F649" s="6" t="str">
        <f>TEXT(Main_table[[#This Row],[Order Date]],"mmmm")</f>
        <v>July</v>
      </c>
      <c r="G649" s="6" t="s">
        <v>1964</v>
      </c>
      <c r="H649" s="6" t="s">
        <v>1965</v>
      </c>
      <c r="I649" s="6" t="s">
        <v>27</v>
      </c>
      <c r="J649" s="6" t="s">
        <v>28</v>
      </c>
      <c r="K649" s="25">
        <v>3200</v>
      </c>
      <c r="L649" s="26">
        <v>5</v>
      </c>
      <c r="M649" s="25">
        <f>Main_table[[#This Row],[Qty]]*Main_table[[#This Row],[Price]]</f>
        <v>16000</v>
      </c>
      <c r="N649" s="6" t="s">
        <v>17</v>
      </c>
      <c r="O649" s="25">
        <f>SUMIFS(Main_table[Amount], Main_table[Order Date], "&gt;"&amp;Main_table[[#This Row],[Order Date]]-30,Main_table[Order Date], "&lt;="&amp;Main_table[[#This Row],[Order Date]])</f>
        <v>2128930</v>
      </c>
      <c r="P649" s="25">
        <f>SUMIFS(Main_table[Amount], Main_table[Order Date], "&gt;"&amp;Main_table[[#This Row],[Order Date]]-90,Main_table[Order Date], "&lt;="&amp;Main_table[[#This Row],[Order Date]])</f>
        <v>6402730</v>
      </c>
      <c r="Q649" s="25">
        <f>SUMIFS(Main_table[Amount], Main_table[Order Date], "&gt;"&amp;DATE(2022, 9, 12)-30, Main_table[Order Date], "&lt;="&amp;DATE(2022, 9, 12))</f>
        <v>8929710</v>
      </c>
      <c r="R649" s="25">
        <f>SUMIFS(Main_table[Amount], Main_table[Order Date], "&gt;"&amp;DATE(2022, 9, 12)-90, Main_table[Order Date], "&lt;="&amp;DATE(2022, 9, 12))</f>
        <v>12529390</v>
      </c>
      <c r="S649" s="25" t="b">
        <f>AND(Main_table[[#This Row],[Order Date]] &gt; DATE(2022,8,12), Main_table[[#This Row],[Order Date]] &lt;=DATE(2022,9,12))</f>
        <v>0</v>
      </c>
    </row>
    <row r="650" spans="2:19" ht="13.8" x14ac:dyDescent="0.25">
      <c r="B650" s="6" t="s">
        <v>1966</v>
      </c>
      <c r="C650" s="15">
        <v>44744</v>
      </c>
      <c r="D650" s="6" t="str">
        <f>TEXT(Main_table[[#This Row],[Order Date]],"d")</f>
        <v>2</v>
      </c>
      <c r="E650" s="6" t="str">
        <f>TEXT(Main_table[[#This Row],[Order Date]],"dddd")</f>
        <v>Saturday</v>
      </c>
      <c r="F650" s="6" t="str">
        <f>TEXT(Main_table[[#This Row],[Order Date]],"mmmm")</f>
        <v>July</v>
      </c>
      <c r="G650" s="6" t="s">
        <v>1967</v>
      </c>
      <c r="H650" s="6" t="s">
        <v>1968</v>
      </c>
      <c r="I650" s="6" t="s">
        <v>32</v>
      </c>
      <c r="J650" s="6" t="s">
        <v>33</v>
      </c>
      <c r="K650" s="25">
        <v>2900</v>
      </c>
      <c r="L650" s="26">
        <v>3</v>
      </c>
      <c r="M650" s="25">
        <f>Main_table[[#This Row],[Qty]]*Main_table[[#This Row],[Price]]</f>
        <v>8700</v>
      </c>
      <c r="N650" s="6" t="s">
        <v>23</v>
      </c>
      <c r="O650" s="25">
        <f>SUMIFS(Main_table[Amount], Main_table[Order Date], "&gt;"&amp;Main_table[[#This Row],[Order Date]]-30,Main_table[Order Date], "&lt;="&amp;Main_table[[#This Row],[Order Date]])</f>
        <v>2128930</v>
      </c>
      <c r="P650" s="25">
        <f>SUMIFS(Main_table[Amount], Main_table[Order Date], "&gt;"&amp;Main_table[[#This Row],[Order Date]]-90,Main_table[Order Date], "&lt;="&amp;Main_table[[#This Row],[Order Date]])</f>
        <v>6402730</v>
      </c>
      <c r="Q650" s="25">
        <f>SUMIFS(Main_table[Amount], Main_table[Order Date], "&gt;"&amp;DATE(2022, 9, 12)-30, Main_table[Order Date], "&lt;="&amp;DATE(2022, 9, 12))</f>
        <v>8929710</v>
      </c>
      <c r="R650" s="25">
        <f>SUMIFS(Main_table[Amount], Main_table[Order Date], "&gt;"&amp;DATE(2022, 9, 12)-90, Main_table[Order Date], "&lt;="&amp;DATE(2022, 9, 12))</f>
        <v>12529390</v>
      </c>
      <c r="S650" s="25" t="b">
        <f>AND(Main_table[[#This Row],[Order Date]] &gt; DATE(2022,8,12), Main_table[[#This Row],[Order Date]] &lt;=DATE(2022,9,12))</f>
        <v>0</v>
      </c>
    </row>
    <row r="651" spans="2:19" ht="13.8" x14ac:dyDescent="0.25">
      <c r="B651" s="6" t="s">
        <v>1969</v>
      </c>
      <c r="C651" s="15">
        <v>44744</v>
      </c>
      <c r="D651" s="6" t="str">
        <f>TEXT(Main_table[[#This Row],[Order Date]],"d")</f>
        <v>2</v>
      </c>
      <c r="E651" s="6" t="str">
        <f>TEXT(Main_table[[#This Row],[Order Date]],"dddd")</f>
        <v>Saturday</v>
      </c>
      <c r="F651" s="6" t="str">
        <f>TEXT(Main_table[[#This Row],[Order Date]],"mmmm")</f>
        <v>July</v>
      </c>
      <c r="G651" s="6" t="s">
        <v>1970</v>
      </c>
      <c r="H651" s="6" t="s">
        <v>1971</v>
      </c>
      <c r="I651" s="6" t="s">
        <v>15</v>
      </c>
      <c r="J651" s="6" t="s">
        <v>37</v>
      </c>
      <c r="K651" s="25">
        <v>190</v>
      </c>
      <c r="L651" s="26">
        <v>1</v>
      </c>
      <c r="M651" s="25">
        <f>Main_table[[#This Row],[Qty]]*Main_table[[#This Row],[Price]]</f>
        <v>190</v>
      </c>
      <c r="N651" s="29" t="s">
        <v>17</v>
      </c>
      <c r="O651" s="25">
        <f>SUMIFS(Main_table[Amount], Main_table[Order Date], "&gt;"&amp;Main_table[[#This Row],[Order Date]]-30,Main_table[Order Date], "&lt;="&amp;Main_table[[#This Row],[Order Date]])</f>
        <v>2128930</v>
      </c>
      <c r="P651" s="25">
        <f>SUMIFS(Main_table[Amount], Main_table[Order Date], "&gt;"&amp;Main_table[[#This Row],[Order Date]]-90,Main_table[Order Date], "&lt;="&amp;Main_table[[#This Row],[Order Date]])</f>
        <v>6402730</v>
      </c>
      <c r="Q651" s="25">
        <f>SUMIFS(Main_table[Amount], Main_table[Order Date], "&gt;"&amp;DATE(2022, 9, 12)-30, Main_table[Order Date], "&lt;="&amp;DATE(2022, 9, 12))</f>
        <v>8929710</v>
      </c>
      <c r="R651" s="25">
        <f>SUMIFS(Main_table[Amount], Main_table[Order Date], "&gt;"&amp;DATE(2022, 9, 12)-90, Main_table[Order Date], "&lt;="&amp;DATE(2022, 9, 12))</f>
        <v>12529390</v>
      </c>
      <c r="S651" s="25" t="b">
        <f>AND(Main_table[[#This Row],[Order Date]] &gt; DATE(2022,8,12), Main_table[[#This Row],[Order Date]] &lt;=DATE(2022,9,12))</f>
        <v>0</v>
      </c>
    </row>
    <row r="652" spans="2:19" ht="13.8" x14ac:dyDescent="0.25">
      <c r="B652" s="6" t="s">
        <v>1972</v>
      </c>
      <c r="C652" s="15">
        <v>44744</v>
      </c>
      <c r="D652" s="6" t="str">
        <f>TEXT(Main_table[[#This Row],[Order Date]],"d")</f>
        <v>2</v>
      </c>
      <c r="E652" s="6" t="str">
        <f>TEXT(Main_table[[#This Row],[Order Date]],"dddd")</f>
        <v>Saturday</v>
      </c>
      <c r="F652" s="6" t="str">
        <f>TEXT(Main_table[[#This Row],[Order Date]],"mmmm")</f>
        <v>July</v>
      </c>
      <c r="G652" s="6" t="s">
        <v>1973</v>
      </c>
      <c r="H652" s="6" t="s">
        <v>1974</v>
      </c>
      <c r="I652" s="6" t="s">
        <v>21</v>
      </c>
      <c r="J652" s="6" t="s">
        <v>41</v>
      </c>
      <c r="K652" s="25">
        <v>4000</v>
      </c>
      <c r="L652" s="26">
        <v>2</v>
      </c>
      <c r="M652" s="25">
        <f>Main_table[[#This Row],[Qty]]*Main_table[[#This Row],[Price]]</f>
        <v>8000</v>
      </c>
      <c r="N652" s="6" t="s">
        <v>23</v>
      </c>
      <c r="O652" s="25">
        <f>SUMIFS(Main_table[Amount], Main_table[Order Date], "&gt;"&amp;Main_table[[#This Row],[Order Date]]-30,Main_table[Order Date], "&lt;="&amp;Main_table[[#This Row],[Order Date]])</f>
        <v>2128930</v>
      </c>
      <c r="P652" s="25">
        <f>SUMIFS(Main_table[Amount], Main_table[Order Date], "&gt;"&amp;Main_table[[#This Row],[Order Date]]-90,Main_table[Order Date], "&lt;="&amp;Main_table[[#This Row],[Order Date]])</f>
        <v>6402730</v>
      </c>
      <c r="Q652" s="25">
        <f>SUMIFS(Main_table[Amount], Main_table[Order Date], "&gt;"&amp;DATE(2022, 9, 12)-30, Main_table[Order Date], "&lt;="&amp;DATE(2022, 9, 12))</f>
        <v>8929710</v>
      </c>
      <c r="R652" s="25">
        <f>SUMIFS(Main_table[Amount], Main_table[Order Date], "&gt;"&amp;DATE(2022, 9, 12)-90, Main_table[Order Date], "&lt;="&amp;DATE(2022, 9, 12))</f>
        <v>12529390</v>
      </c>
      <c r="S652" s="25" t="b">
        <f>AND(Main_table[[#This Row],[Order Date]] &gt; DATE(2022,8,12), Main_table[[#This Row],[Order Date]] &lt;=DATE(2022,9,12))</f>
        <v>0</v>
      </c>
    </row>
    <row r="653" spans="2:19" ht="13.8" x14ac:dyDescent="0.25">
      <c r="B653" s="6" t="s">
        <v>1975</v>
      </c>
      <c r="C653" s="15">
        <v>44744</v>
      </c>
      <c r="D653" s="6" t="str">
        <f>TEXT(Main_table[[#This Row],[Order Date]],"d")</f>
        <v>2</v>
      </c>
      <c r="E653" s="6" t="str">
        <f>TEXT(Main_table[[#This Row],[Order Date]],"dddd")</f>
        <v>Saturday</v>
      </c>
      <c r="F653" s="6" t="str">
        <f>TEXT(Main_table[[#This Row],[Order Date]],"mmmm")</f>
        <v>July</v>
      </c>
      <c r="G653" s="6" t="s">
        <v>1976</v>
      </c>
      <c r="H653" s="6" t="s">
        <v>1977</v>
      </c>
      <c r="I653" s="6" t="s">
        <v>27</v>
      </c>
      <c r="J653" s="6" t="s">
        <v>45</v>
      </c>
      <c r="K653" s="25">
        <v>1500</v>
      </c>
      <c r="L653" s="26">
        <v>3</v>
      </c>
      <c r="M653" s="25">
        <f>Main_table[[#This Row],[Qty]]*Main_table[[#This Row],[Price]]</f>
        <v>4500</v>
      </c>
      <c r="N653" s="6" t="s">
        <v>17</v>
      </c>
      <c r="O653" s="25">
        <f>SUMIFS(Main_table[Amount], Main_table[Order Date], "&gt;"&amp;Main_table[[#This Row],[Order Date]]-30,Main_table[Order Date], "&lt;="&amp;Main_table[[#This Row],[Order Date]])</f>
        <v>2128930</v>
      </c>
      <c r="P653" s="25">
        <f>SUMIFS(Main_table[Amount], Main_table[Order Date], "&gt;"&amp;Main_table[[#This Row],[Order Date]]-90,Main_table[Order Date], "&lt;="&amp;Main_table[[#This Row],[Order Date]])</f>
        <v>6402730</v>
      </c>
      <c r="Q653" s="25">
        <f>SUMIFS(Main_table[Amount], Main_table[Order Date], "&gt;"&amp;DATE(2022, 9, 12)-30, Main_table[Order Date], "&lt;="&amp;DATE(2022, 9, 12))</f>
        <v>8929710</v>
      </c>
      <c r="R653" s="25">
        <f>SUMIFS(Main_table[Amount], Main_table[Order Date], "&gt;"&amp;DATE(2022, 9, 12)-90, Main_table[Order Date], "&lt;="&amp;DATE(2022, 9, 12))</f>
        <v>12529390</v>
      </c>
      <c r="S653" s="25" t="b">
        <f>AND(Main_table[[#This Row],[Order Date]] &gt; DATE(2022,8,12), Main_table[[#This Row],[Order Date]] &lt;=DATE(2022,9,12))</f>
        <v>0</v>
      </c>
    </row>
    <row r="654" spans="2:19" ht="13.8" x14ac:dyDescent="0.25">
      <c r="B654" s="6" t="s">
        <v>1978</v>
      </c>
      <c r="C654" s="15">
        <v>44745</v>
      </c>
      <c r="D654" s="6" t="str">
        <f>TEXT(Main_table[[#This Row],[Order Date]],"d")</f>
        <v>3</v>
      </c>
      <c r="E654" s="6" t="str">
        <f>TEXT(Main_table[[#This Row],[Order Date]],"dddd")</f>
        <v>Sunday</v>
      </c>
      <c r="F654" s="6" t="str">
        <f>TEXT(Main_table[[#This Row],[Order Date]],"mmmm")</f>
        <v>July</v>
      </c>
      <c r="G654" s="6" t="s">
        <v>1979</v>
      </c>
      <c r="H654" s="6" t="s">
        <v>1980</v>
      </c>
      <c r="I654" s="6" t="s">
        <v>32</v>
      </c>
      <c r="J654" s="6" t="s">
        <v>16</v>
      </c>
      <c r="K654" s="25">
        <v>210</v>
      </c>
      <c r="L654" s="26">
        <v>7</v>
      </c>
      <c r="M654" s="25">
        <f>Main_table[[#This Row],[Qty]]*Main_table[[#This Row],[Price]]</f>
        <v>1470</v>
      </c>
      <c r="N654" s="6" t="s">
        <v>23</v>
      </c>
      <c r="O654" s="25">
        <f>SUMIFS(Main_table[Amount], Main_table[Order Date], "&gt;"&amp;Main_table[[#This Row],[Order Date]]-30,Main_table[Order Date], "&lt;="&amp;Main_table[[#This Row],[Order Date]])</f>
        <v>2094880</v>
      </c>
      <c r="P654" s="25">
        <f>SUMIFS(Main_table[Amount], Main_table[Order Date], "&gt;"&amp;Main_table[[#This Row],[Order Date]]-90,Main_table[Order Date], "&lt;="&amp;Main_table[[#This Row],[Order Date]])</f>
        <v>6368680</v>
      </c>
      <c r="Q654" s="25">
        <f>SUMIFS(Main_table[Amount], Main_table[Order Date], "&gt;"&amp;DATE(2022, 9, 12)-30, Main_table[Order Date], "&lt;="&amp;DATE(2022, 9, 12))</f>
        <v>8929710</v>
      </c>
      <c r="R654" s="25">
        <f>SUMIFS(Main_table[Amount], Main_table[Order Date], "&gt;"&amp;DATE(2022, 9, 12)-90, Main_table[Order Date], "&lt;="&amp;DATE(2022, 9, 12))</f>
        <v>12529390</v>
      </c>
      <c r="S654" s="25" t="b">
        <f>AND(Main_table[[#This Row],[Order Date]] &gt; DATE(2022,8,12), Main_table[[#This Row],[Order Date]] &lt;=DATE(2022,9,12))</f>
        <v>0</v>
      </c>
    </row>
    <row r="655" spans="2:19" ht="13.8" x14ac:dyDescent="0.25">
      <c r="B655" s="6" t="s">
        <v>1981</v>
      </c>
      <c r="C655" s="15">
        <v>44745</v>
      </c>
      <c r="D655" s="6" t="str">
        <f>TEXT(Main_table[[#This Row],[Order Date]],"d")</f>
        <v>3</v>
      </c>
      <c r="E655" s="6" t="str">
        <f>TEXT(Main_table[[#This Row],[Order Date]],"dddd")</f>
        <v>Sunday</v>
      </c>
      <c r="F655" s="6" t="str">
        <f>TEXT(Main_table[[#This Row],[Order Date]],"mmmm")</f>
        <v>July</v>
      </c>
      <c r="G655" s="6" t="s">
        <v>1982</v>
      </c>
      <c r="H655" s="6" t="s">
        <v>1983</v>
      </c>
      <c r="I655" s="6" t="s">
        <v>15</v>
      </c>
      <c r="J655" s="6" t="s">
        <v>22</v>
      </c>
      <c r="K655" s="25">
        <v>4000</v>
      </c>
      <c r="L655" s="26">
        <v>6</v>
      </c>
      <c r="M655" s="25">
        <f>Main_table[[#This Row],[Qty]]*Main_table[[#This Row],[Price]]</f>
        <v>24000</v>
      </c>
      <c r="N655" s="29" t="s">
        <v>17</v>
      </c>
      <c r="O655" s="25">
        <f>SUMIFS(Main_table[Amount], Main_table[Order Date], "&gt;"&amp;Main_table[[#This Row],[Order Date]]-30,Main_table[Order Date], "&lt;="&amp;Main_table[[#This Row],[Order Date]])</f>
        <v>2094880</v>
      </c>
      <c r="P655" s="25">
        <f>SUMIFS(Main_table[Amount], Main_table[Order Date], "&gt;"&amp;Main_table[[#This Row],[Order Date]]-90,Main_table[Order Date], "&lt;="&amp;Main_table[[#This Row],[Order Date]])</f>
        <v>6368680</v>
      </c>
      <c r="Q655" s="25">
        <f>SUMIFS(Main_table[Amount], Main_table[Order Date], "&gt;"&amp;DATE(2022, 9, 12)-30, Main_table[Order Date], "&lt;="&amp;DATE(2022, 9, 12))</f>
        <v>8929710</v>
      </c>
      <c r="R655" s="25">
        <f>SUMIFS(Main_table[Amount], Main_table[Order Date], "&gt;"&amp;DATE(2022, 9, 12)-90, Main_table[Order Date], "&lt;="&amp;DATE(2022, 9, 12))</f>
        <v>12529390</v>
      </c>
      <c r="S655" s="25" t="b">
        <f>AND(Main_table[[#This Row],[Order Date]] &gt; DATE(2022,8,12), Main_table[[#This Row],[Order Date]] &lt;=DATE(2022,9,12))</f>
        <v>0</v>
      </c>
    </row>
    <row r="656" spans="2:19" ht="13.8" x14ac:dyDescent="0.25">
      <c r="B656" s="6" t="s">
        <v>1984</v>
      </c>
      <c r="C656" s="15">
        <v>44745</v>
      </c>
      <c r="D656" s="6" t="str">
        <f>TEXT(Main_table[[#This Row],[Order Date]],"d")</f>
        <v>3</v>
      </c>
      <c r="E656" s="6" t="str">
        <f>TEXT(Main_table[[#This Row],[Order Date]],"dddd")</f>
        <v>Sunday</v>
      </c>
      <c r="F656" s="6" t="str">
        <f>TEXT(Main_table[[#This Row],[Order Date]],"mmmm")</f>
        <v>July</v>
      </c>
      <c r="G656" s="6" t="s">
        <v>1985</v>
      </c>
      <c r="H656" s="6" t="s">
        <v>1986</v>
      </c>
      <c r="I656" s="6" t="s">
        <v>21</v>
      </c>
      <c r="J656" s="6" t="s">
        <v>28</v>
      </c>
      <c r="K656" s="25">
        <v>3200</v>
      </c>
      <c r="L656" s="26">
        <v>1</v>
      </c>
      <c r="M656" s="25">
        <f>Main_table[[#This Row],[Qty]]*Main_table[[#This Row],[Price]]</f>
        <v>3200</v>
      </c>
      <c r="N656" s="6" t="s">
        <v>23</v>
      </c>
      <c r="O656" s="25">
        <f>SUMIFS(Main_table[Amount], Main_table[Order Date], "&gt;"&amp;Main_table[[#This Row],[Order Date]]-30,Main_table[Order Date], "&lt;="&amp;Main_table[[#This Row],[Order Date]])</f>
        <v>2094880</v>
      </c>
      <c r="P656" s="25">
        <f>SUMIFS(Main_table[Amount], Main_table[Order Date], "&gt;"&amp;Main_table[[#This Row],[Order Date]]-90,Main_table[Order Date], "&lt;="&amp;Main_table[[#This Row],[Order Date]])</f>
        <v>6368680</v>
      </c>
      <c r="Q656" s="25">
        <f>SUMIFS(Main_table[Amount], Main_table[Order Date], "&gt;"&amp;DATE(2022, 9, 12)-30, Main_table[Order Date], "&lt;="&amp;DATE(2022, 9, 12))</f>
        <v>8929710</v>
      </c>
      <c r="R656" s="25">
        <f>SUMIFS(Main_table[Amount], Main_table[Order Date], "&gt;"&amp;DATE(2022, 9, 12)-90, Main_table[Order Date], "&lt;="&amp;DATE(2022, 9, 12))</f>
        <v>12529390</v>
      </c>
      <c r="S656" s="25" t="b">
        <f>AND(Main_table[[#This Row],[Order Date]] &gt; DATE(2022,8,12), Main_table[[#This Row],[Order Date]] &lt;=DATE(2022,9,12))</f>
        <v>0</v>
      </c>
    </row>
    <row r="657" spans="2:19" ht="13.8" x14ac:dyDescent="0.25">
      <c r="B657" s="6" t="s">
        <v>1987</v>
      </c>
      <c r="C657" s="15">
        <v>44745</v>
      </c>
      <c r="D657" s="6" t="str">
        <f>TEXT(Main_table[[#This Row],[Order Date]],"d")</f>
        <v>3</v>
      </c>
      <c r="E657" s="6" t="str">
        <f>TEXT(Main_table[[#This Row],[Order Date]],"dddd")</f>
        <v>Sunday</v>
      </c>
      <c r="F657" s="6" t="str">
        <f>TEXT(Main_table[[#This Row],[Order Date]],"mmmm")</f>
        <v>July</v>
      </c>
      <c r="G657" s="6" t="s">
        <v>1988</v>
      </c>
      <c r="H657" s="6" t="s">
        <v>1989</v>
      </c>
      <c r="I657" s="6" t="s">
        <v>27</v>
      </c>
      <c r="J657" s="6" t="s">
        <v>33</v>
      </c>
      <c r="K657" s="25">
        <v>2900</v>
      </c>
      <c r="L657" s="26">
        <v>3</v>
      </c>
      <c r="M657" s="25">
        <f>Main_table[[#This Row],[Qty]]*Main_table[[#This Row],[Price]]</f>
        <v>8700</v>
      </c>
      <c r="N657" s="6" t="s">
        <v>17</v>
      </c>
      <c r="O657" s="25">
        <f>SUMIFS(Main_table[Amount], Main_table[Order Date], "&gt;"&amp;Main_table[[#This Row],[Order Date]]-30,Main_table[Order Date], "&lt;="&amp;Main_table[[#This Row],[Order Date]])</f>
        <v>2094880</v>
      </c>
      <c r="P657" s="25">
        <f>SUMIFS(Main_table[Amount], Main_table[Order Date], "&gt;"&amp;Main_table[[#This Row],[Order Date]]-90,Main_table[Order Date], "&lt;="&amp;Main_table[[#This Row],[Order Date]])</f>
        <v>6368680</v>
      </c>
      <c r="Q657" s="25">
        <f>SUMIFS(Main_table[Amount], Main_table[Order Date], "&gt;"&amp;DATE(2022, 9, 12)-30, Main_table[Order Date], "&lt;="&amp;DATE(2022, 9, 12))</f>
        <v>8929710</v>
      </c>
      <c r="R657" s="25">
        <f>SUMIFS(Main_table[Amount], Main_table[Order Date], "&gt;"&amp;DATE(2022, 9, 12)-90, Main_table[Order Date], "&lt;="&amp;DATE(2022, 9, 12))</f>
        <v>12529390</v>
      </c>
      <c r="S657" s="25" t="b">
        <f>AND(Main_table[[#This Row],[Order Date]] &gt; DATE(2022,8,12), Main_table[[#This Row],[Order Date]] &lt;=DATE(2022,9,12))</f>
        <v>0</v>
      </c>
    </row>
    <row r="658" spans="2:19" ht="13.8" x14ac:dyDescent="0.25">
      <c r="B658" s="6" t="s">
        <v>1990</v>
      </c>
      <c r="C658" s="15">
        <v>44745</v>
      </c>
      <c r="D658" s="6" t="str">
        <f>TEXT(Main_table[[#This Row],[Order Date]],"d")</f>
        <v>3</v>
      </c>
      <c r="E658" s="6" t="str">
        <f>TEXT(Main_table[[#This Row],[Order Date]],"dddd")</f>
        <v>Sunday</v>
      </c>
      <c r="F658" s="6" t="str">
        <f>TEXT(Main_table[[#This Row],[Order Date]],"mmmm")</f>
        <v>July</v>
      </c>
      <c r="G658" s="6" t="s">
        <v>1991</v>
      </c>
      <c r="H658" s="6" t="s">
        <v>1992</v>
      </c>
      <c r="I658" s="6" t="s">
        <v>32</v>
      </c>
      <c r="J658" s="6" t="s">
        <v>37</v>
      </c>
      <c r="K658" s="25">
        <v>190</v>
      </c>
      <c r="L658" s="26">
        <v>4</v>
      </c>
      <c r="M658" s="25">
        <f>Main_table[[#This Row],[Qty]]*Main_table[[#This Row],[Price]]</f>
        <v>760</v>
      </c>
      <c r="N658" s="6" t="s">
        <v>23</v>
      </c>
      <c r="O658" s="25">
        <f>SUMIFS(Main_table[Amount], Main_table[Order Date], "&gt;"&amp;Main_table[[#This Row],[Order Date]]-30,Main_table[Order Date], "&lt;="&amp;Main_table[[#This Row],[Order Date]])</f>
        <v>2094880</v>
      </c>
      <c r="P658" s="25">
        <f>SUMIFS(Main_table[Amount], Main_table[Order Date], "&gt;"&amp;Main_table[[#This Row],[Order Date]]-90,Main_table[Order Date], "&lt;="&amp;Main_table[[#This Row],[Order Date]])</f>
        <v>6368680</v>
      </c>
      <c r="Q658" s="25">
        <f>SUMIFS(Main_table[Amount], Main_table[Order Date], "&gt;"&amp;DATE(2022, 9, 12)-30, Main_table[Order Date], "&lt;="&amp;DATE(2022, 9, 12))</f>
        <v>8929710</v>
      </c>
      <c r="R658" s="25">
        <f>SUMIFS(Main_table[Amount], Main_table[Order Date], "&gt;"&amp;DATE(2022, 9, 12)-90, Main_table[Order Date], "&lt;="&amp;DATE(2022, 9, 12))</f>
        <v>12529390</v>
      </c>
      <c r="S658" s="25" t="b">
        <f>AND(Main_table[[#This Row],[Order Date]] &gt; DATE(2022,8,12), Main_table[[#This Row],[Order Date]] &lt;=DATE(2022,9,12))</f>
        <v>0</v>
      </c>
    </row>
    <row r="659" spans="2:19" ht="13.8" x14ac:dyDescent="0.25">
      <c r="B659" s="6" t="s">
        <v>1993</v>
      </c>
      <c r="C659" s="15">
        <v>44745</v>
      </c>
      <c r="D659" s="6" t="str">
        <f>TEXT(Main_table[[#This Row],[Order Date]],"d")</f>
        <v>3</v>
      </c>
      <c r="E659" s="6" t="str">
        <f>TEXT(Main_table[[#This Row],[Order Date]],"dddd")</f>
        <v>Sunday</v>
      </c>
      <c r="F659" s="6" t="str">
        <f>TEXT(Main_table[[#This Row],[Order Date]],"mmmm")</f>
        <v>July</v>
      </c>
      <c r="G659" s="6" t="s">
        <v>1994</v>
      </c>
      <c r="H659" s="6" t="s">
        <v>1995</v>
      </c>
      <c r="I659" s="6" t="s">
        <v>15</v>
      </c>
      <c r="J659" s="6" t="s">
        <v>41</v>
      </c>
      <c r="K659" s="25">
        <v>4000</v>
      </c>
      <c r="L659" s="26">
        <v>2</v>
      </c>
      <c r="M659" s="25">
        <f>Main_table[[#This Row],[Qty]]*Main_table[[#This Row],[Price]]</f>
        <v>8000</v>
      </c>
      <c r="N659" s="29" t="s">
        <v>17</v>
      </c>
      <c r="O659" s="25">
        <f>SUMIFS(Main_table[Amount], Main_table[Order Date], "&gt;"&amp;Main_table[[#This Row],[Order Date]]-30,Main_table[Order Date], "&lt;="&amp;Main_table[[#This Row],[Order Date]])</f>
        <v>2094880</v>
      </c>
      <c r="P659" s="25">
        <f>SUMIFS(Main_table[Amount], Main_table[Order Date], "&gt;"&amp;Main_table[[#This Row],[Order Date]]-90,Main_table[Order Date], "&lt;="&amp;Main_table[[#This Row],[Order Date]])</f>
        <v>6368680</v>
      </c>
      <c r="Q659" s="25">
        <f>SUMIFS(Main_table[Amount], Main_table[Order Date], "&gt;"&amp;DATE(2022, 9, 12)-30, Main_table[Order Date], "&lt;="&amp;DATE(2022, 9, 12))</f>
        <v>8929710</v>
      </c>
      <c r="R659" s="25">
        <f>SUMIFS(Main_table[Amount], Main_table[Order Date], "&gt;"&amp;DATE(2022, 9, 12)-90, Main_table[Order Date], "&lt;="&amp;DATE(2022, 9, 12))</f>
        <v>12529390</v>
      </c>
      <c r="S659" s="25" t="b">
        <f>AND(Main_table[[#This Row],[Order Date]] &gt; DATE(2022,8,12), Main_table[[#This Row],[Order Date]] &lt;=DATE(2022,9,12))</f>
        <v>0</v>
      </c>
    </row>
    <row r="660" spans="2:19" ht="13.8" x14ac:dyDescent="0.25">
      <c r="B660" s="6" t="s">
        <v>1996</v>
      </c>
      <c r="C660" s="15">
        <v>44745</v>
      </c>
      <c r="D660" s="6" t="str">
        <f>TEXT(Main_table[[#This Row],[Order Date]],"d")</f>
        <v>3</v>
      </c>
      <c r="E660" s="6" t="str">
        <f>TEXT(Main_table[[#This Row],[Order Date]],"dddd")</f>
        <v>Sunday</v>
      </c>
      <c r="F660" s="6" t="str">
        <f>TEXT(Main_table[[#This Row],[Order Date]],"mmmm")</f>
        <v>July</v>
      </c>
      <c r="G660" s="6" t="s">
        <v>1997</v>
      </c>
      <c r="H660" s="6" t="s">
        <v>1998</v>
      </c>
      <c r="I660" s="6" t="s">
        <v>21</v>
      </c>
      <c r="J660" s="6" t="s">
        <v>45</v>
      </c>
      <c r="K660" s="25">
        <v>1500</v>
      </c>
      <c r="L660" s="26">
        <v>3</v>
      </c>
      <c r="M660" s="25">
        <f>Main_table[[#This Row],[Qty]]*Main_table[[#This Row],[Price]]</f>
        <v>4500</v>
      </c>
      <c r="N660" s="6" t="s">
        <v>23</v>
      </c>
      <c r="O660" s="25">
        <f>SUMIFS(Main_table[Amount], Main_table[Order Date], "&gt;"&amp;Main_table[[#This Row],[Order Date]]-30,Main_table[Order Date], "&lt;="&amp;Main_table[[#This Row],[Order Date]])</f>
        <v>2094880</v>
      </c>
      <c r="P660" s="25">
        <f>SUMIFS(Main_table[Amount], Main_table[Order Date], "&gt;"&amp;Main_table[[#This Row],[Order Date]]-90,Main_table[Order Date], "&lt;="&amp;Main_table[[#This Row],[Order Date]])</f>
        <v>6368680</v>
      </c>
      <c r="Q660" s="25">
        <f>SUMIFS(Main_table[Amount], Main_table[Order Date], "&gt;"&amp;DATE(2022, 9, 12)-30, Main_table[Order Date], "&lt;="&amp;DATE(2022, 9, 12))</f>
        <v>8929710</v>
      </c>
      <c r="R660" s="25">
        <f>SUMIFS(Main_table[Amount], Main_table[Order Date], "&gt;"&amp;DATE(2022, 9, 12)-90, Main_table[Order Date], "&lt;="&amp;DATE(2022, 9, 12))</f>
        <v>12529390</v>
      </c>
      <c r="S660" s="25" t="b">
        <f>AND(Main_table[[#This Row],[Order Date]] &gt; DATE(2022,8,12), Main_table[[#This Row],[Order Date]] &lt;=DATE(2022,9,12))</f>
        <v>0</v>
      </c>
    </row>
    <row r="661" spans="2:19" ht="13.8" x14ac:dyDescent="0.25">
      <c r="B661" s="6" t="s">
        <v>1999</v>
      </c>
      <c r="C661" s="15">
        <v>44746</v>
      </c>
      <c r="D661" s="6" t="str">
        <f>TEXT(Main_table[[#This Row],[Order Date]],"d")</f>
        <v>4</v>
      </c>
      <c r="E661" s="6" t="str">
        <f>TEXT(Main_table[[#This Row],[Order Date]],"dddd")</f>
        <v>Monday</v>
      </c>
      <c r="F661" s="6" t="str">
        <f>TEXT(Main_table[[#This Row],[Order Date]],"mmmm")</f>
        <v>July</v>
      </c>
      <c r="G661" s="6" t="s">
        <v>2000</v>
      </c>
      <c r="H661" s="6" t="s">
        <v>2001</v>
      </c>
      <c r="I661" s="6" t="s">
        <v>27</v>
      </c>
      <c r="J661" s="6" t="s">
        <v>16</v>
      </c>
      <c r="K661" s="25">
        <v>210</v>
      </c>
      <c r="L661" s="26">
        <v>4</v>
      </c>
      <c r="M661" s="25">
        <f>Main_table[[#This Row],[Qty]]*Main_table[[#This Row],[Price]]</f>
        <v>840</v>
      </c>
      <c r="N661" s="6" t="s">
        <v>17</v>
      </c>
      <c r="O661" s="25">
        <f>SUMIFS(Main_table[Amount], Main_table[Order Date], "&gt;"&amp;Main_table[[#This Row],[Order Date]]-30,Main_table[Order Date], "&lt;="&amp;Main_table[[#This Row],[Order Date]])</f>
        <v>2144870</v>
      </c>
      <c r="P661" s="25">
        <f>SUMIFS(Main_table[Amount], Main_table[Order Date], "&gt;"&amp;Main_table[[#This Row],[Order Date]]-90,Main_table[Order Date], "&lt;="&amp;Main_table[[#This Row],[Order Date]])</f>
        <v>6418670</v>
      </c>
      <c r="Q661" s="25">
        <f>SUMIFS(Main_table[Amount], Main_table[Order Date], "&gt;"&amp;DATE(2022, 9, 12)-30, Main_table[Order Date], "&lt;="&amp;DATE(2022, 9, 12))</f>
        <v>8929710</v>
      </c>
      <c r="R661" s="25">
        <f>SUMIFS(Main_table[Amount], Main_table[Order Date], "&gt;"&amp;DATE(2022, 9, 12)-90, Main_table[Order Date], "&lt;="&amp;DATE(2022, 9, 12))</f>
        <v>12529390</v>
      </c>
      <c r="S661" s="25" t="b">
        <f>AND(Main_table[[#This Row],[Order Date]] &gt; DATE(2022,8,12), Main_table[[#This Row],[Order Date]] &lt;=DATE(2022,9,12))</f>
        <v>0</v>
      </c>
    </row>
    <row r="662" spans="2:19" ht="13.8" x14ac:dyDescent="0.25">
      <c r="B662" s="6" t="s">
        <v>2002</v>
      </c>
      <c r="C662" s="15">
        <v>44746</v>
      </c>
      <c r="D662" s="6" t="str">
        <f>TEXT(Main_table[[#This Row],[Order Date]],"d")</f>
        <v>4</v>
      </c>
      <c r="E662" s="6" t="str">
        <f>TEXT(Main_table[[#This Row],[Order Date]],"dddd")</f>
        <v>Monday</v>
      </c>
      <c r="F662" s="6" t="str">
        <f>TEXT(Main_table[[#This Row],[Order Date]],"mmmm")</f>
        <v>July</v>
      </c>
      <c r="G662" s="6" t="s">
        <v>2003</v>
      </c>
      <c r="H662" s="6" t="s">
        <v>2004</v>
      </c>
      <c r="I662" s="6" t="s">
        <v>32</v>
      </c>
      <c r="J662" s="6" t="s">
        <v>22</v>
      </c>
      <c r="K662" s="25">
        <v>4000</v>
      </c>
      <c r="L662" s="26">
        <v>5</v>
      </c>
      <c r="M662" s="25">
        <f>Main_table[[#This Row],[Qty]]*Main_table[[#This Row],[Price]]</f>
        <v>20000</v>
      </c>
      <c r="N662" s="6" t="s">
        <v>23</v>
      </c>
      <c r="O662" s="25">
        <f>SUMIFS(Main_table[Amount], Main_table[Order Date], "&gt;"&amp;Main_table[[#This Row],[Order Date]]-30,Main_table[Order Date], "&lt;="&amp;Main_table[[#This Row],[Order Date]])</f>
        <v>2144870</v>
      </c>
      <c r="P662" s="25">
        <f>SUMIFS(Main_table[Amount], Main_table[Order Date], "&gt;"&amp;Main_table[[#This Row],[Order Date]]-90,Main_table[Order Date], "&lt;="&amp;Main_table[[#This Row],[Order Date]])</f>
        <v>6418670</v>
      </c>
      <c r="Q662" s="25">
        <f>SUMIFS(Main_table[Amount], Main_table[Order Date], "&gt;"&amp;DATE(2022, 9, 12)-30, Main_table[Order Date], "&lt;="&amp;DATE(2022, 9, 12))</f>
        <v>8929710</v>
      </c>
      <c r="R662" s="25">
        <f>SUMIFS(Main_table[Amount], Main_table[Order Date], "&gt;"&amp;DATE(2022, 9, 12)-90, Main_table[Order Date], "&lt;="&amp;DATE(2022, 9, 12))</f>
        <v>12529390</v>
      </c>
      <c r="S662" s="25" t="b">
        <f>AND(Main_table[[#This Row],[Order Date]] &gt; DATE(2022,8,12), Main_table[[#This Row],[Order Date]] &lt;=DATE(2022,9,12))</f>
        <v>0</v>
      </c>
    </row>
    <row r="663" spans="2:19" ht="13.8" x14ac:dyDescent="0.25">
      <c r="B663" s="6" t="s">
        <v>2005</v>
      </c>
      <c r="C663" s="15">
        <v>44746</v>
      </c>
      <c r="D663" s="6" t="str">
        <f>TEXT(Main_table[[#This Row],[Order Date]],"d")</f>
        <v>4</v>
      </c>
      <c r="E663" s="6" t="str">
        <f>TEXT(Main_table[[#This Row],[Order Date]],"dddd")</f>
        <v>Monday</v>
      </c>
      <c r="F663" s="6" t="str">
        <f>TEXT(Main_table[[#This Row],[Order Date]],"mmmm")</f>
        <v>July</v>
      </c>
      <c r="G663" s="6" t="s">
        <v>2006</v>
      </c>
      <c r="H663" s="6" t="s">
        <v>2007</v>
      </c>
      <c r="I663" s="6" t="s">
        <v>15</v>
      </c>
      <c r="J663" s="6" t="s">
        <v>28</v>
      </c>
      <c r="K663" s="25">
        <v>3200</v>
      </c>
      <c r="L663" s="26">
        <v>6</v>
      </c>
      <c r="M663" s="25">
        <f>Main_table[[#This Row],[Qty]]*Main_table[[#This Row],[Price]]</f>
        <v>19200</v>
      </c>
      <c r="N663" s="29" t="s">
        <v>17</v>
      </c>
      <c r="O663" s="25">
        <f>SUMIFS(Main_table[Amount], Main_table[Order Date], "&gt;"&amp;Main_table[[#This Row],[Order Date]]-30,Main_table[Order Date], "&lt;="&amp;Main_table[[#This Row],[Order Date]])</f>
        <v>2144870</v>
      </c>
      <c r="P663" s="25">
        <f>SUMIFS(Main_table[Amount], Main_table[Order Date], "&gt;"&amp;Main_table[[#This Row],[Order Date]]-90,Main_table[Order Date], "&lt;="&amp;Main_table[[#This Row],[Order Date]])</f>
        <v>6418670</v>
      </c>
      <c r="Q663" s="25">
        <f>SUMIFS(Main_table[Amount], Main_table[Order Date], "&gt;"&amp;DATE(2022, 9, 12)-30, Main_table[Order Date], "&lt;="&amp;DATE(2022, 9, 12))</f>
        <v>8929710</v>
      </c>
      <c r="R663" s="25">
        <f>SUMIFS(Main_table[Amount], Main_table[Order Date], "&gt;"&amp;DATE(2022, 9, 12)-90, Main_table[Order Date], "&lt;="&amp;DATE(2022, 9, 12))</f>
        <v>12529390</v>
      </c>
      <c r="S663" s="25" t="b">
        <f>AND(Main_table[[#This Row],[Order Date]] &gt; DATE(2022,8,12), Main_table[[#This Row],[Order Date]] &lt;=DATE(2022,9,12))</f>
        <v>0</v>
      </c>
    </row>
    <row r="664" spans="2:19" ht="13.8" x14ac:dyDescent="0.25">
      <c r="B664" s="6" t="s">
        <v>2008</v>
      </c>
      <c r="C664" s="15">
        <v>44746</v>
      </c>
      <c r="D664" s="6" t="str">
        <f>TEXT(Main_table[[#This Row],[Order Date]],"d")</f>
        <v>4</v>
      </c>
      <c r="E664" s="6" t="str">
        <f>TEXT(Main_table[[#This Row],[Order Date]],"dddd")</f>
        <v>Monday</v>
      </c>
      <c r="F664" s="6" t="str">
        <f>TEXT(Main_table[[#This Row],[Order Date]],"mmmm")</f>
        <v>July</v>
      </c>
      <c r="G664" s="6" t="s">
        <v>2009</v>
      </c>
      <c r="H664" s="6" t="s">
        <v>2010</v>
      </c>
      <c r="I664" s="6" t="s">
        <v>21</v>
      </c>
      <c r="J664" s="6" t="s">
        <v>33</v>
      </c>
      <c r="K664" s="25">
        <v>2900</v>
      </c>
      <c r="L664" s="26">
        <v>5</v>
      </c>
      <c r="M664" s="25">
        <f>Main_table[[#This Row],[Qty]]*Main_table[[#This Row],[Price]]</f>
        <v>14500</v>
      </c>
      <c r="N664" s="6" t="s">
        <v>23</v>
      </c>
      <c r="O664" s="25">
        <f>SUMIFS(Main_table[Amount], Main_table[Order Date], "&gt;"&amp;Main_table[[#This Row],[Order Date]]-30,Main_table[Order Date], "&lt;="&amp;Main_table[[#This Row],[Order Date]])</f>
        <v>2144870</v>
      </c>
      <c r="P664" s="25">
        <f>SUMIFS(Main_table[Amount], Main_table[Order Date], "&gt;"&amp;Main_table[[#This Row],[Order Date]]-90,Main_table[Order Date], "&lt;="&amp;Main_table[[#This Row],[Order Date]])</f>
        <v>6418670</v>
      </c>
      <c r="Q664" s="25">
        <f>SUMIFS(Main_table[Amount], Main_table[Order Date], "&gt;"&amp;DATE(2022, 9, 12)-30, Main_table[Order Date], "&lt;="&amp;DATE(2022, 9, 12))</f>
        <v>8929710</v>
      </c>
      <c r="R664" s="25">
        <f>SUMIFS(Main_table[Amount], Main_table[Order Date], "&gt;"&amp;DATE(2022, 9, 12)-90, Main_table[Order Date], "&lt;="&amp;DATE(2022, 9, 12))</f>
        <v>12529390</v>
      </c>
      <c r="S664" s="25" t="b">
        <f>AND(Main_table[[#This Row],[Order Date]] &gt; DATE(2022,8,12), Main_table[[#This Row],[Order Date]] &lt;=DATE(2022,9,12))</f>
        <v>0</v>
      </c>
    </row>
    <row r="665" spans="2:19" ht="13.8" x14ac:dyDescent="0.25">
      <c r="B665" s="6" t="s">
        <v>2011</v>
      </c>
      <c r="C665" s="15">
        <v>44746</v>
      </c>
      <c r="D665" s="6" t="str">
        <f>TEXT(Main_table[[#This Row],[Order Date]],"d")</f>
        <v>4</v>
      </c>
      <c r="E665" s="6" t="str">
        <f>TEXT(Main_table[[#This Row],[Order Date]],"dddd")</f>
        <v>Monday</v>
      </c>
      <c r="F665" s="6" t="str">
        <f>TEXT(Main_table[[#This Row],[Order Date]],"mmmm")</f>
        <v>July</v>
      </c>
      <c r="G665" s="6" t="s">
        <v>2012</v>
      </c>
      <c r="H665" s="6" t="s">
        <v>2013</v>
      </c>
      <c r="I665" s="6" t="s">
        <v>27</v>
      </c>
      <c r="J665" s="6" t="s">
        <v>37</v>
      </c>
      <c r="K665" s="25">
        <v>190</v>
      </c>
      <c r="L665" s="26">
        <v>4</v>
      </c>
      <c r="M665" s="25">
        <f>Main_table[[#This Row],[Qty]]*Main_table[[#This Row],[Price]]</f>
        <v>760</v>
      </c>
      <c r="N665" s="6" t="s">
        <v>17</v>
      </c>
      <c r="O665" s="25">
        <f>SUMIFS(Main_table[Amount], Main_table[Order Date], "&gt;"&amp;Main_table[[#This Row],[Order Date]]-30,Main_table[Order Date], "&lt;="&amp;Main_table[[#This Row],[Order Date]])</f>
        <v>2144870</v>
      </c>
      <c r="P665" s="25">
        <f>SUMIFS(Main_table[Amount], Main_table[Order Date], "&gt;"&amp;Main_table[[#This Row],[Order Date]]-90,Main_table[Order Date], "&lt;="&amp;Main_table[[#This Row],[Order Date]])</f>
        <v>6418670</v>
      </c>
      <c r="Q665" s="25">
        <f>SUMIFS(Main_table[Amount], Main_table[Order Date], "&gt;"&amp;DATE(2022, 9, 12)-30, Main_table[Order Date], "&lt;="&amp;DATE(2022, 9, 12))</f>
        <v>8929710</v>
      </c>
      <c r="R665" s="25">
        <f>SUMIFS(Main_table[Amount], Main_table[Order Date], "&gt;"&amp;DATE(2022, 9, 12)-90, Main_table[Order Date], "&lt;="&amp;DATE(2022, 9, 12))</f>
        <v>12529390</v>
      </c>
      <c r="S665" s="25" t="b">
        <f>AND(Main_table[[#This Row],[Order Date]] &gt; DATE(2022,8,12), Main_table[[#This Row],[Order Date]] &lt;=DATE(2022,9,12))</f>
        <v>0</v>
      </c>
    </row>
    <row r="666" spans="2:19" ht="13.8" x14ac:dyDescent="0.25">
      <c r="B666" s="6" t="s">
        <v>2014</v>
      </c>
      <c r="C666" s="15">
        <v>44746</v>
      </c>
      <c r="D666" s="6" t="str">
        <f>TEXT(Main_table[[#This Row],[Order Date]],"d")</f>
        <v>4</v>
      </c>
      <c r="E666" s="6" t="str">
        <f>TEXT(Main_table[[#This Row],[Order Date]],"dddd")</f>
        <v>Monday</v>
      </c>
      <c r="F666" s="6" t="str">
        <f>TEXT(Main_table[[#This Row],[Order Date]],"mmmm")</f>
        <v>July</v>
      </c>
      <c r="G666" s="6" t="s">
        <v>2015</v>
      </c>
      <c r="H666" s="6" t="s">
        <v>2016</v>
      </c>
      <c r="I666" s="6" t="s">
        <v>32</v>
      </c>
      <c r="J666" s="6" t="s">
        <v>41</v>
      </c>
      <c r="K666" s="25">
        <v>4000</v>
      </c>
      <c r="L666" s="26">
        <v>10</v>
      </c>
      <c r="M666" s="25">
        <f>Main_table[[#This Row],[Qty]]*Main_table[[#This Row],[Price]]</f>
        <v>40000</v>
      </c>
      <c r="N666" s="6" t="s">
        <v>23</v>
      </c>
      <c r="O666" s="25">
        <f>SUMIFS(Main_table[Amount], Main_table[Order Date], "&gt;"&amp;Main_table[[#This Row],[Order Date]]-30,Main_table[Order Date], "&lt;="&amp;Main_table[[#This Row],[Order Date]])</f>
        <v>2144870</v>
      </c>
      <c r="P666" s="25">
        <f>SUMIFS(Main_table[Amount], Main_table[Order Date], "&gt;"&amp;Main_table[[#This Row],[Order Date]]-90,Main_table[Order Date], "&lt;="&amp;Main_table[[#This Row],[Order Date]])</f>
        <v>6418670</v>
      </c>
      <c r="Q666" s="25">
        <f>SUMIFS(Main_table[Amount], Main_table[Order Date], "&gt;"&amp;DATE(2022, 9, 12)-30, Main_table[Order Date], "&lt;="&amp;DATE(2022, 9, 12))</f>
        <v>8929710</v>
      </c>
      <c r="R666" s="25">
        <f>SUMIFS(Main_table[Amount], Main_table[Order Date], "&gt;"&amp;DATE(2022, 9, 12)-90, Main_table[Order Date], "&lt;="&amp;DATE(2022, 9, 12))</f>
        <v>12529390</v>
      </c>
      <c r="S666" s="25" t="b">
        <f>AND(Main_table[[#This Row],[Order Date]] &gt; DATE(2022,8,12), Main_table[[#This Row],[Order Date]] &lt;=DATE(2022,9,12))</f>
        <v>0</v>
      </c>
    </row>
    <row r="667" spans="2:19" ht="13.8" x14ac:dyDescent="0.25">
      <c r="B667" s="6" t="s">
        <v>2017</v>
      </c>
      <c r="C667" s="15">
        <v>44746</v>
      </c>
      <c r="D667" s="6" t="str">
        <f>TEXT(Main_table[[#This Row],[Order Date]],"d")</f>
        <v>4</v>
      </c>
      <c r="E667" s="6" t="str">
        <f>TEXT(Main_table[[#This Row],[Order Date]],"dddd")</f>
        <v>Monday</v>
      </c>
      <c r="F667" s="6" t="str">
        <f>TEXT(Main_table[[#This Row],[Order Date]],"mmmm")</f>
        <v>July</v>
      </c>
      <c r="G667" s="6" t="s">
        <v>2018</v>
      </c>
      <c r="H667" s="6" t="s">
        <v>2019</v>
      </c>
      <c r="I667" s="6" t="s">
        <v>15</v>
      </c>
      <c r="J667" s="6" t="s">
        <v>45</v>
      </c>
      <c r="K667" s="25">
        <v>1500</v>
      </c>
      <c r="L667" s="26">
        <v>3</v>
      </c>
      <c r="M667" s="25">
        <f>Main_table[[#This Row],[Qty]]*Main_table[[#This Row],[Price]]</f>
        <v>4500</v>
      </c>
      <c r="N667" s="29" t="s">
        <v>17</v>
      </c>
      <c r="O667" s="25">
        <f>SUMIFS(Main_table[Amount], Main_table[Order Date], "&gt;"&amp;Main_table[[#This Row],[Order Date]]-30,Main_table[Order Date], "&lt;="&amp;Main_table[[#This Row],[Order Date]])</f>
        <v>2144870</v>
      </c>
      <c r="P667" s="25">
        <f>SUMIFS(Main_table[Amount], Main_table[Order Date], "&gt;"&amp;Main_table[[#This Row],[Order Date]]-90,Main_table[Order Date], "&lt;="&amp;Main_table[[#This Row],[Order Date]])</f>
        <v>6418670</v>
      </c>
      <c r="Q667" s="25">
        <f>SUMIFS(Main_table[Amount], Main_table[Order Date], "&gt;"&amp;DATE(2022, 9, 12)-30, Main_table[Order Date], "&lt;="&amp;DATE(2022, 9, 12))</f>
        <v>8929710</v>
      </c>
      <c r="R667" s="25">
        <f>SUMIFS(Main_table[Amount], Main_table[Order Date], "&gt;"&amp;DATE(2022, 9, 12)-90, Main_table[Order Date], "&lt;="&amp;DATE(2022, 9, 12))</f>
        <v>12529390</v>
      </c>
      <c r="S667" s="25" t="b">
        <f>AND(Main_table[[#This Row],[Order Date]] &gt; DATE(2022,8,12), Main_table[[#This Row],[Order Date]] &lt;=DATE(2022,9,12))</f>
        <v>0</v>
      </c>
    </row>
    <row r="668" spans="2:19" ht="13.8" x14ac:dyDescent="0.25">
      <c r="B668" s="6" t="s">
        <v>2020</v>
      </c>
      <c r="C668" s="15">
        <v>44747</v>
      </c>
      <c r="D668" s="6" t="str">
        <f>TEXT(Main_table[[#This Row],[Order Date]],"d")</f>
        <v>5</v>
      </c>
      <c r="E668" s="6" t="str">
        <f>TEXT(Main_table[[#This Row],[Order Date]],"dddd")</f>
        <v>Tuesday</v>
      </c>
      <c r="F668" s="6" t="str">
        <f>TEXT(Main_table[[#This Row],[Order Date]],"mmmm")</f>
        <v>July</v>
      </c>
      <c r="G668" s="6" t="s">
        <v>2021</v>
      </c>
      <c r="H668" s="6" t="s">
        <v>2022</v>
      </c>
      <c r="I668" s="6" t="s">
        <v>21</v>
      </c>
      <c r="J668" s="6" t="s">
        <v>16</v>
      </c>
      <c r="K668" s="25">
        <v>210</v>
      </c>
      <c r="L668" s="26">
        <v>4</v>
      </c>
      <c r="M668" s="25">
        <f>Main_table[[#This Row],[Qty]]*Main_table[[#This Row],[Price]]</f>
        <v>840</v>
      </c>
      <c r="N668" s="6" t="s">
        <v>23</v>
      </c>
      <c r="O668" s="25">
        <f>SUMIFS(Main_table[Amount], Main_table[Order Date], "&gt;"&amp;Main_table[[#This Row],[Order Date]]-30,Main_table[Order Date], "&lt;="&amp;Main_table[[#This Row],[Order Date]])</f>
        <v>2178920</v>
      </c>
      <c r="P668" s="25">
        <f>SUMIFS(Main_table[Amount], Main_table[Order Date], "&gt;"&amp;Main_table[[#This Row],[Order Date]]-90,Main_table[Order Date], "&lt;="&amp;Main_table[[#This Row],[Order Date]])</f>
        <v>6452720</v>
      </c>
      <c r="Q668" s="25">
        <f>SUMIFS(Main_table[Amount], Main_table[Order Date], "&gt;"&amp;DATE(2022, 9, 12)-30, Main_table[Order Date], "&lt;="&amp;DATE(2022, 9, 12))</f>
        <v>8929710</v>
      </c>
      <c r="R668" s="25">
        <f>SUMIFS(Main_table[Amount], Main_table[Order Date], "&gt;"&amp;DATE(2022, 9, 12)-90, Main_table[Order Date], "&lt;="&amp;DATE(2022, 9, 12))</f>
        <v>12529390</v>
      </c>
      <c r="S668" s="25" t="b">
        <f>AND(Main_table[[#This Row],[Order Date]] &gt; DATE(2022,8,12), Main_table[[#This Row],[Order Date]] &lt;=DATE(2022,9,12))</f>
        <v>0</v>
      </c>
    </row>
    <row r="669" spans="2:19" ht="13.8" x14ac:dyDescent="0.25">
      <c r="B669" s="6" t="s">
        <v>2023</v>
      </c>
      <c r="C669" s="15">
        <v>44747</v>
      </c>
      <c r="D669" s="6" t="str">
        <f>TEXT(Main_table[[#This Row],[Order Date]],"d")</f>
        <v>5</v>
      </c>
      <c r="E669" s="6" t="str">
        <f>TEXT(Main_table[[#This Row],[Order Date]],"dddd")</f>
        <v>Tuesday</v>
      </c>
      <c r="F669" s="6" t="str">
        <f>TEXT(Main_table[[#This Row],[Order Date]],"mmmm")</f>
        <v>July</v>
      </c>
      <c r="G669" s="6" t="s">
        <v>2024</v>
      </c>
      <c r="H669" s="6" t="s">
        <v>2025</v>
      </c>
      <c r="I669" s="6" t="s">
        <v>27</v>
      </c>
      <c r="J669" s="6" t="s">
        <v>22</v>
      </c>
      <c r="K669" s="25">
        <v>4000</v>
      </c>
      <c r="L669" s="26">
        <v>5</v>
      </c>
      <c r="M669" s="25">
        <f>Main_table[[#This Row],[Qty]]*Main_table[[#This Row],[Price]]</f>
        <v>20000</v>
      </c>
      <c r="N669" s="6" t="s">
        <v>17</v>
      </c>
      <c r="O669" s="25">
        <f>SUMIFS(Main_table[Amount], Main_table[Order Date], "&gt;"&amp;Main_table[[#This Row],[Order Date]]-30,Main_table[Order Date], "&lt;="&amp;Main_table[[#This Row],[Order Date]])</f>
        <v>2178920</v>
      </c>
      <c r="P669" s="25">
        <f>SUMIFS(Main_table[Amount], Main_table[Order Date], "&gt;"&amp;Main_table[[#This Row],[Order Date]]-90,Main_table[Order Date], "&lt;="&amp;Main_table[[#This Row],[Order Date]])</f>
        <v>6452720</v>
      </c>
      <c r="Q669" s="25">
        <f>SUMIFS(Main_table[Amount], Main_table[Order Date], "&gt;"&amp;DATE(2022, 9, 12)-30, Main_table[Order Date], "&lt;="&amp;DATE(2022, 9, 12))</f>
        <v>8929710</v>
      </c>
      <c r="R669" s="25">
        <f>SUMIFS(Main_table[Amount], Main_table[Order Date], "&gt;"&amp;DATE(2022, 9, 12)-90, Main_table[Order Date], "&lt;="&amp;DATE(2022, 9, 12))</f>
        <v>12529390</v>
      </c>
      <c r="S669" s="25" t="b">
        <f>AND(Main_table[[#This Row],[Order Date]] &gt; DATE(2022,8,12), Main_table[[#This Row],[Order Date]] &lt;=DATE(2022,9,12))</f>
        <v>0</v>
      </c>
    </row>
    <row r="670" spans="2:19" ht="13.8" x14ac:dyDescent="0.25">
      <c r="B670" s="6" t="s">
        <v>2026</v>
      </c>
      <c r="C670" s="15">
        <v>44747</v>
      </c>
      <c r="D670" s="6" t="str">
        <f>TEXT(Main_table[[#This Row],[Order Date]],"d")</f>
        <v>5</v>
      </c>
      <c r="E670" s="6" t="str">
        <f>TEXT(Main_table[[#This Row],[Order Date]],"dddd")</f>
        <v>Tuesday</v>
      </c>
      <c r="F670" s="6" t="str">
        <f>TEXT(Main_table[[#This Row],[Order Date]],"mmmm")</f>
        <v>July</v>
      </c>
      <c r="G670" s="6" t="s">
        <v>2027</v>
      </c>
      <c r="H670" s="6" t="s">
        <v>2028</v>
      </c>
      <c r="I670" s="6" t="s">
        <v>32</v>
      </c>
      <c r="J670" s="6" t="s">
        <v>28</v>
      </c>
      <c r="K670" s="25">
        <v>3200</v>
      </c>
      <c r="L670" s="26">
        <v>6</v>
      </c>
      <c r="M670" s="25">
        <f>Main_table[[#This Row],[Qty]]*Main_table[[#This Row],[Price]]</f>
        <v>19200</v>
      </c>
      <c r="N670" s="6" t="s">
        <v>23</v>
      </c>
      <c r="O670" s="25">
        <f>SUMIFS(Main_table[Amount], Main_table[Order Date], "&gt;"&amp;Main_table[[#This Row],[Order Date]]-30,Main_table[Order Date], "&lt;="&amp;Main_table[[#This Row],[Order Date]])</f>
        <v>2178920</v>
      </c>
      <c r="P670" s="25">
        <f>SUMIFS(Main_table[Amount], Main_table[Order Date], "&gt;"&amp;Main_table[[#This Row],[Order Date]]-90,Main_table[Order Date], "&lt;="&amp;Main_table[[#This Row],[Order Date]])</f>
        <v>6452720</v>
      </c>
      <c r="Q670" s="25">
        <f>SUMIFS(Main_table[Amount], Main_table[Order Date], "&gt;"&amp;DATE(2022, 9, 12)-30, Main_table[Order Date], "&lt;="&amp;DATE(2022, 9, 12))</f>
        <v>8929710</v>
      </c>
      <c r="R670" s="25">
        <f>SUMIFS(Main_table[Amount], Main_table[Order Date], "&gt;"&amp;DATE(2022, 9, 12)-90, Main_table[Order Date], "&lt;="&amp;DATE(2022, 9, 12))</f>
        <v>12529390</v>
      </c>
      <c r="S670" s="25" t="b">
        <f>AND(Main_table[[#This Row],[Order Date]] &gt; DATE(2022,8,12), Main_table[[#This Row],[Order Date]] &lt;=DATE(2022,9,12))</f>
        <v>0</v>
      </c>
    </row>
    <row r="671" spans="2:19" ht="13.8" x14ac:dyDescent="0.25">
      <c r="B671" s="6" t="s">
        <v>2029</v>
      </c>
      <c r="C671" s="15">
        <v>44747</v>
      </c>
      <c r="D671" s="6" t="str">
        <f>TEXT(Main_table[[#This Row],[Order Date]],"d")</f>
        <v>5</v>
      </c>
      <c r="E671" s="6" t="str">
        <f>TEXT(Main_table[[#This Row],[Order Date]],"dddd")</f>
        <v>Tuesday</v>
      </c>
      <c r="F671" s="6" t="str">
        <f>TEXT(Main_table[[#This Row],[Order Date]],"mmmm")</f>
        <v>July</v>
      </c>
      <c r="G671" s="6" t="s">
        <v>2030</v>
      </c>
      <c r="H671" s="6" t="s">
        <v>2031</v>
      </c>
      <c r="I671" s="6" t="s">
        <v>15</v>
      </c>
      <c r="J671" s="6" t="s">
        <v>33</v>
      </c>
      <c r="K671" s="25">
        <v>2900</v>
      </c>
      <c r="L671" s="26">
        <v>5</v>
      </c>
      <c r="M671" s="25">
        <f>Main_table[[#This Row],[Qty]]*Main_table[[#This Row],[Price]]</f>
        <v>14500</v>
      </c>
      <c r="N671" s="29" t="s">
        <v>17</v>
      </c>
      <c r="O671" s="25">
        <f>SUMIFS(Main_table[Amount], Main_table[Order Date], "&gt;"&amp;Main_table[[#This Row],[Order Date]]-30,Main_table[Order Date], "&lt;="&amp;Main_table[[#This Row],[Order Date]])</f>
        <v>2178920</v>
      </c>
      <c r="P671" s="25">
        <f>SUMIFS(Main_table[Amount], Main_table[Order Date], "&gt;"&amp;Main_table[[#This Row],[Order Date]]-90,Main_table[Order Date], "&lt;="&amp;Main_table[[#This Row],[Order Date]])</f>
        <v>6452720</v>
      </c>
      <c r="Q671" s="25">
        <f>SUMIFS(Main_table[Amount], Main_table[Order Date], "&gt;"&amp;DATE(2022, 9, 12)-30, Main_table[Order Date], "&lt;="&amp;DATE(2022, 9, 12))</f>
        <v>8929710</v>
      </c>
      <c r="R671" s="25">
        <f>SUMIFS(Main_table[Amount], Main_table[Order Date], "&gt;"&amp;DATE(2022, 9, 12)-90, Main_table[Order Date], "&lt;="&amp;DATE(2022, 9, 12))</f>
        <v>12529390</v>
      </c>
      <c r="S671" s="25" t="b">
        <f>AND(Main_table[[#This Row],[Order Date]] &gt; DATE(2022,8,12), Main_table[[#This Row],[Order Date]] &lt;=DATE(2022,9,12))</f>
        <v>0</v>
      </c>
    </row>
    <row r="672" spans="2:19" ht="13.8" x14ac:dyDescent="0.25">
      <c r="B672" s="6" t="s">
        <v>2032</v>
      </c>
      <c r="C672" s="15">
        <v>44747</v>
      </c>
      <c r="D672" s="6" t="str">
        <f>TEXT(Main_table[[#This Row],[Order Date]],"d")</f>
        <v>5</v>
      </c>
      <c r="E672" s="6" t="str">
        <f>TEXT(Main_table[[#This Row],[Order Date]],"dddd")</f>
        <v>Tuesday</v>
      </c>
      <c r="F672" s="6" t="str">
        <f>TEXT(Main_table[[#This Row],[Order Date]],"mmmm")</f>
        <v>July</v>
      </c>
      <c r="G672" s="6" t="s">
        <v>2033</v>
      </c>
      <c r="H672" s="6" t="s">
        <v>2034</v>
      </c>
      <c r="I672" s="6" t="s">
        <v>21</v>
      </c>
      <c r="J672" s="6" t="s">
        <v>37</v>
      </c>
      <c r="K672" s="25">
        <v>190</v>
      </c>
      <c r="L672" s="26">
        <v>6</v>
      </c>
      <c r="M672" s="25">
        <f>Main_table[[#This Row],[Qty]]*Main_table[[#This Row],[Price]]</f>
        <v>1140</v>
      </c>
      <c r="N672" s="6" t="s">
        <v>23</v>
      </c>
      <c r="O672" s="25">
        <f>SUMIFS(Main_table[Amount], Main_table[Order Date], "&gt;"&amp;Main_table[[#This Row],[Order Date]]-30,Main_table[Order Date], "&lt;="&amp;Main_table[[#This Row],[Order Date]])</f>
        <v>2178920</v>
      </c>
      <c r="P672" s="25">
        <f>SUMIFS(Main_table[Amount], Main_table[Order Date], "&gt;"&amp;Main_table[[#This Row],[Order Date]]-90,Main_table[Order Date], "&lt;="&amp;Main_table[[#This Row],[Order Date]])</f>
        <v>6452720</v>
      </c>
      <c r="Q672" s="25">
        <f>SUMIFS(Main_table[Amount], Main_table[Order Date], "&gt;"&amp;DATE(2022, 9, 12)-30, Main_table[Order Date], "&lt;="&amp;DATE(2022, 9, 12))</f>
        <v>8929710</v>
      </c>
      <c r="R672" s="25">
        <f>SUMIFS(Main_table[Amount], Main_table[Order Date], "&gt;"&amp;DATE(2022, 9, 12)-90, Main_table[Order Date], "&lt;="&amp;DATE(2022, 9, 12))</f>
        <v>12529390</v>
      </c>
      <c r="S672" s="25" t="b">
        <f>AND(Main_table[[#This Row],[Order Date]] &gt; DATE(2022,8,12), Main_table[[#This Row],[Order Date]] &lt;=DATE(2022,9,12))</f>
        <v>0</v>
      </c>
    </row>
    <row r="673" spans="2:19" ht="13.8" x14ac:dyDescent="0.25">
      <c r="B673" s="6" t="s">
        <v>2035</v>
      </c>
      <c r="C673" s="15">
        <v>44747</v>
      </c>
      <c r="D673" s="6" t="str">
        <f>TEXT(Main_table[[#This Row],[Order Date]],"d")</f>
        <v>5</v>
      </c>
      <c r="E673" s="6" t="str">
        <f>TEXT(Main_table[[#This Row],[Order Date]],"dddd")</f>
        <v>Tuesday</v>
      </c>
      <c r="F673" s="6" t="str">
        <f>TEXT(Main_table[[#This Row],[Order Date]],"mmmm")</f>
        <v>July</v>
      </c>
      <c r="G673" s="6" t="s">
        <v>2036</v>
      </c>
      <c r="H673" s="6" t="s">
        <v>2037</v>
      </c>
      <c r="I673" s="6" t="s">
        <v>27</v>
      </c>
      <c r="J673" s="6" t="s">
        <v>41</v>
      </c>
      <c r="K673" s="25">
        <v>4000</v>
      </c>
      <c r="L673" s="26">
        <v>5</v>
      </c>
      <c r="M673" s="25">
        <f>Main_table[[#This Row],[Qty]]*Main_table[[#This Row],[Price]]</f>
        <v>20000</v>
      </c>
      <c r="N673" s="6" t="s">
        <v>17</v>
      </c>
      <c r="O673" s="25">
        <f>SUMIFS(Main_table[Amount], Main_table[Order Date], "&gt;"&amp;Main_table[[#This Row],[Order Date]]-30,Main_table[Order Date], "&lt;="&amp;Main_table[[#This Row],[Order Date]])</f>
        <v>2178920</v>
      </c>
      <c r="P673" s="25">
        <f>SUMIFS(Main_table[Amount], Main_table[Order Date], "&gt;"&amp;Main_table[[#This Row],[Order Date]]-90,Main_table[Order Date], "&lt;="&amp;Main_table[[#This Row],[Order Date]])</f>
        <v>6452720</v>
      </c>
      <c r="Q673" s="25">
        <f>SUMIFS(Main_table[Amount], Main_table[Order Date], "&gt;"&amp;DATE(2022, 9, 12)-30, Main_table[Order Date], "&lt;="&amp;DATE(2022, 9, 12))</f>
        <v>8929710</v>
      </c>
      <c r="R673" s="25">
        <f>SUMIFS(Main_table[Amount], Main_table[Order Date], "&gt;"&amp;DATE(2022, 9, 12)-90, Main_table[Order Date], "&lt;="&amp;DATE(2022, 9, 12))</f>
        <v>12529390</v>
      </c>
      <c r="S673" s="25" t="b">
        <f>AND(Main_table[[#This Row],[Order Date]] &gt; DATE(2022,8,12), Main_table[[#This Row],[Order Date]] &lt;=DATE(2022,9,12))</f>
        <v>0</v>
      </c>
    </row>
    <row r="674" spans="2:19" ht="13.8" x14ac:dyDescent="0.25">
      <c r="B674" s="6" t="s">
        <v>2038</v>
      </c>
      <c r="C674" s="15">
        <v>44747</v>
      </c>
      <c r="D674" s="6" t="str">
        <f>TEXT(Main_table[[#This Row],[Order Date]],"d")</f>
        <v>5</v>
      </c>
      <c r="E674" s="6" t="str">
        <f>TEXT(Main_table[[#This Row],[Order Date]],"dddd")</f>
        <v>Tuesday</v>
      </c>
      <c r="F674" s="6" t="str">
        <f>TEXT(Main_table[[#This Row],[Order Date]],"mmmm")</f>
        <v>July</v>
      </c>
      <c r="G674" s="6" t="s">
        <v>2039</v>
      </c>
      <c r="H674" s="6" t="s">
        <v>2040</v>
      </c>
      <c r="I674" s="6" t="s">
        <v>32</v>
      </c>
      <c r="J674" s="6" t="s">
        <v>45</v>
      </c>
      <c r="K674" s="25">
        <v>1500</v>
      </c>
      <c r="L674" s="26">
        <v>6</v>
      </c>
      <c r="M674" s="25">
        <f>Main_table[[#This Row],[Qty]]*Main_table[[#This Row],[Price]]</f>
        <v>9000</v>
      </c>
      <c r="N674" s="6" t="s">
        <v>23</v>
      </c>
      <c r="O674" s="25">
        <f>SUMIFS(Main_table[Amount], Main_table[Order Date], "&gt;"&amp;Main_table[[#This Row],[Order Date]]-30,Main_table[Order Date], "&lt;="&amp;Main_table[[#This Row],[Order Date]])</f>
        <v>2178920</v>
      </c>
      <c r="P674" s="25">
        <f>SUMIFS(Main_table[Amount], Main_table[Order Date], "&gt;"&amp;Main_table[[#This Row],[Order Date]]-90,Main_table[Order Date], "&lt;="&amp;Main_table[[#This Row],[Order Date]])</f>
        <v>6452720</v>
      </c>
      <c r="Q674" s="25">
        <f>SUMIFS(Main_table[Amount], Main_table[Order Date], "&gt;"&amp;DATE(2022, 9, 12)-30, Main_table[Order Date], "&lt;="&amp;DATE(2022, 9, 12))</f>
        <v>8929710</v>
      </c>
      <c r="R674" s="25">
        <f>SUMIFS(Main_table[Amount], Main_table[Order Date], "&gt;"&amp;DATE(2022, 9, 12)-90, Main_table[Order Date], "&lt;="&amp;DATE(2022, 9, 12))</f>
        <v>12529390</v>
      </c>
      <c r="S674" s="25" t="b">
        <f>AND(Main_table[[#This Row],[Order Date]] &gt; DATE(2022,8,12), Main_table[[#This Row],[Order Date]] &lt;=DATE(2022,9,12))</f>
        <v>0</v>
      </c>
    </row>
    <row r="675" spans="2:19" ht="13.8" x14ac:dyDescent="0.25">
      <c r="B675" s="6" t="s">
        <v>2041</v>
      </c>
      <c r="C675" s="15">
        <v>44748</v>
      </c>
      <c r="D675" s="6" t="str">
        <f>TEXT(Main_table[[#This Row],[Order Date]],"d")</f>
        <v>6</v>
      </c>
      <c r="E675" s="6" t="str">
        <f>TEXT(Main_table[[#This Row],[Order Date]],"dddd")</f>
        <v>Wednesday</v>
      </c>
      <c r="F675" s="6" t="str">
        <f>TEXT(Main_table[[#This Row],[Order Date]],"mmmm")</f>
        <v>July</v>
      </c>
      <c r="G675" s="6" t="s">
        <v>2042</v>
      </c>
      <c r="H675" s="6" t="s">
        <v>2043</v>
      </c>
      <c r="I675" s="6" t="s">
        <v>15</v>
      </c>
      <c r="J675" s="6" t="s">
        <v>16</v>
      </c>
      <c r="K675" s="25">
        <v>210</v>
      </c>
      <c r="L675" s="26">
        <v>2</v>
      </c>
      <c r="M675" s="25">
        <f>Main_table[[#This Row],[Qty]]*Main_table[[#This Row],[Price]]</f>
        <v>420</v>
      </c>
      <c r="N675" s="29" t="s">
        <v>17</v>
      </c>
      <c r="O675" s="25">
        <f>SUMIFS(Main_table[Amount], Main_table[Order Date], "&gt;"&amp;Main_table[[#This Row],[Order Date]]-30,Main_table[Order Date], "&lt;="&amp;Main_table[[#This Row],[Order Date]])</f>
        <v>2128930</v>
      </c>
      <c r="P675" s="25">
        <f>SUMIFS(Main_table[Amount], Main_table[Order Date], "&gt;"&amp;Main_table[[#This Row],[Order Date]]-90,Main_table[Order Date], "&lt;="&amp;Main_table[[#This Row],[Order Date]])</f>
        <v>6402730</v>
      </c>
      <c r="Q675" s="25">
        <f>SUMIFS(Main_table[Amount], Main_table[Order Date], "&gt;"&amp;DATE(2022, 9, 12)-30, Main_table[Order Date], "&lt;="&amp;DATE(2022, 9, 12))</f>
        <v>8929710</v>
      </c>
      <c r="R675" s="25">
        <f>SUMIFS(Main_table[Amount], Main_table[Order Date], "&gt;"&amp;DATE(2022, 9, 12)-90, Main_table[Order Date], "&lt;="&amp;DATE(2022, 9, 12))</f>
        <v>12529390</v>
      </c>
      <c r="S675" s="25" t="b">
        <f>AND(Main_table[[#This Row],[Order Date]] &gt; DATE(2022,8,12), Main_table[[#This Row],[Order Date]] &lt;=DATE(2022,9,12))</f>
        <v>0</v>
      </c>
    </row>
    <row r="676" spans="2:19" ht="13.8" x14ac:dyDescent="0.25">
      <c r="B676" s="6" t="s">
        <v>2044</v>
      </c>
      <c r="C676" s="15">
        <v>44748</v>
      </c>
      <c r="D676" s="6" t="str">
        <f>TEXT(Main_table[[#This Row],[Order Date]],"d")</f>
        <v>6</v>
      </c>
      <c r="E676" s="6" t="str">
        <f>TEXT(Main_table[[#This Row],[Order Date]],"dddd")</f>
        <v>Wednesday</v>
      </c>
      <c r="F676" s="6" t="str">
        <f>TEXT(Main_table[[#This Row],[Order Date]],"mmmm")</f>
        <v>July</v>
      </c>
      <c r="G676" s="6" t="s">
        <v>2045</v>
      </c>
      <c r="H676" s="6" t="s">
        <v>2046</v>
      </c>
      <c r="I676" s="6" t="s">
        <v>21</v>
      </c>
      <c r="J676" s="6" t="s">
        <v>22</v>
      </c>
      <c r="K676" s="25">
        <v>4000</v>
      </c>
      <c r="L676" s="26">
        <v>3</v>
      </c>
      <c r="M676" s="25">
        <f>Main_table[[#This Row],[Qty]]*Main_table[[#This Row],[Price]]</f>
        <v>12000</v>
      </c>
      <c r="N676" s="6" t="s">
        <v>23</v>
      </c>
      <c r="O676" s="25">
        <f>SUMIFS(Main_table[Amount], Main_table[Order Date], "&gt;"&amp;Main_table[[#This Row],[Order Date]]-30,Main_table[Order Date], "&lt;="&amp;Main_table[[#This Row],[Order Date]])</f>
        <v>2128930</v>
      </c>
      <c r="P676" s="25">
        <f>SUMIFS(Main_table[Amount], Main_table[Order Date], "&gt;"&amp;Main_table[[#This Row],[Order Date]]-90,Main_table[Order Date], "&lt;="&amp;Main_table[[#This Row],[Order Date]])</f>
        <v>6402730</v>
      </c>
      <c r="Q676" s="25">
        <f>SUMIFS(Main_table[Amount], Main_table[Order Date], "&gt;"&amp;DATE(2022, 9, 12)-30, Main_table[Order Date], "&lt;="&amp;DATE(2022, 9, 12))</f>
        <v>8929710</v>
      </c>
      <c r="R676" s="25">
        <f>SUMIFS(Main_table[Amount], Main_table[Order Date], "&gt;"&amp;DATE(2022, 9, 12)-90, Main_table[Order Date], "&lt;="&amp;DATE(2022, 9, 12))</f>
        <v>12529390</v>
      </c>
      <c r="S676" s="25" t="b">
        <f>AND(Main_table[[#This Row],[Order Date]] &gt; DATE(2022,8,12), Main_table[[#This Row],[Order Date]] &lt;=DATE(2022,9,12))</f>
        <v>0</v>
      </c>
    </row>
    <row r="677" spans="2:19" ht="13.8" x14ac:dyDescent="0.25">
      <c r="B677" s="6" t="s">
        <v>2047</v>
      </c>
      <c r="C677" s="15">
        <v>44748</v>
      </c>
      <c r="D677" s="6" t="str">
        <f>TEXT(Main_table[[#This Row],[Order Date]],"d")</f>
        <v>6</v>
      </c>
      <c r="E677" s="6" t="str">
        <f>TEXT(Main_table[[#This Row],[Order Date]],"dddd")</f>
        <v>Wednesday</v>
      </c>
      <c r="F677" s="6" t="str">
        <f>TEXT(Main_table[[#This Row],[Order Date]],"mmmm")</f>
        <v>July</v>
      </c>
      <c r="G677" s="6" t="s">
        <v>2048</v>
      </c>
      <c r="H677" s="6" t="s">
        <v>2049</v>
      </c>
      <c r="I677" s="6" t="s">
        <v>27</v>
      </c>
      <c r="J677" s="6" t="s">
        <v>28</v>
      </c>
      <c r="K677" s="25">
        <v>3200</v>
      </c>
      <c r="L677" s="26">
        <v>5</v>
      </c>
      <c r="M677" s="25">
        <f>Main_table[[#This Row],[Qty]]*Main_table[[#This Row],[Price]]</f>
        <v>16000</v>
      </c>
      <c r="N677" s="6" t="s">
        <v>17</v>
      </c>
      <c r="O677" s="25">
        <f>SUMIFS(Main_table[Amount], Main_table[Order Date], "&gt;"&amp;Main_table[[#This Row],[Order Date]]-30,Main_table[Order Date], "&lt;="&amp;Main_table[[#This Row],[Order Date]])</f>
        <v>2128930</v>
      </c>
      <c r="P677" s="25">
        <f>SUMIFS(Main_table[Amount], Main_table[Order Date], "&gt;"&amp;Main_table[[#This Row],[Order Date]]-90,Main_table[Order Date], "&lt;="&amp;Main_table[[#This Row],[Order Date]])</f>
        <v>6402730</v>
      </c>
      <c r="Q677" s="25">
        <f>SUMIFS(Main_table[Amount], Main_table[Order Date], "&gt;"&amp;DATE(2022, 9, 12)-30, Main_table[Order Date], "&lt;="&amp;DATE(2022, 9, 12))</f>
        <v>8929710</v>
      </c>
      <c r="R677" s="25">
        <f>SUMIFS(Main_table[Amount], Main_table[Order Date], "&gt;"&amp;DATE(2022, 9, 12)-90, Main_table[Order Date], "&lt;="&amp;DATE(2022, 9, 12))</f>
        <v>12529390</v>
      </c>
      <c r="S677" s="25" t="b">
        <f>AND(Main_table[[#This Row],[Order Date]] &gt; DATE(2022,8,12), Main_table[[#This Row],[Order Date]] &lt;=DATE(2022,9,12))</f>
        <v>0</v>
      </c>
    </row>
    <row r="678" spans="2:19" ht="13.8" x14ac:dyDescent="0.25">
      <c r="B678" s="6" t="s">
        <v>2050</v>
      </c>
      <c r="C678" s="15">
        <v>44748</v>
      </c>
      <c r="D678" s="6" t="str">
        <f>TEXT(Main_table[[#This Row],[Order Date]],"d")</f>
        <v>6</v>
      </c>
      <c r="E678" s="6" t="str">
        <f>TEXT(Main_table[[#This Row],[Order Date]],"dddd")</f>
        <v>Wednesday</v>
      </c>
      <c r="F678" s="6" t="str">
        <f>TEXT(Main_table[[#This Row],[Order Date]],"mmmm")</f>
        <v>July</v>
      </c>
      <c r="G678" s="6" t="s">
        <v>2051</v>
      </c>
      <c r="H678" s="6" t="s">
        <v>2052</v>
      </c>
      <c r="I678" s="6" t="s">
        <v>32</v>
      </c>
      <c r="J678" s="6" t="s">
        <v>33</v>
      </c>
      <c r="K678" s="25">
        <v>2900</v>
      </c>
      <c r="L678" s="26">
        <v>3</v>
      </c>
      <c r="M678" s="25">
        <f>Main_table[[#This Row],[Qty]]*Main_table[[#This Row],[Price]]</f>
        <v>8700</v>
      </c>
      <c r="N678" s="6" t="s">
        <v>23</v>
      </c>
      <c r="O678" s="25">
        <f>SUMIFS(Main_table[Amount], Main_table[Order Date], "&gt;"&amp;Main_table[[#This Row],[Order Date]]-30,Main_table[Order Date], "&lt;="&amp;Main_table[[#This Row],[Order Date]])</f>
        <v>2128930</v>
      </c>
      <c r="P678" s="25">
        <f>SUMIFS(Main_table[Amount], Main_table[Order Date], "&gt;"&amp;Main_table[[#This Row],[Order Date]]-90,Main_table[Order Date], "&lt;="&amp;Main_table[[#This Row],[Order Date]])</f>
        <v>6402730</v>
      </c>
      <c r="Q678" s="25">
        <f>SUMIFS(Main_table[Amount], Main_table[Order Date], "&gt;"&amp;DATE(2022, 9, 12)-30, Main_table[Order Date], "&lt;="&amp;DATE(2022, 9, 12))</f>
        <v>8929710</v>
      </c>
      <c r="R678" s="25">
        <f>SUMIFS(Main_table[Amount], Main_table[Order Date], "&gt;"&amp;DATE(2022, 9, 12)-90, Main_table[Order Date], "&lt;="&amp;DATE(2022, 9, 12))</f>
        <v>12529390</v>
      </c>
      <c r="S678" s="25" t="b">
        <f>AND(Main_table[[#This Row],[Order Date]] &gt; DATE(2022,8,12), Main_table[[#This Row],[Order Date]] &lt;=DATE(2022,9,12))</f>
        <v>0</v>
      </c>
    </row>
    <row r="679" spans="2:19" ht="13.8" x14ac:dyDescent="0.25">
      <c r="B679" s="6" t="s">
        <v>2053</v>
      </c>
      <c r="C679" s="15">
        <v>44748</v>
      </c>
      <c r="D679" s="6" t="str">
        <f>TEXT(Main_table[[#This Row],[Order Date]],"d")</f>
        <v>6</v>
      </c>
      <c r="E679" s="6" t="str">
        <f>TEXT(Main_table[[#This Row],[Order Date]],"dddd")</f>
        <v>Wednesday</v>
      </c>
      <c r="F679" s="6" t="str">
        <f>TEXT(Main_table[[#This Row],[Order Date]],"mmmm")</f>
        <v>July</v>
      </c>
      <c r="G679" s="6" t="s">
        <v>2054</v>
      </c>
      <c r="H679" s="6" t="s">
        <v>2055</v>
      </c>
      <c r="I679" s="6" t="s">
        <v>15</v>
      </c>
      <c r="J679" s="6" t="s">
        <v>37</v>
      </c>
      <c r="K679" s="25">
        <v>190</v>
      </c>
      <c r="L679" s="26">
        <v>1</v>
      </c>
      <c r="M679" s="25">
        <f>Main_table[[#This Row],[Qty]]*Main_table[[#This Row],[Price]]</f>
        <v>190</v>
      </c>
      <c r="N679" s="29" t="s">
        <v>17</v>
      </c>
      <c r="O679" s="25">
        <f>SUMIFS(Main_table[Amount], Main_table[Order Date], "&gt;"&amp;Main_table[[#This Row],[Order Date]]-30,Main_table[Order Date], "&lt;="&amp;Main_table[[#This Row],[Order Date]])</f>
        <v>2128930</v>
      </c>
      <c r="P679" s="25">
        <f>SUMIFS(Main_table[Amount], Main_table[Order Date], "&gt;"&amp;Main_table[[#This Row],[Order Date]]-90,Main_table[Order Date], "&lt;="&amp;Main_table[[#This Row],[Order Date]])</f>
        <v>6402730</v>
      </c>
      <c r="Q679" s="25">
        <f>SUMIFS(Main_table[Amount], Main_table[Order Date], "&gt;"&amp;DATE(2022, 9, 12)-30, Main_table[Order Date], "&lt;="&amp;DATE(2022, 9, 12))</f>
        <v>8929710</v>
      </c>
      <c r="R679" s="25">
        <f>SUMIFS(Main_table[Amount], Main_table[Order Date], "&gt;"&amp;DATE(2022, 9, 12)-90, Main_table[Order Date], "&lt;="&amp;DATE(2022, 9, 12))</f>
        <v>12529390</v>
      </c>
      <c r="S679" s="25" t="b">
        <f>AND(Main_table[[#This Row],[Order Date]] &gt; DATE(2022,8,12), Main_table[[#This Row],[Order Date]] &lt;=DATE(2022,9,12))</f>
        <v>0</v>
      </c>
    </row>
    <row r="680" spans="2:19" ht="13.8" x14ac:dyDescent="0.25">
      <c r="B680" s="6" t="s">
        <v>2056</v>
      </c>
      <c r="C680" s="15">
        <v>44748</v>
      </c>
      <c r="D680" s="6" t="str">
        <f>TEXT(Main_table[[#This Row],[Order Date]],"d")</f>
        <v>6</v>
      </c>
      <c r="E680" s="6" t="str">
        <f>TEXT(Main_table[[#This Row],[Order Date]],"dddd")</f>
        <v>Wednesday</v>
      </c>
      <c r="F680" s="6" t="str">
        <f>TEXT(Main_table[[#This Row],[Order Date]],"mmmm")</f>
        <v>July</v>
      </c>
      <c r="G680" s="6" t="s">
        <v>2057</v>
      </c>
      <c r="H680" s="6" t="s">
        <v>2058</v>
      </c>
      <c r="I680" s="6" t="s">
        <v>21</v>
      </c>
      <c r="J680" s="6" t="s">
        <v>41</v>
      </c>
      <c r="K680" s="25">
        <v>4000</v>
      </c>
      <c r="L680" s="26">
        <v>2</v>
      </c>
      <c r="M680" s="25">
        <f>Main_table[[#This Row],[Qty]]*Main_table[[#This Row],[Price]]</f>
        <v>8000</v>
      </c>
      <c r="N680" s="6" t="s">
        <v>23</v>
      </c>
      <c r="O680" s="25">
        <f>SUMIFS(Main_table[Amount], Main_table[Order Date], "&gt;"&amp;Main_table[[#This Row],[Order Date]]-30,Main_table[Order Date], "&lt;="&amp;Main_table[[#This Row],[Order Date]])</f>
        <v>2128930</v>
      </c>
      <c r="P680" s="25">
        <f>SUMIFS(Main_table[Amount], Main_table[Order Date], "&gt;"&amp;Main_table[[#This Row],[Order Date]]-90,Main_table[Order Date], "&lt;="&amp;Main_table[[#This Row],[Order Date]])</f>
        <v>6402730</v>
      </c>
      <c r="Q680" s="25">
        <f>SUMIFS(Main_table[Amount], Main_table[Order Date], "&gt;"&amp;DATE(2022, 9, 12)-30, Main_table[Order Date], "&lt;="&amp;DATE(2022, 9, 12))</f>
        <v>8929710</v>
      </c>
      <c r="R680" s="25">
        <f>SUMIFS(Main_table[Amount], Main_table[Order Date], "&gt;"&amp;DATE(2022, 9, 12)-90, Main_table[Order Date], "&lt;="&amp;DATE(2022, 9, 12))</f>
        <v>12529390</v>
      </c>
      <c r="S680" s="25" t="b">
        <f>AND(Main_table[[#This Row],[Order Date]] &gt; DATE(2022,8,12), Main_table[[#This Row],[Order Date]] &lt;=DATE(2022,9,12))</f>
        <v>0</v>
      </c>
    </row>
    <row r="681" spans="2:19" ht="13.8" x14ac:dyDescent="0.25">
      <c r="B681" s="6" t="s">
        <v>2059</v>
      </c>
      <c r="C681" s="15">
        <v>44748</v>
      </c>
      <c r="D681" s="6" t="str">
        <f>TEXT(Main_table[[#This Row],[Order Date]],"d")</f>
        <v>6</v>
      </c>
      <c r="E681" s="6" t="str">
        <f>TEXT(Main_table[[#This Row],[Order Date]],"dddd")</f>
        <v>Wednesday</v>
      </c>
      <c r="F681" s="6" t="str">
        <f>TEXT(Main_table[[#This Row],[Order Date]],"mmmm")</f>
        <v>July</v>
      </c>
      <c r="G681" s="6" t="s">
        <v>2060</v>
      </c>
      <c r="H681" s="6" t="s">
        <v>2061</v>
      </c>
      <c r="I681" s="6" t="s">
        <v>27</v>
      </c>
      <c r="J681" s="6" t="s">
        <v>45</v>
      </c>
      <c r="K681" s="25">
        <v>1500</v>
      </c>
      <c r="L681" s="26">
        <v>3</v>
      </c>
      <c r="M681" s="25">
        <f>Main_table[[#This Row],[Qty]]*Main_table[[#This Row],[Price]]</f>
        <v>4500</v>
      </c>
      <c r="N681" s="6" t="s">
        <v>17</v>
      </c>
      <c r="O681" s="25">
        <f>SUMIFS(Main_table[Amount], Main_table[Order Date], "&gt;"&amp;Main_table[[#This Row],[Order Date]]-30,Main_table[Order Date], "&lt;="&amp;Main_table[[#This Row],[Order Date]])</f>
        <v>2128930</v>
      </c>
      <c r="P681" s="25">
        <f>SUMIFS(Main_table[Amount], Main_table[Order Date], "&gt;"&amp;Main_table[[#This Row],[Order Date]]-90,Main_table[Order Date], "&lt;="&amp;Main_table[[#This Row],[Order Date]])</f>
        <v>6402730</v>
      </c>
      <c r="Q681" s="25">
        <f>SUMIFS(Main_table[Amount], Main_table[Order Date], "&gt;"&amp;DATE(2022, 9, 12)-30, Main_table[Order Date], "&lt;="&amp;DATE(2022, 9, 12))</f>
        <v>8929710</v>
      </c>
      <c r="R681" s="25">
        <f>SUMIFS(Main_table[Amount], Main_table[Order Date], "&gt;"&amp;DATE(2022, 9, 12)-90, Main_table[Order Date], "&lt;="&amp;DATE(2022, 9, 12))</f>
        <v>12529390</v>
      </c>
      <c r="S681" s="25" t="b">
        <f>AND(Main_table[[#This Row],[Order Date]] &gt; DATE(2022,8,12), Main_table[[#This Row],[Order Date]] &lt;=DATE(2022,9,12))</f>
        <v>0</v>
      </c>
    </row>
    <row r="682" spans="2:19" ht="13.8" x14ac:dyDescent="0.25">
      <c r="B682" s="6" t="s">
        <v>2062</v>
      </c>
      <c r="C682" s="15">
        <v>44749</v>
      </c>
      <c r="D682" s="6" t="str">
        <f>TEXT(Main_table[[#This Row],[Order Date]],"d")</f>
        <v>7</v>
      </c>
      <c r="E682" s="6" t="str">
        <f>TEXT(Main_table[[#This Row],[Order Date]],"dddd")</f>
        <v>Thursday</v>
      </c>
      <c r="F682" s="6" t="str">
        <f>TEXT(Main_table[[#This Row],[Order Date]],"mmmm")</f>
        <v>July</v>
      </c>
      <c r="G682" s="6" t="s">
        <v>2063</v>
      </c>
      <c r="H682" s="6" t="s">
        <v>2064</v>
      </c>
      <c r="I682" s="6" t="s">
        <v>32</v>
      </c>
      <c r="J682" s="6" t="s">
        <v>16</v>
      </c>
      <c r="K682" s="25">
        <v>210</v>
      </c>
      <c r="L682" s="26">
        <v>7</v>
      </c>
      <c r="M682" s="25">
        <f>Main_table[[#This Row],[Qty]]*Main_table[[#This Row],[Price]]</f>
        <v>1470</v>
      </c>
      <c r="N682" s="6" t="s">
        <v>23</v>
      </c>
      <c r="O682" s="25">
        <f>SUMIFS(Main_table[Amount], Main_table[Order Date], "&gt;"&amp;Main_table[[#This Row],[Order Date]]-30,Main_table[Order Date], "&lt;="&amp;Main_table[[#This Row],[Order Date]])</f>
        <v>2094880</v>
      </c>
      <c r="P682" s="25">
        <f>SUMIFS(Main_table[Amount], Main_table[Order Date], "&gt;"&amp;Main_table[[#This Row],[Order Date]]-90,Main_table[Order Date], "&lt;="&amp;Main_table[[#This Row],[Order Date]])</f>
        <v>6368680</v>
      </c>
      <c r="Q682" s="25">
        <f>SUMIFS(Main_table[Amount], Main_table[Order Date], "&gt;"&amp;DATE(2022, 9, 12)-30, Main_table[Order Date], "&lt;="&amp;DATE(2022, 9, 12))</f>
        <v>8929710</v>
      </c>
      <c r="R682" s="25">
        <f>SUMIFS(Main_table[Amount], Main_table[Order Date], "&gt;"&amp;DATE(2022, 9, 12)-90, Main_table[Order Date], "&lt;="&amp;DATE(2022, 9, 12))</f>
        <v>12529390</v>
      </c>
      <c r="S682" s="25" t="b">
        <f>AND(Main_table[[#This Row],[Order Date]] &gt; DATE(2022,8,12), Main_table[[#This Row],[Order Date]] &lt;=DATE(2022,9,12))</f>
        <v>0</v>
      </c>
    </row>
    <row r="683" spans="2:19" ht="13.8" x14ac:dyDescent="0.25">
      <c r="B683" s="6" t="s">
        <v>2065</v>
      </c>
      <c r="C683" s="15">
        <v>44749</v>
      </c>
      <c r="D683" s="6" t="str">
        <f>TEXT(Main_table[[#This Row],[Order Date]],"d")</f>
        <v>7</v>
      </c>
      <c r="E683" s="6" t="str">
        <f>TEXT(Main_table[[#This Row],[Order Date]],"dddd")</f>
        <v>Thursday</v>
      </c>
      <c r="F683" s="6" t="str">
        <f>TEXT(Main_table[[#This Row],[Order Date]],"mmmm")</f>
        <v>July</v>
      </c>
      <c r="G683" s="6" t="s">
        <v>2066</v>
      </c>
      <c r="H683" s="6" t="s">
        <v>2067</v>
      </c>
      <c r="I683" s="6" t="s">
        <v>15</v>
      </c>
      <c r="J683" s="6" t="s">
        <v>22</v>
      </c>
      <c r="K683" s="25">
        <v>4000</v>
      </c>
      <c r="L683" s="26">
        <v>6</v>
      </c>
      <c r="M683" s="25">
        <f>Main_table[[#This Row],[Qty]]*Main_table[[#This Row],[Price]]</f>
        <v>24000</v>
      </c>
      <c r="N683" s="29" t="s">
        <v>17</v>
      </c>
      <c r="O683" s="25">
        <f>SUMIFS(Main_table[Amount], Main_table[Order Date], "&gt;"&amp;Main_table[[#This Row],[Order Date]]-30,Main_table[Order Date], "&lt;="&amp;Main_table[[#This Row],[Order Date]])</f>
        <v>2094880</v>
      </c>
      <c r="P683" s="25">
        <f>SUMIFS(Main_table[Amount], Main_table[Order Date], "&gt;"&amp;Main_table[[#This Row],[Order Date]]-90,Main_table[Order Date], "&lt;="&amp;Main_table[[#This Row],[Order Date]])</f>
        <v>6368680</v>
      </c>
      <c r="Q683" s="25">
        <f>SUMIFS(Main_table[Amount], Main_table[Order Date], "&gt;"&amp;DATE(2022, 9, 12)-30, Main_table[Order Date], "&lt;="&amp;DATE(2022, 9, 12))</f>
        <v>8929710</v>
      </c>
      <c r="R683" s="25">
        <f>SUMIFS(Main_table[Amount], Main_table[Order Date], "&gt;"&amp;DATE(2022, 9, 12)-90, Main_table[Order Date], "&lt;="&amp;DATE(2022, 9, 12))</f>
        <v>12529390</v>
      </c>
      <c r="S683" s="25" t="b">
        <f>AND(Main_table[[#This Row],[Order Date]] &gt; DATE(2022,8,12), Main_table[[#This Row],[Order Date]] &lt;=DATE(2022,9,12))</f>
        <v>0</v>
      </c>
    </row>
    <row r="684" spans="2:19" ht="13.8" x14ac:dyDescent="0.25">
      <c r="B684" s="6" t="s">
        <v>2068</v>
      </c>
      <c r="C684" s="15">
        <v>44749</v>
      </c>
      <c r="D684" s="6" t="str">
        <f>TEXT(Main_table[[#This Row],[Order Date]],"d")</f>
        <v>7</v>
      </c>
      <c r="E684" s="6" t="str">
        <f>TEXT(Main_table[[#This Row],[Order Date]],"dddd")</f>
        <v>Thursday</v>
      </c>
      <c r="F684" s="6" t="str">
        <f>TEXT(Main_table[[#This Row],[Order Date]],"mmmm")</f>
        <v>July</v>
      </c>
      <c r="G684" s="6" t="s">
        <v>2069</v>
      </c>
      <c r="H684" s="6" t="s">
        <v>2070</v>
      </c>
      <c r="I684" s="6" t="s">
        <v>21</v>
      </c>
      <c r="J684" s="6" t="s">
        <v>28</v>
      </c>
      <c r="K684" s="25">
        <v>3200</v>
      </c>
      <c r="L684" s="26">
        <v>1</v>
      </c>
      <c r="M684" s="25">
        <f>Main_table[[#This Row],[Qty]]*Main_table[[#This Row],[Price]]</f>
        <v>3200</v>
      </c>
      <c r="N684" s="6" t="s">
        <v>23</v>
      </c>
      <c r="O684" s="25">
        <f>SUMIFS(Main_table[Amount], Main_table[Order Date], "&gt;"&amp;Main_table[[#This Row],[Order Date]]-30,Main_table[Order Date], "&lt;="&amp;Main_table[[#This Row],[Order Date]])</f>
        <v>2094880</v>
      </c>
      <c r="P684" s="25">
        <f>SUMIFS(Main_table[Amount], Main_table[Order Date], "&gt;"&amp;Main_table[[#This Row],[Order Date]]-90,Main_table[Order Date], "&lt;="&amp;Main_table[[#This Row],[Order Date]])</f>
        <v>6368680</v>
      </c>
      <c r="Q684" s="25">
        <f>SUMIFS(Main_table[Amount], Main_table[Order Date], "&gt;"&amp;DATE(2022, 9, 12)-30, Main_table[Order Date], "&lt;="&amp;DATE(2022, 9, 12))</f>
        <v>8929710</v>
      </c>
      <c r="R684" s="25">
        <f>SUMIFS(Main_table[Amount], Main_table[Order Date], "&gt;"&amp;DATE(2022, 9, 12)-90, Main_table[Order Date], "&lt;="&amp;DATE(2022, 9, 12))</f>
        <v>12529390</v>
      </c>
      <c r="S684" s="25" t="b">
        <f>AND(Main_table[[#This Row],[Order Date]] &gt; DATE(2022,8,12), Main_table[[#This Row],[Order Date]] &lt;=DATE(2022,9,12))</f>
        <v>0</v>
      </c>
    </row>
    <row r="685" spans="2:19" ht="13.8" x14ac:dyDescent="0.25">
      <c r="B685" s="6" t="s">
        <v>2071</v>
      </c>
      <c r="C685" s="15">
        <v>44749</v>
      </c>
      <c r="D685" s="6" t="str">
        <f>TEXT(Main_table[[#This Row],[Order Date]],"d")</f>
        <v>7</v>
      </c>
      <c r="E685" s="6" t="str">
        <f>TEXT(Main_table[[#This Row],[Order Date]],"dddd")</f>
        <v>Thursday</v>
      </c>
      <c r="F685" s="6" t="str">
        <f>TEXT(Main_table[[#This Row],[Order Date]],"mmmm")</f>
        <v>July</v>
      </c>
      <c r="G685" s="6" t="s">
        <v>2072</v>
      </c>
      <c r="H685" s="6" t="s">
        <v>2073</v>
      </c>
      <c r="I685" s="6" t="s">
        <v>27</v>
      </c>
      <c r="J685" s="6" t="s">
        <v>33</v>
      </c>
      <c r="K685" s="25">
        <v>2900</v>
      </c>
      <c r="L685" s="26">
        <v>3</v>
      </c>
      <c r="M685" s="25">
        <f>Main_table[[#This Row],[Qty]]*Main_table[[#This Row],[Price]]</f>
        <v>8700</v>
      </c>
      <c r="N685" s="6" t="s">
        <v>17</v>
      </c>
      <c r="O685" s="25">
        <f>SUMIFS(Main_table[Amount], Main_table[Order Date], "&gt;"&amp;Main_table[[#This Row],[Order Date]]-30,Main_table[Order Date], "&lt;="&amp;Main_table[[#This Row],[Order Date]])</f>
        <v>2094880</v>
      </c>
      <c r="P685" s="25">
        <f>SUMIFS(Main_table[Amount], Main_table[Order Date], "&gt;"&amp;Main_table[[#This Row],[Order Date]]-90,Main_table[Order Date], "&lt;="&amp;Main_table[[#This Row],[Order Date]])</f>
        <v>6368680</v>
      </c>
      <c r="Q685" s="25">
        <f>SUMIFS(Main_table[Amount], Main_table[Order Date], "&gt;"&amp;DATE(2022, 9, 12)-30, Main_table[Order Date], "&lt;="&amp;DATE(2022, 9, 12))</f>
        <v>8929710</v>
      </c>
      <c r="R685" s="25">
        <f>SUMIFS(Main_table[Amount], Main_table[Order Date], "&gt;"&amp;DATE(2022, 9, 12)-90, Main_table[Order Date], "&lt;="&amp;DATE(2022, 9, 12))</f>
        <v>12529390</v>
      </c>
      <c r="S685" s="25" t="b">
        <f>AND(Main_table[[#This Row],[Order Date]] &gt; DATE(2022,8,12), Main_table[[#This Row],[Order Date]] &lt;=DATE(2022,9,12))</f>
        <v>0</v>
      </c>
    </row>
    <row r="686" spans="2:19" ht="13.8" x14ac:dyDescent="0.25">
      <c r="B686" s="6" t="s">
        <v>2074</v>
      </c>
      <c r="C686" s="15">
        <v>44749</v>
      </c>
      <c r="D686" s="6" t="str">
        <f>TEXT(Main_table[[#This Row],[Order Date]],"d")</f>
        <v>7</v>
      </c>
      <c r="E686" s="6" t="str">
        <f>TEXT(Main_table[[#This Row],[Order Date]],"dddd")</f>
        <v>Thursday</v>
      </c>
      <c r="F686" s="6" t="str">
        <f>TEXT(Main_table[[#This Row],[Order Date]],"mmmm")</f>
        <v>July</v>
      </c>
      <c r="G686" s="6" t="s">
        <v>2075</v>
      </c>
      <c r="H686" s="6" t="s">
        <v>2076</v>
      </c>
      <c r="I686" s="6" t="s">
        <v>32</v>
      </c>
      <c r="J686" s="6" t="s">
        <v>37</v>
      </c>
      <c r="K686" s="25">
        <v>190</v>
      </c>
      <c r="L686" s="26">
        <v>4</v>
      </c>
      <c r="M686" s="25">
        <f>Main_table[[#This Row],[Qty]]*Main_table[[#This Row],[Price]]</f>
        <v>760</v>
      </c>
      <c r="N686" s="6" t="s">
        <v>23</v>
      </c>
      <c r="O686" s="25">
        <f>SUMIFS(Main_table[Amount], Main_table[Order Date], "&gt;"&amp;Main_table[[#This Row],[Order Date]]-30,Main_table[Order Date], "&lt;="&amp;Main_table[[#This Row],[Order Date]])</f>
        <v>2094880</v>
      </c>
      <c r="P686" s="25">
        <f>SUMIFS(Main_table[Amount], Main_table[Order Date], "&gt;"&amp;Main_table[[#This Row],[Order Date]]-90,Main_table[Order Date], "&lt;="&amp;Main_table[[#This Row],[Order Date]])</f>
        <v>6368680</v>
      </c>
      <c r="Q686" s="25">
        <f>SUMIFS(Main_table[Amount], Main_table[Order Date], "&gt;"&amp;DATE(2022, 9, 12)-30, Main_table[Order Date], "&lt;="&amp;DATE(2022, 9, 12))</f>
        <v>8929710</v>
      </c>
      <c r="R686" s="25">
        <f>SUMIFS(Main_table[Amount], Main_table[Order Date], "&gt;"&amp;DATE(2022, 9, 12)-90, Main_table[Order Date], "&lt;="&amp;DATE(2022, 9, 12))</f>
        <v>12529390</v>
      </c>
      <c r="S686" s="25" t="b">
        <f>AND(Main_table[[#This Row],[Order Date]] &gt; DATE(2022,8,12), Main_table[[#This Row],[Order Date]] &lt;=DATE(2022,9,12))</f>
        <v>0</v>
      </c>
    </row>
    <row r="687" spans="2:19" ht="13.8" x14ac:dyDescent="0.25">
      <c r="B687" s="6" t="s">
        <v>2077</v>
      </c>
      <c r="C687" s="15">
        <v>44749</v>
      </c>
      <c r="D687" s="6" t="str">
        <f>TEXT(Main_table[[#This Row],[Order Date]],"d")</f>
        <v>7</v>
      </c>
      <c r="E687" s="6" t="str">
        <f>TEXT(Main_table[[#This Row],[Order Date]],"dddd")</f>
        <v>Thursday</v>
      </c>
      <c r="F687" s="6" t="str">
        <f>TEXT(Main_table[[#This Row],[Order Date]],"mmmm")</f>
        <v>July</v>
      </c>
      <c r="G687" s="6" t="s">
        <v>2078</v>
      </c>
      <c r="H687" s="6" t="s">
        <v>2079</v>
      </c>
      <c r="I687" s="6" t="s">
        <v>15</v>
      </c>
      <c r="J687" s="6" t="s">
        <v>41</v>
      </c>
      <c r="K687" s="25">
        <v>4000</v>
      </c>
      <c r="L687" s="26">
        <v>2</v>
      </c>
      <c r="M687" s="25">
        <f>Main_table[[#This Row],[Qty]]*Main_table[[#This Row],[Price]]</f>
        <v>8000</v>
      </c>
      <c r="N687" s="29" t="s">
        <v>17</v>
      </c>
      <c r="O687" s="25">
        <f>SUMIFS(Main_table[Amount], Main_table[Order Date], "&gt;"&amp;Main_table[[#This Row],[Order Date]]-30,Main_table[Order Date], "&lt;="&amp;Main_table[[#This Row],[Order Date]])</f>
        <v>2094880</v>
      </c>
      <c r="P687" s="25">
        <f>SUMIFS(Main_table[Amount], Main_table[Order Date], "&gt;"&amp;Main_table[[#This Row],[Order Date]]-90,Main_table[Order Date], "&lt;="&amp;Main_table[[#This Row],[Order Date]])</f>
        <v>6368680</v>
      </c>
      <c r="Q687" s="25">
        <f>SUMIFS(Main_table[Amount], Main_table[Order Date], "&gt;"&amp;DATE(2022, 9, 12)-30, Main_table[Order Date], "&lt;="&amp;DATE(2022, 9, 12))</f>
        <v>8929710</v>
      </c>
      <c r="R687" s="25">
        <f>SUMIFS(Main_table[Amount], Main_table[Order Date], "&gt;"&amp;DATE(2022, 9, 12)-90, Main_table[Order Date], "&lt;="&amp;DATE(2022, 9, 12))</f>
        <v>12529390</v>
      </c>
      <c r="S687" s="25" t="b">
        <f>AND(Main_table[[#This Row],[Order Date]] &gt; DATE(2022,8,12), Main_table[[#This Row],[Order Date]] &lt;=DATE(2022,9,12))</f>
        <v>0</v>
      </c>
    </row>
    <row r="688" spans="2:19" ht="13.8" x14ac:dyDescent="0.25">
      <c r="B688" s="6" t="s">
        <v>2080</v>
      </c>
      <c r="C688" s="15">
        <v>44749</v>
      </c>
      <c r="D688" s="6" t="str">
        <f>TEXT(Main_table[[#This Row],[Order Date]],"d")</f>
        <v>7</v>
      </c>
      <c r="E688" s="6" t="str">
        <f>TEXT(Main_table[[#This Row],[Order Date]],"dddd")</f>
        <v>Thursday</v>
      </c>
      <c r="F688" s="6" t="str">
        <f>TEXT(Main_table[[#This Row],[Order Date]],"mmmm")</f>
        <v>July</v>
      </c>
      <c r="G688" s="6" t="s">
        <v>2081</v>
      </c>
      <c r="H688" s="6" t="s">
        <v>2082</v>
      </c>
      <c r="I688" s="6" t="s">
        <v>21</v>
      </c>
      <c r="J688" s="6" t="s">
        <v>45</v>
      </c>
      <c r="K688" s="25">
        <v>1500</v>
      </c>
      <c r="L688" s="26">
        <v>3</v>
      </c>
      <c r="M688" s="25">
        <f>Main_table[[#This Row],[Qty]]*Main_table[[#This Row],[Price]]</f>
        <v>4500</v>
      </c>
      <c r="N688" s="6" t="s">
        <v>23</v>
      </c>
      <c r="O688" s="25">
        <f>SUMIFS(Main_table[Amount], Main_table[Order Date], "&gt;"&amp;Main_table[[#This Row],[Order Date]]-30,Main_table[Order Date], "&lt;="&amp;Main_table[[#This Row],[Order Date]])</f>
        <v>2094880</v>
      </c>
      <c r="P688" s="25">
        <f>SUMIFS(Main_table[Amount], Main_table[Order Date], "&gt;"&amp;Main_table[[#This Row],[Order Date]]-90,Main_table[Order Date], "&lt;="&amp;Main_table[[#This Row],[Order Date]])</f>
        <v>6368680</v>
      </c>
      <c r="Q688" s="25">
        <f>SUMIFS(Main_table[Amount], Main_table[Order Date], "&gt;"&amp;DATE(2022, 9, 12)-30, Main_table[Order Date], "&lt;="&amp;DATE(2022, 9, 12))</f>
        <v>8929710</v>
      </c>
      <c r="R688" s="25">
        <f>SUMIFS(Main_table[Amount], Main_table[Order Date], "&gt;"&amp;DATE(2022, 9, 12)-90, Main_table[Order Date], "&lt;="&amp;DATE(2022, 9, 12))</f>
        <v>12529390</v>
      </c>
      <c r="S688" s="25" t="b">
        <f>AND(Main_table[[#This Row],[Order Date]] &gt; DATE(2022,8,12), Main_table[[#This Row],[Order Date]] &lt;=DATE(2022,9,12))</f>
        <v>0</v>
      </c>
    </row>
    <row r="689" spans="2:19" ht="13.8" x14ac:dyDescent="0.25">
      <c r="B689" s="6" t="s">
        <v>2083</v>
      </c>
      <c r="C689" s="15">
        <v>44750</v>
      </c>
      <c r="D689" s="6" t="str">
        <f>TEXT(Main_table[[#This Row],[Order Date]],"d")</f>
        <v>8</v>
      </c>
      <c r="E689" s="6" t="str">
        <f>TEXT(Main_table[[#This Row],[Order Date]],"dddd")</f>
        <v>Friday</v>
      </c>
      <c r="F689" s="6" t="str">
        <f>TEXT(Main_table[[#This Row],[Order Date]],"mmmm")</f>
        <v>July</v>
      </c>
      <c r="G689" s="6" t="s">
        <v>2084</v>
      </c>
      <c r="H689" s="6" t="s">
        <v>2085</v>
      </c>
      <c r="I689" s="6" t="s">
        <v>27</v>
      </c>
      <c r="J689" s="6" t="s">
        <v>16</v>
      </c>
      <c r="K689" s="25">
        <v>210</v>
      </c>
      <c r="L689" s="26">
        <v>4</v>
      </c>
      <c r="M689" s="25">
        <f>Main_table[[#This Row],[Qty]]*Main_table[[#This Row],[Price]]</f>
        <v>840</v>
      </c>
      <c r="N689" s="6" t="s">
        <v>17</v>
      </c>
      <c r="O689" s="25">
        <f>SUMIFS(Main_table[Amount], Main_table[Order Date], "&gt;"&amp;Main_table[[#This Row],[Order Date]]-30,Main_table[Order Date], "&lt;="&amp;Main_table[[#This Row],[Order Date]])</f>
        <v>2144870</v>
      </c>
      <c r="P689" s="25">
        <f>SUMIFS(Main_table[Amount], Main_table[Order Date], "&gt;"&amp;Main_table[[#This Row],[Order Date]]-90,Main_table[Order Date], "&lt;="&amp;Main_table[[#This Row],[Order Date]])</f>
        <v>6418670</v>
      </c>
      <c r="Q689" s="25">
        <f>SUMIFS(Main_table[Amount], Main_table[Order Date], "&gt;"&amp;DATE(2022, 9, 12)-30, Main_table[Order Date], "&lt;="&amp;DATE(2022, 9, 12))</f>
        <v>8929710</v>
      </c>
      <c r="R689" s="25">
        <f>SUMIFS(Main_table[Amount], Main_table[Order Date], "&gt;"&amp;DATE(2022, 9, 12)-90, Main_table[Order Date], "&lt;="&amp;DATE(2022, 9, 12))</f>
        <v>12529390</v>
      </c>
      <c r="S689" s="25" t="b">
        <f>AND(Main_table[[#This Row],[Order Date]] &gt; DATE(2022,8,12), Main_table[[#This Row],[Order Date]] &lt;=DATE(2022,9,12))</f>
        <v>0</v>
      </c>
    </row>
    <row r="690" spans="2:19" ht="13.8" x14ac:dyDescent="0.25">
      <c r="B690" s="6" t="s">
        <v>2086</v>
      </c>
      <c r="C690" s="15">
        <v>44750</v>
      </c>
      <c r="D690" s="6" t="str">
        <f>TEXT(Main_table[[#This Row],[Order Date]],"d")</f>
        <v>8</v>
      </c>
      <c r="E690" s="6" t="str">
        <f>TEXT(Main_table[[#This Row],[Order Date]],"dddd")</f>
        <v>Friday</v>
      </c>
      <c r="F690" s="6" t="str">
        <f>TEXT(Main_table[[#This Row],[Order Date]],"mmmm")</f>
        <v>July</v>
      </c>
      <c r="G690" s="6" t="s">
        <v>2087</v>
      </c>
      <c r="H690" s="6" t="s">
        <v>2088</v>
      </c>
      <c r="I690" s="6" t="s">
        <v>32</v>
      </c>
      <c r="J690" s="6" t="s">
        <v>22</v>
      </c>
      <c r="K690" s="25">
        <v>4000</v>
      </c>
      <c r="L690" s="26">
        <v>5</v>
      </c>
      <c r="M690" s="25">
        <f>Main_table[[#This Row],[Qty]]*Main_table[[#This Row],[Price]]</f>
        <v>20000</v>
      </c>
      <c r="N690" s="6" t="s">
        <v>23</v>
      </c>
      <c r="O690" s="25">
        <f>SUMIFS(Main_table[Amount], Main_table[Order Date], "&gt;"&amp;Main_table[[#This Row],[Order Date]]-30,Main_table[Order Date], "&lt;="&amp;Main_table[[#This Row],[Order Date]])</f>
        <v>2144870</v>
      </c>
      <c r="P690" s="25">
        <f>SUMIFS(Main_table[Amount], Main_table[Order Date], "&gt;"&amp;Main_table[[#This Row],[Order Date]]-90,Main_table[Order Date], "&lt;="&amp;Main_table[[#This Row],[Order Date]])</f>
        <v>6418670</v>
      </c>
      <c r="Q690" s="25">
        <f>SUMIFS(Main_table[Amount], Main_table[Order Date], "&gt;"&amp;DATE(2022, 9, 12)-30, Main_table[Order Date], "&lt;="&amp;DATE(2022, 9, 12))</f>
        <v>8929710</v>
      </c>
      <c r="R690" s="25">
        <f>SUMIFS(Main_table[Amount], Main_table[Order Date], "&gt;"&amp;DATE(2022, 9, 12)-90, Main_table[Order Date], "&lt;="&amp;DATE(2022, 9, 12))</f>
        <v>12529390</v>
      </c>
      <c r="S690" s="25" t="b">
        <f>AND(Main_table[[#This Row],[Order Date]] &gt; DATE(2022,8,12), Main_table[[#This Row],[Order Date]] &lt;=DATE(2022,9,12))</f>
        <v>0</v>
      </c>
    </row>
    <row r="691" spans="2:19" ht="13.8" x14ac:dyDescent="0.25">
      <c r="B691" s="6" t="s">
        <v>2089</v>
      </c>
      <c r="C691" s="15">
        <v>44750</v>
      </c>
      <c r="D691" s="6" t="str">
        <f>TEXT(Main_table[[#This Row],[Order Date]],"d")</f>
        <v>8</v>
      </c>
      <c r="E691" s="6" t="str">
        <f>TEXT(Main_table[[#This Row],[Order Date]],"dddd")</f>
        <v>Friday</v>
      </c>
      <c r="F691" s="6" t="str">
        <f>TEXT(Main_table[[#This Row],[Order Date]],"mmmm")</f>
        <v>July</v>
      </c>
      <c r="G691" s="6" t="s">
        <v>2090</v>
      </c>
      <c r="H691" s="6" t="s">
        <v>2091</v>
      </c>
      <c r="I691" s="6" t="s">
        <v>15</v>
      </c>
      <c r="J691" s="6" t="s">
        <v>28</v>
      </c>
      <c r="K691" s="25">
        <v>3200</v>
      </c>
      <c r="L691" s="26">
        <v>6</v>
      </c>
      <c r="M691" s="25">
        <f>Main_table[[#This Row],[Qty]]*Main_table[[#This Row],[Price]]</f>
        <v>19200</v>
      </c>
      <c r="N691" s="29" t="s">
        <v>17</v>
      </c>
      <c r="O691" s="25">
        <f>SUMIFS(Main_table[Amount], Main_table[Order Date], "&gt;"&amp;Main_table[[#This Row],[Order Date]]-30,Main_table[Order Date], "&lt;="&amp;Main_table[[#This Row],[Order Date]])</f>
        <v>2144870</v>
      </c>
      <c r="P691" s="25">
        <f>SUMIFS(Main_table[Amount], Main_table[Order Date], "&gt;"&amp;Main_table[[#This Row],[Order Date]]-90,Main_table[Order Date], "&lt;="&amp;Main_table[[#This Row],[Order Date]])</f>
        <v>6418670</v>
      </c>
      <c r="Q691" s="25">
        <f>SUMIFS(Main_table[Amount], Main_table[Order Date], "&gt;"&amp;DATE(2022, 9, 12)-30, Main_table[Order Date], "&lt;="&amp;DATE(2022, 9, 12))</f>
        <v>8929710</v>
      </c>
      <c r="R691" s="25">
        <f>SUMIFS(Main_table[Amount], Main_table[Order Date], "&gt;"&amp;DATE(2022, 9, 12)-90, Main_table[Order Date], "&lt;="&amp;DATE(2022, 9, 12))</f>
        <v>12529390</v>
      </c>
      <c r="S691" s="25" t="b">
        <f>AND(Main_table[[#This Row],[Order Date]] &gt; DATE(2022,8,12), Main_table[[#This Row],[Order Date]] &lt;=DATE(2022,9,12))</f>
        <v>0</v>
      </c>
    </row>
    <row r="692" spans="2:19" ht="13.8" x14ac:dyDescent="0.25">
      <c r="B692" s="6" t="s">
        <v>2092</v>
      </c>
      <c r="C692" s="15">
        <v>44750</v>
      </c>
      <c r="D692" s="6" t="str">
        <f>TEXT(Main_table[[#This Row],[Order Date]],"d")</f>
        <v>8</v>
      </c>
      <c r="E692" s="6" t="str">
        <f>TEXT(Main_table[[#This Row],[Order Date]],"dddd")</f>
        <v>Friday</v>
      </c>
      <c r="F692" s="6" t="str">
        <f>TEXT(Main_table[[#This Row],[Order Date]],"mmmm")</f>
        <v>July</v>
      </c>
      <c r="G692" s="6" t="s">
        <v>2093</v>
      </c>
      <c r="H692" s="6" t="s">
        <v>2094</v>
      </c>
      <c r="I692" s="6" t="s">
        <v>21</v>
      </c>
      <c r="J692" s="6" t="s">
        <v>33</v>
      </c>
      <c r="K692" s="25">
        <v>2900</v>
      </c>
      <c r="L692" s="26">
        <v>5</v>
      </c>
      <c r="M692" s="25">
        <f>Main_table[[#This Row],[Qty]]*Main_table[[#This Row],[Price]]</f>
        <v>14500</v>
      </c>
      <c r="N692" s="6" t="s">
        <v>23</v>
      </c>
      <c r="O692" s="25">
        <f>SUMIFS(Main_table[Amount], Main_table[Order Date], "&gt;"&amp;Main_table[[#This Row],[Order Date]]-30,Main_table[Order Date], "&lt;="&amp;Main_table[[#This Row],[Order Date]])</f>
        <v>2144870</v>
      </c>
      <c r="P692" s="25">
        <f>SUMIFS(Main_table[Amount], Main_table[Order Date], "&gt;"&amp;Main_table[[#This Row],[Order Date]]-90,Main_table[Order Date], "&lt;="&amp;Main_table[[#This Row],[Order Date]])</f>
        <v>6418670</v>
      </c>
      <c r="Q692" s="25">
        <f>SUMIFS(Main_table[Amount], Main_table[Order Date], "&gt;"&amp;DATE(2022, 9, 12)-30, Main_table[Order Date], "&lt;="&amp;DATE(2022, 9, 12))</f>
        <v>8929710</v>
      </c>
      <c r="R692" s="25">
        <f>SUMIFS(Main_table[Amount], Main_table[Order Date], "&gt;"&amp;DATE(2022, 9, 12)-90, Main_table[Order Date], "&lt;="&amp;DATE(2022, 9, 12))</f>
        <v>12529390</v>
      </c>
      <c r="S692" s="25" t="b">
        <f>AND(Main_table[[#This Row],[Order Date]] &gt; DATE(2022,8,12), Main_table[[#This Row],[Order Date]] &lt;=DATE(2022,9,12))</f>
        <v>0</v>
      </c>
    </row>
    <row r="693" spans="2:19" ht="13.8" x14ac:dyDescent="0.25">
      <c r="B693" s="6" t="s">
        <v>2095</v>
      </c>
      <c r="C693" s="15">
        <v>44750</v>
      </c>
      <c r="D693" s="6" t="str">
        <f>TEXT(Main_table[[#This Row],[Order Date]],"d")</f>
        <v>8</v>
      </c>
      <c r="E693" s="6" t="str">
        <f>TEXT(Main_table[[#This Row],[Order Date]],"dddd")</f>
        <v>Friday</v>
      </c>
      <c r="F693" s="6" t="str">
        <f>TEXT(Main_table[[#This Row],[Order Date]],"mmmm")</f>
        <v>July</v>
      </c>
      <c r="G693" s="6" t="s">
        <v>2096</v>
      </c>
      <c r="H693" s="6" t="s">
        <v>2097</v>
      </c>
      <c r="I693" s="6" t="s">
        <v>27</v>
      </c>
      <c r="J693" s="6" t="s">
        <v>37</v>
      </c>
      <c r="K693" s="25">
        <v>190</v>
      </c>
      <c r="L693" s="26">
        <v>4</v>
      </c>
      <c r="M693" s="25">
        <f>Main_table[[#This Row],[Qty]]*Main_table[[#This Row],[Price]]</f>
        <v>760</v>
      </c>
      <c r="N693" s="6" t="s">
        <v>17</v>
      </c>
      <c r="O693" s="25">
        <f>SUMIFS(Main_table[Amount], Main_table[Order Date], "&gt;"&amp;Main_table[[#This Row],[Order Date]]-30,Main_table[Order Date], "&lt;="&amp;Main_table[[#This Row],[Order Date]])</f>
        <v>2144870</v>
      </c>
      <c r="P693" s="25">
        <f>SUMIFS(Main_table[Amount], Main_table[Order Date], "&gt;"&amp;Main_table[[#This Row],[Order Date]]-90,Main_table[Order Date], "&lt;="&amp;Main_table[[#This Row],[Order Date]])</f>
        <v>6418670</v>
      </c>
      <c r="Q693" s="25">
        <f>SUMIFS(Main_table[Amount], Main_table[Order Date], "&gt;"&amp;DATE(2022, 9, 12)-30, Main_table[Order Date], "&lt;="&amp;DATE(2022, 9, 12))</f>
        <v>8929710</v>
      </c>
      <c r="R693" s="25">
        <f>SUMIFS(Main_table[Amount], Main_table[Order Date], "&gt;"&amp;DATE(2022, 9, 12)-90, Main_table[Order Date], "&lt;="&amp;DATE(2022, 9, 12))</f>
        <v>12529390</v>
      </c>
      <c r="S693" s="25" t="b">
        <f>AND(Main_table[[#This Row],[Order Date]] &gt; DATE(2022,8,12), Main_table[[#This Row],[Order Date]] &lt;=DATE(2022,9,12))</f>
        <v>0</v>
      </c>
    </row>
    <row r="694" spans="2:19" ht="13.8" x14ac:dyDescent="0.25">
      <c r="B694" s="6" t="s">
        <v>2098</v>
      </c>
      <c r="C694" s="15">
        <v>44750</v>
      </c>
      <c r="D694" s="6" t="str">
        <f>TEXT(Main_table[[#This Row],[Order Date]],"d")</f>
        <v>8</v>
      </c>
      <c r="E694" s="6" t="str">
        <f>TEXT(Main_table[[#This Row],[Order Date]],"dddd")</f>
        <v>Friday</v>
      </c>
      <c r="F694" s="6" t="str">
        <f>TEXT(Main_table[[#This Row],[Order Date]],"mmmm")</f>
        <v>July</v>
      </c>
      <c r="G694" s="6" t="s">
        <v>2099</v>
      </c>
      <c r="H694" s="6" t="s">
        <v>2100</v>
      </c>
      <c r="I694" s="6" t="s">
        <v>32</v>
      </c>
      <c r="J694" s="6" t="s">
        <v>41</v>
      </c>
      <c r="K694" s="25">
        <v>4000</v>
      </c>
      <c r="L694" s="26">
        <v>10</v>
      </c>
      <c r="M694" s="25">
        <f>Main_table[[#This Row],[Qty]]*Main_table[[#This Row],[Price]]</f>
        <v>40000</v>
      </c>
      <c r="N694" s="6" t="s">
        <v>23</v>
      </c>
      <c r="O694" s="25">
        <f>SUMIFS(Main_table[Amount], Main_table[Order Date], "&gt;"&amp;Main_table[[#This Row],[Order Date]]-30,Main_table[Order Date], "&lt;="&amp;Main_table[[#This Row],[Order Date]])</f>
        <v>2144870</v>
      </c>
      <c r="P694" s="25">
        <f>SUMIFS(Main_table[Amount], Main_table[Order Date], "&gt;"&amp;Main_table[[#This Row],[Order Date]]-90,Main_table[Order Date], "&lt;="&amp;Main_table[[#This Row],[Order Date]])</f>
        <v>6418670</v>
      </c>
      <c r="Q694" s="25">
        <f>SUMIFS(Main_table[Amount], Main_table[Order Date], "&gt;"&amp;DATE(2022, 9, 12)-30, Main_table[Order Date], "&lt;="&amp;DATE(2022, 9, 12))</f>
        <v>8929710</v>
      </c>
      <c r="R694" s="25">
        <f>SUMIFS(Main_table[Amount], Main_table[Order Date], "&gt;"&amp;DATE(2022, 9, 12)-90, Main_table[Order Date], "&lt;="&amp;DATE(2022, 9, 12))</f>
        <v>12529390</v>
      </c>
      <c r="S694" s="25" t="b">
        <f>AND(Main_table[[#This Row],[Order Date]] &gt; DATE(2022,8,12), Main_table[[#This Row],[Order Date]] &lt;=DATE(2022,9,12))</f>
        <v>0</v>
      </c>
    </row>
    <row r="695" spans="2:19" ht="13.8" x14ac:dyDescent="0.25">
      <c r="B695" s="6" t="s">
        <v>2101</v>
      </c>
      <c r="C695" s="15">
        <v>44750</v>
      </c>
      <c r="D695" s="6" t="str">
        <f>TEXT(Main_table[[#This Row],[Order Date]],"d")</f>
        <v>8</v>
      </c>
      <c r="E695" s="6" t="str">
        <f>TEXT(Main_table[[#This Row],[Order Date]],"dddd")</f>
        <v>Friday</v>
      </c>
      <c r="F695" s="6" t="str">
        <f>TEXT(Main_table[[#This Row],[Order Date]],"mmmm")</f>
        <v>July</v>
      </c>
      <c r="G695" s="6" t="s">
        <v>2102</v>
      </c>
      <c r="H695" s="6" t="s">
        <v>2103</v>
      </c>
      <c r="I695" s="6" t="s">
        <v>15</v>
      </c>
      <c r="J695" s="6" t="s">
        <v>45</v>
      </c>
      <c r="K695" s="25">
        <v>1500</v>
      </c>
      <c r="L695" s="26">
        <v>3</v>
      </c>
      <c r="M695" s="25">
        <f>Main_table[[#This Row],[Qty]]*Main_table[[#This Row],[Price]]</f>
        <v>4500</v>
      </c>
      <c r="N695" s="29" t="s">
        <v>17</v>
      </c>
      <c r="O695" s="25">
        <f>SUMIFS(Main_table[Amount], Main_table[Order Date], "&gt;"&amp;Main_table[[#This Row],[Order Date]]-30,Main_table[Order Date], "&lt;="&amp;Main_table[[#This Row],[Order Date]])</f>
        <v>2144870</v>
      </c>
      <c r="P695" s="25">
        <f>SUMIFS(Main_table[Amount], Main_table[Order Date], "&gt;"&amp;Main_table[[#This Row],[Order Date]]-90,Main_table[Order Date], "&lt;="&amp;Main_table[[#This Row],[Order Date]])</f>
        <v>6418670</v>
      </c>
      <c r="Q695" s="25">
        <f>SUMIFS(Main_table[Amount], Main_table[Order Date], "&gt;"&amp;DATE(2022, 9, 12)-30, Main_table[Order Date], "&lt;="&amp;DATE(2022, 9, 12))</f>
        <v>8929710</v>
      </c>
      <c r="R695" s="25">
        <f>SUMIFS(Main_table[Amount], Main_table[Order Date], "&gt;"&amp;DATE(2022, 9, 12)-90, Main_table[Order Date], "&lt;="&amp;DATE(2022, 9, 12))</f>
        <v>12529390</v>
      </c>
      <c r="S695" s="25" t="b">
        <f>AND(Main_table[[#This Row],[Order Date]] &gt; DATE(2022,8,12), Main_table[[#This Row],[Order Date]] &lt;=DATE(2022,9,12))</f>
        <v>0</v>
      </c>
    </row>
    <row r="696" spans="2:19" ht="13.8" x14ac:dyDescent="0.25">
      <c r="B696" s="6" t="s">
        <v>2104</v>
      </c>
      <c r="C696" s="15">
        <v>44751</v>
      </c>
      <c r="D696" s="6" t="str">
        <f>TEXT(Main_table[[#This Row],[Order Date]],"d")</f>
        <v>9</v>
      </c>
      <c r="E696" s="6" t="str">
        <f>TEXT(Main_table[[#This Row],[Order Date]],"dddd")</f>
        <v>Saturday</v>
      </c>
      <c r="F696" s="6" t="str">
        <f>TEXT(Main_table[[#This Row],[Order Date]],"mmmm")</f>
        <v>July</v>
      </c>
      <c r="G696" s="6" t="s">
        <v>2105</v>
      </c>
      <c r="H696" s="6" t="s">
        <v>2106</v>
      </c>
      <c r="I696" s="6" t="s">
        <v>21</v>
      </c>
      <c r="J696" s="6" t="s">
        <v>16</v>
      </c>
      <c r="K696" s="25">
        <v>210</v>
      </c>
      <c r="L696" s="26">
        <v>4</v>
      </c>
      <c r="M696" s="25">
        <f>Main_table[[#This Row],[Qty]]*Main_table[[#This Row],[Price]]</f>
        <v>840</v>
      </c>
      <c r="N696" s="6" t="s">
        <v>23</v>
      </c>
      <c r="O696" s="25">
        <f>SUMIFS(Main_table[Amount], Main_table[Order Date], "&gt;"&amp;Main_table[[#This Row],[Order Date]]-30,Main_table[Order Date], "&lt;="&amp;Main_table[[#This Row],[Order Date]])</f>
        <v>2178920</v>
      </c>
      <c r="P696" s="25">
        <f>SUMIFS(Main_table[Amount], Main_table[Order Date], "&gt;"&amp;Main_table[[#This Row],[Order Date]]-90,Main_table[Order Date], "&lt;="&amp;Main_table[[#This Row],[Order Date]])</f>
        <v>6452720</v>
      </c>
      <c r="Q696" s="25">
        <f>SUMIFS(Main_table[Amount], Main_table[Order Date], "&gt;"&amp;DATE(2022, 9, 12)-30, Main_table[Order Date], "&lt;="&amp;DATE(2022, 9, 12))</f>
        <v>8929710</v>
      </c>
      <c r="R696" s="25">
        <f>SUMIFS(Main_table[Amount], Main_table[Order Date], "&gt;"&amp;DATE(2022, 9, 12)-90, Main_table[Order Date], "&lt;="&amp;DATE(2022, 9, 12))</f>
        <v>12529390</v>
      </c>
      <c r="S696" s="25" t="b">
        <f>AND(Main_table[[#This Row],[Order Date]] &gt; DATE(2022,8,12), Main_table[[#This Row],[Order Date]] &lt;=DATE(2022,9,12))</f>
        <v>0</v>
      </c>
    </row>
    <row r="697" spans="2:19" ht="13.8" x14ac:dyDescent="0.25">
      <c r="B697" s="6" t="s">
        <v>2107</v>
      </c>
      <c r="C697" s="15">
        <v>44751</v>
      </c>
      <c r="D697" s="6" t="str">
        <f>TEXT(Main_table[[#This Row],[Order Date]],"d")</f>
        <v>9</v>
      </c>
      <c r="E697" s="6" t="str">
        <f>TEXT(Main_table[[#This Row],[Order Date]],"dddd")</f>
        <v>Saturday</v>
      </c>
      <c r="F697" s="6" t="str">
        <f>TEXT(Main_table[[#This Row],[Order Date]],"mmmm")</f>
        <v>July</v>
      </c>
      <c r="G697" s="6" t="s">
        <v>2108</v>
      </c>
      <c r="H697" s="6" t="s">
        <v>2109</v>
      </c>
      <c r="I697" s="6" t="s">
        <v>27</v>
      </c>
      <c r="J697" s="6" t="s">
        <v>22</v>
      </c>
      <c r="K697" s="25">
        <v>4000</v>
      </c>
      <c r="L697" s="26">
        <v>5</v>
      </c>
      <c r="M697" s="25">
        <f>Main_table[[#This Row],[Qty]]*Main_table[[#This Row],[Price]]</f>
        <v>20000</v>
      </c>
      <c r="N697" s="6" t="s">
        <v>17</v>
      </c>
      <c r="O697" s="25">
        <f>SUMIFS(Main_table[Amount], Main_table[Order Date], "&gt;"&amp;Main_table[[#This Row],[Order Date]]-30,Main_table[Order Date], "&lt;="&amp;Main_table[[#This Row],[Order Date]])</f>
        <v>2178920</v>
      </c>
      <c r="P697" s="25">
        <f>SUMIFS(Main_table[Amount], Main_table[Order Date], "&gt;"&amp;Main_table[[#This Row],[Order Date]]-90,Main_table[Order Date], "&lt;="&amp;Main_table[[#This Row],[Order Date]])</f>
        <v>6452720</v>
      </c>
      <c r="Q697" s="25">
        <f>SUMIFS(Main_table[Amount], Main_table[Order Date], "&gt;"&amp;DATE(2022, 9, 12)-30, Main_table[Order Date], "&lt;="&amp;DATE(2022, 9, 12))</f>
        <v>8929710</v>
      </c>
      <c r="R697" s="25">
        <f>SUMIFS(Main_table[Amount], Main_table[Order Date], "&gt;"&amp;DATE(2022, 9, 12)-90, Main_table[Order Date], "&lt;="&amp;DATE(2022, 9, 12))</f>
        <v>12529390</v>
      </c>
      <c r="S697" s="25" t="b">
        <f>AND(Main_table[[#This Row],[Order Date]] &gt; DATE(2022,8,12), Main_table[[#This Row],[Order Date]] &lt;=DATE(2022,9,12))</f>
        <v>0</v>
      </c>
    </row>
    <row r="698" spans="2:19" ht="13.8" x14ac:dyDescent="0.25">
      <c r="B698" s="6" t="s">
        <v>2110</v>
      </c>
      <c r="C698" s="15">
        <v>44751</v>
      </c>
      <c r="D698" s="6" t="str">
        <f>TEXT(Main_table[[#This Row],[Order Date]],"d")</f>
        <v>9</v>
      </c>
      <c r="E698" s="6" t="str">
        <f>TEXT(Main_table[[#This Row],[Order Date]],"dddd")</f>
        <v>Saturday</v>
      </c>
      <c r="F698" s="6" t="str">
        <f>TEXT(Main_table[[#This Row],[Order Date]],"mmmm")</f>
        <v>July</v>
      </c>
      <c r="G698" s="6" t="s">
        <v>2111</v>
      </c>
      <c r="H698" s="6" t="s">
        <v>2112</v>
      </c>
      <c r="I698" s="6" t="s">
        <v>32</v>
      </c>
      <c r="J698" s="6" t="s">
        <v>28</v>
      </c>
      <c r="K698" s="25">
        <v>3200</v>
      </c>
      <c r="L698" s="26">
        <v>6</v>
      </c>
      <c r="M698" s="25">
        <f>Main_table[[#This Row],[Qty]]*Main_table[[#This Row],[Price]]</f>
        <v>19200</v>
      </c>
      <c r="N698" s="6" t="s">
        <v>23</v>
      </c>
      <c r="O698" s="25">
        <f>SUMIFS(Main_table[Amount], Main_table[Order Date], "&gt;"&amp;Main_table[[#This Row],[Order Date]]-30,Main_table[Order Date], "&lt;="&amp;Main_table[[#This Row],[Order Date]])</f>
        <v>2178920</v>
      </c>
      <c r="P698" s="25">
        <f>SUMIFS(Main_table[Amount], Main_table[Order Date], "&gt;"&amp;Main_table[[#This Row],[Order Date]]-90,Main_table[Order Date], "&lt;="&amp;Main_table[[#This Row],[Order Date]])</f>
        <v>6452720</v>
      </c>
      <c r="Q698" s="25">
        <f>SUMIFS(Main_table[Amount], Main_table[Order Date], "&gt;"&amp;DATE(2022, 9, 12)-30, Main_table[Order Date], "&lt;="&amp;DATE(2022, 9, 12))</f>
        <v>8929710</v>
      </c>
      <c r="R698" s="25">
        <f>SUMIFS(Main_table[Amount], Main_table[Order Date], "&gt;"&amp;DATE(2022, 9, 12)-90, Main_table[Order Date], "&lt;="&amp;DATE(2022, 9, 12))</f>
        <v>12529390</v>
      </c>
      <c r="S698" s="25" t="b">
        <f>AND(Main_table[[#This Row],[Order Date]] &gt; DATE(2022,8,12), Main_table[[#This Row],[Order Date]] &lt;=DATE(2022,9,12))</f>
        <v>0</v>
      </c>
    </row>
    <row r="699" spans="2:19" ht="13.8" x14ac:dyDescent="0.25">
      <c r="B699" s="6" t="s">
        <v>2113</v>
      </c>
      <c r="C699" s="15">
        <v>44751</v>
      </c>
      <c r="D699" s="6" t="str">
        <f>TEXT(Main_table[[#This Row],[Order Date]],"d")</f>
        <v>9</v>
      </c>
      <c r="E699" s="6" t="str">
        <f>TEXT(Main_table[[#This Row],[Order Date]],"dddd")</f>
        <v>Saturday</v>
      </c>
      <c r="F699" s="6" t="str">
        <f>TEXT(Main_table[[#This Row],[Order Date]],"mmmm")</f>
        <v>July</v>
      </c>
      <c r="G699" s="6" t="s">
        <v>2114</v>
      </c>
      <c r="H699" s="6" t="s">
        <v>2115</v>
      </c>
      <c r="I699" s="6" t="s">
        <v>15</v>
      </c>
      <c r="J699" s="6" t="s">
        <v>33</v>
      </c>
      <c r="K699" s="25">
        <v>2900</v>
      </c>
      <c r="L699" s="26">
        <v>5</v>
      </c>
      <c r="M699" s="25">
        <f>Main_table[[#This Row],[Qty]]*Main_table[[#This Row],[Price]]</f>
        <v>14500</v>
      </c>
      <c r="N699" s="29" t="s">
        <v>17</v>
      </c>
      <c r="O699" s="25">
        <f>SUMIFS(Main_table[Amount], Main_table[Order Date], "&gt;"&amp;Main_table[[#This Row],[Order Date]]-30,Main_table[Order Date], "&lt;="&amp;Main_table[[#This Row],[Order Date]])</f>
        <v>2178920</v>
      </c>
      <c r="P699" s="25">
        <f>SUMIFS(Main_table[Amount], Main_table[Order Date], "&gt;"&amp;Main_table[[#This Row],[Order Date]]-90,Main_table[Order Date], "&lt;="&amp;Main_table[[#This Row],[Order Date]])</f>
        <v>6452720</v>
      </c>
      <c r="Q699" s="25">
        <f>SUMIFS(Main_table[Amount], Main_table[Order Date], "&gt;"&amp;DATE(2022, 9, 12)-30, Main_table[Order Date], "&lt;="&amp;DATE(2022, 9, 12))</f>
        <v>8929710</v>
      </c>
      <c r="R699" s="25">
        <f>SUMIFS(Main_table[Amount], Main_table[Order Date], "&gt;"&amp;DATE(2022, 9, 12)-90, Main_table[Order Date], "&lt;="&amp;DATE(2022, 9, 12))</f>
        <v>12529390</v>
      </c>
      <c r="S699" s="25" t="b">
        <f>AND(Main_table[[#This Row],[Order Date]] &gt; DATE(2022,8,12), Main_table[[#This Row],[Order Date]] &lt;=DATE(2022,9,12))</f>
        <v>0</v>
      </c>
    </row>
    <row r="700" spans="2:19" ht="13.8" x14ac:dyDescent="0.25">
      <c r="B700" s="6" t="s">
        <v>2116</v>
      </c>
      <c r="C700" s="15">
        <v>44751</v>
      </c>
      <c r="D700" s="6" t="str">
        <f>TEXT(Main_table[[#This Row],[Order Date]],"d")</f>
        <v>9</v>
      </c>
      <c r="E700" s="6" t="str">
        <f>TEXT(Main_table[[#This Row],[Order Date]],"dddd")</f>
        <v>Saturday</v>
      </c>
      <c r="F700" s="6" t="str">
        <f>TEXT(Main_table[[#This Row],[Order Date]],"mmmm")</f>
        <v>July</v>
      </c>
      <c r="G700" s="6" t="s">
        <v>2117</v>
      </c>
      <c r="H700" s="6" t="s">
        <v>2118</v>
      </c>
      <c r="I700" s="6" t="s">
        <v>21</v>
      </c>
      <c r="J700" s="6" t="s">
        <v>37</v>
      </c>
      <c r="K700" s="25">
        <v>190</v>
      </c>
      <c r="L700" s="26">
        <v>6</v>
      </c>
      <c r="M700" s="25">
        <f>Main_table[[#This Row],[Qty]]*Main_table[[#This Row],[Price]]</f>
        <v>1140</v>
      </c>
      <c r="N700" s="6" t="s">
        <v>23</v>
      </c>
      <c r="O700" s="25">
        <f>SUMIFS(Main_table[Amount], Main_table[Order Date], "&gt;"&amp;Main_table[[#This Row],[Order Date]]-30,Main_table[Order Date], "&lt;="&amp;Main_table[[#This Row],[Order Date]])</f>
        <v>2178920</v>
      </c>
      <c r="P700" s="25">
        <f>SUMIFS(Main_table[Amount], Main_table[Order Date], "&gt;"&amp;Main_table[[#This Row],[Order Date]]-90,Main_table[Order Date], "&lt;="&amp;Main_table[[#This Row],[Order Date]])</f>
        <v>6452720</v>
      </c>
      <c r="Q700" s="25">
        <f>SUMIFS(Main_table[Amount], Main_table[Order Date], "&gt;"&amp;DATE(2022, 9, 12)-30, Main_table[Order Date], "&lt;="&amp;DATE(2022, 9, 12))</f>
        <v>8929710</v>
      </c>
      <c r="R700" s="25">
        <f>SUMIFS(Main_table[Amount], Main_table[Order Date], "&gt;"&amp;DATE(2022, 9, 12)-90, Main_table[Order Date], "&lt;="&amp;DATE(2022, 9, 12))</f>
        <v>12529390</v>
      </c>
      <c r="S700" s="25" t="b">
        <f>AND(Main_table[[#This Row],[Order Date]] &gt; DATE(2022,8,12), Main_table[[#This Row],[Order Date]] &lt;=DATE(2022,9,12))</f>
        <v>0</v>
      </c>
    </row>
    <row r="701" spans="2:19" ht="13.8" x14ac:dyDescent="0.25">
      <c r="B701" s="6" t="s">
        <v>2119</v>
      </c>
      <c r="C701" s="15">
        <v>44751</v>
      </c>
      <c r="D701" s="6" t="str">
        <f>TEXT(Main_table[[#This Row],[Order Date]],"d")</f>
        <v>9</v>
      </c>
      <c r="E701" s="6" t="str">
        <f>TEXT(Main_table[[#This Row],[Order Date]],"dddd")</f>
        <v>Saturday</v>
      </c>
      <c r="F701" s="6" t="str">
        <f>TEXT(Main_table[[#This Row],[Order Date]],"mmmm")</f>
        <v>July</v>
      </c>
      <c r="G701" s="6" t="s">
        <v>2120</v>
      </c>
      <c r="H701" s="6" t="s">
        <v>2121</v>
      </c>
      <c r="I701" s="6" t="s">
        <v>27</v>
      </c>
      <c r="J701" s="6" t="s">
        <v>41</v>
      </c>
      <c r="K701" s="25">
        <v>4000</v>
      </c>
      <c r="L701" s="26">
        <v>5</v>
      </c>
      <c r="M701" s="25">
        <f>Main_table[[#This Row],[Qty]]*Main_table[[#This Row],[Price]]</f>
        <v>20000</v>
      </c>
      <c r="N701" s="6" t="s">
        <v>17</v>
      </c>
      <c r="O701" s="25">
        <f>SUMIFS(Main_table[Amount], Main_table[Order Date], "&gt;"&amp;Main_table[[#This Row],[Order Date]]-30,Main_table[Order Date], "&lt;="&amp;Main_table[[#This Row],[Order Date]])</f>
        <v>2178920</v>
      </c>
      <c r="P701" s="25">
        <f>SUMIFS(Main_table[Amount], Main_table[Order Date], "&gt;"&amp;Main_table[[#This Row],[Order Date]]-90,Main_table[Order Date], "&lt;="&amp;Main_table[[#This Row],[Order Date]])</f>
        <v>6452720</v>
      </c>
      <c r="Q701" s="25">
        <f>SUMIFS(Main_table[Amount], Main_table[Order Date], "&gt;"&amp;DATE(2022, 9, 12)-30, Main_table[Order Date], "&lt;="&amp;DATE(2022, 9, 12))</f>
        <v>8929710</v>
      </c>
      <c r="R701" s="25">
        <f>SUMIFS(Main_table[Amount], Main_table[Order Date], "&gt;"&amp;DATE(2022, 9, 12)-90, Main_table[Order Date], "&lt;="&amp;DATE(2022, 9, 12))</f>
        <v>12529390</v>
      </c>
      <c r="S701" s="25" t="b">
        <f>AND(Main_table[[#This Row],[Order Date]] &gt; DATE(2022,8,12), Main_table[[#This Row],[Order Date]] &lt;=DATE(2022,9,12))</f>
        <v>0</v>
      </c>
    </row>
    <row r="702" spans="2:19" ht="13.8" x14ac:dyDescent="0.25">
      <c r="B702" s="6" t="s">
        <v>2122</v>
      </c>
      <c r="C702" s="15">
        <v>44751</v>
      </c>
      <c r="D702" s="6" t="str">
        <f>TEXT(Main_table[[#This Row],[Order Date]],"d")</f>
        <v>9</v>
      </c>
      <c r="E702" s="6" t="str">
        <f>TEXT(Main_table[[#This Row],[Order Date]],"dddd")</f>
        <v>Saturday</v>
      </c>
      <c r="F702" s="6" t="str">
        <f>TEXT(Main_table[[#This Row],[Order Date]],"mmmm")</f>
        <v>July</v>
      </c>
      <c r="G702" s="6" t="s">
        <v>2123</v>
      </c>
      <c r="H702" s="6" t="s">
        <v>2124</v>
      </c>
      <c r="I702" s="6" t="s">
        <v>32</v>
      </c>
      <c r="J702" s="6" t="s">
        <v>45</v>
      </c>
      <c r="K702" s="25">
        <v>1500</v>
      </c>
      <c r="L702" s="26">
        <v>6</v>
      </c>
      <c r="M702" s="25">
        <f>Main_table[[#This Row],[Qty]]*Main_table[[#This Row],[Price]]</f>
        <v>9000</v>
      </c>
      <c r="N702" s="6" t="s">
        <v>23</v>
      </c>
      <c r="O702" s="25">
        <f>SUMIFS(Main_table[Amount], Main_table[Order Date], "&gt;"&amp;Main_table[[#This Row],[Order Date]]-30,Main_table[Order Date], "&lt;="&amp;Main_table[[#This Row],[Order Date]])</f>
        <v>2178920</v>
      </c>
      <c r="P702" s="25">
        <f>SUMIFS(Main_table[Amount], Main_table[Order Date], "&gt;"&amp;Main_table[[#This Row],[Order Date]]-90,Main_table[Order Date], "&lt;="&amp;Main_table[[#This Row],[Order Date]])</f>
        <v>6452720</v>
      </c>
      <c r="Q702" s="25">
        <f>SUMIFS(Main_table[Amount], Main_table[Order Date], "&gt;"&amp;DATE(2022, 9, 12)-30, Main_table[Order Date], "&lt;="&amp;DATE(2022, 9, 12))</f>
        <v>8929710</v>
      </c>
      <c r="R702" s="25">
        <f>SUMIFS(Main_table[Amount], Main_table[Order Date], "&gt;"&amp;DATE(2022, 9, 12)-90, Main_table[Order Date], "&lt;="&amp;DATE(2022, 9, 12))</f>
        <v>12529390</v>
      </c>
      <c r="S702" s="25" t="b">
        <f>AND(Main_table[[#This Row],[Order Date]] &gt; DATE(2022,8,12), Main_table[[#This Row],[Order Date]] &lt;=DATE(2022,9,12))</f>
        <v>0</v>
      </c>
    </row>
    <row r="703" spans="2:19" ht="13.8" x14ac:dyDescent="0.25">
      <c r="B703" s="6" t="s">
        <v>2125</v>
      </c>
      <c r="C703" s="15">
        <v>44752</v>
      </c>
      <c r="D703" s="6" t="str">
        <f>TEXT(Main_table[[#This Row],[Order Date]],"d")</f>
        <v>10</v>
      </c>
      <c r="E703" s="6" t="str">
        <f>TEXT(Main_table[[#This Row],[Order Date]],"dddd")</f>
        <v>Sunday</v>
      </c>
      <c r="F703" s="6" t="str">
        <f>TEXT(Main_table[[#This Row],[Order Date]],"mmmm")</f>
        <v>July</v>
      </c>
      <c r="G703" s="6" t="s">
        <v>2126</v>
      </c>
      <c r="H703" s="6" t="s">
        <v>2127</v>
      </c>
      <c r="I703" s="6" t="s">
        <v>15</v>
      </c>
      <c r="J703" s="6" t="s">
        <v>16</v>
      </c>
      <c r="K703" s="25">
        <v>210</v>
      </c>
      <c r="L703" s="26">
        <v>2</v>
      </c>
      <c r="M703" s="25">
        <f>Main_table[[#This Row],[Qty]]*Main_table[[#This Row],[Price]]</f>
        <v>420</v>
      </c>
      <c r="N703" s="29" t="s">
        <v>17</v>
      </c>
      <c r="O703" s="25">
        <f>SUMIFS(Main_table[Amount], Main_table[Order Date], "&gt;"&amp;Main_table[[#This Row],[Order Date]]-30,Main_table[Order Date], "&lt;="&amp;Main_table[[#This Row],[Order Date]])</f>
        <v>2128930</v>
      </c>
      <c r="P703" s="25">
        <f>SUMIFS(Main_table[Amount], Main_table[Order Date], "&gt;"&amp;Main_table[[#This Row],[Order Date]]-90,Main_table[Order Date], "&lt;="&amp;Main_table[[#This Row],[Order Date]])</f>
        <v>6402730</v>
      </c>
      <c r="Q703" s="25">
        <f>SUMIFS(Main_table[Amount], Main_table[Order Date], "&gt;"&amp;DATE(2022, 9, 12)-30, Main_table[Order Date], "&lt;="&amp;DATE(2022, 9, 12))</f>
        <v>8929710</v>
      </c>
      <c r="R703" s="25">
        <f>SUMIFS(Main_table[Amount], Main_table[Order Date], "&gt;"&amp;DATE(2022, 9, 12)-90, Main_table[Order Date], "&lt;="&amp;DATE(2022, 9, 12))</f>
        <v>12529390</v>
      </c>
      <c r="S703" s="25" t="b">
        <f>AND(Main_table[[#This Row],[Order Date]] &gt; DATE(2022,8,12), Main_table[[#This Row],[Order Date]] &lt;=DATE(2022,9,12))</f>
        <v>0</v>
      </c>
    </row>
    <row r="704" spans="2:19" ht="13.8" x14ac:dyDescent="0.25">
      <c r="B704" s="6" t="s">
        <v>2128</v>
      </c>
      <c r="C704" s="15">
        <v>44752</v>
      </c>
      <c r="D704" s="6" t="str">
        <f>TEXT(Main_table[[#This Row],[Order Date]],"d")</f>
        <v>10</v>
      </c>
      <c r="E704" s="6" t="str">
        <f>TEXT(Main_table[[#This Row],[Order Date]],"dddd")</f>
        <v>Sunday</v>
      </c>
      <c r="F704" s="6" t="str">
        <f>TEXT(Main_table[[#This Row],[Order Date]],"mmmm")</f>
        <v>July</v>
      </c>
      <c r="G704" s="6" t="s">
        <v>2129</v>
      </c>
      <c r="H704" s="6" t="s">
        <v>2130</v>
      </c>
      <c r="I704" s="6" t="s">
        <v>21</v>
      </c>
      <c r="J704" s="6" t="s">
        <v>22</v>
      </c>
      <c r="K704" s="25">
        <v>4000</v>
      </c>
      <c r="L704" s="26">
        <v>3</v>
      </c>
      <c r="M704" s="25">
        <f>Main_table[[#This Row],[Qty]]*Main_table[[#This Row],[Price]]</f>
        <v>12000</v>
      </c>
      <c r="N704" s="6" t="s">
        <v>23</v>
      </c>
      <c r="O704" s="25">
        <f>SUMIFS(Main_table[Amount], Main_table[Order Date], "&gt;"&amp;Main_table[[#This Row],[Order Date]]-30,Main_table[Order Date], "&lt;="&amp;Main_table[[#This Row],[Order Date]])</f>
        <v>2128930</v>
      </c>
      <c r="P704" s="25">
        <f>SUMIFS(Main_table[Amount], Main_table[Order Date], "&gt;"&amp;Main_table[[#This Row],[Order Date]]-90,Main_table[Order Date], "&lt;="&amp;Main_table[[#This Row],[Order Date]])</f>
        <v>6402730</v>
      </c>
      <c r="Q704" s="25">
        <f>SUMIFS(Main_table[Amount], Main_table[Order Date], "&gt;"&amp;DATE(2022, 9, 12)-30, Main_table[Order Date], "&lt;="&amp;DATE(2022, 9, 12))</f>
        <v>8929710</v>
      </c>
      <c r="R704" s="25">
        <f>SUMIFS(Main_table[Amount], Main_table[Order Date], "&gt;"&amp;DATE(2022, 9, 12)-90, Main_table[Order Date], "&lt;="&amp;DATE(2022, 9, 12))</f>
        <v>12529390</v>
      </c>
      <c r="S704" s="25" t="b">
        <f>AND(Main_table[[#This Row],[Order Date]] &gt; DATE(2022,8,12), Main_table[[#This Row],[Order Date]] &lt;=DATE(2022,9,12))</f>
        <v>0</v>
      </c>
    </row>
    <row r="705" spans="2:19" ht="13.8" x14ac:dyDescent="0.25">
      <c r="B705" s="6" t="s">
        <v>2131</v>
      </c>
      <c r="C705" s="15">
        <v>44752</v>
      </c>
      <c r="D705" s="6" t="str">
        <f>TEXT(Main_table[[#This Row],[Order Date]],"d")</f>
        <v>10</v>
      </c>
      <c r="E705" s="6" t="str">
        <f>TEXT(Main_table[[#This Row],[Order Date]],"dddd")</f>
        <v>Sunday</v>
      </c>
      <c r="F705" s="6" t="str">
        <f>TEXT(Main_table[[#This Row],[Order Date]],"mmmm")</f>
        <v>July</v>
      </c>
      <c r="G705" s="6" t="s">
        <v>2132</v>
      </c>
      <c r="H705" s="6" t="s">
        <v>2133</v>
      </c>
      <c r="I705" s="6" t="s">
        <v>27</v>
      </c>
      <c r="J705" s="6" t="s">
        <v>28</v>
      </c>
      <c r="K705" s="25">
        <v>3200</v>
      </c>
      <c r="L705" s="26">
        <v>5</v>
      </c>
      <c r="M705" s="25">
        <f>Main_table[[#This Row],[Qty]]*Main_table[[#This Row],[Price]]</f>
        <v>16000</v>
      </c>
      <c r="N705" s="6" t="s">
        <v>17</v>
      </c>
      <c r="O705" s="25">
        <f>SUMIFS(Main_table[Amount], Main_table[Order Date], "&gt;"&amp;Main_table[[#This Row],[Order Date]]-30,Main_table[Order Date], "&lt;="&amp;Main_table[[#This Row],[Order Date]])</f>
        <v>2128930</v>
      </c>
      <c r="P705" s="25">
        <f>SUMIFS(Main_table[Amount], Main_table[Order Date], "&gt;"&amp;Main_table[[#This Row],[Order Date]]-90,Main_table[Order Date], "&lt;="&amp;Main_table[[#This Row],[Order Date]])</f>
        <v>6402730</v>
      </c>
      <c r="Q705" s="25">
        <f>SUMIFS(Main_table[Amount], Main_table[Order Date], "&gt;"&amp;DATE(2022, 9, 12)-30, Main_table[Order Date], "&lt;="&amp;DATE(2022, 9, 12))</f>
        <v>8929710</v>
      </c>
      <c r="R705" s="25">
        <f>SUMIFS(Main_table[Amount], Main_table[Order Date], "&gt;"&amp;DATE(2022, 9, 12)-90, Main_table[Order Date], "&lt;="&amp;DATE(2022, 9, 12))</f>
        <v>12529390</v>
      </c>
      <c r="S705" s="25" t="b">
        <f>AND(Main_table[[#This Row],[Order Date]] &gt; DATE(2022,8,12), Main_table[[#This Row],[Order Date]] &lt;=DATE(2022,9,12))</f>
        <v>0</v>
      </c>
    </row>
    <row r="706" spans="2:19" ht="13.8" x14ac:dyDescent="0.25">
      <c r="B706" s="6" t="s">
        <v>2134</v>
      </c>
      <c r="C706" s="15">
        <v>44752</v>
      </c>
      <c r="D706" s="6" t="str">
        <f>TEXT(Main_table[[#This Row],[Order Date]],"d")</f>
        <v>10</v>
      </c>
      <c r="E706" s="6" t="str">
        <f>TEXT(Main_table[[#This Row],[Order Date]],"dddd")</f>
        <v>Sunday</v>
      </c>
      <c r="F706" s="6" t="str">
        <f>TEXT(Main_table[[#This Row],[Order Date]],"mmmm")</f>
        <v>July</v>
      </c>
      <c r="G706" s="6" t="s">
        <v>2135</v>
      </c>
      <c r="H706" s="6" t="s">
        <v>2136</v>
      </c>
      <c r="I706" s="6" t="s">
        <v>32</v>
      </c>
      <c r="J706" s="6" t="s">
        <v>33</v>
      </c>
      <c r="K706" s="25">
        <v>2900</v>
      </c>
      <c r="L706" s="26">
        <v>3</v>
      </c>
      <c r="M706" s="25">
        <f>Main_table[[#This Row],[Qty]]*Main_table[[#This Row],[Price]]</f>
        <v>8700</v>
      </c>
      <c r="N706" s="6" t="s">
        <v>23</v>
      </c>
      <c r="O706" s="25">
        <f>SUMIFS(Main_table[Amount], Main_table[Order Date], "&gt;"&amp;Main_table[[#This Row],[Order Date]]-30,Main_table[Order Date], "&lt;="&amp;Main_table[[#This Row],[Order Date]])</f>
        <v>2128930</v>
      </c>
      <c r="P706" s="25">
        <f>SUMIFS(Main_table[Amount], Main_table[Order Date], "&gt;"&amp;Main_table[[#This Row],[Order Date]]-90,Main_table[Order Date], "&lt;="&amp;Main_table[[#This Row],[Order Date]])</f>
        <v>6402730</v>
      </c>
      <c r="Q706" s="25">
        <f>SUMIFS(Main_table[Amount], Main_table[Order Date], "&gt;"&amp;DATE(2022, 9, 12)-30, Main_table[Order Date], "&lt;="&amp;DATE(2022, 9, 12))</f>
        <v>8929710</v>
      </c>
      <c r="R706" s="25">
        <f>SUMIFS(Main_table[Amount], Main_table[Order Date], "&gt;"&amp;DATE(2022, 9, 12)-90, Main_table[Order Date], "&lt;="&amp;DATE(2022, 9, 12))</f>
        <v>12529390</v>
      </c>
      <c r="S706" s="25" t="b">
        <f>AND(Main_table[[#This Row],[Order Date]] &gt; DATE(2022,8,12), Main_table[[#This Row],[Order Date]] &lt;=DATE(2022,9,12))</f>
        <v>0</v>
      </c>
    </row>
    <row r="707" spans="2:19" ht="13.8" x14ac:dyDescent="0.25">
      <c r="B707" s="6" t="s">
        <v>2137</v>
      </c>
      <c r="C707" s="15">
        <v>44752</v>
      </c>
      <c r="D707" s="6" t="str">
        <f>TEXT(Main_table[[#This Row],[Order Date]],"d")</f>
        <v>10</v>
      </c>
      <c r="E707" s="6" t="str">
        <f>TEXT(Main_table[[#This Row],[Order Date]],"dddd")</f>
        <v>Sunday</v>
      </c>
      <c r="F707" s="6" t="str">
        <f>TEXT(Main_table[[#This Row],[Order Date]],"mmmm")</f>
        <v>July</v>
      </c>
      <c r="G707" s="6" t="s">
        <v>2138</v>
      </c>
      <c r="H707" s="6" t="s">
        <v>2139</v>
      </c>
      <c r="I707" s="6" t="s">
        <v>15</v>
      </c>
      <c r="J707" s="6" t="s">
        <v>37</v>
      </c>
      <c r="K707" s="25">
        <v>190</v>
      </c>
      <c r="L707" s="26">
        <v>1</v>
      </c>
      <c r="M707" s="25">
        <f>Main_table[[#This Row],[Qty]]*Main_table[[#This Row],[Price]]</f>
        <v>190</v>
      </c>
      <c r="N707" s="29" t="s">
        <v>17</v>
      </c>
      <c r="O707" s="25">
        <f>SUMIFS(Main_table[Amount], Main_table[Order Date], "&gt;"&amp;Main_table[[#This Row],[Order Date]]-30,Main_table[Order Date], "&lt;="&amp;Main_table[[#This Row],[Order Date]])</f>
        <v>2128930</v>
      </c>
      <c r="P707" s="25">
        <f>SUMIFS(Main_table[Amount], Main_table[Order Date], "&gt;"&amp;Main_table[[#This Row],[Order Date]]-90,Main_table[Order Date], "&lt;="&amp;Main_table[[#This Row],[Order Date]])</f>
        <v>6402730</v>
      </c>
      <c r="Q707" s="25">
        <f>SUMIFS(Main_table[Amount], Main_table[Order Date], "&gt;"&amp;DATE(2022, 9, 12)-30, Main_table[Order Date], "&lt;="&amp;DATE(2022, 9, 12))</f>
        <v>8929710</v>
      </c>
      <c r="R707" s="25">
        <f>SUMIFS(Main_table[Amount], Main_table[Order Date], "&gt;"&amp;DATE(2022, 9, 12)-90, Main_table[Order Date], "&lt;="&amp;DATE(2022, 9, 12))</f>
        <v>12529390</v>
      </c>
      <c r="S707" s="25" t="b">
        <f>AND(Main_table[[#This Row],[Order Date]] &gt; DATE(2022,8,12), Main_table[[#This Row],[Order Date]] &lt;=DATE(2022,9,12))</f>
        <v>0</v>
      </c>
    </row>
    <row r="708" spans="2:19" ht="13.8" x14ac:dyDescent="0.25">
      <c r="B708" s="6" t="s">
        <v>2140</v>
      </c>
      <c r="C708" s="15">
        <v>44752</v>
      </c>
      <c r="D708" s="6" t="str">
        <f>TEXT(Main_table[[#This Row],[Order Date]],"d")</f>
        <v>10</v>
      </c>
      <c r="E708" s="6" t="str">
        <f>TEXT(Main_table[[#This Row],[Order Date]],"dddd")</f>
        <v>Sunday</v>
      </c>
      <c r="F708" s="6" t="str">
        <f>TEXT(Main_table[[#This Row],[Order Date]],"mmmm")</f>
        <v>July</v>
      </c>
      <c r="G708" s="6" t="s">
        <v>2141</v>
      </c>
      <c r="H708" s="6" t="s">
        <v>2142</v>
      </c>
      <c r="I708" s="6" t="s">
        <v>21</v>
      </c>
      <c r="J708" s="6" t="s">
        <v>41</v>
      </c>
      <c r="K708" s="25">
        <v>4000</v>
      </c>
      <c r="L708" s="26">
        <v>2</v>
      </c>
      <c r="M708" s="25">
        <f>Main_table[[#This Row],[Qty]]*Main_table[[#This Row],[Price]]</f>
        <v>8000</v>
      </c>
      <c r="N708" s="6" t="s">
        <v>23</v>
      </c>
      <c r="O708" s="25">
        <f>SUMIFS(Main_table[Amount], Main_table[Order Date], "&gt;"&amp;Main_table[[#This Row],[Order Date]]-30,Main_table[Order Date], "&lt;="&amp;Main_table[[#This Row],[Order Date]])</f>
        <v>2128930</v>
      </c>
      <c r="P708" s="25">
        <f>SUMIFS(Main_table[Amount], Main_table[Order Date], "&gt;"&amp;Main_table[[#This Row],[Order Date]]-90,Main_table[Order Date], "&lt;="&amp;Main_table[[#This Row],[Order Date]])</f>
        <v>6402730</v>
      </c>
      <c r="Q708" s="25">
        <f>SUMIFS(Main_table[Amount], Main_table[Order Date], "&gt;"&amp;DATE(2022, 9, 12)-30, Main_table[Order Date], "&lt;="&amp;DATE(2022, 9, 12))</f>
        <v>8929710</v>
      </c>
      <c r="R708" s="25">
        <f>SUMIFS(Main_table[Amount], Main_table[Order Date], "&gt;"&amp;DATE(2022, 9, 12)-90, Main_table[Order Date], "&lt;="&amp;DATE(2022, 9, 12))</f>
        <v>12529390</v>
      </c>
      <c r="S708" s="25" t="b">
        <f>AND(Main_table[[#This Row],[Order Date]] &gt; DATE(2022,8,12), Main_table[[#This Row],[Order Date]] &lt;=DATE(2022,9,12))</f>
        <v>0</v>
      </c>
    </row>
    <row r="709" spans="2:19" ht="13.8" x14ac:dyDescent="0.25">
      <c r="B709" s="6" t="s">
        <v>2143</v>
      </c>
      <c r="C709" s="15">
        <v>44752</v>
      </c>
      <c r="D709" s="6" t="str">
        <f>TEXT(Main_table[[#This Row],[Order Date]],"d")</f>
        <v>10</v>
      </c>
      <c r="E709" s="6" t="str">
        <f>TEXT(Main_table[[#This Row],[Order Date]],"dddd")</f>
        <v>Sunday</v>
      </c>
      <c r="F709" s="6" t="str">
        <f>TEXT(Main_table[[#This Row],[Order Date]],"mmmm")</f>
        <v>July</v>
      </c>
      <c r="G709" s="6" t="s">
        <v>2144</v>
      </c>
      <c r="H709" s="6" t="s">
        <v>2145</v>
      </c>
      <c r="I709" s="6" t="s">
        <v>27</v>
      </c>
      <c r="J709" s="6" t="s">
        <v>45</v>
      </c>
      <c r="K709" s="25">
        <v>1500</v>
      </c>
      <c r="L709" s="26">
        <v>3</v>
      </c>
      <c r="M709" s="25">
        <f>Main_table[[#This Row],[Qty]]*Main_table[[#This Row],[Price]]</f>
        <v>4500</v>
      </c>
      <c r="N709" s="6" t="s">
        <v>17</v>
      </c>
      <c r="O709" s="25">
        <f>SUMIFS(Main_table[Amount], Main_table[Order Date], "&gt;"&amp;Main_table[[#This Row],[Order Date]]-30,Main_table[Order Date], "&lt;="&amp;Main_table[[#This Row],[Order Date]])</f>
        <v>2128930</v>
      </c>
      <c r="P709" s="25">
        <f>SUMIFS(Main_table[Amount], Main_table[Order Date], "&gt;"&amp;Main_table[[#This Row],[Order Date]]-90,Main_table[Order Date], "&lt;="&amp;Main_table[[#This Row],[Order Date]])</f>
        <v>6402730</v>
      </c>
      <c r="Q709" s="25">
        <f>SUMIFS(Main_table[Amount], Main_table[Order Date], "&gt;"&amp;DATE(2022, 9, 12)-30, Main_table[Order Date], "&lt;="&amp;DATE(2022, 9, 12))</f>
        <v>8929710</v>
      </c>
      <c r="R709" s="25">
        <f>SUMIFS(Main_table[Amount], Main_table[Order Date], "&gt;"&amp;DATE(2022, 9, 12)-90, Main_table[Order Date], "&lt;="&amp;DATE(2022, 9, 12))</f>
        <v>12529390</v>
      </c>
      <c r="S709" s="25" t="b">
        <f>AND(Main_table[[#This Row],[Order Date]] &gt; DATE(2022,8,12), Main_table[[#This Row],[Order Date]] &lt;=DATE(2022,9,12))</f>
        <v>0</v>
      </c>
    </row>
    <row r="710" spans="2:19" ht="13.8" x14ac:dyDescent="0.25">
      <c r="B710" s="6" t="s">
        <v>2146</v>
      </c>
      <c r="C710" s="15">
        <v>44753</v>
      </c>
      <c r="D710" s="6" t="str">
        <f>TEXT(Main_table[[#This Row],[Order Date]],"d")</f>
        <v>11</v>
      </c>
      <c r="E710" s="6" t="str">
        <f>TEXT(Main_table[[#This Row],[Order Date]],"dddd")</f>
        <v>Monday</v>
      </c>
      <c r="F710" s="6" t="str">
        <f>TEXT(Main_table[[#This Row],[Order Date]],"mmmm")</f>
        <v>July</v>
      </c>
      <c r="G710" s="6" t="s">
        <v>2147</v>
      </c>
      <c r="H710" s="6" t="s">
        <v>2148</v>
      </c>
      <c r="I710" s="6" t="s">
        <v>32</v>
      </c>
      <c r="J710" s="6" t="s">
        <v>16</v>
      </c>
      <c r="K710" s="25">
        <v>210</v>
      </c>
      <c r="L710" s="26">
        <v>7</v>
      </c>
      <c r="M710" s="25">
        <f>Main_table[[#This Row],[Qty]]*Main_table[[#This Row],[Price]]</f>
        <v>1470</v>
      </c>
      <c r="N710" s="6" t="s">
        <v>23</v>
      </c>
      <c r="O710" s="25">
        <f>SUMIFS(Main_table[Amount], Main_table[Order Date], "&gt;"&amp;Main_table[[#This Row],[Order Date]]-30,Main_table[Order Date], "&lt;="&amp;Main_table[[#This Row],[Order Date]])</f>
        <v>2094880</v>
      </c>
      <c r="P710" s="25">
        <f>SUMIFS(Main_table[Amount], Main_table[Order Date], "&gt;"&amp;Main_table[[#This Row],[Order Date]]-90,Main_table[Order Date], "&lt;="&amp;Main_table[[#This Row],[Order Date]])</f>
        <v>6368680</v>
      </c>
      <c r="Q710" s="25">
        <f>SUMIFS(Main_table[Amount], Main_table[Order Date], "&gt;"&amp;DATE(2022, 9, 12)-30, Main_table[Order Date], "&lt;="&amp;DATE(2022, 9, 12))</f>
        <v>8929710</v>
      </c>
      <c r="R710" s="25">
        <f>SUMIFS(Main_table[Amount], Main_table[Order Date], "&gt;"&amp;DATE(2022, 9, 12)-90, Main_table[Order Date], "&lt;="&amp;DATE(2022, 9, 12))</f>
        <v>12529390</v>
      </c>
      <c r="S710" s="25" t="b">
        <f>AND(Main_table[[#This Row],[Order Date]] &gt; DATE(2022,8,12), Main_table[[#This Row],[Order Date]] &lt;=DATE(2022,9,12))</f>
        <v>0</v>
      </c>
    </row>
    <row r="711" spans="2:19" ht="13.8" x14ac:dyDescent="0.25">
      <c r="B711" s="6" t="s">
        <v>2149</v>
      </c>
      <c r="C711" s="15">
        <v>44753</v>
      </c>
      <c r="D711" s="6" t="str">
        <f>TEXT(Main_table[[#This Row],[Order Date]],"d")</f>
        <v>11</v>
      </c>
      <c r="E711" s="6" t="str">
        <f>TEXT(Main_table[[#This Row],[Order Date]],"dddd")</f>
        <v>Monday</v>
      </c>
      <c r="F711" s="6" t="str">
        <f>TEXT(Main_table[[#This Row],[Order Date]],"mmmm")</f>
        <v>July</v>
      </c>
      <c r="G711" s="6" t="s">
        <v>2150</v>
      </c>
      <c r="H711" s="6" t="s">
        <v>2151</v>
      </c>
      <c r="I711" s="6" t="s">
        <v>15</v>
      </c>
      <c r="J711" s="6" t="s">
        <v>22</v>
      </c>
      <c r="K711" s="25">
        <v>4000</v>
      </c>
      <c r="L711" s="26">
        <v>6</v>
      </c>
      <c r="M711" s="25">
        <f>Main_table[[#This Row],[Qty]]*Main_table[[#This Row],[Price]]</f>
        <v>24000</v>
      </c>
      <c r="N711" s="29" t="s">
        <v>17</v>
      </c>
      <c r="O711" s="25">
        <f>SUMIFS(Main_table[Amount], Main_table[Order Date], "&gt;"&amp;Main_table[[#This Row],[Order Date]]-30,Main_table[Order Date], "&lt;="&amp;Main_table[[#This Row],[Order Date]])</f>
        <v>2094880</v>
      </c>
      <c r="P711" s="25">
        <f>SUMIFS(Main_table[Amount], Main_table[Order Date], "&gt;"&amp;Main_table[[#This Row],[Order Date]]-90,Main_table[Order Date], "&lt;="&amp;Main_table[[#This Row],[Order Date]])</f>
        <v>6368680</v>
      </c>
      <c r="Q711" s="25">
        <f>SUMIFS(Main_table[Amount], Main_table[Order Date], "&gt;"&amp;DATE(2022, 9, 12)-30, Main_table[Order Date], "&lt;="&amp;DATE(2022, 9, 12))</f>
        <v>8929710</v>
      </c>
      <c r="R711" s="25">
        <f>SUMIFS(Main_table[Amount], Main_table[Order Date], "&gt;"&amp;DATE(2022, 9, 12)-90, Main_table[Order Date], "&lt;="&amp;DATE(2022, 9, 12))</f>
        <v>12529390</v>
      </c>
      <c r="S711" s="25" t="b">
        <f>AND(Main_table[[#This Row],[Order Date]] &gt; DATE(2022,8,12), Main_table[[#This Row],[Order Date]] &lt;=DATE(2022,9,12))</f>
        <v>0</v>
      </c>
    </row>
    <row r="712" spans="2:19" ht="13.8" x14ac:dyDescent="0.25">
      <c r="B712" s="6" t="s">
        <v>2152</v>
      </c>
      <c r="C712" s="15">
        <v>44753</v>
      </c>
      <c r="D712" s="6" t="str">
        <f>TEXT(Main_table[[#This Row],[Order Date]],"d")</f>
        <v>11</v>
      </c>
      <c r="E712" s="6" t="str">
        <f>TEXT(Main_table[[#This Row],[Order Date]],"dddd")</f>
        <v>Monday</v>
      </c>
      <c r="F712" s="6" t="str">
        <f>TEXT(Main_table[[#This Row],[Order Date]],"mmmm")</f>
        <v>July</v>
      </c>
      <c r="G712" s="6" t="s">
        <v>2153</v>
      </c>
      <c r="H712" s="6" t="s">
        <v>2154</v>
      </c>
      <c r="I712" s="6" t="s">
        <v>21</v>
      </c>
      <c r="J712" s="6" t="s">
        <v>28</v>
      </c>
      <c r="K712" s="25">
        <v>3200</v>
      </c>
      <c r="L712" s="26">
        <v>1</v>
      </c>
      <c r="M712" s="25">
        <f>Main_table[[#This Row],[Qty]]*Main_table[[#This Row],[Price]]</f>
        <v>3200</v>
      </c>
      <c r="N712" s="6" t="s">
        <v>23</v>
      </c>
      <c r="O712" s="25">
        <f>SUMIFS(Main_table[Amount], Main_table[Order Date], "&gt;"&amp;Main_table[[#This Row],[Order Date]]-30,Main_table[Order Date], "&lt;="&amp;Main_table[[#This Row],[Order Date]])</f>
        <v>2094880</v>
      </c>
      <c r="P712" s="25">
        <f>SUMIFS(Main_table[Amount], Main_table[Order Date], "&gt;"&amp;Main_table[[#This Row],[Order Date]]-90,Main_table[Order Date], "&lt;="&amp;Main_table[[#This Row],[Order Date]])</f>
        <v>6368680</v>
      </c>
      <c r="Q712" s="25">
        <f>SUMIFS(Main_table[Amount], Main_table[Order Date], "&gt;"&amp;DATE(2022, 9, 12)-30, Main_table[Order Date], "&lt;="&amp;DATE(2022, 9, 12))</f>
        <v>8929710</v>
      </c>
      <c r="R712" s="25">
        <f>SUMIFS(Main_table[Amount], Main_table[Order Date], "&gt;"&amp;DATE(2022, 9, 12)-90, Main_table[Order Date], "&lt;="&amp;DATE(2022, 9, 12))</f>
        <v>12529390</v>
      </c>
      <c r="S712" s="25" t="b">
        <f>AND(Main_table[[#This Row],[Order Date]] &gt; DATE(2022,8,12), Main_table[[#This Row],[Order Date]] &lt;=DATE(2022,9,12))</f>
        <v>0</v>
      </c>
    </row>
    <row r="713" spans="2:19" ht="13.8" x14ac:dyDescent="0.25">
      <c r="B713" s="6" t="s">
        <v>2155</v>
      </c>
      <c r="C713" s="15">
        <v>44753</v>
      </c>
      <c r="D713" s="6" t="str">
        <f>TEXT(Main_table[[#This Row],[Order Date]],"d")</f>
        <v>11</v>
      </c>
      <c r="E713" s="6" t="str">
        <f>TEXT(Main_table[[#This Row],[Order Date]],"dddd")</f>
        <v>Monday</v>
      </c>
      <c r="F713" s="6" t="str">
        <f>TEXT(Main_table[[#This Row],[Order Date]],"mmmm")</f>
        <v>July</v>
      </c>
      <c r="G713" s="6" t="s">
        <v>2156</v>
      </c>
      <c r="H713" s="6" t="s">
        <v>2157</v>
      </c>
      <c r="I713" s="6" t="s">
        <v>27</v>
      </c>
      <c r="J713" s="6" t="s">
        <v>33</v>
      </c>
      <c r="K713" s="25">
        <v>2900</v>
      </c>
      <c r="L713" s="26">
        <v>3</v>
      </c>
      <c r="M713" s="25">
        <f>Main_table[[#This Row],[Qty]]*Main_table[[#This Row],[Price]]</f>
        <v>8700</v>
      </c>
      <c r="N713" s="6" t="s">
        <v>17</v>
      </c>
      <c r="O713" s="25">
        <f>SUMIFS(Main_table[Amount], Main_table[Order Date], "&gt;"&amp;Main_table[[#This Row],[Order Date]]-30,Main_table[Order Date], "&lt;="&amp;Main_table[[#This Row],[Order Date]])</f>
        <v>2094880</v>
      </c>
      <c r="P713" s="25">
        <f>SUMIFS(Main_table[Amount], Main_table[Order Date], "&gt;"&amp;Main_table[[#This Row],[Order Date]]-90,Main_table[Order Date], "&lt;="&amp;Main_table[[#This Row],[Order Date]])</f>
        <v>6368680</v>
      </c>
      <c r="Q713" s="25">
        <f>SUMIFS(Main_table[Amount], Main_table[Order Date], "&gt;"&amp;DATE(2022, 9, 12)-30, Main_table[Order Date], "&lt;="&amp;DATE(2022, 9, 12))</f>
        <v>8929710</v>
      </c>
      <c r="R713" s="25">
        <f>SUMIFS(Main_table[Amount], Main_table[Order Date], "&gt;"&amp;DATE(2022, 9, 12)-90, Main_table[Order Date], "&lt;="&amp;DATE(2022, 9, 12))</f>
        <v>12529390</v>
      </c>
      <c r="S713" s="25" t="b">
        <f>AND(Main_table[[#This Row],[Order Date]] &gt; DATE(2022,8,12), Main_table[[#This Row],[Order Date]] &lt;=DATE(2022,9,12))</f>
        <v>0</v>
      </c>
    </row>
    <row r="714" spans="2:19" ht="13.8" x14ac:dyDescent="0.25">
      <c r="B714" s="6" t="s">
        <v>2158</v>
      </c>
      <c r="C714" s="15">
        <v>44753</v>
      </c>
      <c r="D714" s="6" t="str">
        <f>TEXT(Main_table[[#This Row],[Order Date]],"d")</f>
        <v>11</v>
      </c>
      <c r="E714" s="6" t="str">
        <f>TEXT(Main_table[[#This Row],[Order Date]],"dddd")</f>
        <v>Monday</v>
      </c>
      <c r="F714" s="6" t="str">
        <f>TEXT(Main_table[[#This Row],[Order Date]],"mmmm")</f>
        <v>July</v>
      </c>
      <c r="G714" s="6" t="s">
        <v>2159</v>
      </c>
      <c r="H714" s="6" t="s">
        <v>2160</v>
      </c>
      <c r="I714" s="6" t="s">
        <v>32</v>
      </c>
      <c r="J714" s="6" t="s">
        <v>37</v>
      </c>
      <c r="K714" s="25">
        <v>190</v>
      </c>
      <c r="L714" s="26">
        <v>4</v>
      </c>
      <c r="M714" s="25">
        <f>Main_table[[#This Row],[Qty]]*Main_table[[#This Row],[Price]]</f>
        <v>760</v>
      </c>
      <c r="N714" s="6" t="s">
        <v>23</v>
      </c>
      <c r="O714" s="25">
        <f>SUMIFS(Main_table[Amount], Main_table[Order Date], "&gt;"&amp;Main_table[[#This Row],[Order Date]]-30,Main_table[Order Date], "&lt;="&amp;Main_table[[#This Row],[Order Date]])</f>
        <v>2094880</v>
      </c>
      <c r="P714" s="25">
        <f>SUMIFS(Main_table[Amount], Main_table[Order Date], "&gt;"&amp;Main_table[[#This Row],[Order Date]]-90,Main_table[Order Date], "&lt;="&amp;Main_table[[#This Row],[Order Date]])</f>
        <v>6368680</v>
      </c>
      <c r="Q714" s="25">
        <f>SUMIFS(Main_table[Amount], Main_table[Order Date], "&gt;"&amp;DATE(2022, 9, 12)-30, Main_table[Order Date], "&lt;="&amp;DATE(2022, 9, 12))</f>
        <v>8929710</v>
      </c>
      <c r="R714" s="25">
        <f>SUMIFS(Main_table[Amount], Main_table[Order Date], "&gt;"&amp;DATE(2022, 9, 12)-90, Main_table[Order Date], "&lt;="&amp;DATE(2022, 9, 12))</f>
        <v>12529390</v>
      </c>
      <c r="S714" s="25" t="b">
        <f>AND(Main_table[[#This Row],[Order Date]] &gt; DATE(2022,8,12), Main_table[[#This Row],[Order Date]] &lt;=DATE(2022,9,12))</f>
        <v>0</v>
      </c>
    </row>
    <row r="715" spans="2:19" ht="13.8" x14ac:dyDescent="0.25">
      <c r="B715" s="6" t="s">
        <v>2161</v>
      </c>
      <c r="C715" s="15">
        <v>44753</v>
      </c>
      <c r="D715" s="6" t="str">
        <f>TEXT(Main_table[[#This Row],[Order Date]],"d")</f>
        <v>11</v>
      </c>
      <c r="E715" s="6" t="str">
        <f>TEXT(Main_table[[#This Row],[Order Date]],"dddd")</f>
        <v>Monday</v>
      </c>
      <c r="F715" s="6" t="str">
        <f>TEXT(Main_table[[#This Row],[Order Date]],"mmmm")</f>
        <v>July</v>
      </c>
      <c r="G715" s="6" t="s">
        <v>2162</v>
      </c>
      <c r="H715" s="6" t="s">
        <v>2163</v>
      </c>
      <c r="I715" s="6" t="s">
        <v>15</v>
      </c>
      <c r="J715" s="6" t="s">
        <v>41</v>
      </c>
      <c r="K715" s="25">
        <v>4000</v>
      </c>
      <c r="L715" s="26">
        <v>2</v>
      </c>
      <c r="M715" s="25">
        <f>Main_table[[#This Row],[Qty]]*Main_table[[#This Row],[Price]]</f>
        <v>8000</v>
      </c>
      <c r="N715" s="29" t="s">
        <v>17</v>
      </c>
      <c r="O715" s="25">
        <f>SUMIFS(Main_table[Amount], Main_table[Order Date], "&gt;"&amp;Main_table[[#This Row],[Order Date]]-30,Main_table[Order Date], "&lt;="&amp;Main_table[[#This Row],[Order Date]])</f>
        <v>2094880</v>
      </c>
      <c r="P715" s="25">
        <f>SUMIFS(Main_table[Amount], Main_table[Order Date], "&gt;"&amp;Main_table[[#This Row],[Order Date]]-90,Main_table[Order Date], "&lt;="&amp;Main_table[[#This Row],[Order Date]])</f>
        <v>6368680</v>
      </c>
      <c r="Q715" s="25">
        <f>SUMIFS(Main_table[Amount], Main_table[Order Date], "&gt;"&amp;DATE(2022, 9, 12)-30, Main_table[Order Date], "&lt;="&amp;DATE(2022, 9, 12))</f>
        <v>8929710</v>
      </c>
      <c r="R715" s="25">
        <f>SUMIFS(Main_table[Amount], Main_table[Order Date], "&gt;"&amp;DATE(2022, 9, 12)-90, Main_table[Order Date], "&lt;="&amp;DATE(2022, 9, 12))</f>
        <v>12529390</v>
      </c>
      <c r="S715" s="25" t="b">
        <f>AND(Main_table[[#This Row],[Order Date]] &gt; DATE(2022,8,12), Main_table[[#This Row],[Order Date]] &lt;=DATE(2022,9,12))</f>
        <v>0</v>
      </c>
    </row>
    <row r="716" spans="2:19" ht="13.8" x14ac:dyDescent="0.25">
      <c r="B716" s="6" t="s">
        <v>2164</v>
      </c>
      <c r="C716" s="15">
        <v>44753</v>
      </c>
      <c r="D716" s="6" t="str">
        <f>TEXT(Main_table[[#This Row],[Order Date]],"d")</f>
        <v>11</v>
      </c>
      <c r="E716" s="6" t="str">
        <f>TEXT(Main_table[[#This Row],[Order Date]],"dddd")</f>
        <v>Monday</v>
      </c>
      <c r="F716" s="6" t="str">
        <f>TEXT(Main_table[[#This Row],[Order Date]],"mmmm")</f>
        <v>July</v>
      </c>
      <c r="G716" s="6" t="s">
        <v>2165</v>
      </c>
      <c r="H716" s="6" t="s">
        <v>2166</v>
      </c>
      <c r="I716" s="6" t="s">
        <v>21</v>
      </c>
      <c r="J716" s="6" t="s">
        <v>45</v>
      </c>
      <c r="K716" s="25">
        <v>1500</v>
      </c>
      <c r="L716" s="26">
        <v>3</v>
      </c>
      <c r="M716" s="25">
        <f>Main_table[[#This Row],[Qty]]*Main_table[[#This Row],[Price]]</f>
        <v>4500</v>
      </c>
      <c r="N716" s="6" t="s">
        <v>23</v>
      </c>
      <c r="O716" s="25">
        <f>SUMIFS(Main_table[Amount], Main_table[Order Date], "&gt;"&amp;Main_table[[#This Row],[Order Date]]-30,Main_table[Order Date], "&lt;="&amp;Main_table[[#This Row],[Order Date]])</f>
        <v>2094880</v>
      </c>
      <c r="P716" s="25">
        <f>SUMIFS(Main_table[Amount], Main_table[Order Date], "&gt;"&amp;Main_table[[#This Row],[Order Date]]-90,Main_table[Order Date], "&lt;="&amp;Main_table[[#This Row],[Order Date]])</f>
        <v>6368680</v>
      </c>
      <c r="Q716" s="25">
        <f>SUMIFS(Main_table[Amount], Main_table[Order Date], "&gt;"&amp;DATE(2022, 9, 12)-30, Main_table[Order Date], "&lt;="&amp;DATE(2022, 9, 12))</f>
        <v>8929710</v>
      </c>
      <c r="R716" s="25">
        <f>SUMIFS(Main_table[Amount], Main_table[Order Date], "&gt;"&amp;DATE(2022, 9, 12)-90, Main_table[Order Date], "&lt;="&amp;DATE(2022, 9, 12))</f>
        <v>12529390</v>
      </c>
      <c r="S716" s="25" t="b">
        <f>AND(Main_table[[#This Row],[Order Date]] &gt; DATE(2022,8,12), Main_table[[#This Row],[Order Date]] &lt;=DATE(2022,9,12))</f>
        <v>0</v>
      </c>
    </row>
    <row r="717" spans="2:19" ht="13.8" x14ac:dyDescent="0.25">
      <c r="B717" s="6" t="s">
        <v>2167</v>
      </c>
      <c r="C717" s="15">
        <v>44754</v>
      </c>
      <c r="D717" s="6" t="str">
        <f>TEXT(Main_table[[#This Row],[Order Date]],"d")</f>
        <v>12</v>
      </c>
      <c r="E717" s="6" t="str">
        <f>TEXT(Main_table[[#This Row],[Order Date]],"dddd")</f>
        <v>Tuesday</v>
      </c>
      <c r="F717" s="6" t="str">
        <f>TEXT(Main_table[[#This Row],[Order Date]],"mmmm")</f>
        <v>July</v>
      </c>
      <c r="G717" s="6" t="s">
        <v>2168</v>
      </c>
      <c r="H717" s="6" t="s">
        <v>2169</v>
      </c>
      <c r="I717" s="6" t="s">
        <v>27</v>
      </c>
      <c r="J717" s="6" t="s">
        <v>16</v>
      </c>
      <c r="K717" s="25">
        <v>210</v>
      </c>
      <c r="L717" s="26">
        <v>4</v>
      </c>
      <c r="M717" s="25">
        <f>Main_table[[#This Row],[Qty]]*Main_table[[#This Row],[Price]]</f>
        <v>840</v>
      </c>
      <c r="N717" s="6" t="s">
        <v>17</v>
      </c>
      <c r="O717" s="25">
        <f>SUMIFS(Main_table[Amount], Main_table[Order Date], "&gt;"&amp;Main_table[[#This Row],[Order Date]]-30,Main_table[Order Date], "&lt;="&amp;Main_table[[#This Row],[Order Date]])</f>
        <v>2144870</v>
      </c>
      <c r="P717" s="25">
        <f>SUMIFS(Main_table[Amount], Main_table[Order Date], "&gt;"&amp;Main_table[[#This Row],[Order Date]]-90,Main_table[Order Date], "&lt;="&amp;Main_table[[#This Row],[Order Date]])</f>
        <v>6418670</v>
      </c>
      <c r="Q717" s="25">
        <f>SUMIFS(Main_table[Amount], Main_table[Order Date], "&gt;"&amp;DATE(2022, 9, 12)-30, Main_table[Order Date], "&lt;="&amp;DATE(2022, 9, 12))</f>
        <v>8929710</v>
      </c>
      <c r="R717" s="25">
        <f>SUMIFS(Main_table[Amount], Main_table[Order Date], "&gt;"&amp;DATE(2022, 9, 12)-90, Main_table[Order Date], "&lt;="&amp;DATE(2022, 9, 12))</f>
        <v>12529390</v>
      </c>
      <c r="S717" s="25" t="b">
        <f>AND(Main_table[[#This Row],[Order Date]] &gt; DATE(2022,8,12), Main_table[[#This Row],[Order Date]] &lt;=DATE(2022,9,12))</f>
        <v>0</v>
      </c>
    </row>
    <row r="718" spans="2:19" ht="13.8" x14ac:dyDescent="0.25">
      <c r="B718" s="6" t="s">
        <v>2170</v>
      </c>
      <c r="C718" s="15">
        <v>44754</v>
      </c>
      <c r="D718" s="6" t="str">
        <f>TEXT(Main_table[[#This Row],[Order Date]],"d")</f>
        <v>12</v>
      </c>
      <c r="E718" s="6" t="str">
        <f>TEXT(Main_table[[#This Row],[Order Date]],"dddd")</f>
        <v>Tuesday</v>
      </c>
      <c r="F718" s="6" t="str">
        <f>TEXT(Main_table[[#This Row],[Order Date]],"mmmm")</f>
        <v>July</v>
      </c>
      <c r="G718" s="6" t="s">
        <v>2171</v>
      </c>
      <c r="H718" s="6" t="s">
        <v>2172</v>
      </c>
      <c r="I718" s="6" t="s">
        <v>32</v>
      </c>
      <c r="J718" s="6" t="s">
        <v>22</v>
      </c>
      <c r="K718" s="25">
        <v>4000</v>
      </c>
      <c r="L718" s="26">
        <v>5</v>
      </c>
      <c r="M718" s="25">
        <f>Main_table[[#This Row],[Qty]]*Main_table[[#This Row],[Price]]</f>
        <v>20000</v>
      </c>
      <c r="N718" s="6" t="s">
        <v>23</v>
      </c>
      <c r="O718" s="25">
        <f>SUMIFS(Main_table[Amount], Main_table[Order Date], "&gt;"&amp;Main_table[[#This Row],[Order Date]]-30,Main_table[Order Date], "&lt;="&amp;Main_table[[#This Row],[Order Date]])</f>
        <v>2144870</v>
      </c>
      <c r="P718" s="25">
        <f>SUMIFS(Main_table[Amount], Main_table[Order Date], "&gt;"&amp;Main_table[[#This Row],[Order Date]]-90,Main_table[Order Date], "&lt;="&amp;Main_table[[#This Row],[Order Date]])</f>
        <v>6418670</v>
      </c>
      <c r="Q718" s="25">
        <f>SUMIFS(Main_table[Amount], Main_table[Order Date], "&gt;"&amp;DATE(2022, 9, 12)-30, Main_table[Order Date], "&lt;="&amp;DATE(2022, 9, 12))</f>
        <v>8929710</v>
      </c>
      <c r="R718" s="25">
        <f>SUMIFS(Main_table[Amount], Main_table[Order Date], "&gt;"&amp;DATE(2022, 9, 12)-90, Main_table[Order Date], "&lt;="&amp;DATE(2022, 9, 12))</f>
        <v>12529390</v>
      </c>
      <c r="S718" s="25" t="b">
        <f>AND(Main_table[[#This Row],[Order Date]] &gt; DATE(2022,8,12), Main_table[[#This Row],[Order Date]] &lt;=DATE(2022,9,12))</f>
        <v>0</v>
      </c>
    </row>
    <row r="719" spans="2:19" ht="13.8" x14ac:dyDescent="0.25">
      <c r="B719" s="6" t="s">
        <v>2173</v>
      </c>
      <c r="C719" s="15">
        <v>44754</v>
      </c>
      <c r="D719" s="6" t="str">
        <f>TEXT(Main_table[[#This Row],[Order Date]],"d")</f>
        <v>12</v>
      </c>
      <c r="E719" s="6" t="str">
        <f>TEXT(Main_table[[#This Row],[Order Date]],"dddd")</f>
        <v>Tuesday</v>
      </c>
      <c r="F719" s="6" t="str">
        <f>TEXT(Main_table[[#This Row],[Order Date]],"mmmm")</f>
        <v>July</v>
      </c>
      <c r="G719" s="6" t="s">
        <v>2174</v>
      </c>
      <c r="H719" s="6" t="s">
        <v>2175</v>
      </c>
      <c r="I719" s="6" t="s">
        <v>15</v>
      </c>
      <c r="J719" s="6" t="s">
        <v>28</v>
      </c>
      <c r="K719" s="25">
        <v>3200</v>
      </c>
      <c r="L719" s="26">
        <v>6</v>
      </c>
      <c r="M719" s="25">
        <f>Main_table[[#This Row],[Qty]]*Main_table[[#This Row],[Price]]</f>
        <v>19200</v>
      </c>
      <c r="N719" s="29" t="s">
        <v>17</v>
      </c>
      <c r="O719" s="25">
        <f>SUMIFS(Main_table[Amount], Main_table[Order Date], "&gt;"&amp;Main_table[[#This Row],[Order Date]]-30,Main_table[Order Date], "&lt;="&amp;Main_table[[#This Row],[Order Date]])</f>
        <v>2144870</v>
      </c>
      <c r="P719" s="25">
        <f>SUMIFS(Main_table[Amount], Main_table[Order Date], "&gt;"&amp;Main_table[[#This Row],[Order Date]]-90,Main_table[Order Date], "&lt;="&amp;Main_table[[#This Row],[Order Date]])</f>
        <v>6418670</v>
      </c>
      <c r="Q719" s="25">
        <f>SUMIFS(Main_table[Amount], Main_table[Order Date], "&gt;"&amp;DATE(2022, 9, 12)-30, Main_table[Order Date], "&lt;="&amp;DATE(2022, 9, 12))</f>
        <v>8929710</v>
      </c>
      <c r="R719" s="25">
        <f>SUMIFS(Main_table[Amount], Main_table[Order Date], "&gt;"&amp;DATE(2022, 9, 12)-90, Main_table[Order Date], "&lt;="&amp;DATE(2022, 9, 12))</f>
        <v>12529390</v>
      </c>
      <c r="S719" s="25" t="b">
        <f>AND(Main_table[[#This Row],[Order Date]] &gt; DATE(2022,8,12), Main_table[[#This Row],[Order Date]] &lt;=DATE(2022,9,12))</f>
        <v>0</v>
      </c>
    </row>
    <row r="720" spans="2:19" ht="13.8" x14ac:dyDescent="0.25">
      <c r="B720" s="6" t="s">
        <v>2176</v>
      </c>
      <c r="C720" s="15">
        <v>44754</v>
      </c>
      <c r="D720" s="6" t="str">
        <f>TEXT(Main_table[[#This Row],[Order Date]],"d")</f>
        <v>12</v>
      </c>
      <c r="E720" s="6" t="str">
        <f>TEXT(Main_table[[#This Row],[Order Date]],"dddd")</f>
        <v>Tuesday</v>
      </c>
      <c r="F720" s="6" t="str">
        <f>TEXT(Main_table[[#This Row],[Order Date]],"mmmm")</f>
        <v>July</v>
      </c>
      <c r="G720" s="6" t="s">
        <v>2177</v>
      </c>
      <c r="H720" s="6" t="s">
        <v>2178</v>
      </c>
      <c r="I720" s="6" t="s">
        <v>21</v>
      </c>
      <c r="J720" s="6" t="s">
        <v>33</v>
      </c>
      <c r="K720" s="25">
        <v>2900</v>
      </c>
      <c r="L720" s="26">
        <v>5</v>
      </c>
      <c r="M720" s="25">
        <f>Main_table[[#This Row],[Qty]]*Main_table[[#This Row],[Price]]</f>
        <v>14500</v>
      </c>
      <c r="N720" s="6" t="s">
        <v>23</v>
      </c>
      <c r="O720" s="25">
        <f>SUMIFS(Main_table[Amount], Main_table[Order Date], "&gt;"&amp;Main_table[[#This Row],[Order Date]]-30,Main_table[Order Date], "&lt;="&amp;Main_table[[#This Row],[Order Date]])</f>
        <v>2144870</v>
      </c>
      <c r="P720" s="25">
        <f>SUMIFS(Main_table[Amount], Main_table[Order Date], "&gt;"&amp;Main_table[[#This Row],[Order Date]]-90,Main_table[Order Date], "&lt;="&amp;Main_table[[#This Row],[Order Date]])</f>
        <v>6418670</v>
      </c>
      <c r="Q720" s="25">
        <f>SUMIFS(Main_table[Amount], Main_table[Order Date], "&gt;"&amp;DATE(2022, 9, 12)-30, Main_table[Order Date], "&lt;="&amp;DATE(2022, 9, 12))</f>
        <v>8929710</v>
      </c>
      <c r="R720" s="25">
        <f>SUMIFS(Main_table[Amount], Main_table[Order Date], "&gt;"&amp;DATE(2022, 9, 12)-90, Main_table[Order Date], "&lt;="&amp;DATE(2022, 9, 12))</f>
        <v>12529390</v>
      </c>
      <c r="S720" s="25" t="b">
        <f>AND(Main_table[[#This Row],[Order Date]] &gt; DATE(2022,8,12), Main_table[[#This Row],[Order Date]] &lt;=DATE(2022,9,12))</f>
        <v>0</v>
      </c>
    </row>
    <row r="721" spans="2:19" ht="13.8" x14ac:dyDescent="0.25">
      <c r="B721" s="6" t="s">
        <v>2179</v>
      </c>
      <c r="C721" s="15">
        <v>44754</v>
      </c>
      <c r="D721" s="6" t="str">
        <f>TEXT(Main_table[[#This Row],[Order Date]],"d")</f>
        <v>12</v>
      </c>
      <c r="E721" s="6" t="str">
        <f>TEXT(Main_table[[#This Row],[Order Date]],"dddd")</f>
        <v>Tuesday</v>
      </c>
      <c r="F721" s="6" t="str">
        <f>TEXT(Main_table[[#This Row],[Order Date]],"mmmm")</f>
        <v>July</v>
      </c>
      <c r="G721" s="6" t="s">
        <v>2180</v>
      </c>
      <c r="H721" s="6" t="s">
        <v>2181</v>
      </c>
      <c r="I721" s="6" t="s">
        <v>27</v>
      </c>
      <c r="J721" s="6" t="s">
        <v>37</v>
      </c>
      <c r="K721" s="25">
        <v>190</v>
      </c>
      <c r="L721" s="26">
        <v>4</v>
      </c>
      <c r="M721" s="25">
        <f>Main_table[[#This Row],[Qty]]*Main_table[[#This Row],[Price]]</f>
        <v>760</v>
      </c>
      <c r="N721" s="6" t="s">
        <v>17</v>
      </c>
      <c r="O721" s="25">
        <f>SUMIFS(Main_table[Amount], Main_table[Order Date], "&gt;"&amp;Main_table[[#This Row],[Order Date]]-30,Main_table[Order Date], "&lt;="&amp;Main_table[[#This Row],[Order Date]])</f>
        <v>2144870</v>
      </c>
      <c r="P721" s="25">
        <f>SUMIFS(Main_table[Amount], Main_table[Order Date], "&gt;"&amp;Main_table[[#This Row],[Order Date]]-90,Main_table[Order Date], "&lt;="&amp;Main_table[[#This Row],[Order Date]])</f>
        <v>6418670</v>
      </c>
      <c r="Q721" s="25">
        <f>SUMIFS(Main_table[Amount], Main_table[Order Date], "&gt;"&amp;DATE(2022, 9, 12)-30, Main_table[Order Date], "&lt;="&amp;DATE(2022, 9, 12))</f>
        <v>8929710</v>
      </c>
      <c r="R721" s="25">
        <f>SUMIFS(Main_table[Amount], Main_table[Order Date], "&gt;"&amp;DATE(2022, 9, 12)-90, Main_table[Order Date], "&lt;="&amp;DATE(2022, 9, 12))</f>
        <v>12529390</v>
      </c>
      <c r="S721" s="25" t="b">
        <f>AND(Main_table[[#This Row],[Order Date]] &gt; DATE(2022,8,12), Main_table[[#This Row],[Order Date]] &lt;=DATE(2022,9,12))</f>
        <v>0</v>
      </c>
    </row>
    <row r="722" spans="2:19" ht="13.8" x14ac:dyDescent="0.25">
      <c r="B722" s="6" t="s">
        <v>2182</v>
      </c>
      <c r="C722" s="15">
        <v>44754</v>
      </c>
      <c r="D722" s="6" t="str">
        <f>TEXT(Main_table[[#This Row],[Order Date]],"d")</f>
        <v>12</v>
      </c>
      <c r="E722" s="6" t="str">
        <f>TEXT(Main_table[[#This Row],[Order Date]],"dddd")</f>
        <v>Tuesday</v>
      </c>
      <c r="F722" s="6" t="str">
        <f>TEXT(Main_table[[#This Row],[Order Date]],"mmmm")</f>
        <v>July</v>
      </c>
      <c r="G722" s="6" t="s">
        <v>2183</v>
      </c>
      <c r="H722" s="6" t="s">
        <v>2184</v>
      </c>
      <c r="I722" s="6" t="s">
        <v>32</v>
      </c>
      <c r="J722" s="6" t="s">
        <v>41</v>
      </c>
      <c r="K722" s="25">
        <v>4000</v>
      </c>
      <c r="L722" s="26">
        <v>10</v>
      </c>
      <c r="M722" s="25">
        <f>Main_table[[#This Row],[Qty]]*Main_table[[#This Row],[Price]]</f>
        <v>40000</v>
      </c>
      <c r="N722" s="6" t="s">
        <v>23</v>
      </c>
      <c r="O722" s="25">
        <f>SUMIFS(Main_table[Amount], Main_table[Order Date], "&gt;"&amp;Main_table[[#This Row],[Order Date]]-30,Main_table[Order Date], "&lt;="&amp;Main_table[[#This Row],[Order Date]])</f>
        <v>2144870</v>
      </c>
      <c r="P722" s="25">
        <f>SUMIFS(Main_table[Amount], Main_table[Order Date], "&gt;"&amp;Main_table[[#This Row],[Order Date]]-90,Main_table[Order Date], "&lt;="&amp;Main_table[[#This Row],[Order Date]])</f>
        <v>6418670</v>
      </c>
      <c r="Q722" s="25">
        <f>SUMIFS(Main_table[Amount], Main_table[Order Date], "&gt;"&amp;DATE(2022, 9, 12)-30, Main_table[Order Date], "&lt;="&amp;DATE(2022, 9, 12))</f>
        <v>8929710</v>
      </c>
      <c r="R722" s="25">
        <f>SUMIFS(Main_table[Amount], Main_table[Order Date], "&gt;"&amp;DATE(2022, 9, 12)-90, Main_table[Order Date], "&lt;="&amp;DATE(2022, 9, 12))</f>
        <v>12529390</v>
      </c>
      <c r="S722" s="25" t="b">
        <f>AND(Main_table[[#This Row],[Order Date]] &gt; DATE(2022,8,12), Main_table[[#This Row],[Order Date]] &lt;=DATE(2022,9,12))</f>
        <v>0</v>
      </c>
    </row>
    <row r="723" spans="2:19" ht="13.8" x14ac:dyDescent="0.25">
      <c r="B723" s="6" t="s">
        <v>2185</v>
      </c>
      <c r="C723" s="15">
        <v>44754</v>
      </c>
      <c r="D723" s="6" t="str">
        <f>TEXT(Main_table[[#This Row],[Order Date]],"d")</f>
        <v>12</v>
      </c>
      <c r="E723" s="6" t="str">
        <f>TEXT(Main_table[[#This Row],[Order Date]],"dddd")</f>
        <v>Tuesday</v>
      </c>
      <c r="F723" s="6" t="str">
        <f>TEXT(Main_table[[#This Row],[Order Date]],"mmmm")</f>
        <v>July</v>
      </c>
      <c r="G723" s="6" t="s">
        <v>2186</v>
      </c>
      <c r="H723" s="6" t="s">
        <v>2187</v>
      </c>
      <c r="I723" s="6" t="s">
        <v>15</v>
      </c>
      <c r="J723" s="6" t="s">
        <v>45</v>
      </c>
      <c r="K723" s="25">
        <v>1500</v>
      </c>
      <c r="L723" s="26">
        <v>3</v>
      </c>
      <c r="M723" s="25">
        <f>Main_table[[#This Row],[Qty]]*Main_table[[#This Row],[Price]]</f>
        <v>4500</v>
      </c>
      <c r="N723" s="29" t="s">
        <v>17</v>
      </c>
      <c r="O723" s="25">
        <f>SUMIFS(Main_table[Amount], Main_table[Order Date], "&gt;"&amp;Main_table[[#This Row],[Order Date]]-30,Main_table[Order Date], "&lt;="&amp;Main_table[[#This Row],[Order Date]])</f>
        <v>2144870</v>
      </c>
      <c r="P723" s="25">
        <f>SUMIFS(Main_table[Amount], Main_table[Order Date], "&gt;"&amp;Main_table[[#This Row],[Order Date]]-90,Main_table[Order Date], "&lt;="&amp;Main_table[[#This Row],[Order Date]])</f>
        <v>6418670</v>
      </c>
      <c r="Q723" s="25">
        <f>SUMIFS(Main_table[Amount], Main_table[Order Date], "&gt;"&amp;DATE(2022, 9, 12)-30, Main_table[Order Date], "&lt;="&amp;DATE(2022, 9, 12))</f>
        <v>8929710</v>
      </c>
      <c r="R723" s="25">
        <f>SUMIFS(Main_table[Amount], Main_table[Order Date], "&gt;"&amp;DATE(2022, 9, 12)-90, Main_table[Order Date], "&lt;="&amp;DATE(2022, 9, 12))</f>
        <v>12529390</v>
      </c>
      <c r="S723" s="25" t="b">
        <f>AND(Main_table[[#This Row],[Order Date]] &gt; DATE(2022,8,12), Main_table[[#This Row],[Order Date]] &lt;=DATE(2022,9,12))</f>
        <v>0</v>
      </c>
    </row>
    <row r="724" spans="2:19" ht="13.8" x14ac:dyDescent="0.25">
      <c r="B724" s="6" t="s">
        <v>2188</v>
      </c>
      <c r="C724" s="15">
        <v>44755</v>
      </c>
      <c r="D724" s="6" t="str">
        <f>TEXT(Main_table[[#This Row],[Order Date]],"d")</f>
        <v>13</v>
      </c>
      <c r="E724" s="6" t="str">
        <f>TEXT(Main_table[[#This Row],[Order Date]],"dddd")</f>
        <v>Wednesday</v>
      </c>
      <c r="F724" s="6" t="str">
        <f>TEXT(Main_table[[#This Row],[Order Date]],"mmmm")</f>
        <v>July</v>
      </c>
      <c r="G724" s="6" t="s">
        <v>2189</v>
      </c>
      <c r="H724" s="6" t="s">
        <v>2190</v>
      </c>
      <c r="I724" s="6" t="s">
        <v>21</v>
      </c>
      <c r="J724" s="6" t="s">
        <v>16</v>
      </c>
      <c r="K724" s="25">
        <v>210</v>
      </c>
      <c r="L724" s="26">
        <v>4</v>
      </c>
      <c r="M724" s="25">
        <f>Main_table[[#This Row],[Qty]]*Main_table[[#This Row],[Price]]</f>
        <v>840</v>
      </c>
      <c r="N724" s="6" t="s">
        <v>23</v>
      </c>
      <c r="O724" s="25">
        <f>SUMIFS(Main_table[Amount], Main_table[Order Date], "&gt;"&amp;Main_table[[#This Row],[Order Date]]-30,Main_table[Order Date], "&lt;="&amp;Main_table[[#This Row],[Order Date]])</f>
        <v>2178920</v>
      </c>
      <c r="P724" s="25">
        <f>SUMIFS(Main_table[Amount], Main_table[Order Date], "&gt;"&amp;Main_table[[#This Row],[Order Date]]-90,Main_table[Order Date], "&lt;="&amp;Main_table[[#This Row],[Order Date]])</f>
        <v>6452720</v>
      </c>
      <c r="Q724" s="25">
        <f>SUMIFS(Main_table[Amount], Main_table[Order Date], "&gt;"&amp;DATE(2022, 9, 12)-30, Main_table[Order Date], "&lt;="&amp;DATE(2022, 9, 12))</f>
        <v>8929710</v>
      </c>
      <c r="R724" s="25">
        <f>SUMIFS(Main_table[Amount], Main_table[Order Date], "&gt;"&amp;DATE(2022, 9, 12)-90, Main_table[Order Date], "&lt;="&amp;DATE(2022, 9, 12))</f>
        <v>12529390</v>
      </c>
      <c r="S724" s="25" t="b">
        <f>AND(Main_table[[#This Row],[Order Date]] &gt; DATE(2022,8,12), Main_table[[#This Row],[Order Date]] &lt;=DATE(2022,9,12))</f>
        <v>0</v>
      </c>
    </row>
    <row r="725" spans="2:19" ht="13.8" x14ac:dyDescent="0.25">
      <c r="B725" s="6" t="s">
        <v>2191</v>
      </c>
      <c r="C725" s="15">
        <v>44755</v>
      </c>
      <c r="D725" s="6" t="str">
        <f>TEXT(Main_table[[#This Row],[Order Date]],"d")</f>
        <v>13</v>
      </c>
      <c r="E725" s="6" t="str">
        <f>TEXT(Main_table[[#This Row],[Order Date]],"dddd")</f>
        <v>Wednesday</v>
      </c>
      <c r="F725" s="6" t="str">
        <f>TEXT(Main_table[[#This Row],[Order Date]],"mmmm")</f>
        <v>July</v>
      </c>
      <c r="G725" s="6" t="s">
        <v>2192</v>
      </c>
      <c r="H725" s="6" t="s">
        <v>2193</v>
      </c>
      <c r="I725" s="6" t="s">
        <v>27</v>
      </c>
      <c r="J725" s="6" t="s">
        <v>22</v>
      </c>
      <c r="K725" s="25">
        <v>4000</v>
      </c>
      <c r="L725" s="26">
        <v>5</v>
      </c>
      <c r="M725" s="25">
        <f>Main_table[[#This Row],[Qty]]*Main_table[[#This Row],[Price]]</f>
        <v>20000</v>
      </c>
      <c r="N725" s="6" t="s">
        <v>17</v>
      </c>
      <c r="O725" s="25">
        <f>SUMIFS(Main_table[Amount], Main_table[Order Date], "&gt;"&amp;Main_table[[#This Row],[Order Date]]-30,Main_table[Order Date], "&lt;="&amp;Main_table[[#This Row],[Order Date]])</f>
        <v>2178920</v>
      </c>
      <c r="P725" s="25">
        <f>SUMIFS(Main_table[Amount], Main_table[Order Date], "&gt;"&amp;Main_table[[#This Row],[Order Date]]-90,Main_table[Order Date], "&lt;="&amp;Main_table[[#This Row],[Order Date]])</f>
        <v>6452720</v>
      </c>
      <c r="Q725" s="25">
        <f>SUMIFS(Main_table[Amount], Main_table[Order Date], "&gt;"&amp;DATE(2022, 9, 12)-30, Main_table[Order Date], "&lt;="&amp;DATE(2022, 9, 12))</f>
        <v>8929710</v>
      </c>
      <c r="R725" s="25">
        <f>SUMIFS(Main_table[Amount], Main_table[Order Date], "&gt;"&amp;DATE(2022, 9, 12)-90, Main_table[Order Date], "&lt;="&amp;DATE(2022, 9, 12))</f>
        <v>12529390</v>
      </c>
      <c r="S725" s="25" t="b">
        <f>AND(Main_table[[#This Row],[Order Date]] &gt; DATE(2022,8,12), Main_table[[#This Row],[Order Date]] &lt;=DATE(2022,9,12))</f>
        <v>0</v>
      </c>
    </row>
    <row r="726" spans="2:19" ht="13.8" x14ac:dyDescent="0.25">
      <c r="B726" s="6" t="s">
        <v>2194</v>
      </c>
      <c r="C726" s="15">
        <v>44755</v>
      </c>
      <c r="D726" s="6" t="str">
        <f>TEXT(Main_table[[#This Row],[Order Date]],"d")</f>
        <v>13</v>
      </c>
      <c r="E726" s="6" t="str">
        <f>TEXT(Main_table[[#This Row],[Order Date]],"dddd")</f>
        <v>Wednesday</v>
      </c>
      <c r="F726" s="6" t="str">
        <f>TEXT(Main_table[[#This Row],[Order Date]],"mmmm")</f>
        <v>July</v>
      </c>
      <c r="G726" s="6" t="s">
        <v>2195</v>
      </c>
      <c r="H726" s="6" t="s">
        <v>2196</v>
      </c>
      <c r="I726" s="6" t="s">
        <v>32</v>
      </c>
      <c r="J726" s="6" t="s">
        <v>28</v>
      </c>
      <c r="K726" s="25">
        <v>3200</v>
      </c>
      <c r="L726" s="26">
        <v>6</v>
      </c>
      <c r="M726" s="25">
        <f>Main_table[[#This Row],[Qty]]*Main_table[[#This Row],[Price]]</f>
        <v>19200</v>
      </c>
      <c r="N726" s="6" t="s">
        <v>23</v>
      </c>
      <c r="O726" s="25">
        <f>SUMIFS(Main_table[Amount], Main_table[Order Date], "&gt;"&amp;Main_table[[#This Row],[Order Date]]-30,Main_table[Order Date], "&lt;="&amp;Main_table[[#This Row],[Order Date]])</f>
        <v>2178920</v>
      </c>
      <c r="P726" s="25">
        <f>SUMIFS(Main_table[Amount], Main_table[Order Date], "&gt;"&amp;Main_table[[#This Row],[Order Date]]-90,Main_table[Order Date], "&lt;="&amp;Main_table[[#This Row],[Order Date]])</f>
        <v>6452720</v>
      </c>
      <c r="Q726" s="25">
        <f>SUMIFS(Main_table[Amount], Main_table[Order Date], "&gt;"&amp;DATE(2022, 9, 12)-30, Main_table[Order Date], "&lt;="&amp;DATE(2022, 9, 12))</f>
        <v>8929710</v>
      </c>
      <c r="R726" s="25">
        <f>SUMIFS(Main_table[Amount], Main_table[Order Date], "&gt;"&amp;DATE(2022, 9, 12)-90, Main_table[Order Date], "&lt;="&amp;DATE(2022, 9, 12))</f>
        <v>12529390</v>
      </c>
      <c r="S726" s="25" t="b">
        <f>AND(Main_table[[#This Row],[Order Date]] &gt; DATE(2022,8,12), Main_table[[#This Row],[Order Date]] &lt;=DATE(2022,9,12))</f>
        <v>0</v>
      </c>
    </row>
    <row r="727" spans="2:19" ht="13.8" x14ac:dyDescent="0.25">
      <c r="B727" s="6" t="s">
        <v>2197</v>
      </c>
      <c r="C727" s="15">
        <v>44755</v>
      </c>
      <c r="D727" s="6" t="str">
        <f>TEXT(Main_table[[#This Row],[Order Date]],"d")</f>
        <v>13</v>
      </c>
      <c r="E727" s="6" t="str">
        <f>TEXT(Main_table[[#This Row],[Order Date]],"dddd")</f>
        <v>Wednesday</v>
      </c>
      <c r="F727" s="6" t="str">
        <f>TEXT(Main_table[[#This Row],[Order Date]],"mmmm")</f>
        <v>July</v>
      </c>
      <c r="G727" s="6" t="s">
        <v>2198</v>
      </c>
      <c r="H727" s="6" t="s">
        <v>2199</v>
      </c>
      <c r="I727" s="6" t="s">
        <v>15</v>
      </c>
      <c r="J727" s="6" t="s">
        <v>33</v>
      </c>
      <c r="K727" s="25">
        <v>2900</v>
      </c>
      <c r="L727" s="26">
        <v>5</v>
      </c>
      <c r="M727" s="25">
        <f>Main_table[[#This Row],[Qty]]*Main_table[[#This Row],[Price]]</f>
        <v>14500</v>
      </c>
      <c r="N727" s="29" t="s">
        <v>17</v>
      </c>
      <c r="O727" s="25">
        <f>SUMIFS(Main_table[Amount], Main_table[Order Date], "&gt;"&amp;Main_table[[#This Row],[Order Date]]-30,Main_table[Order Date], "&lt;="&amp;Main_table[[#This Row],[Order Date]])</f>
        <v>2178920</v>
      </c>
      <c r="P727" s="25">
        <f>SUMIFS(Main_table[Amount], Main_table[Order Date], "&gt;"&amp;Main_table[[#This Row],[Order Date]]-90,Main_table[Order Date], "&lt;="&amp;Main_table[[#This Row],[Order Date]])</f>
        <v>6452720</v>
      </c>
      <c r="Q727" s="25">
        <f>SUMIFS(Main_table[Amount], Main_table[Order Date], "&gt;"&amp;DATE(2022, 9, 12)-30, Main_table[Order Date], "&lt;="&amp;DATE(2022, 9, 12))</f>
        <v>8929710</v>
      </c>
      <c r="R727" s="25">
        <f>SUMIFS(Main_table[Amount], Main_table[Order Date], "&gt;"&amp;DATE(2022, 9, 12)-90, Main_table[Order Date], "&lt;="&amp;DATE(2022, 9, 12))</f>
        <v>12529390</v>
      </c>
      <c r="S727" s="25" t="b">
        <f>AND(Main_table[[#This Row],[Order Date]] &gt; DATE(2022,8,12), Main_table[[#This Row],[Order Date]] &lt;=DATE(2022,9,12))</f>
        <v>0</v>
      </c>
    </row>
    <row r="728" spans="2:19" ht="13.8" x14ac:dyDescent="0.25">
      <c r="B728" s="6" t="s">
        <v>2200</v>
      </c>
      <c r="C728" s="15">
        <v>44755</v>
      </c>
      <c r="D728" s="6" t="str">
        <f>TEXT(Main_table[[#This Row],[Order Date]],"d")</f>
        <v>13</v>
      </c>
      <c r="E728" s="6" t="str">
        <f>TEXT(Main_table[[#This Row],[Order Date]],"dddd")</f>
        <v>Wednesday</v>
      </c>
      <c r="F728" s="6" t="str">
        <f>TEXT(Main_table[[#This Row],[Order Date]],"mmmm")</f>
        <v>July</v>
      </c>
      <c r="G728" s="6" t="s">
        <v>2201</v>
      </c>
      <c r="H728" s="6" t="s">
        <v>2202</v>
      </c>
      <c r="I728" s="6" t="s">
        <v>21</v>
      </c>
      <c r="J728" s="6" t="s">
        <v>37</v>
      </c>
      <c r="K728" s="25">
        <v>190</v>
      </c>
      <c r="L728" s="26">
        <v>6</v>
      </c>
      <c r="M728" s="25">
        <f>Main_table[[#This Row],[Qty]]*Main_table[[#This Row],[Price]]</f>
        <v>1140</v>
      </c>
      <c r="N728" s="6" t="s">
        <v>23</v>
      </c>
      <c r="O728" s="25">
        <f>SUMIFS(Main_table[Amount], Main_table[Order Date], "&gt;"&amp;Main_table[[#This Row],[Order Date]]-30,Main_table[Order Date], "&lt;="&amp;Main_table[[#This Row],[Order Date]])</f>
        <v>2178920</v>
      </c>
      <c r="P728" s="25">
        <f>SUMIFS(Main_table[Amount], Main_table[Order Date], "&gt;"&amp;Main_table[[#This Row],[Order Date]]-90,Main_table[Order Date], "&lt;="&amp;Main_table[[#This Row],[Order Date]])</f>
        <v>6452720</v>
      </c>
      <c r="Q728" s="25">
        <f>SUMIFS(Main_table[Amount], Main_table[Order Date], "&gt;"&amp;DATE(2022, 9, 12)-30, Main_table[Order Date], "&lt;="&amp;DATE(2022, 9, 12))</f>
        <v>8929710</v>
      </c>
      <c r="R728" s="25">
        <f>SUMIFS(Main_table[Amount], Main_table[Order Date], "&gt;"&amp;DATE(2022, 9, 12)-90, Main_table[Order Date], "&lt;="&amp;DATE(2022, 9, 12))</f>
        <v>12529390</v>
      </c>
      <c r="S728" s="25" t="b">
        <f>AND(Main_table[[#This Row],[Order Date]] &gt; DATE(2022,8,12), Main_table[[#This Row],[Order Date]] &lt;=DATE(2022,9,12))</f>
        <v>0</v>
      </c>
    </row>
    <row r="729" spans="2:19" ht="13.8" x14ac:dyDescent="0.25">
      <c r="B729" s="6" t="s">
        <v>2203</v>
      </c>
      <c r="C729" s="15">
        <v>44755</v>
      </c>
      <c r="D729" s="6" t="str">
        <f>TEXT(Main_table[[#This Row],[Order Date]],"d")</f>
        <v>13</v>
      </c>
      <c r="E729" s="6" t="str">
        <f>TEXT(Main_table[[#This Row],[Order Date]],"dddd")</f>
        <v>Wednesday</v>
      </c>
      <c r="F729" s="6" t="str">
        <f>TEXT(Main_table[[#This Row],[Order Date]],"mmmm")</f>
        <v>July</v>
      </c>
      <c r="G729" s="6" t="s">
        <v>2204</v>
      </c>
      <c r="H729" s="6" t="s">
        <v>2205</v>
      </c>
      <c r="I729" s="6" t="s">
        <v>27</v>
      </c>
      <c r="J729" s="6" t="s">
        <v>41</v>
      </c>
      <c r="K729" s="25">
        <v>4000</v>
      </c>
      <c r="L729" s="26">
        <v>5</v>
      </c>
      <c r="M729" s="25">
        <f>Main_table[[#This Row],[Qty]]*Main_table[[#This Row],[Price]]</f>
        <v>20000</v>
      </c>
      <c r="N729" s="6" t="s">
        <v>17</v>
      </c>
      <c r="O729" s="25">
        <f>SUMIFS(Main_table[Amount], Main_table[Order Date], "&gt;"&amp;Main_table[[#This Row],[Order Date]]-30,Main_table[Order Date], "&lt;="&amp;Main_table[[#This Row],[Order Date]])</f>
        <v>2178920</v>
      </c>
      <c r="P729" s="25">
        <f>SUMIFS(Main_table[Amount], Main_table[Order Date], "&gt;"&amp;Main_table[[#This Row],[Order Date]]-90,Main_table[Order Date], "&lt;="&amp;Main_table[[#This Row],[Order Date]])</f>
        <v>6452720</v>
      </c>
      <c r="Q729" s="25">
        <f>SUMIFS(Main_table[Amount], Main_table[Order Date], "&gt;"&amp;DATE(2022, 9, 12)-30, Main_table[Order Date], "&lt;="&amp;DATE(2022, 9, 12))</f>
        <v>8929710</v>
      </c>
      <c r="R729" s="25">
        <f>SUMIFS(Main_table[Amount], Main_table[Order Date], "&gt;"&amp;DATE(2022, 9, 12)-90, Main_table[Order Date], "&lt;="&amp;DATE(2022, 9, 12))</f>
        <v>12529390</v>
      </c>
      <c r="S729" s="25" t="b">
        <f>AND(Main_table[[#This Row],[Order Date]] &gt; DATE(2022,8,12), Main_table[[#This Row],[Order Date]] &lt;=DATE(2022,9,12))</f>
        <v>0</v>
      </c>
    </row>
    <row r="730" spans="2:19" ht="13.8" x14ac:dyDescent="0.25">
      <c r="B730" s="6" t="s">
        <v>2206</v>
      </c>
      <c r="C730" s="15">
        <v>44755</v>
      </c>
      <c r="D730" s="6" t="str">
        <f>TEXT(Main_table[[#This Row],[Order Date]],"d")</f>
        <v>13</v>
      </c>
      <c r="E730" s="6" t="str">
        <f>TEXT(Main_table[[#This Row],[Order Date]],"dddd")</f>
        <v>Wednesday</v>
      </c>
      <c r="F730" s="6" t="str">
        <f>TEXT(Main_table[[#This Row],[Order Date]],"mmmm")</f>
        <v>July</v>
      </c>
      <c r="G730" s="6" t="s">
        <v>2207</v>
      </c>
      <c r="H730" s="6" t="s">
        <v>2208</v>
      </c>
      <c r="I730" s="6" t="s">
        <v>32</v>
      </c>
      <c r="J730" s="6" t="s">
        <v>45</v>
      </c>
      <c r="K730" s="25">
        <v>1500</v>
      </c>
      <c r="L730" s="26">
        <v>6</v>
      </c>
      <c r="M730" s="25">
        <f>Main_table[[#This Row],[Qty]]*Main_table[[#This Row],[Price]]</f>
        <v>9000</v>
      </c>
      <c r="N730" s="6" t="s">
        <v>23</v>
      </c>
      <c r="O730" s="25">
        <f>SUMIFS(Main_table[Amount], Main_table[Order Date], "&gt;"&amp;Main_table[[#This Row],[Order Date]]-30,Main_table[Order Date], "&lt;="&amp;Main_table[[#This Row],[Order Date]])</f>
        <v>2178920</v>
      </c>
      <c r="P730" s="25">
        <f>SUMIFS(Main_table[Amount], Main_table[Order Date], "&gt;"&amp;Main_table[[#This Row],[Order Date]]-90,Main_table[Order Date], "&lt;="&amp;Main_table[[#This Row],[Order Date]])</f>
        <v>6452720</v>
      </c>
      <c r="Q730" s="25">
        <f>SUMIFS(Main_table[Amount], Main_table[Order Date], "&gt;"&amp;DATE(2022, 9, 12)-30, Main_table[Order Date], "&lt;="&amp;DATE(2022, 9, 12))</f>
        <v>8929710</v>
      </c>
      <c r="R730" s="25">
        <f>SUMIFS(Main_table[Amount], Main_table[Order Date], "&gt;"&amp;DATE(2022, 9, 12)-90, Main_table[Order Date], "&lt;="&amp;DATE(2022, 9, 12))</f>
        <v>12529390</v>
      </c>
      <c r="S730" s="25" t="b">
        <f>AND(Main_table[[#This Row],[Order Date]] &gt; DATE(2022,8,12), Main_table[[#This Row],[Order Date]] &lt;=DATE(2022,9,12))</f>
        <v>0</v>
      </c>
    </row>
    <row r="731" spans="2:19" ht="13.8" x14ac:dyDescent="0.25">
      <c r="B731" s="6" t="s">
        <v>2209</v>
      </c>
      <c r="C731" s="15">
        <v>44756</v>
      </c>
      <c r="D731" s="6" t="str">
        <f>TEXT(Main_table[[#This Row],[Order Date]],"d")</f>
        <v>14</v>
      </c>
      <c r="E731" s="6" t="str">
        <f>TEXT(Main_table[[#This Row],[Order Date]],"dddd")</f>
        <v>Thursday</v>
      </c>
      <c r="F731" s="6" t="str">
        <f>TEXT(Main_table[[#This Row],[Order Date]],"mmmm")</f>
        <v>July</v>
      </c>
      <c r="G731" s="6" t="s">
        <v>2210</v>
      </c>
      <c r="H731" s="6" t="s">
        <v>2211</v>
      </c>
      <c r="I731" s="6" t="s">
        <v>15</v>
      </c>
      <c r="J731" s="6" t="s">
        <v>16</v>
      </c>
      <c r="K731" s="25">
        <v>210</v>
      </c>
      <c r="L731" s="26">
        <v>2</v>
      </c>
      <c r="M731" s="25">
        <f>Main_table[[#This Row],[Qty]]*Main_table[[#This Row],[Price]]</f>
        <v>420</v>
      </c>
      <c r="N731" s="29" t="s">
        <v>17</v>
      </c>
      <c r="O731" s="25">
        <f>SUMIFS(Main_table[Amount], Main_table[Order Date], "&gt;"&amp;Main_table[[#This Row],[Order Date]]-30,Main_table[Order Date], "&lt;="&amp;Main_table[[#This Row],[Order Date]])</f>
        <v>2128930</v>
      </c>
      <c r="P731" s="25">
        <f>SUMIFS(Main_table[Amount], Main_table[Order Date], "&gt;"&amp;Main_table[[#This Row],[Order Date]]-90,Main_table[Order Date], "&lt;="&amp;Main_table[[#This Row],[Order Date]])</f>
        <v>6402730</v>
      </c>
      <c r="Q731" s="25">
        <f>SUMIFS(Main_table[Amount], Main_table[Order Date], "&gt;"&amp;DATE(2022, 9, 12)-30, Main_table[Order Date], "&lt;="&amp;DATE(2022, 9, 12))</f>
        <v>8929710</v>
      </c>
      <c r="R731" s="25">
        <f>SUMIFS(Main_table[Amount], Main_table[Order Date], "&gt;"&amp;DATE(2022, 9, 12)-90, Main_table[Order Date], "&lt;="&amp;DATE(2022, 9, 12))</f>
        <v>12529390</v>
      </c>
      <c r="S731" s="25" t="b">
        <f>AND(Main_table[[#This Row],[Order Date]] &gt; DATE(2022,8,12), Main_table[[#This Row],[Order Date]] &lt;=DATE(2022,9,12))</f>
        <v>0</v>
      </c>
    </row>
    <row r="732" spans="2:19" ht="13.8" x14ac:dyDescent="0.25">
      <c r="B732" s="6" t="s">
        <v>2212</v>
      </c>
      <c r="C732" s="15">
        <v>44756</v>
      </c>
      <c r="D732" s="6" t="str">
        <f>TEXT(Main_table[[#This Row],[Order Date]],"d")</f>
        <v>14</v>
      </c>
      <c r="E732" s="6" t="str">
        <f>TEXT(Main_table[[#This Row],[Order Date]],"dddd")</f>
        <v>Thursday</v>
      </c>
      <c r="F732" s="6" t="str">
        <f>TEXT(Main_table[[#This Row],[Order Date]],"mmmm")</f>
        <v>July</v>
      </c>
      <c r="G732" s="6" t="s">
        <v>2213</v>
      </c>
      <c r="H732" s="6" t="s">
        <v>2214</v>
      </c>
      <c r="I732" s="6" t="s">
        <v>21</v>
      </c>
      <c r="J732" s="6" t="s">
        <v>22</v>
      </c>
      <c r="K732" s="25">
        <v>4000</v>
      </c>
      <c r="L732" s="26">
        <v>3</v>
      </c>
      <c r="M732" s="25">
        <f>Main_table[[#This Row],[Qty]]*Main_table[[#This Row],[Price]]</f>
        <v>12000</v>
      </c>
      <c r="N732" s="6" t="s">
        <v>23</v>
      </c>
      <c r="O732" s="25">
        <f>SUMIFS(Main_table[Amount], Main_table[Order Date], "&gt;"&amp;Main_table[[#This Row],[Order Date]]-30,Main_table[Order Date], "&lt;="&amp;Main_table[[#This Row],[Order Date]])</f>
        <v>2128930</v>
      </c>
      <c r="P732" s="25">
        <f>SUMIFS(Main_table[Amount], Main_table[Order Date], "&gt;"&amp;Main_table[[#This Row],[Order Date]]-90,Main_table[Order Date], "&lt;="&amp;Main_table[[#This Row],[Order Date]])</f>
        <v>6402730</v>
      </c>
      <c r="Q732" s="25">
        <f>SUMIFS(Main_table[Amount], Main_table[Order Date], "&gt;"&amp;DATE(2022, 9, 12)-30, Main_table[Order Date], "&lt;="&amp;DATE(2022, 9, 12))</f>
        <v>8929710</v>
      </c>
      <c r="R732" s="25">
        <f>SUMIFS(Main_table[Amount], Main_table[Order Date], "&gt;"&amp;DATE(2022, 9, 12)-90, Main_table[Order Date], "&lt;="&amp;DATE(2022, 9, 12))</f>
        <v>12529390</v>
      </c>
      <c r="S732" s="25" t="b">
        <f>AND(Main_table[[#This Row],[Order Date]] &gt; DATE(2022,8,12), Main_table[[#This Row],[Order Date]] &lt;=DATE(2022,9,12))</f>
        <v>0</v>
      </c>
    </row>
    <row r="733" spans="2:19" ht="13.8" x14ac:dyDescent="0.25">
      <c r="B733" s="6" t="s">
        <v>2215</v>
      </c>
      <c r="C733" s="15">
        <v>44756</v>
      </c>
      <c r="D733" s="6" t="str">
        <f>TEXT(Main_table[[#This Row],[Order Date]],"d")</f>
        <v>14</v>
      </c>
      <c r="E733" s="6" t="str">
        <f>TEXT(Main_table[[#This Row],[Order Date]],"dddd")</f>
        <v>Thursday</v>
      </c>
      <c r="F733" s="6" t="str">
        <f>TEXT(Main_table[[#This Row],[Order Date]],"mmmm")</f>
        <v>July</v>
      </c>
      <c r="G733" s="6" t="s">
        <v>2216</v>
      </c>
      <c r="H733" s="6" t="s">
        <v>2217</v>
      </c>
      <c r="I733" s="6" t="s">
        <v>27</v>
      </c>
      <c r="J733" s="6" t="s">
        <v>28</v>
      </c>
      <c r="K733" s="25">
        <v>3200</v>
      </c>
      <c r="L733" s="26">
        <v>5</v>
      </c>
      <c r="M733" s="25">
        <f>Main_table[[#This Row],[Qty]]*Main_table[[#This Row],[Price]]</f>
        <v>16000</v>
      </c>
      <c r="N733" s="6" t="s">
        <v>17</v>
      </c>
      <c r="O733" s="25">
        <f>SUMIFS(Main_table[Amount], Main_table[Order Date], "&gt;"&amp;Main_table[[#This Row],[Order Date]]-30,Main_table[Order Date], "&lt;="&amp;Main_table[[#This Row],[Order Date]])</f>
        <v>2128930</v>
      </c>
      <c r="P733" s="25">
        <f>SUMIFS(Main_table[Amount], Main_table[Order Date], "&gt;"&amp;Main_table[[#This Row],[Order Date]]-90,Main_table[Order Date], "&lt;="&amp;Main_table[[#This Row],[Order Date]])</f>
        <v>6402730</v>
      </c>
      <c r="Q733" s="25">
        <f>SUMIFS(Main_table[Amount], Main_table[Order Date], "&gt;"&amp;DATE(2022, 9, 12)-30, Main_table[Order Date], "&lt;="&amp;DATE(2022, 9, 12))</f>
        <v>8929710</v>
      </c>
      <c r="R733" s="25">
        <f>SUMIFS(Main_table[Amount], Main_table[Order Date], "&gt;"&amp;DATE(2022, 9, 12)-90, Main_table[Order Date], "&lt;="&amp;DATE(2022, 9, 12))</f>
        <v>12529390</v>
      </c>
      <c r="S733" s="25" t="b">
        <f>AND(Main_table[[#This Row],[Order Date]] &gt; DATE(2022,8,12), Main_table[[#This Row],[Order Date]] &lt;=DATE(2022,9,12))</f>
        <v>0</v>
      </c>
    </row>
    <row r="734" spans="2:19" ht="13.8" x14ac:dyDescent="0.25">
      <c r="B734" s="6" t="s">
        <v>2218</v>
      </c>
      <c r="C734" s="15">
        <v>44756</v>
      </c>
      <c r="D734" s="6" t="str">
        <f>TEXT(Main_table[[#This Row],[Order Date]],"d")</f>
        <v>14</v>
      </c>
      <c r="E734" s="6" t="str">
        <f>TEXT(Main_table[[#This Row],[Order Date]],"dddd")</f>
        <v>Thursday</v>
      </c>
      <c r="F734" s="6" t="str">
        <f>TEXT(Main_table[[#This Row],[Order Date]],"mmmm")</f>
        <v>July</v>
      </c>
      <c r="G734" s="6" t="s">
        <v>2219</v>
      </c>
      <c r="H734" s="6" t="s">
        <v>2220</v>
      </c>
      <c r="I734" s="6" t="s">
        <v>32</v>
      </c>
      <c r="J734" s="6" t="s">
        <v>33</v>
      </c>
      <c r="K734" s="25">
        <v>2900</v>
      </c>
      <c r="L734" s="26">
        <v>3</v>
      </c>
      <c r="M734" s="25">
        <f>Main_table[[#This Row],[Qty]]*Main_table[[#This Row],[Price]]</f>
        <v>8700</v>
      </c>
      <c r="N734" s="6" t="s">
        <v>23</v>
      </c>
      <c r="O734" s="25">
        <f>SUMIFS(Main_table[Amount], Main_table[Order Date], "&gt;"&amp;Main_table[[#This Row],[Order Date]]-30,Main_table[Order Date], "&lt;="&amp;Main_table[[#This Row],[Order Date]])</f>
        <v>2128930</v>
      </c>
      <c r="P734" s="25">
        <f>SUMIFS(Main_table[Amount], Main_table[Order Date], "&gt;"&amp;Main_table[[#This Row],[Order Date]]-90,Main_table[Order Date], "&lt;="&amp;Main_table[[#This Row],[Order Date]])</f>
        <v>6402730</v>
      </c>
      <c r="Q734" s="25">
        <f>SUMIFS(Main_table[Amount], Main_table[Order Date], "&gt;"&amp;DATE(2022, 9, 12)-30, Main_table[Order Date], "&lt;="&amp;DATE(2022, 9, 12))</f>
        <v>8929710</v>
      </c>
      <c r="R734" s="25">
        <f>SUMIFS(Main_table[Amount], Main_table[Order Date], "&gt;"&amp;DATE(2022, 9, 12)-90, Main_table[Order Date], "&lt;="&amp;DATE(2022, 9, 12))</f>
        <v>12529390</v>
      </c>
      <c r="S734" s="25" t="b">
        <f>AND(Main_table[[#This Row],[Order Date]] &gt; DATE(2022,8,12), Main_table[[#This Row],[Order Date]] &lt;=DATE(2022,9,12))</f>
        <v>0</v>
      </c>
    </row>
    <row r="735" spans="2:19" ht="13.8" x14ac:dyDescent="0.25">
      <c r="B735" s="6" t="s">
        <v>2221</v>
      </c>
      <c r="C735" s="15">
        <v>44756</v>
      </c>
      <c r="D735" s="6" t="str">
        <f>TEXT(Main_table[[#This Row],[Order Date]],"d")</f>
        <v>14</v>
      </c>
      <c r="E735" s="6" t="str">
        <f>TEXT(Main_table[[#This Row],[Order Date]],"dddd")</f>
        <v>Thursday</v>
      </c>
      <c r="F735" s="6" t="str">
        <f>TEXT(Main_table[[#This Row],[Order Date]],"mmmm")</f>
        <v>July</v>
      </c>
      <c r="G735" s="6" t="s">
        <v>2222</v>
      </c>
      <c r="H735" s="6" t="s">
        <v>2223</v>
      </c>
      <c r="I735" s="6" t="s">
        <v>15</v>
      </c>
      <c r="J735" s="6" t="s">
        <v>37</v>
      </c>
      <c r="K735" s="25">
        <v>190</v>
      </c>
      <c r="L735" s="26">
        <v>1</v>
      </c>
      <c r="M735" s="25">
        <f>Main_table[[#This Row],[Qty]]*Main_table[[#This Row],[Price]]</f>
        <v>190</v>
      </c>
      <c r="N735" s="29" t="s">
        <v>17</v>
      </c>
      <c r="O735" s="25">
        <f>SUMIFS(Main_table[Amount], Main_table[Order Date], "&gt;"&amp;Main_table[[#This Row],[Order Date]]-30,Main_table[Order Date], "&lt;="&amp;Main_table[[#This Row],[Order Date]])</f>
        <v>2128930</v>
      </c>
      <c r="P735" s="25">
        <f>SUMIFS(Main_table[Amount], Main_table[Order Date], "&gt;"&amp;Main_table[[#This Row],[Order Date]]-90,Main_table[Order Date], "&lt;="&amp;Main_table[[#This Row],[Order Date]])</f>
        <v>6402730</v>
      </c>
      <c r="Q735" s="25">
        <f>SUMIFS(Main_table[Amount], Main_table[Order Date], "&gt;"&amp;DATE(2022, 9, 12)-30, Main_table[Order Date], "&lt;="&amp;DATE(2022, 9, 12))</f>
        <v>8929710</v>
      </c>
      <c r="R735" s="25">
        <f>SUMIFS(Main_table[Amount], Main_table[Order Date], "&gt;"&amp;DATE(2022, 9, 12)-90, Main_table[Order Date], "&lt;="&amp;DATE(2022, 9, 12))</f>
        <v>12529390</v>
      </c>
      <c r="S735" s="25" t="b">
        <f>AND(Main_table[[#This Row],[Order Date]] &gt; DATE(2022,8,12), Main_table[[#This Row],[Order Date]] &lt;=DATE(2022,9,12))</f>
        <v>0</v>
      </c>
    </row>
    <row r="736" spans="2:19" ht="13.8" x14ac:dyDescent="0.25">
      <c r="B736" s="6" t="s">
        <v>2224</v>
      </c>
      <c r="C736" s="15">
        <v>44756</v>
      </c>
      <c r="D736" s="6" t="str">
        <f>TEXT(Main_table[[#This Row],[Order Date]],"d")</f>
        <v>14</v>
      </c>
      <c r="E736" s="6" t="str">
        <f>TEXT(Main_table[[#This Row],[Order Date]],"dddd")</f>
        <v>Thursday</v>
      </c>
      <c r="F736" s="6" t="str">
        <f>TEXT(Main_table[[#This Row],[Order Date]],"mmmm")</f>
        <v>July</v>
      </c>
      <c r="G736" s="6" t="s">
        <v>2225</v>
      </c>
      <c r="H736" s="6" t="s">
        <v>2226</v>
      </c>
      <c r="I736" s="6" t="s">
        <v>21</v>
      </c>
      <c r="J736" s="6" t="s">
        <v>41</v>
      </c>
      <c r="K736" s="25">
        <v>4000</v>
      </c>
      <c r="L736" s="26">
        <v>2</v>
      </c>
      <c r="M736" s="25">
        <f>Main_table[[#This Row],[Qty]]*Main_table[[#This Row],[Price]]</f>
        <v>8000</v>
      </c>
      <c r="N736" s="6" t="s">
        <v>23</v>
      </c>
      <c r="O736" s="25">
        <f>SUMIFS(Main_table[Amount], Main_table[Order Date], "&gt;"&amp;Main_table[[#This Row],[Order Date]]-30,Main_table[Order Date], "&lt;="&amp;Main_table[[#This Row],[Order Date]])</f>
        <v>2128930</v>
      </c>
      <c r="P736" s="25">
        <f>SUMIFS(Main_table[Amount], Main_table[Order Date], "&gt;"&amp;Main_table[[#This Row],[Order Date]]-90,Main_table[Order Date], "&lt;="&amp;Main_table[[#This Row],[Order Date]])</f>
        <v>6402730</v>
      </c>
      <c r="Q736" s="25">
        <f>SUMIFS(Main_table[Amount], Main_table[Order Date], "&gt;"&amp;DATE(2022, 9, 12)-30, Main_table[Order Date], "&lt;="&amp;DATE(2022, 9, 12))</f>
        <v>8929710</v>
      </c>
      <c r="R736" s="25">
        <f>SUMIFS(Main_table[Amount], Main_table[Order Date], "&gt;"&amp;DATE(2022, 9, 12)-90, Main_table[Order Date], "&lt;="&amp;DATE(2022, 9, 12))</f>
        <v>12529390</v>
      </c>
      <c r="S736" s="25" t="b">
        <f>AND(Main_table[[#This Row],[Order Date]] &gt; DATE(2022,8,12), Main_table[[#This Row],[Order Date]] &lt;=DATE(2022,9,12))</f>
        <v>0</v>
      </c>
    </row>
    <row r="737" spans="2:19" ht="13.8" x14ac:dyDescent="0.25">
      <c r="B737" s="6" t="s">
        <v>2227</v>
      </c>
      <c r="C737" s="15">
        <v>44756</v>
      </c>
      <c r="D737" s="6" t="str">
        <f>TEXT(Main_table[[#This Row],[Order Date]],"d")</f>
        <v>14</v>
      </c>
      <c r="E737" s="6" t="str">
        <f>TEXT(Main_table[[#This Row],[Order Date]],"dddd")</f>
        <v>Thursday</v>
      </c>
      <c r="F737" s="6" t="str">
        <f>TEXT(Main_table[[#This Row],[Order Date]],"mmmm")</f>
        <v>July</v>
      </c>
      <c r="G737" s="6" t="s">
        <v>2228</v>
      </c>
      <c r="H737" s="6" t="s">
        <v>2229</v>
      </c>
      <c r="I737" s="6" t="s">
        <v>27</v>
      </c>
      <c r="J737" s="6" t="s">
        <v>45</v>
      </c>
      <c r="K737" s="25">
        <v>1500</v>
      </c>
      <c r="L737" s="26">
        <v>3</v>
      </c>
      <c r="M737" s="25">
        <f>Main_table[[#This Row],[Qty]]*Main_table[[#This Row],[Price]]</f>
        <v>4500</v>
      </c>
      <c r="N737" s="6" t="s">
        <v>17</v>
      </c>
      <c r="O737" s="25">
        <f>SUMIFS(Main_table[Amount], Main_table[Order Date], "&gt;"&amp;Main_table[[#This Row],[Order Date]]-30,Main_table[Order Date], "&lt;="&amp;Main_table[[#This Row],[Order Date]])</f>
        <v>2128930</v>
      </c>
      <c r="P737" s="25">
        <f>SUMIFS(Main_table[Amount], Main_table[Order Date], "&gt;"&amp;Main_table[[#This Row],[Order Date]]-90,Main_table[Order Date], "&lt;="&amp;Main_table[[#This Row],[Order Date]])</f>
        <v>6402730</v>
      </c>
      <c r="Q737" s="25">
        <f>SUMIFS(Main_table[Amount], Main_table[Order Date], "&gt;"&amp;DATE(2022, 9, 12)-30, Main_table[Order Date], "&lt;="&amp;DATE(2022, 9, 12))</f>
        <v>8929710</v>
      </c>
      <c r="R737" s="25">
        <f>SUMIFS(Main_table[Amount], Main_table[Order Date], "&gt;"&amp;DATE(2022, 9, 12)-90, Main_table[Order Date], "&lt;="&amp;DATE(2022, 9, 12))</f>
        <v>12529390</v>
      </c>
      <c r="S737" s="25" t="b">
        <f>AND(Main_table[[#This Row],[Order Date]] &gt; DATE(2022,8,12), Main_table[[#This Row],[Order Date]] &lt;=DATE(2022,9,12))</f>
        <v>0</v>
      </c>
    </row>
    <row r="738" spans="2:19" ht="13.8" x14ac:dyDescent="0.25">
      <c r="B738" s="6" t="s">
        <v>2230</v>
      </c>
      <c r="C738" s="15">
        <v>44757</v>
      </c>
      <c r="D738" s="6" t="str">
        <f>TEXT(Main_table[[#This Row],[Order Date]],"d")</f>
        <v>15</v>
      </c>
      <c r="E738" s="6" t="str">
        <f>TEXT(Main_table[[#This Row],[Order Date]],"dddd")</f>
        <v>Friday</v>
      </c>
      <c r="F738" s="6" t="str">
        <f>TEXT(Main_table[[#This Row],[Order Date]],"mmmm")</f>
        <v>July</v>
      </c>
      <c r="G738" s="6" t="s">
        <v>2231</v>
      </c>
      <c r="H738" s="6" t="s">
        <v>2232</v>
      </c>
      <c r="I738" s="6" t="s">
        <v>27</v>
      </c>
      <c r="J738" s="6" t="s">
        <v>37</v>
      </c>
      <c r="K738" s="25">
        <v>210</v>
      </c>
      <c r="L738" s="26">
        <v>5</v>
      </c>
      <c r="M738" s="25">
        <f>Main_table[[#This Row],[Qty]]*Main_table[[#This Row],[Price]]</f>
        <v>1050</v>
      </c>
      <c r="N738" s="6" t="s">
        <v>23</v>
      </c>
      <c r="O738" s="25">
        <f>SUMIFS(Main_table[Amount], Main_table[Order Date], "&gt;"&amp;Main_table[[#This Row],[Order Date]]-30,Main_table[Order Date], "&lt;="&amp;Main_table[[#This Row],[Order Date]])</f>
        <v>2127650</v>
      </c>
      <c r="P738" s="25">
        <f>SUMIFS(Main_table[Amount], Main_table[Order Date], "&gt;"&amp;Main_table[[#This Row],[Order Date]]-90,Main_table[Order Date], "&lt;="&amp;Main_table[[#This Row],[Order Date]])</f>
        <v>6401450</v>
      </c>
      <c r="Q738" s="25">
        <f>SUMIFS(Main_table[Amount], Main_table[Order Date], "&gt;"&amp;DATE(2022, 9, 12)-30, Main_table[Order Date], "&lt;="&amp;DATE(2022, 9, 12))</f>
        <v>8929710</v>
      </c>
      <c r="R738" s="25">
        <f>SUMIFS(Main_table[Amount], Main_table[Order Date], "&gt;"&amp;DATE(2022, 9, 12)-90, Main_table[Order Date], "&lt;="&amp;DATE(2022, 9, 12))</f>
        <v>12529390</v>
      </c>
      <c r="S738" s="25" t="b">
        <f>AND(Main_table[[#This Row],[Order Date]] &gt; DATE(2022,8,12), Main_table[[#This Row],[Order Date]] &lt;=DATE(2022,9,12))</f>
        <v>0</v>
      </c>
    </row>
    <row r="739" spans="2:19" ht="13.8" x14ac:dyDescent="0.25">
      <c r="B739" s="6" t="s">
        <v>2233</v>
      </c>
      <c r="C739" s="15">
        <v>44757</v>
      </c>
      <c r="D739" s="6" t="str">
        <f>TEXT(Main_table[[#This Row],[Order Date]],"d")</f>
        <v>15</v>
      </c>
      <c r="E739" s="6" t="str">
        <f>TEXT(Main_table[[#This Row],[Order Date]],"dddd")</f>
        <v>Friday</v>
      </c>
      <c r="F739" s="6" t="str">
        <f>TEXT(Main_table[[#This Row],[Order Date]],"mmmm")</f>
        <v>July</v>
      </c>
      <c r="G739" s="6" t="s">
        <v>2234</v>
      </c>
      <c r="H739" s="6" t="s">
        <v>2235</v>
      </c>
      <c r="I739" s="6" t="s">
        <v>32</v>
      </c>
      <c r="J739" s="6" t="s">
        <v>41</v>
      </c>
      <c r="K739" s="25">
        <v>4000</v>
      </c>
      <c r="L739" s="26">
        <v>6</v>
      </c>
      <c r="M739" s="25">
        <f>Main_table[[#This Row],[Qty]]*Main_table[[#This Row],[Price]]</f>
        <v>24000</v>
      </c>
      <c r="N739" s="6" t="s">
        <v>17</v>
      </c>
      <c r="O739" s="25">
        <f>SUMIFS(Main_table[Amount], Main_table[Order Date], "&gt;"&amp;Main_table[[#This Row],[Order Date]]-30,Main_table[Order Date], "&lt;="&amp;Main_table[[#This Row],[Order Date]])</f>
        <v>2127650</v>
      </c>
      <c r="P739" s="25">
        <f>SUMIFS(Main_table[Amount], Main_table[Order Date], "&gt;"&amp;Main_table[[#This Row],[Order Date]]-90,Main_table[Order Date], "&lt;="&amp;Main_table[[#This Row],[Order Date]])</f>
        <v>6401450</v>
      </c>
      <c r="Q739" s="25">
        <f>SUMIFS(Main_table[Amount], Main_table[Order Date], "&gt;"&amp;DATE(2022, 9, 12)-30, Main_table[Order Date], "&lt;="&amp;DATE(2022, 9, 12))</f>
        <v>8929710</v>
      </c>
      <c r="R739" s="25">
        <f>SUMIFS(Main_table[Amount], Main_table[Order Date], "&gt;"&amp;DATE(2022, 9, 12)-90, Main_table[Order Date], "&lt;="&amp;DATE(2022, 9, 12))</f>
        <v>12529390</v>
      </c>
      <c r="S739" s="25" t="b">
        <f>AND(Main_table[[#This Row],[Order Date]] &gt; DATE(2022,8,12), Main_table[[#This Row],[Order Date]] &lt;=DATE(2022,9,12))</f>
        <v>0</v>
      </c>
    </row>
    <row r="740" spans="2:19" ht="13.8" x14ac:dyDescent="0.25">
      <c r="B740" s="6" t="s">
        <v>2236</v>
      </c>
      <c r="C740" s="15">
        <v>44757</v>
      </c>
      <c r="D740" s="6" t="str">
        <f>TEXT(Main_table[[#This Row],[Order Date]],"d")</f>
        <v>15</v>
      </c>
      <c r="E740" s="6" t="str">
        <f>TEXT(Main_table[[#This Row],[Order Date]],"dddd")</f>
        <v>Friday</v>
      </c>
      <c r="F740" s="6" t="str">
        <f>TEXT(Main_table[[#This Row],[Order Date]],"mmmm")</f>
        <v>July</v>
      </c>
      <c r="G740" s="6" t="s">
        <v>2237</v>
      </c>
      <c r="H740" s="6" t="s">
        <v>2238</v>
      </c>
      <c r="I740" s="6" t="s">
        <v>15</v>
      </c>
      <c r="J740" s="6" t="s">
        <v>45</v>
      </c>
      <c r="K740" s="25">
        <v>3200</v>
      </c>
      <c r="L740" s="26">
        <v>5</v>
      </c>
      <c r="M740" s="25">
        <f>Main_table[[#This Row],[Qty]]*Main_table[[#This Row],[Price]]</f>
        <v>16000</v>
      </c>
      <c r="N740" s="29" t="s">
        <v>23</v>
      </c>
      <c r="O740" s="25">
        <f>SUMIFS(Main_table[Amount], Main_table[Order Date], "&gt;"&amp;Main_table[[#This Row],[Order Date]]-30,Main_table[Order Date], "&lt;="&amp;Main_table[[#This Row],[Order Date]])</f>
        <v>2127650</v>
      </c>
      <c r="P740" s="25">
        <f>SUMIFS(Main_table[Amount], Main_table[Order Date], "&gt;"&amp;Main_table[[#This Row],[Order Date]]-90,Main_table[Order Date], "&lt;="&amp;Main_table[[#This Row],[Order Date]])</f>
        <v>6401450</v>
      </c>
      <c r="Q740" s="25">
        <f>SUMIFS(Main_table[Amount], Main_table[Order Date], "&gt;"&amp;DATE(2022, 9, 12)-30, Main_table[Order Date], "&lt;="&amp;DATE(2022, 9, 12))</f>
        <v>8929710</v>
      </c>
      <c r="R740" s="25">
        <f>SUMIFS(Main_table[Amount], Main_table[Order Date], "&gt;"&amp;DATE(2022, 9, 12)-90, Main_table[Order Date], "&lt;="&amp;DATE(2022, 9, 12))</f>
        <v>12529390</v>
      </c>
      <c r="S740" s="25" t="b">
        <f>AND(Main_table[[#This Row],[Order Date]] &gt; DATE(2022,8,12), Main_table[[#This Row],[Order Date]] &lt;=DATE(2022,9,12))</f>
        <v>0</v>
      </c>
    </row>
    <row r="741" spans="2:19" ht="13.8" x14ac:dyDescent="0.25">
      <c r="B741" s="6" t="s">
        <v>2239</v>
      </c>
      <c r="C741" s="15">
        <v>44757</v>
      </c>
      <c r="D741" s="6" t="str">
        <f>TEXT(Main_table[[#This Row],[Order Date]],"d")</f>
        <v>15</v>
      </c>
      <c r="E741" s="6" t="str">
        <f>TEXT(Main_table[[#This Row],[Order Date]],"dddd")</f>
        <v>Friday</v>
      </c>
      <c r="F741" s="6" t="str">
        <f>TEXT(Main_table[[#This Row],[Order Date]],"mmmm")</f>
        <v>July</v>
      </c>
      <c r="G741" s="6" t="s">
        <v>2240</v>
      </c>
      <c r="H741" s="6" t="s">
        <v>2241</v>
      </c>
      <c r="I741" s="6" t="s">
        <v>27</v>
      </c>
      <c r="J741" s="6" t="s">
        <v>37</v>
      </c>
      <c r="K741" s="25">
        <v>2900</v>
      </c>
      <c r="L741" s="26">
        <v>6</v>
      </c>
      <c r="M741" s="25">
        <f>Main_table[[#This Row],[Qty]]*Main_table[[#This Row],[Price]]</f>
        <v>17400</v>
      </c>
      <c r="N741" s="6" t="s">
        <v>17</v>
      </c>
      <c r="O741" s="25">
        <f>SUMIFS(Main_table[Amount], Main_table[Order Date], "&gt;"&amp;Main_table[[#This Row],[Order Date]]-30,Main_table[Order Date], "&lt;="&amp;Main_table[[#This Row],[Order Date]])</f>
        <v>2127650</v>
      </c>
      <c r="P741" s="25">
        <f>SUMIFS(Main_table[Amount], Main_table[Order Date], "&gt;"&amp;Main_table[[#This Row],[Order Date]]-90,Main_table[Order Date], "&lt;="&amp;Main_table[[#This Row],[Order Date]])</f>
        <v>6401450</v>
      </c>
      <c r="Q741" s="25">
        <f>SUMIFS(Main_table[Amount], Main_table[Order Date], "&gt;"&amp;DATE(2022, 9, 12)-30, Main_table[Order Date], "&lt;="&amp;DATE(2022, 9, 12))</f>
        <v>8929710</v>
      </c>
      <c r="R741" s="25">
        <f>SUMIFS(Main_table[Amount], Main_table[Order Date], "&gt;"&amp;DATE(2022, 9, 12)-90, Main_table[Order Date], "&lt;="&amp;DATE(2022, 9, 12))</f>
        <v>12529390</v>
      </c>
      <c r="S741" s="25" t="b">
        <f>AND(Main_table[[#This Row],[Order Date]] &gt; DATE(2022,8,12), Main_table[[#This Row],[Order Date]] &lt;=DATE(2022,9,12))</f>
        <v>0</v>
      </c>
    </row>
    <row r="742" spans="2:19" ht="13.8" x14ac:dyDescent="0.25">
      <c r="B742" s="6" t="s">
        <v>2242</v>
      </c>
      <c r="C742" s="15">
        <v>44757</v>
      </c>
      <c r="D742" s="6" t="str">
        <f>TEXT(Main_table[[#This Row],[Order Date]],"d")</f>
        <v>15</v>
      </c>
      <c r="E742" s="6" t="str">
        <f>TEXT(Main_table[[#This Row],[Order Date]],"dddd")</f>
        <v>Friday</v>
      </c>
      <c r="F742" s="6" t="str">
        <f>TEXT(Main_table[[#This Row],[Order Date]],"mmmm")</f>
        <v>July</v>
      </c>
      <c r="G742" s="6" t="s">
        <v>2243</v>
      </c>
      <c r="H742" s="6" t="s">
        <v>2244</v>
      </c>
      <c r="I742" s="6" t="s">
        <v>32</v>
      </c>
      <c r="J742" s="6" t="s">
        <v>41</v>
      </c>
      <c r="K742" s="25">
        <v>190</v>
      </c>
      <c r="L742" s="26">
        <v>5</v>
      </c>
      <c r="M742" s="25">
        <f>Main_table[[#This Row],[Qty]]*Main_table[[#This Row],[Price]]</f>
        <v>950</v>
      </c>
      <c r="N742" s="6" t="s">
        <v>23</v>
      </c>
      <c r="O742" s="25">
        <f>SUMIFS(Main_table[Amount], Main_table[Order Date], "&gt;"&amp;Main_table[[#This Row],[Order Date]]-30,Main_table[Order Date], "&lt;="&amp;Main_table[[#This Row],[Order Date]])</f>
        <v>2127650</v>
      </c>
      <c r="P742" s="25">
        <f>SUMIFS(Main_table[Amount], Main_table[Order Date], "&gt;"&amp;Main_table[[#This Row],[Order Date]]-90,Main_table[Order Date], "&lt;="&amp;Main_table[[#This Row],[Order Date]])</f>
        <v>6401450</v>
      </c>
      <c r="Q742" s="25">
        <f>SUMIFS(Main_table[Amount], Main_table[Order Date], "&gt;"&amp;DATE(2022, 9, 12)-30, Main_table[Order Date], "&lt;="&amp;DATE(2022, 9, 12))</f>
        <v>8929710</v>
      </c>
      <c r="R742" s="25">
        <f>SUMIFS(Main_table[Amount], Main_table[Order Date], "&gt;"&amp;DATE(2022, 9, 12)-90, Main_table[Order Date], "&lt;="&amp;DATE(2022, 9, 12))</f>
        <v>12529390</v>
      </c>
      <c r="S742" s="25" t="b">
        <f>AND(Main_table[[#This Row],[Order Date]] &gt; DATE(2022,8,12), Main_table[[#This Row],[Order Date]] &lt;=DATE(2022,9,12))</f>
        <v>0</v>
      </c>
    </row>
    <row r="743" spans="2:19" ht="13.8" x14ac:dyDescent="0.25">
      <c r="B743" s="6" t="s">
        <v>2245</v>
      </c>
      <c r="C743" s="15">
        <v>44757</v>
      </c>
      <c r="D743" s="6" t="str">
        <f>TEXT(Main_table[[#This Row],[Order Date]],"d")</f>
        <v>15</v>
      </c>
      <c r="E743" s="6" t="str">
        <f>TEXT(Main_table[[#This Row],[Order Date]],"dddd")</f>
        <v>Friday</v>
      </c>
      <c r="F743" s="6" t="str">
        <f>TEXT(Main_table[[#This Row],[Order Date]],"mmmm")</f>
        <v>July</v>
      </c>
      <c r="G743" s="6" t="s">
        <v>2246</v>
      </c>
      <c r="H743" s="6" t="s">
        <v>2247</v>
      </c>
      <c r="I743" s="6" t="s">
        <v>15</v>
      </c>
      <c r="J743" s="6" t="s">
        <v>45</v>
      </c>
      <c r="K743" s="25">
        <v>4000</v>
      </c>
      <c r="L743" s="26">
        <v>6</v>
      </c>
      <c r="M743" s="25">
        <f>Main_table[[#This Row],[Qty]]*Main_table[[#This Row],[Price]]</f>
        <v>24000</v>
      </c>
      <c r="N743" s="29" t="s">
        <v>17</v>
      </c>
      <c r="O743" s="25">
        <f>SUMIFS(Main_table[Amount], Main_table[Order Date], "&gt;"&amp;Main_table[[#This Row],[Order Date]]-30,Main_table[Order Date], "&lt;="&amp;Main_table[[#This Row],[Order Date]])</f>
        <v>2127650</v>
      </c>
      <c r="P743" s="25">
        <f>SUMIFS(Main_table[Amount], Main_table[Order Date], "&gt;"&amp;Main_table[[#This Row],[Order Date]]-90,Main_table[Order Date], "&lt;="&amp;Main_table[[#This Row],[Order Date]])</f>
        <v>6401450</v>
      </c>
      <c r="Q743" s="25">
        <f>SUMIFS(Main_table[Amount], Main_table[Order Date], "&gt;"&amp;DATE(2022, 9, 12)-30, Main_table[Order Date], "&lt;="&amp;DATE(2022, 9, 12))</f>
        <v>8929710</v>
      </c>
      <c r="R743" s="25">
        <f>SUMIFS(Main_table[Amount], Main_table[Order Date], "&gt;"&amp;DATE(2022, 9, 12)-90, Main_table[Order Date], "&lt;="&amp;DATE(2022, 9, 12))</f>
        <v>12529390</v>
      </c>
      <c r="S743" s="25" t="b">
        <f>AND(Main_table[[#This Row],[Order Date]] &gt; DATE(2022,8,12), Main_table[[#This Row],[Order Date]] &lt;=DATE(2022,9,12))</f>
        <v>0</v>
      </c>
    </row>
    <row r="744" spans="2:19" ht="13.8" x14ac:dyDescent="0.25">
      <c r="B744" s="6" t="s">
        <v>2248</v>
      </c>
      <c r="C744" s="15">
        <v>44758</v>
      </c>
      <c r="D744" s="6" t="str">
        <f>TEXT(Main_table[[#This Row],[Order Date]],"d")</f>
        <v>16</v>
      </c>
      <c r="E744" s="6" t="str">
        <f>TEXT(Main_table[[#This Row],[Order Date]],"dddd")</f>
        <v>Saturday</v>
      </c>
      <c r="F744" s="6" t="str">
        <f>TEXT(Main_table[[#This Row],[Order Date]],"mmmm")</f>
        <v>July</v>
      </c>
      <c r="G744" s="6" t="s">
        <v>2180</v>
      </c>
      <c r="H744" s="6" t="s">
        <v>2181</v>
      </c>
      <c r="I744" s="6" t="s">
        <v>27</v>
      </c>
      <c r="J744" s="6" t="s">
        <v>37</v>
      </c>
      <c r="K744" s="25">
        <v>1500</v>
      </c>
      <c r="L744" s="26">
        <v>2</v>
      </c>
      <c r="M744" s="25">
        <f>Main_table[[#This Row],[Qty]]*Main_table[[#This Row],[Price]]</f>
        <v>3000</v>
      </c>
      <c r="N744" s="6" t="s">
        <v>23</v>
      </c>
      <c r="O744" s="25">
        <f>SUMIFS(Main_table[Amount], Main_table[Order Date], "&gt;"&amp;Main_table[[#This Row],[Order Date]]-30,Main_table[Order Date], "&lt;="&amp;Main_table[[#This Row],[Order Date]])</f>
        <v>2120770</v>
      </c>
      <c r="P744" s="25">
        <f>SUMIFS(Main_table[Amount], Main_table[Order Date], "&gt;"&amp;Main_table[[#This Row],[Order Date]]-90,Main_table[Order Date], "&lt;="&amp;Main_table[[#This Row],[Order Date]])</f>
        <v>6394570</v>
      </c>
      <c r="Q744" s="25">
        <f>SUMIFS(Main_table[Amount], Main_table[Order Date], "&gt;"&amp;DATE(2022, 9, 12)-30, Main_table[Order Date], "&lt;="&amp;DATE(2022, 9, 12))</f>
        <v>8929710</v>
      </c>
      <c r="R744" s="25">
        <f>SUMIFS(Main_table[Amount], Main_table[Order Date], "&gt;"&amp;DATE(2022, 9, 12)-90, Main_table[Order Date], "&lt;="&amp;DATE(2022, 9, 12))</f>
        <v>12529390</v>
      </c>
      <c r="S744" s="25" t="b">
        <f>AND(Main_table[[#This Row],[Order Date]] &gt; DATE(2022,8,12), Main_table[[#This Row],[Order Date]] &lt;=DATE(2022,9,12))</f>
        <v>0</v>
      </c>
    </row>
    <row r="745" spans="2:19" ht="13.8" x14ac:dyDescent="0.25">
      <c r="B745" s="6" t="s">
        <v>2249</v>
      </c>
      <c r="C745" s="15">
        <v>44758</v>
      </c>
      <c r="D745" s="6" t="str">
        <f>TEXT(Main_table[[#This Row],[Order Date]],"d")</f>
        <v>16</v>
      </c>
      <c r="E745" s="6" t="str">
        <f>TEXT(Main_table[[#This Row],[Order Date]],"dddd")</f>
        <v>Saturday</v>
      </c>
      <c r="F745" s="6" t="str">
        <f>TEXT(Main_table[[#This Row],[Order Date]],"mmmm")</f>
        <v>July</v>
      </c>
      <c r="G745" s="6" t="s">
        <v>2183</v>
      </c>
      <c r="H745" s="6" t="s">
        <v>2184</v>
      </c>
      <c r="I745" s="6" t="s">
        <v>32</v>
      </c>
      <c r="J745" s="6" t="s">
        <v>41</v>
      </c>
      <c r="K745" s="25">
        <v>210</v>
      </c>
      <c r="L745" s="26">
        <v>3</v>
      </c>
      <c r="M745" s="25">
        <f>Main_table[[#This Row],[Qty]]*Main_table[[#This Row],[Price]]</f>
        <v>630</v>
      </c>
      <c r="N745" s="6" t="s">
        <v>17</v>
      </c>
      <c r="O745" s="25">
        <f>SUMIFS(Main_table[Amount], Main_table[Order Date], "&gt;"&amp;Main_table[[#This Row],[Order Date]]-30,Main_table[Order Date], "&lt;="&amp;Main_table[[#This Row],[Order Date]])</f>
        <v>2120770</v>
      </c>
      <c r="P745" s="25">
        <f>SUMIFS(Main_table[Amount], Main_table[Order Date], "&gt;"&amp;Main_table[[#This Row],[Order Date]]-90,Main_table[Order Date], "&lt;="&amp;Main_table[[#This Row],[Order Date]])</f>
        <v>6394570</v>
      </c>
      <c r="Q745" s="25">
        <f>SUMIFS(Main_table[Amount], Main_table[Order Date], "&gt;"&amp;DATE(2022, 9, 12)-30, Main_table[Order Date], "&lt;="&amp;DATE(2022, 9, 12))</f>
        <v>8929710</v>
      </c>
      <c r="R745" s="25">
        <f>SUMIFS(Main_table[Amount], Main_table[Order Date], "&gt;"&amp;DATE(2022, 9, 12)-90, Main_table[Order Date], "&lt;="&amp;DATE(2022, 9, 12))</f>
        <v>12529390</v>
      </c>
      <c r="S745" s="25" t="b">
        <f>AND(Main_table[[#This Row],[Order Date]] &gt; DATE(2022,8,12), Main_table[[#This Row],[Order Date]] &lt;=DATE(2022,9,12))</f>
        <v>0</v>
      </c>
    </row>
    <row r="746" spans="2:19" ht="13.8" x14ac:dyDescent="0.25">
      <c r="B746" s="6" t="s">
        <v>2250</v>
      </c>
      <c r="C746" s="15">
        <v>44758</v>
      </c>
      <c r="D746" s="6" t="str">
        <f>TEXT(Main_table[[#This Row],[Order Date]],"d")</f>
        <v>16</v>
      </c>
      <c r="E746" s="6" t="str">
        <f>TEXT(Main_table[[#This Row],[Order Date]],"dddd")</f>
        <v>Saturday</v>
      </c>
      <c r="F746" s="6" t="str">
        <f>TEXT(Main_table[[#This Row],[Order Date]],"mmmm")</f>
        <v>July</v>
      </c>
      <c r="G746" s="6" t="s">
        <v>2186</v>
      </c>
      <c r="H746" s="6" t="s">
        <v>2187</v>
      </c>
      <c r="I746" s="6" t="s">
        <v>15</v>
      </c>
      <c r="J746" s="6" t="s">
        <v>45</v>
      </c>
      <c r="K746" s="25">
        <v>4000</v>
      </c>
      <c r="L746" s="26">
        <v>3</v>
      </c>
      <c r="M746" s="25">
        <f>Main_table[[#This Row],[Qty]]*Main_table[[#This Row],[Price]]</f>
        <v>12000</v>
      </c>
      <c r="N746" s="29" t="s">
        <v>23</v>
      </c>
      <c r="O746" s="25">
        <f>SUMIFS(Main_table[Amount], Main_table[Order Date], "&gt;"&amp;Main_table[[#This Row],[Order Date]]-30,Main_table[Order Date], "&lt;="&amp;Main_table[[#This Row],[Order Date]])</f>
        <v>2120770</v>
      </c>
      <c r="P746" s="25">
        <f>SUMIFS(Main_table[Amount], Main_table[Order Date], "&gt;"&amp;Main_table[[#This Row],[Order Date]]-90,Main_table[Order Date], "&lt;="&amp;Main_table[[#This Row],[Order Date]])</f>
        <v>6394570</v>
      </c>
      <c r="Q746" s="25">
        <f>SUMIFS(Main_table[Amount], Main_table[Order Date], "&gt;"&amp;DATE(2022, 9, 12)-30, Main_table[Order Date], "&lt;="&amp;DATE(2022, 9, 12))</f>
        <v>8929710</v>
      </c>
      <c r="R746" s="25">
        <f>SUMIFS(Main_table[Amount], Main_table[Order Date], "&gt;"&amp;DATE(2022, 9, 12)-90, Main_table[Order Date], "&lt;="&amp;DATE(2022, 9, 12))</f>
        <v>12529390</v>
      </c>
      <c r="S746" s="25" t="b">
        <f>AND(Main_table[[#This Row],[Order Date]] &gt; DATE(2022,8,12), Main_table[[#This Row],[Order Date]] &lt;=DATE(2022,9,12))</f>
        <v>0</v>
      </c>
    </row>
    <row r="747" spans="2:19" ht="13.8" x14ac:dyDescent="0.25">
      <c r="B747" s="6" t="s">
        <v>2251</v>
      </c>
      <c r="C747" s="15">
        <v>44758</v>
      </c>
      <c r="D747" s="6" t="str">
        <f>TEXT(Main_table[[#This Row],[Order Date]],"d")</f>
        <v>16</v>
      </c>
      <c r="E747" s="6" t="str">
        <f>TEXT(Main_table[[#This Row],[Order Date]],"dddd")</f>
        <v>Saturday</v>
      </c>
      <c r="F747" s="6" t="str">
        <f>TEXT(Main_table[[#This Row],[Order Date]],"mmmm")</f>
        <v>July</v>
      </c>
      <c r="G747" s="6" t="s">
        <v>2189</v>
      </c>
      <c r="H747" s="6" t="s">
        <v>2190</v>
      </c>
      <c r="I747" s="6" t="s">
        <v>21</v>
      </c>
      <c r="J747" s="6" t="s">
        <v>16</v>
      </c>
      <c r="K747" s="25">
        <v>3200</v>
      </c>
      <c r="L747" s="26">
        <v>4</v>
      </c>
      <c r="M747" s="25">
        <f>Main_table[[#This Row],[Qty]]*Main_table[[#This Row],[Price]]</f>
        <v>12800</v>
      </c>
      <c r="N747" s="6" t="s">
        <v>17</v>
      </c>
      <c r="O747" s="25">
        <f>SUMIFS(Main_table[Amount], Main_table[Order Date], "&gt;"&amp;Main_table[[#This Row],[Order Date]]-30,Main_table[Order Date], "&lt;="&amp;Main_table[[#This Row],[Order Date]])</f>
        <v>2120770</v>
      </c>
      <c r="P747" s="25">
        <f>SUMIFS(Main_table[Amount], Main_table[Order Date], "&gt;"&amp;Main_table[[#This Row],[Order Date]]-90,Main_table[Order Date], "&lt;="&amp;Main_table[[#This Row],[Order Date]])</f>
        <v>6394570</v>
      </c>
      <c r="Q747" s="25">
        <f>SUMIFS(Main_table[Amount], Main_table[Order Date], "&gt;"&amp;DATE(2022, 9, 12)-30, Main_table[Order Date], "&lt;="&amp;DATE(2022, 9, 12))</f>
        <v>8929710</v>
      </c>
      <c r="R747" s="25">
        <f>SUMIFS(Main_table[Amount], Main_table[Order Date], "&gt;"&amp;DATE(2022, 9, 12)-90, Main_table[Order Date], "&lt;="&amp;DATE(2022, 9, 12))</f>
        <v>12529390</v>
      </c>
      <c r="S747" s="25" t="b">
        <f>AND(Main_table[[#This Row],[Order Date]] &gt; DATE(2022,8,12), Main_table[[#This Row],[Order Date]] &lt;=DATE(2022,9,12))</f>
        <v>0</v>
      </c>
    </row>
    <row r="748" spans="2:19" ht="13.8" x14ac:dyDescent="0.25">
      <c r="B748" s="6" t="s">
        <v>2252</v>
      </c>
      <c r="C748" s="15">
        <v>44758</v>
      </c>
      <c r="D748" s="6" t="str">
        <f>TEXT(Main_table[[#This Row],[Order Date]],"d")</f>
        <v>16</v>
      </c>
      <c r="E748" s="6" t="str">
        <f>TEXT(Main_table[[#This Row],[Order Date]],"dddd")</f>
        <v>Saturday</v>
      </c>
      <c r="F748" s="6" t="str">
        <f>TEXT(Main_table[[#This Row],[Order Date]],"mmmm")</f>
        <v>July</v>
      </c>
      <c r="G748" s="6" t="s">
        <v>2192</v>
      </c>
      <c r="H748" s="6" t="s">
        <v>2193</v>
      </c>
      <c r="I748" s="6" t="s">
        <v>27</v>
      </c>
      <c r="J748" s="6" t="s">
        <v>22</v>
      </c>
      <c r="K748" s="25">
        <v>2900</v>
      </c>
      <c r="L748" s="26">
        <v>5</v>
      </c>
      <c r="M748" s="25">
        <f>Main_table[[#This Row],[Qty]]*Main_table[[#This Row],[Price]]</f>
        <v>14500</v>
      </c>
      <c r="N748" s="6" t="s">
        <v>23</v>
      </c>
      <c r="O748" s="25">
        <f>SUMIFS(Main_table[Amount], Main_table[Order Date], "&gt;"&amp;Main_table[[#This Row],[Order Date]]-30,Main_table[Order Date], "&lt;="&amp;Main_table[[#This Row],[Order Date]])</f>
        <v>2120770</v>
      </c>
      <c r="P748" s="25">
        <f>SUMIFS(Main_table[Amount], Main_table[Order Date], "&gt;"&amp;Main_table[[#This Row],[Order Date]]-90,Main_table[Order Date], "&lt;="&amp;Main_table[[#This Row],[Order Date]])</f>
        <v>6394570</v>
      </c>
      <c r="Q748" s="25">
        <f>SUMIFS(Main_table[Amount], Main_table[Order Date], "&gt;"&amp;DATE(2022, 9, 12)-30, Main_table[Order Date], "&lt;="&amp;DATE(2022, 9, 12))</f>
        <v>8929710</v>
      </c>
      <c r="R748" s="25">
        <f>SUMIFS(Main_table[Amount], Main_table[Order Date], "&gt;"&amp;DATE(2022, 9, 12)-90, Main_table[Order Date], "&lt;="&amp;DATE(2022, 9, 12))</f>
        <v>12529390</v>
      </c>
      <c r="S748" s="25" t="b">
        <f>AND(Main_table[[#This Row],[Order Date]] &gt; DATE(2022,8,12), Main_table[[#This Row],[Order Date]] &lt;=DATE(2022,9,12))</f>
        <v>0</v>
      </c>
    </row>
    <row r="749" spans="2:19" ht="13.8" x14ac:dyDescent="0.25">
      <c r="B749" s="6" t="s">
        <v>2253</v>
      </c>
      <c r="C749" s="15">
        <v>44759</v>
      </c>
      <c r="D749" s="6" t="str">
        <f>TEXT(Main_table[[#This Row],[Order Date]],"d")</f>
        <v>17</v>
      </c>
      <c r="E749" s="6" t="str">
        <f>TEXT(Main_table[[#This Row],[Order Date]],"dddd")</f>
        <v>Sunday</v>
      </c>
      <c r="F749" s="6" t="str">
        <f>TEXT(Main_table[[#This Row],[Order Date]],"mmmm")</f>
        <v>July</v>
      </c>
      <c r="G749" s="6" t="s">
        <v>2195</v>
      </c>
      <c r="H749" s="6" t="s">
        <v>2196</v>
      </c>
      <c r="I749" s="6" t="s">
        <v>32</v>
      </c>
      <c r="J749" s="6" t="s">
        <v>28</v>
      </c>
      <c r="K749" s="25">
        <v>190</v>
      </c>
      <c r="L749" s="26">
        <v>6</v>
      </c>
      <c r="M749" s="25">
        <f>Main_table[[#This Row],[Qty]]*Main_table[[#This Row],[Price]]</f>
        <v>1140</v>
      </c>
      <c r="N749" s="6" t="s">
        <v>17</v>
      </c>
      <c r="O749" s="25">
        <f>SUMIFS(Main_table[Amount], Main_table[Order Date], "&gt;"&amp;Main_table[[#This Row],[Order Date]]-30,Main_table[Order Date], "&lt;="&amp;Main_table[[#This Row],[Order Date]])</f>
        <v>2125330</v>
      </c>
      <c r="P749" s="25">
        <f>SUMIFS(Main_table[Amount], Main_table[Order Date], "&gt;"&amp;Main_table[[#This Row],[Order Date]]-90,Main_table[Order Date], "&lt;="&amp;Main_table[[#This Row],[Order Date]])</f>
        <v>6399130</v>
      </c>
      <c r="Q749" s="25">
        <f>SUMIFS(Main_table[Amount], Main_table[Order Date], "&gt;"&amp;DATE(2022, 9, 12)-30, Main_table[Order Date], "&lt;="&amp;DATE(2022, 9, 12))</f>
        <v>8929710</v>
      </c>
      <c r="R749" s="25">
        <f>SUMIFS(Main_table[Amount], Main_table[Order Date], "&gt;"&amp;DATE(2022, 9, 12)-90, Main_table[Order Date], "&lt;="&amp;DATE(2022, 9, 12))</f>
        <v>12529390</v>
      </c>
      <c r="S749" s="25" t="b">
        <f>AND(Main_table[[#This Row],[Order Date]] &gt; DATE(2022,8,12), Main_table[[#This Row],[Order Date]] &lt;=DATE(2022,9,12))</f>
        <v>0</v>
      </c>
    </row>
    <row r="750" spans="2:19" ht="13.8" x14ac:dyDescent="0.25">
      <c r="B750" s="6" t="s">
        <v>2254</v>
      </c>
      <c r="C750" s="15">
        <v>44759</v>
      </c>
      <c r="D750" s="6" t="str">
        <f>TEXT(Main_table[[#This Row],[Order Date]],"d")</f>
        <v>17</v>
      </c>
      <c r="E750" s="6" t="str">
        <f>TEXT(Main_table[[#This Row],[Order Date]],"dddd")</f>
        <v>Sunday</v>
      </c>
      <c r="F750" s="6" t="str">
        <f>TEXT(Main_table[[#This Row],[Order Date]],"mmmm")</f>
        <v>July</v>
      </c>
      <c r="G750" s="6" t="s">
        <v>2198</v>
      </c>
      <c r="H750" s="6" t="s">
        <v>2199</v>
      </c>
      <c r="I750" s="6" t="s">
        <v>15</v>
      </c>
      <c r="J750" s="6" t="s">
        <v>33</v>
      </c>
      <c r="K750" s="25">
        <v>4000</v>
      </c>
      <c r="L750" s="26">
        <v>5</v>
      </c>
      <c r="M750" s="25">
        <f>Main_table[[#This Row],[Qty]]*Main_table[[#This Row],[Price]]</f>
        <v>20000</v>
      </c>
      <c r="N750" s="29" t="s">
        <v>23</v>
      </c>
      <c r="O750" s="25">
        <f>SUMIFS(Main_table[Amount], Main_table[Order Date], "&gt;"&amp;Main_table[[#This Row],[Order Date]]-30,Main_table[Order Date], "&lt;="&amp;Main_table[[#This Row],[Order Date]])</f>
        <v>2125330</v>
      </c>
      <c r="P750" s="25">
        <f>SUMIFS(Main_table[Amount], Main_table[Order Date], "&gt;"&amp;Main_table[[#This Row],[Order Date]]-90,Main_table[Order Date], "&lt;="&amp;Main_table[[#This Row],[Order Date]])</f>
        <v>6399130</v>
      </c>
      <c r="Q750" s="25">
        <f>SUMIFS(Main_table[Amount], Main_table[Order Date], "&gt;"&amp;DATE(2022, 9, 12)-30, Main_table[Order Date], "&lt;="&amp;DATE(2022, 9, 12))</f>
        <v>8929710</v>
      </c>
      <c r="R750" s="25">
        <f>SUMIFS(Main_table[Amount], Main_table[Order Date], "&gt;"&amp;DATE(2022, 9, 12)-90, Main_table[Order Date], "&lt;="&amp;DATE(2022, 9, 12))</f>
        <v>12529390</v>
      </c>
      <c r="S750" s="25" t="b">
        <f>AND(Main_table[[#This Row],[Order Date]] &gt; DATE(2022,8,12), Main_table[[#This Row],[Order Date]] &lt;=DATE(2022,9,12))</f>
        <v>0</v>
      </c>
    </row>
    <row r="751" spans="2:19" ht="13.8" x14ac:dyDescent="0.25">
      <c r="B751" s="6" t="s">
        <v>2255</v>
      </c>
      <c r="C751" s="15">
        <v>44759</v>
      </c>
      <c r="D751" s="6" t="str">
        <f>TEXT(Main_table[[#This Row],[Order Date]],"d")</f>
        <v>17</v>
      </c>
      <c r="E751" s="6" t="str">
        <f>TEXT(Main_table[[#This Row],[Order Date]],"dddd")</f>
        <v>Sunday</v>
      </c>
      <c r="F751" s="6" t="str">
        <f>TEXT(Main_table[[#This Row],[Order Date]],"mmmm")</f>
        <v>July</v>
      </c>
      <c r="G751" s="6" t="s">
        <v>2201</v>
      </c>
      <c r="H751" s="6" t="s">
        <v>2202</v>
      </c>
      <c r="I751" s="6" t="s">
        <v>21</v>
      </c>
      <c r="J751" s="6" t="s">
        <v>37</v>
      </c>
      <c r="K751" s="25">
        <v>1500</v>
      </c>
      <c r="L751" s="26">
        <v>6</v>
      </c>
      <c r="M751" s="25">
        <f>Main_table[[#This Row],[Qty]]*Main_table[[#This Row],[Price]]</f>
        <v>9000</v>
      </c>
      <c r="N751" s="6" t="s">
        <v>17</v>
      </c>
      <c r="O751" s="25">
        <f>SUMIFS(Main_table[Amount], Main_table[Order Date], "&gt;"&amp;Main_table[[#This Row],[Order Date]]-30,Main_table[Order Date], "&lt;="&amp;Main_table[[#This Row],[Order Date]])</f>
        <v>2125330</v>
      </c>
      <c r="P751" s="25">
        <f>SUMIFS(Main_table[Amount], Main_table[Order Date], "&gt;"&amp;Main_table[[#This Row],[Order Date]]-90,Main_table[Order Date], "&lt;="&amp;Main_table[[#This Row],[Order Date]])</f>
        <v>6399130</v>
      </c>
      <c r="Q751" s="25">
        <f>SUMIFS(Main_table[Amount], Main_table[Order Date], "&gt;"&amp;DATE(2022, 9, 12)-30, Main_table[Order Date], "&lt;="&amp;DATE(2022, 9, 12))</f>
        <v>8929710</v>
      </c>
      <c r="R751" s="25">
        <f>SUMIFS(Main_table[Amount], Main_table[Order Date], "&gt;"&amp;DATE(2022, 9, 12)-90, Main_table[Order Date], "&lt;="&amp;DATE(2022, 9, 12))</f>
        <v>12529390</v>
      </c>
      <c r="S751" s="25" t="b">
        <f>AND(Main_table[[#This Row],[Order Date]] &gt; DATE(2022,8,12), Main_table[[#This Row],[Order Date]] &lt;=DATE(2022,9,12))</f>
        <v>0</v>
      </c>
    </row>
    <row r="752" spans="2:19" ht="13.8" x14ac:dyDescent="0.25">
      <c r="B752" s="6" t="s">
        <v>2256</v>
      </c>
      <c r="C752" s="15">
        <v>44759</v>
      </c>
      <c r="D752" s="6" t="str">
        <f>TEXT(Main_table[[#This Row],[Order Date]],"d")</f>
        <v>17</v>
      </c>
      <c r="E752" s="6" t="str">
        <f>TEXT(Main_table[[#This Row],[Order Date]],"dddd")</f>
        <v>Sunday</v>
      </c>
      <c r="F752" s="6" t="str">
        <f>TEXT(Main_table[[#This Row],[Order Date]],"mmmm")</f>
        <v>July</v>
      </c>
      <c r="G752" s="6" t="s">
        <v>2204</v>
      </c>
      <c r="H752" s="6" t="s">
        <v>2205</v>
      </c>
      <c r="I752" s="6" t="s">
        <v>27</v>
      </c>
      <c r="J752" s="6" t="s">
        <v>41</v>
      </c>
      <c r="K752" s="25">
        <v>210</v>
      </c>
      <c r="L752" s="26">
        <v>5</v>
      </c>
      <c r="M752" s="25">
        <f>Main_table[[#This Row],[Qty]]*Main_table[[#This Row],[Price]]</f>
        <v>1050</v>
      </c>
      <c r="N752" s="6" t="s">
        <v>23</v>
      </c>
      <c r="O752" s="25">
        <f>SUMIFS(Main_table[Amount], Main_table[Order Date], "&gt;"&amp;Main_table[[#This Row],[Order Date]]-30,Main_table[Order Date], "&lt;="&amp;Main_table[[#This Row],[Order Date]])</f>
        <v>2125330</v>
      </c>
      <c r="P752" s="25">
        <f>SUMIFS(Main_table[Amount], Main_table[Order Date], "&gt;"&amp;Main_table[[#This Row],[Order Date]]-90,Main_table[Order Date], "&lt;="&amp;Main_table[[#This Row],[Order Date]])</f>
        <v>6399130</v>
      </c>
      <c r="Q752" s="25">
        <f>SUMIFS(Main_table[Amount], Main_table[Order Date], "&gt;"&amp;DATE(2022, 9, 12)-30, Main_table[Order Date], "&lt;="&amp;DATE(2022, 9, 12))</f>
        <v>8929710</v>
      </c>
      <c r="R752" s="25">
        <f>SUMIFS(Main_table[Amount], Main_table[Order Date], "&gt;"&amp;DATE(2022, 9, 12)-90, Main_table[Order Date], "&lt;="&amp;DATE(2022, 9, 12))</f>
        <v>12529390</v>
      </c>
      <c r="S752" s="25" t="b">
        <f>AND(Main_table[[#This Row],[Order Date]] &gt; DATE(2022,8,12), Main_table[[#This Row],[Order Date]] &lt;=DATE(2022,9,12))</f>
        <v>0</v>
      </c>
    </row>
    <row r="753" spans="2:19" ht="13.8" x14ac:dyDescent="0.25">
      <c r="B753" s="6" t="s">
        <v>2257</v>
      </c>
      <c r="C753" s="15">
        <v>44759</v>
      </c>
      <c r="D753" s="6" t="str">
        <f>TEXT(Main_table[[#This Row],[Order Date]],"d")</f>
        <v>17</v>
      </c>
      <c r="E753" s="6" t="str">
        <f>TEXT(Main_table[[#This Row],[Order Date]],"dddd")</f>
        <v>Sunday</v>
      </c>
      <c r="F753" s="6" t="str">
        <f>TEXT(Main_table[[#This Row],[Order Date]],"mmmm")</f>
        <v>July</v>
      </c>
      <c r="G753" s="6" t="s">
        <v>2207</v>
      </c>
      <c r="H753" s="6" t="s">
        <v>2208</v>
      </c>
      <c r="I753" s="6" t="s">
        <v>32</v>
      </c>
      <c r="J753" s="6" t="s">
        <v>45</v>
      </c>
      <c r="K753" s="25">
        <v>4000</v>
      </c>
      <c r="L753" s="26">
        <v>6</v>
      </c>
      <c r="M753" s="25">
        <f>Main_table[[#This Row],[Qty]]*Main_table[[#This Row],[Price]]</f>
        <v>24000</v>
      </c>
      <c r="N753" s="6" t="s">
        <v>17</v>
      </c>
      <c r="O753" s="25">
        <f>SUMIFS(Main_table[Amount], Main_table[Order Date], "&gt;"&amp;Main_table[[#This Row],[Order Date]]-30,Main_table[Order Date], "&lt;="&amp;Main_table[[#This Row],[Order Date]])</f>
        <v>2125330</v>
      </c>
      <c r="P753" s="25">
        <f>SUMIFS(Main_table[Amount], Main_table[Order Date], "&gt;"&amp;Main_table[[#This Row],[Order Date]]-90,Main_table[Order Date], "&lt;="&amp;Main_table[[#This Row],[Order Date]])</f>
        <v>6399130</v>
      </c>
      <c r="Q753" s="25">
        <f>SUMIFS(Main_table[Amount], Main_table[Order Date], "&gt;"&amp;DATE(2022, 9, 12)-30, Main_table[Order Date], "&lt;="&amp;DATE(2022, 9, 12))</f>
        <v>8929710</v>
      </c>
      <c r="R753" s="25">
        <f>SUMIFS(Main_table[Amount], Main_table[Order Date], "&gt;"&amp;DATE(2022, 9, 12)-90, Main_table[Order Date], "&lt;="&amp;DATE(2022, 9, 12))</f>
        <v>12529390</v>
      </c>
      <c r="S753" s="25" t="b">
        <f>AND(Main_table[[#This Row],[Order Date]] &gt; DATE(2022,8,12), Main_table[[#This Row],[Order Date]] &lt;=DATE(2022,9,12))</f>
        <v>0</v>
      </c>
    </row>
    <row r="754" spans="2:19" ht="13.8" x14ac:dyDescent="0.25">
      <c r="B754" s="6" t="s">
        <v>2258</v>
      </c>
      <c r="C754" s="15">
        <v>44760</v>
      </c>
      <c r="D754" s="6" t="str">
        <f>TEXT(Main_table[[#This Row],[Order Date]],"d")</f>
        <v>18</v>
      </c>
      <c r="E754" s="6" t="str">
        <f>TEXT(Main_table[[#This Row],[Order Date]],"dddd")</f>
        <v>Monday</v>
      </c>
      <c r="F754" s="6" t="str">
        <f>TEXT(Main_table[[#This Row],[Order Date]],"mmmm")</f>
        <v>July</v>
      </c>
      <c r="G754" s="6" t="s">
        <v>2210</v>
      </c>
      <c r="H754" s="6" t="s">
        <v>2211</v>
      </c>
      <c r="I754" s="6" t="s">
        <v>15</v>
      </c>
      <c r="J754" s="6" t="s">
        <v>16</v>
      </c>
      <c r="K754" s="25">
        <v>3200</v>
      </c>
      <c r="L754" s="26">
        <v>2</v>
      </c>
      <c r="M754" s="25">
        <f>Main_table[[#This Row],[Qty]]*Main_table[[#This Row],[Price]]</f>
        <v>6400</v>
      </c>
      <c r="N754" s="29" t="s">
        <v>23</v>
      </c>
      <c r="O754" s="25">
        <f>SUMIFS(Main_table[Amount], Main_table[Order Date], "&gt;"&amp;Main_table[[#This Row],[Order Date]]-30,Main_table[Order Date], "&lt;="&amp;Main_table[[#This Row],[Order Date]])</f>
        <v>2055080</v>
      </c>
      <c r="P754" s="25">
        <f>SUMIFS(Main_table[Amount], Main_table[Order Date], "&gt;"&amp;Main_table[[#This Row],[Order Date]]-90,Main_table[Order Date], "&lt;="&amp;Main_table[[#This Row],[Order Date]])</f>
        <v>6328880</v>
      </c>
      <c r="Q754" s="25">
        <f>SUMIFS(Main_table[Amount], Main_table[Order Date], "&gt;"&amp;DATE(2022, 9, 12)-30, Main_table[Order Date], "&lt;="&amp;DATE(2022, 9, 12))</f>
        <v>8929710</v>
      </c>
      <c r="R754" s="25">
        <f>SUMIFS(Main_table[Amount], Main_table[Order Date], "&gt;"&amp;DATE(2022, 9, 12)-90, Main_table[Order Date], "&lt;="&amp;DATE(2022, 9, 12))</f>
        <v>12529390</v>
      </c>
      <c r="S754" s="25" t="b">
        <f>AND(Main_table[[#This Row],[Order Date]] &gt; DATE(2022,8,12), Main_table[[#This Row],[Order Date]] &lt;=DATE(2022,9,12))</f>
        <v>0</v>
      </c>
    </row>
    <row r="755" spans="2:19" ht="13.8" x14ac:dyDescent="0.25">
      <c r="B755" s="6" t="s">
        <v>2259</v>
      </c>
      <c r="C755" s="15">
        <v>44760</v>
      </c>
      <c r="D755" s="6" t="str">
        <f>TEXT(Main_table[[#This Row],[Order Date]],"d")</f>
        <v>18</v>
      </c>
      <c r="E755" s="6" t="str">
        <f>TEXT(Main_table[[#This Row],[Order Date]],"dddd")</f>
        <v>Monday</v>
      </c>
      <c r="F755" s="6" t="str">
        <f>TEXT(Main_table[[#This Row],[Order Date]],"mmmm")</f>
        <v>July</v>
      </c>
      <c r="G755" s="6" t="s">
        <v>2213</v>
      </c>
      <c r="H755" s="6" t="s">
        <v>2214</v>
      </c>
      <c r="I755" s="6" t="s">
        <v>21</v>
      </c>
      <c r="J755" s="6" t="s">
        <v>22</v>
      </c>
      <c r="K755" s="25">
        <v>2900</v>
      </c>
      <c r="L755" s="26">
        <v>3</v>
      </c>
      <c r="M755" s="25">
        <f>Main_table[[#This Row],[Qty]]*Main_table[[#This Row],[Price]]</f>
        <v>8700</v>
      </c>
      <c r="N755" s="6" t="s">
        <v>17</v>
      </c>
      <c r="O755" s="25">
        <f>SUMIFS(Main_table[Amount], Main_table[Order Date], "&gt;"&amp;Main_table[[#This Row],[Order Date]]-30,Main_table[Order Date], "&lt;="&amp;Main_table[[#This Row],[Order Date]])</f>
        <v>2055080</v>
      </c>
      <c r="P755" s="25">
        <f>SUMIFS(Main_table[Amount], Main_table[Order Date], "&gt;"&amp;Main_table[[#This Row],[Order Date]]-90,Main_table[Order Date], "&lt;="&amp;Main_table[[#This Row],[Order Date]])</f>
        <v>6328880</v>
      </c>
      <c r="Q755" s="25">
        <f>SUMIFS(Main_table[Amount], Main_table[Order Date], "&gt;"&amp;DATE(2022, 9, 12)-30, Main_table[Order Date], "&lt;="&amp;DATE(2022, 9, 12))</f>
        <v>8929710</v>
      </c>
      <c r="R755" s="25">
        <f>SUMIFS(Main_table[Amount], Main_table[Order Date], "&gt;"&amp;DATE(2022, 9, 12)-90, Main_table[Order Date], "&lt;="&amp;DATE(2022, 9, 12))</f>
        <v>12529390</v>
      </c>
      <c r="S755" s="25" t="b">
        <f>AND(Main_table[[#This Row],[Order Date]] &gt; DATE(2022,8,12), Main_table[[#This Row],[Order Date]] &lt;=DATE(2022,9,12))</f>
        <v>0</v>
      </c>
    </row>
    <row r="756" spans="2:19" ht="13.8" x14ac:dyDescent="0.25">
      <c r="B756" s="6" t="s">
        <v>2260</v>
      </c>
      <c r="C756" s="15">
        <v>44760</v>
      </c>
      <c r="D756" s="6" t="str">
        <f>TEXT(Main_table[[#This Row],[Order Date]],"d")</f>
        <v>18</v>
      </c>
      <c r="E756" s="6" t="str">
        <f>TEXT(Main_table[[#This Row],[Order Date]],"dddd")</f>
        <v>Monday</v>
      </c>
      <c r="F756" s="6" t="str">
        <f>TEXT(Main_table[[#This Row],[Order Date]],"mmmm")</f>
        <v>July</v>
      </c>
      <c r="G756" s="6" t="s">
        <v>2216</v>
      </c>
      <c r="H756" s="6" t="s">
        <v>2217</v>
      </c>
      <c r="I756" s="6" t="s">
        <v>27</v>
      </c>
      <c r="J756" s="6" t="s">
        <v>28</v>
      </c>
      <c r="K756" s="25">
        <v>190</v>
      </c>
      <c r="L756" s="26">
        <v>5</v>
      </c>
      <c r="M756" s="25">
        <f>Main_table[[#This Row],[Qty]]*Main_table[[#This Row],[Price]]</f>
        <v>950</v>
      </c>
      <c r="N756" s="6" t="s">
        <v>23</v>
      </c>
      <c r="O756" s="25">
        <f>SUMIFS(Main_table[Amount], Main_table[Order Date], "&gt;"&amp;Main_table[[#This Row],[Order Date]]-30,Main_table[Order Date], "&lt;="&amp;Main_table[[#This Row],[Order Date]])</f>
        <v>2055080</v>
      </c>
      <c r="P756" s="25">
        <f>SUMIFS(Main_table[Amount], Main_table[Order Date], "&gt;"&amp;Main_table[[#This Row],[Order Date]]-90,Main_table[Order Date], "&lt;="&amp;Main_table[[#This Row],[Order Date]])</f>
        <v>6328880</v>
      </c>
      <c r="Q756" s="25">
        <f>SUMIFS(Main_table[Amount], Main_table[Order Date], "&gt;"&amp;DATE(2022, 9, 12)-30, Main_table[Order Date], "&lt;="&amp;DATE(2022, 9, 12))</f>
        <v>8929710</v>
      </c>
      <c r="R756" s="25">
        <f>SUMIFS(Main_table[Amount], Main_table[Order Date], "&gt;"&amp;DATE(2022, 9, 12)-90, Main_table[Order Date], "&lt;="&amp;DATE(2022, 9, 12))</f>
        <v>12529390</v>
      </c>
      <c r="S756" s="25" t="b">
        <f>AND(Main_table[[#This Row],[Order Date]] &gt; DATE(2022,8,12), Main_table[[#This Row],[Order Date]] &lt;=DATE(2022,9,12))</f>
        <v>0</v>
      </c>
    </row>
    <row r="757" spans="2:19" ht="13.8" x14ac:dyDescent="0.25">
      <c r="B757" s="6" t="s">
        <v>2261</v>
      </c>
      <c r="C757" s="15">
        <v>44760</v>
      </c>
      <c r="D757" s="6" t="str">
        <f>TEXT(Main_table[[#This Row],[Order Date]],"d")</f>
        <v>18</v>
      </c>
      <c r="E757" s="6" t="str">
        <f>TEXT(Main_table[[#This Row],[Order Date]],"dddd")</f>
        <v>Monday</v>
      </c>
      <c r="F757" s="6" t="str">
        <f>TEXT(Main_table[[#This Row],[Order Date]],"mmmm")</f>
        <v>July</v>
      </c>
      <c r="G757" s="6" t="s">
        <v>2219</v>
      </c>
      <c r="H757" s="6" t="s">
        <v>2220</v>
      </c>
      <c r="I757" s="6" t="s">
        <v>32</v>
      </c>
      <c r="J757" s="6" t="s">
        <v>33</v>
      </c>
      <c r="K757" s="25">
        <v>4000</v>
      </c>
      <c r="L757" s="26">
        <v>3</v>
      </c>
      <c r="M757" s="25">
        <f>Main_table[[#This Row],[Qty]]*Main_table[[#This Row],[Price]]</f>
        <v>12000</v>
      </c>
      <c r="N757" s="6" t="s">
        <v>17</v>
      </c>
      <c r="O757" s="25">
        <f>SUMIFS(Main_table[Amount], Main_table[Order Date], "&gt;"&amp;Main_table[[#This Row],[Order Date]]-30,Main_table[Order Date], "&lt;="&amp;Main_table[[#This Row],[Order Date]])</f>
        <v>2055080</v>
      </c>
      <c r="P757" s="25">
        <f>SUMIFS(Main_table[Amount], Main_table[Order Date], "&gt;"&amp;Main_table[[#This Row],[Order Date]]-90,Main_table[Order Date], "&lt;="&amp;Main_table[[#This Row],[Order Date]])</f>
        <v>6328880</v>
      </c>
      <c r="Q757" s="25">
        <f>SUMIFS(Main_table[Amount], Main_table[Order Date], "&gt;"&amp;DATE(2022, 9, 12)-30, Main_table[Order Date], "&lt;="&amp;DATE(2022, 9, 12))</f>
        <v>8929710</v>
      </c>
      <c r="R757" s="25">
        <f>SUMIFS(Main_table[Amount], Main_table[Order Date], "&gt;"&amp;DATE(2022, 9, 12)-90, Main_table[Order Date], "&lt;="&amp;DATE(2022, 9, 12))</f>
        <v>12529390</v>
      </c>
      <c r="S757" s="25" t="b">
        <f>AND(Main_table[[#This Row],[Order Date]] &gt; DATE(2022,8,12), Main_table[[#This Row],[Order Date]] &lt;=DATE(2022,9,12))</f>
        <v>0</v>
      </c>
    </row>
    <row r="758" spans="2:19" ht="13.8" x14ac:dyDescent="0.25">
      <c r="B758" s="6" t="s">
        <v>2262</v>
      </c>
      <c r="C758" s="15">
        <v>44760</v>
      </c>
      <c r="D758" s="6" t="str">
        <f>TEXT(Main_table[[#This Row],[Order Date]],"d")</f>
        <v>18</v>
      </c>
      <c r="E758" s="6" t="str">
        <f>TEXT(Main_table[[#This Row],[Order Date]],"dddd")</f>
        <v>Monday</v>
      </c>
      <c r="F758" s="6" t="str">
        <f>TEXT(Main_table[[#This Row],[Order Date]],"mmmm")</f>
        <v>July</v>
      </c>
      <c r="G758" s="6" t="s">
        <v>2222</v>
      </c>
      <c r="H758" s="6" t="s">
        <v>2223</v>
      </c>
      <c r="I758" s="6" t="s">
        <v>15</v>
      </c>
      <c r="J758" s="6" t="s">
        <v>37</v>
      </c>
      <c r="K758" s="25">
        <v>1500</v>
      </c>
      <c r="L758" s="26">
        <v>1</v>
      </c>
      <c r="M758" s="25">
        <f>Main_table[[#This Row],[Qty]]*Main_table[[#This Row],[Price]]</f>
        <v>1500</v>
      </c>
      <c r="N758" s="29" t="s">
        <v>23</v>
      </c>
      <c r="O758" s="25">
        <f>SUMIFS(Main_table[Amount], Main_table[Order Date], "&gt;"&amp;Main_table[[#This Row],[Order Date]]-30,Main_table[Order Date], "&lt;="&amp;Main_table[[#This Row],[Order Date]])</f>
        <v>2055080</v>
      </c>
      <c r="P758" s="25">
        <f>SUMIFS(Main_table[Amount], Main_table[Order Date], "&gt;"&amp;Main_table[[#This Row],[Order Date]]-90,Main_table[Order Date], "&lt;="&amp;Main_table[[#This Row],[Order Date]])</f>
        <v>6328880</v>
      </c>
      <c r="Q758" s="25">
        <f>SUMIFS(Main_table[Amount], Main_table[Order Date], "&gt;"&amp;DATE(2022, 9, 12)-30, Main_table[Order Date], "&lt;="&amp;DATE(2022, 9, 12))</f>
        <v>8929710</v>
      </c>
      <c r="R758" s="25">
        <f>SUMIFS(Main_table[Amount], Main_table[Order Date], "&gt;"&amp;DATE(2022, 9, 12)-90, Main_table[Order Date], "&lt;="&amp;DATE(2022, 9, 12))</f>
        <v>12529390</v>
      </c>
      <c r="S758" s="25" t="b">
        <f>AND(Main_table[[#This Row],[Order Date]] &gt; DATE(2022,8,12), Main_table[[#This Row],[Order Date]] &lt;=DATE(2022,9,12))</f>
        <v>0</v>
      </c>
    </row>
    <row r="759" spans="2:19" ht="13.8" x14ac:dyDescent="0.25">
      <c r="B759" s="6" t="s">
        <v>2263</v>
      </c>
      <c r="C759" s="15">
        <v>44761</v>
      </c>
      <c r="D759" s="6" t="str">
        <f>TEXT(Main_table[[#This Row],[Order Date]],"d")</f>
        <v>19</v>
      </c>
      <c r="E759" s="6" t="str">
        <f>TEXT(Main_table[[#This Row],[Order Date]],"dddd")</f>
        <v>Tuesday</v>
      </c>
      <c r="F759" s="6" t="str">
        <f>TEXT(Main_table[[#This Row],[Order Date]],"mmmm")</f>
        <v>July</v>
      </c>
      <c r="G759" s="6" t="s">
        <v>2225</v>
      </c>
      <c r="H759" s="6" t="s">
        <v>2226</v>
      </c>
      <c r="I759" s="6" t="s">
        <v>21</v>
      </c>
      <c r="J759" s="6" t="s">
        <v>41</v>
      </c>
      <c r="K759" s="25">
        <v>210</v>
      </c>
      <c r="L759" s="26">
        <v>2</v>
      </c>
      <c r="M759" s="25">
        <f>Main_table[[#This Row],[Qty]]*Main_table[[#This Row],[Price]]</f>
        <v>420</v>
      </c>
      <c r="N759" s="6" t="s">
        <v>17</v>
      </c>
      <c r="O759" s="25">
        <f>SUMIFS(Main_table[Amount], Main_table[Order Date], "&gt;"&amp;Main_table[[#This Row],[Order Date]]-30,Main_table[Order Date], "&lt;="&amp;Main_table[[#This Row],[Order Date]])</f>
        <v>2016390</v>
      </c>
      <c r="P759" s="25">
        <f>SUMIFS(Main_table[Amount], Main_table[Order Date], "&gt;"&amp;Main_table[[#This Row],[Order Date]]-90,Main_table[Order Date], "&lt;="&amp;Main_table[[#This Row],[Order Date]])</f>
        <v>6290190</v>
      </c>
      <c r="Q759" s="25">
        <f>SUMIFS(Main_table[Amount], Main_table[Order Date], "&gt;"&amp;DATE(2022, 9, 12)-30, Main_table[Order Date], "&lt;="&amp;DATE(2022, 9, 12))</f>
        <v>8929710</v>
      </c>
      <c r="R759" s="25">
        <f>SUMIFS(Main_table[Amount], Main_table[Order Date], "&gt;"&amp;DATE(2022, 9, 12)-90, Main_table[Order Date], "&lt;="&amp;DATE(2022, 9, 12))</f>
        <v>12529390</v>
      </c>
      <c r="S759" s="25" t="b">
        <f>AND(Main_table[[#This Row],[Order Date]] &gt; DATE(2022,8,12), Main_table[[#This Row],[Order Date]] &lt;=DATE(2022,9,12))</f>
        <v>0</v>
      </c>
    </row>
    <row r="760" spans="2:19" ht="13.8" x14ac:dyDescent="0.25">
      <c r="B760" s="6" t="s">
        <v>2264</v>
      </c>
      <c r="C760" s="15">
        <v>44761</v>
      </c>
      <c r="D760" s="6" t="str">
        <f>TEXT(Main_table[[#This Row],[Order Date]],"d")</f>
        <v>19</v>
      </c>
      <c r="E760" s="6" t="str">
        <f>TEXT(Main_table[[#This Row],[Order Date]],"dddd")</f>
        <v>Tuesday</v>
      </c>
      <c r="F760" s="6" t="str">
        <f>TEXT(Main_table[[#This Row],[Order Date]],"mmmm")</f>
        <v>July</v>
      </c>
      <c r="G760" s="6" t="s">
        <v>2228</v>
      </c>
      <c r="H760" s="6" t="s">
        <v>2229</v>
      </c>
      <c r="I760" s="6" t="s">
        <v>27</v>
      </c>
      <c r="J760" s="6" t="s">
        <v>45</v>
      </c>
      <c r="K760" s="25">
        <v>4000</v>
      </c>
      <c r="L760" s="26">
        <v>5</v>
      </c>
      <c r="M760" s="25">
        <f>Main_table[[#This Row],[Qty]]*Main_table[[#This Row],[Price]]</f>
        <v>20000</v>
      </c>
      <c r="N760" s="6" t="s">
        <v>23</v>
      </c>
      <c r="O760" s="25">
        <f>SUMIFS(Main_table[Amount], Main_table[Order Date], "&gt;"&amp;Main_table[[#This Row],[Order Date]]-30,Main_table[Order Date], "&lt;="&amp;Main_table[[#This Row],[Order Date]])</f>
        <v>2016390</v>
      </c>
      <c r="P760" s="25">
        <f>SUMIFS(Main_table[Amount], Main_table[Order Date], "&gt;"&amp;Main_table[[#This Row],[Order Date]]-90,Main_table[Order Date], "&lt;="&amp;Main_table[[#This Row],[Order Date]])</f>
        <v>6290190</v>
      </c>
      <c r="Q760" s="25">
        <f>SUMIFS(Main_table[Amount], Main_table[Order Date], "&gt;"&amp;DATE(2022, 9, 12)-30, Main_table[Order Date], "&lt;="&amp;DATE(2022, 9, 12))</f>
        <v>8929710</v>
      </c>
      <c r="R760" s="25">
        <f>SUMIFS(Main_table[Amount], Main_table[Order Date], "&gt;"&amp;DATE(2022, 9, 12)-90, Main_table[Order Date], "&lt;="&amp;DATE(2022, 9, 12))</f>
        <v>12529390</v>
      </c>
      <c r="S760" s="25" t="b">
        <f>AND(Main_table[[#This Row],[Order Date]] &gt; DATE(2022,8,12), Main_table[[#This Row],[Order Date]] &lt;=DATE(2022,9,12))</f>
        <v>0</v>
      </c>
    </row>
    <row r="761" spans="2:19" ht="13.8" x14ac:dyDescent="0.25">
      <c r="B761" s="6" t="s">
        <v>2265</v>
      </c>
      <c r="C761" s="15">
        <v>44761</v>
      </c>
      <c r="D761" s="6" t="str">
        <f>TEXT(Main_table[[#This Row],[Order Date]],"d")</f>
        <v>19</v>
      </c>
      <c r="E761" s="6" t="str">
        <f>TEXT(Main_table[[#This Row],[Order Date]],"dddd")</f>
        <v>Tuesday</v>
      </c>
      <c r="F761" s="6" t="str">
        <f>TEXT(Main_table[[#This Row],[Order Date]],"mmmm")</f>
        <v>July</v>
      </c>
      <c r="G761" s="6" t="s">
        <v>2231</v>
      </c>
      <c r="H761" s="6" t="s">
        <v>2232</v>
      </c>
      <c r="I761" s="6" t="s">
        <v>27</v>
      </c>
      <c r="J761" s="6" t="s">
        <v>37</v>
      </c>
      <c r="K761" s="25">
        <v>3200</v>
      </c>
      <c r="L761" s="26">
        <v>6</v>
      </c>
      <c r="M761" s="25">
        <f>Main_table[[#This Row],[Qty]]*Main_table[[#This Row],[Price]]</f>
        <v>19200</v>
      </c>
      <c r="N761" s="6" t="s">
        <v>17</v>
      </c>
      <c r="O761" s="25">
        <f>SUMIFS(Main_table[Amount], Main_table[Order Date], "&gt;"&amp;Main_table[[#This Row],[Order Date]]-30,Main_table[Order Date], "&lt;="&amp;Main_table[[#This Row],[Order Date]])</f>
        <v>2016390</v>
      </c>
      <c r="P761" s="25">
        <f>SUMIFS(Main_table[Amount], Main_table[Order Date], "&gt;"&amp;Main_table[[#This Row],[Order Date]]-90,Main_table[Order Date], "&lt;="&amp;Main_table[[#This Row],[Order Date]])</f>
        <v>6290190</v>
      </c>
      <c r="Q761" s="25">
        <f>SUMIFS(Main_table[Amount], Main_table[Order Date], "&gt;"&amp;DATE(2022, 9, 12)-30, Main_table[Order Date], "&lt;="&amp;DATE(2022, 9, 12))</f>
        <v>8929710</v>
      </c>
      <c r="R761" s="25">
        <f>SUMIFS(Main_table[Amount], Main_table[Order Date], "&gt;"&amp;DATE(2022, 9, 12)-90, Main_table[Order Date], "&lt;="&amp;DATE(2022, 9, 12))</f>
        <v>12529390</v>
      </c>
      <c r="S761" s="25" t="b">
        <f>AND(Main_table[[#This Row],[Order Date]] &gt; DATE(2022,8,12), Main_table[[#This Row],[Order Date]] &lt;=DATE(2022,9,12))</f>
        <v>0</v>
      </c>
    </row>
    <row r="762" spans="2:19" ht="13.8" x14ac:dyDescent="0.25">
      <c r="B762" s="6" t="s">
        <v>2266</v>
      </c>
      <c r="C762" s="15">
        <v>44761</v>
      </c>
      <c r="D762" s="6" t="str">
        <f>TEXT(Main_table[[#This Row],[Order Date]],"d")</f>
        <v>19</v>
      </c>
      <c r="E762" s="6" t="str">
        <f>TEXT(Main_table[[#This Row],[Order Date]],"dddd")</f>
        <v>Tuesday</v>
      </c>
      <c r="F762" s="6" t="str">
        <f>TEXT(Main_table[[#This Row],[Order Date]],"mmmm")</f>
        <v>July</v>
      </c>
      <c r="G762" s="6" t="s">
        <v>2234</v>
      </c>
      <c r="H762" s="6" t="s">
        <v>2235</v>
      </c>
      <c r="I762" s="6" t="s">
        <v>32</v>
      </c>
      <c r="J762" s="6" t="s">
        <v>41</v>
      </c>
      <c r="K762" s="25">
        <v>2900</v>
      </c>
      <c r="L762" s="26">
        <v>2</v>
      </c>
      <c r="M762" s="25">
        <f>Main_table[[#This Row],[Qty]]*Main_table[[#This Row],[Price]]</f>
        <v>5800</v>
      </c>
      <c r="N762" s="6" t="s">
        <v>23</v>
      </c>
      <c r="O762" s="25">
        <f>SUMIFS(Main_table[Amount], Main_table[Order Date], "&gt;"&amp;Main_table[[#This Row],[Order Date]]-30,Main_table[Order Date], "&lt;="&amp;Main_table[[#This Row],[Order Date]])</f>
        <v>2016390</v>
      </c>
      <c r="P762" s="25">
        <f>SUMIFS(Main_table[Amount], Main_table[Order Date], "&gt;"&amp;Main_table[[#This Row],[Order Date]]-90,Main_table[Order Date], "&lt;="&amp;Main_table[[#This Row],[Order Date]])</f>
        <v>6290190</v>
      </c>
      <c r="Q762" s="25">
        <f>SUMIFS(Main_table[Amount], Main_table[Order Date], "&gt;"&amp;DATE(2022, 9, 12)-30, Main_table[Order Date], "&lt;="&amp;DATE(2022, 9, 12))</f>
        <v>8929710</v>
      </c>
      <c r="R762" s="25">
        <f>SUMIFS(Main_table[Amount], Main_table[Order Date], "&gt;"&amp;DATE(2022, 9, 12)-90, Main_table[Order Date], "&lt;="&amp;DATE(2022, 9, 12))</f>
        <v>12529390</v>
      </c>
      <c r="S762" s="25" t="b">
        <f>AND(Main_table[[#This Row],[Order Date]] &gt; DATE(2022,8,12), Main_table[[#This Row],[Order Date]] &lt;=DATE(2022,9,12))</f>
        <v>0</v>
      </c>
    </row>
    <row r="763" spans="2:19" ht="13.8" x14ac:dyDescent="0.25">
      <c r="B763" s="6" t="s">
        <v>2267</v>
      </c>
      <c r="C763" s="15">
        <v>44761</v>
      </c>
      <c r="D763" s="6" t="str">
        <f>TEXT(Main_table[[#This Row],[Order Date]],"d")</f>
        <v>19</v>
      </c>
      <c r="E763" s="6" t="str">
        <f>TEXT(Main_table[[#This Row],[Order Date]],"dddd")</f>
        <v>Tuesday</v>
      </c>
      <c r="F763" s="6" t="str">
        <f>TEXT(Main_table[[#This Row],[Order Date]],"mmmm")</f>
        <v>July</v>
      </c>
      <c r="G763" s="6" t="s">
        <v>2237</v>
      </c>
      <c r="H763" s="6" t="s">
        <v>2238</v>
      </c>
      <c r="I763" s="6" t="s">
        <v>15</v>
      </c>
      <c r="J763" s="6" t="s">
        <v>45</v>
      </c>
      <c r="K763" s="25">
        <v>190</v>
      </c>
      <c r="L763" s="26">
        <v>3</v>
      </c>
      <c r="M763" s="25">
        <f>Main_table[[#This Row],[Qty]]*Main_table[[#This Row],[Price]]</f>
        <v>570</v>
      </c>
      <c r="N763" s="29" t="s">
        <v>17</v>
      </c>
      <c r="O763" s="25">
        <f>SUMIFS(Main_table[Amount], Main_table[Order Date], "&gt;"&amp;Main_table[[#This Row],[Order Date]]-30,Main_table[Order Date], "&lt;="&amp;Main_table[[#This Row],[Order Date]])</f>
        <v>2016390</v>
      </c>
      <c r="P763" s="25">
        <f>SUMIFS(Main_table[Amount], Main_table[Order Date], "&gt;"&amp;Main_table[[#This Row],[Order Date]]-90,Main_table[Order Date], "&lt;="&amp;Main_table[[#This Row],[Order Date]])</f>
        <v>6290190</v>
      </c>
      <c r="Q763" s="25">
        <f>SUMIFS(Main_table[Amount], Main_table[Order Date], "&gt;"&amp;DATE(2022, 9, 12)-30, Main_table[Order Date], "&lt;="&amp;DATE(2022, 9, 12))</f>
        <v>8929710</v>
      </c>
      <c r="R763" s="25">
        <f>SUMIFS(Main_table[Amount], Main_table[Order Date], "&gt;"&amp;DATE(2022, 9, 12)-90, Main_table[Order Date], "&lt;="&amp;DATE(2022, 9, 12))</f>
        <v>12529390</v>
      </c>
      <c r="S763" s="25" t="b">
        <f>AND(Main_table[[#This Row],[Order Date]] &gt; DATE(2022,8,12), Main_table[[#This Row],[Order Date]] &lt;=DATE(2022,9,12))</f>
        <v>0</v>
      </c>
    </row>
    <row r="764" spans="2:19" ht="13.8" x14ac:dyDescent="0.25">
      <c r="B764" s="6" t="s">
        <v>2268</v>
      </c>
      <c r="C764" s="15">
        <v>44762</v>
      </c>
      <c r="D764" s="6" t="str">
        <f>TEXT(Main_table[[#This Row],[Order Date]],"d")</f>
        <v>20</v>
      </c>
      <c r="E764" s="6" t="str">
        <f>TEXT(Main_table[[#This Row],[Order Date]],"dddd")</f>
        <v>Wednesday</v>
      </c>
      <c r="F764" s="6" t="str">
        <f>TEXT(Main_table[[#This Row],[Order Date]],"mmmm")</f>
        <v>July</v>
      </c>
      <c r="G764" s="6" t="s">
        <v>2240</v>
      </c>
      <c r="H764" s="6" t="s">
        <v>2241</v>
      </c>
      <c r="I764" s="6" t="s">
        <v>27</v>
      </c>
      <c r="J764" s="6" t="s">
        <v>37</v>
      </c>
      <c r="K764" s="25">
        <v>4000</v>
      </c>
      <c r="L764" s="26">
        <v>5</v>
      </c>
      <c r="M764" s="25">
        <f>Main_table[[#This Row],[Qty]]*Main_table[[#This Row],[Price]]</f>
        <v>20000</v>
      </c>
      <c r="N764" s="6" t="s">
        <v>23</v>
      </c>
      <c r="O764" s="25">
        <f>SUMIFS(Main_table[Amount], Main_table[Order Date], "&gt;"&amp;Main_table[[#This Row],[Order Date]]-30,Main_table[Order Date], "&lt;="&amp;Main_table[[#This Row],[Order Date]])</f>
        <v>2039290</v>
      </c>
      <c r="P764" s="25">
        <f>SUMIFS(Main_table[Amount], Main_table[Order Date], "&gt;"&amp;Main_table[[#This Row],[Order Date]]-90,Main_table[Order Date], "&lt;="&amp;Main_table[[#This Row],[Order Date]])</f>
        <v>6313090</v>
      </c>
      <c r="Q764" s="25">
        <f>SUMIFS(Main_table[Amount], Main_table[Order Date], "&gt;"&amp;DATE(2022, 9, 12)-30, Main_table[Order Date], "&lt;="&amp;DATE(2022, 9, 12))</f>
        <v>8929710</v>
      </c>
      <c r="R764" s="25">
        <f>SUMIFS(Main_table[Amount], Main_table[Order Date], "&gt;"&amp;DATE(2022, 9, 12)-90, Main_table[Order Date], "&lt;="&amp;DATE(2022, 9, 12))</f>
        <v>12529390</v>
      </c>
      <c r="S764" s="25" t="b">
        <f>AND(Main_table[[#This Row],[Order Date]] &gt; DATE(2022,8,12), Main_table[[#This Row],[Order Date]] &lt;=DATE(2022,9,12))</f>
        <v>0</v>
      </c>
    </row>
    <row r="765" spans="2:19" ht="13.8" x14ac:dyDescent="0.25">
      <c r="B765" s="6" t="s">
        <v>2269</v>
      </c>
      <c r="C765" s="15">
        <v>44762</v>
      </c>
      <c r="D765" s="6" t="str">
        <f>TEXT(Main_table[[#This Row],[Order Date]],"d")</f>
        <v>20</v>
      </c>
      <c r="E765" s="6" t="str">
        <f>TEXT(Main_table[[#This Row],[Order Date]],"dddd")</f>
        <v>Wednesday</v>
      </c>
      <c r="F765" s="6" t="str">
        <f>TEXT(Main_table[[#This Row],[Order Date]],"mmmm")</f>
        <v>July</v>
      </c>
      <c r="G765" s="6" t="s">
        <v>2243</v>
      </c>
      <c r="H765" s="6" t="s">
        <v>2244</v>
      </c>
      <c r="I765" s="6" t="s">
        <v>32</v>
      </c>
      <c r="J765" s="6" t="s">
        <v>41</v>
      </c>
      <c r="K765" s="25">
        <v>1500</v>
      </c>
      <c r="L765" s="26">
        <v>3</v>
      </c>
      <c r="M765" s="25">
        <f>Main_table[[#This Row],[Qty]]*Main_table[[#This Row],[Price]]</f>
        <v>4500</v>
      </c>
      <c r="N765" s="6" t="s">
        <v>17</v>
      </c>
      <c r="O765" s="25">
        <f>SUMIFS(Main_table[Amount], Main_table[Order Date], "&gt;"&amp;Main_table[[#This Row],[Order Date]]-30,Main_table[Order Date], "&lt;="&amp;Main_table[[#This Row],[Order Date]])</f>
        <v>2039290</v>
      </c>
      <c r="P765" s="25">
        <f>SUMIFS(Main_table[Amount], Main_table[Order Date], "&gt;"&amp;Main_table[[#This Row],[Order Date]]-90,Main_table[Order Date], "&lt;="&amp;Main_table[[#This Row],[Order Date]])</f>
        <v>6313090</v>
      </c>
      <c r="Q765" s="25">
        <f>SUMIFS(Main_table[Amount], Main_table[Order Date], "&gt;"&amp;DATE(2022, 9, 12)-30, Main_table[Order Date], "&lt;="&amp;DATE(2022, 9, 12))</f>
        <v>8929710</v>
      </c>
      <c r="R765" s="25">
        <f>SUMIFS(Main_table[Amount], Main_table[Order Date], "&gt;"&amp;DATE(2022, 9, 12)-90, Main_table[Order Date], "&lt;="&amp;DATE(2022, 9, 12))</f>
        <v>12529390</v>
      </c>
      <c r="S765" s="25" t="b">
        <f>AND(Main_table[[#This Row],[Order Date]] &gt; DATE(2022,8,12), Main_table[[#This Row],[Order Date]] &lt;=DATE(2022,9,12))</f>
        <v>0</v>
      </c>
    </row>
    <row r="766" spans="2:19" ht="13.8" x14ac:dyDescent="0.25">
      <c r="B766" s="6" t="s">
        <v>2270</v>
      </c>
      <c r="C766" s="15">
        <v>44762</v>
      </c>
      <c r="D766" s="6" t="str">
        <f>TEXT(Main_table[[#This Row],[Order Date]],"d")</f>
        <v>20</v>
      </c>
      <c r="E766" s="6" t="str">
        <f>TEXT(Main_table[[#This Row],[Order Date]],"dddd")</f>
        <v>Wednesday</v>
      </c>
      <c r="F766" s="6" t="str">
        <f>TEXT(Main_table[[#This Row],[Order Date]],"mmmm")</f>
        <v>July</v>
      </c>
      <c r="G766" s="6" t="s">
        <v>2246</v>
      </c>
      <c r="H766" s="6" t="s">
        <v>2247</v>
      </c>
      <c r="I766" s="6" t="s">
        <v>15</v>
      </c>
      <c r="J766" s="6" t="s">
        <v>45</v>
      </c>
      <c r="K766" s="25">
        <v>210</v>
      </c>
      <c r="L766" s="26">
        <v>1</v>
      </c>
      <c r="M766" s="25">
        <f>Main_table[[#This Row],[Qty]]*Main_table[[#This Row],[Price]]</f>
        <v>210</v>
      </c>
      <c r="N766" s="29" t="s">
        <v>23</v>
      </c>
      <c r="O766" s="25">
        <f>SUMIFS(Main_table[Amount], Main_table[Order Date], "&gt;"&amp;Main_table[[#This Row],[Order Date]]-30,Main_table[Order Date], "&lt;="&amp;Main_table[[#This Row],[Order Date]])</f>
        <v>2039290</v>
      </c>
      <c r="P766" s="25">
        <f>SUMIFS(Main_table[Amount], Main_table[Order Date], "&gt;"&amp;Main_table[[#This Row],[Order Date]]-90,Main_table[Order Date], "&lt;="&amp;Main_table[[#This Row],[Order Date]])</f>
        <v>6313090</v>
      </c>
      <c r="Q766" s="25">
        <f>SUMIFS(Main_table[Amount], Main_table[Order Date], "&gt;"&amp;DATE(2022, 9, 12)-30, Main_table[Order Date], "&lt;="&amp;DATE(2022, 9, 12))</f>
        <v>8929710</v>
      </c>
      <c r="R766" s="25">
        <f>SUMIFS(Main_table[Amount], Main_table[Order Date], "&gt;"&amp;DATE(2022, 9, 12)-90, Main_table[Order Date], "&lt;="&amp;DATE(2022, 9, 12))</f>
        <v>12529390</v>
      </c>
      <c r="S766" s="25" t="b">
        <f>AND(Main_table[[#This Row],[Order Date]] &gt; DATE(2022,8,12), Main_table[[#This Row],[Order Date]] &lt;=DATE(2022,9,12))</f>
        <v>0</v>
      </c>
    </row>
    <row r="767" spans="2:19" ht="13.8" x14ac:dyDescent="0.25">
      <c r="B767" s="6" t="s">
        <v>2271</v>
      </c>
      <c r="C767" s="15">
        <v>44762</v>
      </c>
      <c r="D767" s="6" t="str">
        <f>TEXT(Main_table[[#This Row],[Order Date]],"d")</f>
        <v>20</v>
      </c>
      <c r="E767" s="6" t="str">
        <f>TEXT(Main_table[[#This Row],[Order Date]],"dddd")</f>
        <v>Wednesday</v>
      </c>
      <c r="F767" s="6" t="str">
        <f>TEXT(Main_table[[#This Row],[Order Date]],"mmmm")</f>
        <v>July</v>
      </c>
      <c r="G767" s="6" t="s">
        <v>2180</v>
      </c>
      <c r="H767" s="6" t="s">
        <v>2181</v>
      </c>
      <c r="I767" s="6" t="s">
        <v>27</v>
      </c>
      <c r="J767" s="6" t="s">
        <v>37</v>
      </c>
      <c r="K767" s="25">
        <v>4000</v>
      </c>
      <c r="L767" s="26">
        <v>4</v>
      </c>
      <c r="M767" s="25">
        <f>Main_table[[#This Row],[Qty]]*Main_table[[#This Row],[Price]]</f>
        <v>16000</v>
      </c>
      <c r="N767" s="6" t="s">
        <v>17</v>
      </c>
      <c r="O767" s="25">
        <f>SUMIFS(Main_table[Amount], Main_table[Order Date], "&gt;"&amp;Main_table[[#This Row],[Order Date]]-30,Main_table[Order Date], "&lt;="&amp;Main_table[[#This Row],[Order Date]])</f>
        <v>2039290</v>
      </c>
      <c r="P767" s="25">
        <f>SUMIFS(Main_table[Amount], Main_table[Order Date], "&gt;"&amp;Main_table[[#This Row],[Order Date]]-90,Main_table[Order Date], "&lt;="&amp;Main_table[[#This Row],[Order Date]])</f>
        <v>6313090</v>
      </c>
      <c r="Q767" s="25">
        <f>SUMIFS(Main_table[Amount], Main_table[Order Date], "&gt;"&amp;DATE(2022, 9, 12)-30, Main_table[Order Date], "&lt;="&amp;DATE(2022, 9, 12))</f>
        <v>8929710</v>
      </c>
      <c r="R767" s="25">
        <f>SUMIFS(Main_table[Amount], Main_table[Order Date], "&gt;"&amp;DATE(2022, 9, 12)-90, Main_table[Order Date], "&lt;="&amp;DATE(2022, 9, 12))</f>
        <v>12529390</v>
      </c>
      <c r="S767" s="25" t="b">
        <f>AND(Main_table[[#This Row],[Order Date]] &gt; DATE(2022,8,12), Main_table[[#This Row],[Order Date]] &lt;=DATE(2022,9,12))</f>
        <v>0</v>
      </c>
    </row>
    <row r="768" spans="2:19" ht="13.8" x14ac:dyDescent="0.25">
      <c r="B768" s="6" t="s">
        <v>2272</v>
      </c>
      <c r="C768" s="15">
        <v>44762</v>
      </c>
      <c r="D768" s="6" t="str">
        <f>TEXT(Main_table[[#This Row],[Order Date]],"d")</f>
        <v>20</v>
      </c>
      <c r="E768" s="6" t="str">
        <f>TEXT(Main_table[[#This Row],[Order Date]],"dddd")</f>
        <v>Wednesday</v>
      </c>
      <c r="F768" s="6" t="str">
        <f>TEXT(Main_table[[#This Row],[Order Date]],"mmmm")</f>
        <v>July</v>
      </c>
      <c r="G768" s="6" t="s">
        <v>2183</v>
      </c>
      <c r="H768" s="6" t="s">
        <v>2184</v>
      </c>
      <c r="I768" s="6" t="s">
        <v>32</v>
      </c>
      <c r="J768" s="6" t="s">
        <v>41</v>
      </c>
      <c r="K768" s="25">
        <v>3200</v>
      </c>
      <c r="L768" s="26">
        <v>10</v>
      </c>
      <c r="M768" s="25">
        <f>Main_table[[#This Row],[Qty]]*Main_table[[#This Row],[Price]]</f>
        <v>32000</v>
      </c>
      <c r="N768" s="6" t="s">
        <v>23</v>
      </c>
      <c r="O768" s="25">
        <f>SUMIFS(Main_table[Amount], Main_table[Order Date], "&gt;"&amp;Main_table[[#This Row],[Order Date]]-30,Main_table[Order Date], "&lt;="&amp;Main_table[[#This Row],[Order Date]])</f>
        <v>2039290</v>
      </c>
      <c r="P768" s="25">
        <f>SUMIFS(Main_table[Amount], Main_table[Order Date], "&gt;"&amp;Main_table[[#This Row],[Order Date]]-90,Main_table[Order Date], "&lt;="&amp;Main_table[[#This Row],[Order Date]])</f>
        <v>6313090</v>
      </c>
      <c r="Q768" s="25">
        <f>SUMIFS(Main_table[Amount], Main_table[Order Date], "&gt;"&amp;DATE(2022, 9, 12)-30, Main_table[Order Date], "&lt;="&amp;DATE(2022, 9, 12))</f>
        <v>8929710</v>
      </c>
      <c r="R768" s="25">
        <f>SUMIFS(Main_table[Amount], Main_table[Order Date], "&gt;"&amp;DATE(2022, 9, 12)-90, Main_table[Order Date], "&lt;="&amp;DATE(2022, 9, 12))</f>
        <v>12529390</v>
      </c>
      <c r="S768" s="25" t="b">
        <f>AND(Main_table[[#This Row],[Order Date]] &gt; DATE(2022,8,12), Main_table[[#This Row],[Order Date]] &lt;=DATE(2022,9,12))</f>
        <v>0</v>
      </c>
    </row>
    <row r="769" spans="2:19" ht="13.8" x14ac:dyDescent="0.25">
      <c r="B769" s="6" t="s">
        <v>2273</v>
      </c>
      <c r="C769" s="15">
        <v>44763</v>
      </c>
      <c r="D769" s="6" t="str">
        <f>TEXT(Main_table[[#This Row],[Order Date]],"d")</f>
        <v>21</v>
      </c>
      <c r="E769" s="6" t="str">
        <f>TEXT(Main_table[[#This Row],[Order Date]],"dddd")</f>
        <v>Thursday</v>
      </c>
      <c r="F769" s="6" t="str">
        <f>TEXT(Main_table[[#This Row],[Order Date]],"mmmm")</f>
        <v>July</v>
      </c>
      <c r="G769" s="6" t="s">
        <v>2186</v>
      </c>
      <c r="H769" s="6" t="s">
        <v>2187</v>
      </c>
      <c r="I769" s="6" t="s">
        <v>15</v>
      </c>
      <c r="J769" s="6" t="s">
        <v>45</v>
      </c>
      <c r="K769" s="25">
        <v>2900</v>
      </c>
      <c r="L769" s="26">
        <v>3</v>
      </c>
      <c r="M769" s="25">
        <f>Main_table[[#This Row],[Qty]]*Main_table[[#This Row],[Price]]</f>
        <v>8700</v>
      </c>
      <c r="N769" s="29" t="s">
        <v>17</v>
      </c>
      <c r="O769" s="25">
        <f>SUMIFS(Main_table[Amount], Main_table[Order Date], "&gt;"&amp;Main_table[[#This Row],[Order Date]]-30,Main_table[Order Date], "&lt;="&amp;Main_table[[#This Row],[Order Date]])</f>
        <v>2028170</v>
      </c>
      <c r="P769" s="25">
        <f>SUMIFS(Main_table[Amount], Main_table[Order Date], "&gt;"&amp;Main_table[[#This Row],[Order Date]]-90,Main_table[Order Date], "&lt;="&amp;Main_table[[#This Row],[Order Date]])</f>
        <v>6301970</v>
      </c>
      <c r="Q769" s="25">
        <f>SUMIFS(Main_table[Amount], Main_table[Order Date], "&gt;"&amp;DATE(2022, 9, 12)-30, Main_table[Order Date], "&lt;="&amp;DATE(2022, 9, 12))</f>
        <v>8929710</v>
      </c>
      <c r="R769" s="25">
        <f>SUMIFS(Main_table[Amount], Main_table[Order Date], "&gt;"&amp;DATE(2022, 9, 12)-90, Main_table[Order Date], "&lt;="&amp;DATE(2022, 9, 12))</f>
        <v>12529390</v>
      </c>
      <c r="S769" s="25" t="b">
        <f>AND(Main_table[[#This Row],[Order Date]] &gt; DATE(2022,8,12), Main_table[[#This Row],[Order Date]] &lt;=DATE(2022,9,12))</f>
        <v>0</v>
      </c>
    </row>
    <row r="770" spans="2:19" ht="13.8" x14ac:dyDescent="0.25">
      <c r="B770" s="6" t="s">
        <v>2274</v>
      </c>
      <c r="C770" s="15">
        <v>44763</v>
      </c>
      <c r="D770" s="6" t="str">
        <f>TEXT(Main_table[[#This Row],[Order Date]],"d")</f>
        <v>21</v>
      </c>
      <c r="E770" s="6" t="str">
        <f>TEXT(Main_table[[#This Row],[Order Date]],"dddd")</f>
        <v>Thursday</v>
      </c>
      <c r="F770" s="6" t="str">
        <f>TEXT(Main_table[[#This Row],[Order Date]],"mmmm")</f>
        <v>July</v>
      </c>
      <c r="G770" s="6" t="s">
        <v>2189</v>
      </c>
      <c r="H770" s="6" t="s">
        <v>2190</v>
      </c>
      <c r="I770" s="6" t="s">
        <v>21</v>
      </c>
      <c r="J770" s="6" t="s">
        <v>16</v>
      </c>
      <c r="K770" s="25">
        <v>190</v>
      </c>
      <c r="L770" s="26">
        <v>4</v>
      </c>
      <c r="M770" s="25">
        <f>Main_table[[#This Row],[Qty]]*Main_table[[#This Row],[Price]]</f>
        <v>760</v>
      </c>
      <c r="N770" s="6" t="s">
        <v>23</v>
      </c>
      <c r="O770" s="25">
        <f>SUMIFS(Main_table[Amount], Main_table[Order Date], "&gt;"&amp;Main_table[[#This Row],[Order Date]]-30,Main_table[Order Date], "&lt;="&amp;Main_table[[#This Row],[Order Date]])</f>
        <v>2028170</v>
      </c>
      <c r="P770" s="25">
        <f>SUMIFS(Main_table[Amount], Main_table[Order Date], "&gt;"&amp;Main_table[[#This Row],[Order Date]]-90,Main_table[Order Date], "&lt;="&amp;Main_table[[#This Row],[Order Date]])</f>
        <v>6301970</v>
      </c>
      <c r="Q770" s="25">
        <f>SUMIFS(Main_table[Amount], Main_table[Order Date], "&gt;"&amp;DATE(2022, 9, 12)-30, Main_table[Order Date], "&lt;="&amp;DATE(2022, 9, 12))</f>
        <v>8929710</v>
      </c>
      <c r="R770" s="25">
        <f>SUMIFS(Main_table[Amount], Main_table[Order Date], "&gt;"&amp;DATE(2022, 9, 12)-90, Main_table[Order Date], "&lt;="&amp;DATE(2022, 9, 12))</f>
        <v>12529390</v>
      </c>
      <c r="S770" s="25" t="b">
        <f>AND(Main_table[[#This Row],[Order Date]] &gt; DATE(2022,8,12), Main_table[[#This Row],[Order Date]] &lt;=DATE(2022,9,12))</f>
        <v>0</v>
      </c>
    </row>
    <row r="771" spans="2:19" ht="13.8" x14ac:dyDescent="0.25">
      <c r="B771" s="6" t="s">
        <v>2275</v>
      </c>
      <c r="C771" s="15">
        <v>44763</v>
      </c>
      <c r="D771" s="6" t="str">
        <f>TEXT(Main_table[[#This Row],[Order Date]],"d")</f>
        <v>21</v>
      </c>
      <c r="E771" s="6" t="str">
        <f>TEXT(Main_table[[#This Row],[Order Date]],"dddd")</f>
        <v>Thursday</v>
      </c>
      <c r="F771" s="6" t="str">
        <f>TEXT(Main_table[[#This Row],[Order Date]],"mmmm")</f>
        <v>July</v>
      </c>
      <c r="G771" s="6" t="s">
        <v>2192</v>
      </c>
      <c r="H771" s="6" t="s">
        <v>2193</v>
      </c>
      <c r="I771" s="6" t="s">
        <v>27</v>
      </c>
      <c r="J771" s="6" t="s">
        <v>22</v>
      </c>
      <c r="K771" s="25">
        <v>4000</v>
      </c>
      <c r="L771" s="26">
        <v>5</v>
      </c>
      <c r="M771" s="25">
        <f>Main_table[[#This Row],[Qty]]*Main_table[[#This Row],[Price]]</f>
        <v>20000</v>
      </c>
      <c r="N771" s="6" t="s">
        <v>17</v>
      </c>
      <c r="O771" s="25">
        <f>SUMIFS(Main_table[Amount], Main_table[Order Date], "&gt;"&amp;Main_table[[#This Row],[Order Date]]-30,Main_table[Order Date], "&lt;="&amp;Main_table[[#This Row],[Order Date]])</f>
        <v>2028170</v>
      </c>
      <c r="P771" s="25">
        <f>SUMIFS(Main_table[Amount], Main_table[Order Date], "&gt;"&amp;Main_table[[#This Row],[Order Date]]-90,Main_table[Order Date], "&lt;="&amp;Main_table[[#This Row],[Order Date]])</f>
        <v>6301970</v>
      </c>
      <c r="Q771" s="25">
        <f>SUMIFS(Main_table[Amount], Main_table[Order Date], "&gt;"&amp;DATE(2022, 9, 12)-30, Main_table[Order Date], "&lt;="&amp;DATE(2022, 9, 12))</f>
        <v>8929710</v>
      </c>
      <c r="R771" s="25">
        <f>SUMIFS(Main_table[Amount], Main_table[Order Date], "&gt;"&amp;DATE(2022, 9, 12)-90, Main_table[Order Date], "&lt;="&amp;DATE(2022, 9, 12))</f>
        <v>12529390</v>
      </c>
      <c r="S771" s="25" t="b">
        <f>AND(Main_table[[#This Row],[Order Date]] &gt; DATE(2022,8,12), Main_table[[#This Row],[Order Date]] &lt;=DATE(2022,9,12))</f>
        <v>0</v>
      </c>
    </row>
    <row r="772" spans="2:19" ht="13.8" x14ac:dyDescent="0.25">
      <c r="B772" s="6" t="s">
        <v>2276</v>
      </c>
      <c r="C772" s="15">
        <v>44763</v>
      </c>
      <c r="D772" s="6" t="str">
        <f>TEXT(Main_table[[#This Row],[Order Date]],"d")</f>
        <v>21</v>
      </c>
      <c r="E772" s="6" t="str">
        <f>TEXT(Main_table[[#This Row],[Order Date]],"dddd")</f>
        <v>Thursday</v>
      </c>
      <c r="F772" s="6" t="str">
        <f>TEXT(Main_table[[#This Row],[Order Date]],"mmmm")</f>
        <v>July</v>
      </c>
      <c r="G772" s="6" t="s">
        <v>2195</v>
      </c>
      <c r="H772" s="6" t="s">
        <v>2196</v>
      </c>
      <c r="I772" s="6" t="s">
        <v>32</v>
      </c>
      <c r="J772" s="6" t="s">
        <v>28</v>
      </c>
      <c r="K772" s="25">
        <v>1500</v>
      </c>
      <c r="L772" s="26">
        <v>6</v>
      </c>
      <c r="M772" s="25">
        <f>Main_table[[#This Row],[Qty]]*Main_table[[#This Row],[Price]]</f>
        <v>9000</v>
      </c>
      <c r="N772" s="6" t="s">
        <v>23</v>
      </c>
      <c r="O772" s="25">
        <f>SUMIFS(Main_table[Amount], Main_table[Order Date], "&gt;"&amp;Main_table[[#This Row],[Order Date]]-30,Main_table[Order Date], "&lt;="&amp;Main_table[[#This Row],[Order Date]])</f>
        <v>2028170</v>
      </c>
      <c r="P772" s="25">
        <f>SUMIFS(Main_table[Amount], Main_table[Order Date], "&gt;"&amp;Main_table[[#This Row],[Order Date]]-90,Main_table[Order Date], "&lt;="&amp;Main_table[[#This Row],[Order Date]])</f>
        <v>6301970</v>
      </c>
      <c r="Q772" s="25">
        <f>SUMIFS(Main_table[Amount], Main_table[Order Date], "&gt;"&amp;DATE(2022, 9, 12)-30, Main_table[Order Date], "&lt;="&amp;DATE(2022, 9, 12))</f>
        <v>8929710</v>
      </c>
      <c r="R772" s="25">
        <f>SUMIFS(Main_table[Amount], Main_table[Order Date], "&gt;"&amp;DATE(2022, 9, 12)-90, Main_table[Order Date], "&lt;="&amp;DATE(2022, 9, 12))</f>
        <v>12529390</v>
      </c>
      <c r="S772" s="25" t="b">
        <f>AND(Main_table[[#This Row],[Order Date]] &gt; DATE(2022,8,12), Main_table[[#This Row],[Order Date]] &lt;=DATE(2022,9,12))</f>
        <v>0</v>
      </c>
    </row>
    <row r="773" spans="2:19" ht="13.8" x14ac:dyDescent="0.25">
      <c r="B773" s="6" t="s">
        <v>2277</v>
      </c>
      <c r="C773" s="15">
        <v>44763</v>
      </c>
      <c r="D773" s="6" t="str">
        <f>TEXT(Main_table[[#This Row],[Order Date]],"d")</f>
        <v>21</v>
      </c>
      <c r="E773" s="6" t="str">
        <f>TEXT(Main_table[[#This Row],[Order Date]],"dddd")</f>
        <v>Thursday</v>
      </c>
      <c r="F773" s="6" t="str">
        <f>TEXT(Main_table[[#This Row],[Order Date]],"mmmm")</f>
        <v>July</v>
      </c>
      <c r="G773" s="6" t="s">
        <v>2198</v>
      </c>
      <c r="H773" s="6" t="s">
        <v>2199</v>
      </c>
      <c r="I773" s="6" t="s">
        <v>15</v>
      </c>
      <c r="J773" s="6" t="s">
        <v>33</v>
      </c>
      <c r="K773" s="25">
        <v>210</v>
      </c>
      <c r="L773" s="26">
        <v>5</v>
      </c>
      <c r="M773" s="25">
        <f>Main_table[[#This Row],[Qty]]*Main_table[[#This Row],[Price]]</f>
        <v>1050</v>
      </c>
      <c r="N773" s="29" t="s">
        <v>17</v>
      </c>
      <c r="O773" s="25">
        <f>SUMIFS(Main_table[Amount], Main_table[Order Date], "&gt;"&amp;Main_table[[#This Row],[Order Date]]-30,Main_table[Order Date], "&lt;="&amp;Main_table[[#This Row],[Order Date]])</f>
        <v>2028170</v>
      </c>
      <c r="P773" s="25">
        <f>SUMIFS(Main_table[Amount], Main_table[Order Date], "&gt;"&amp;Main_table[[#This Row],[Order Date]]-90,Main_table[Order Date], "&lt;="&amp;Main_table[[#This Row],[Order Date]])</f>
        <v>6301970</v>
      </c>
      <c r="Q773" s="25">
        <f>SUMIFS(Main_table[Amount], Main_table[Order Date], "&gt;"&amp;DATE(2022, 9, 12)-30, Main_table[Order Date], "&lt;="&amp;DATE(2022, 9, 12))</f>
        <v>8929710</v>
      </c>
      <c r="R773" s="25">
        <f>SUMIFS(Main_table[Amount], Main_table[Order Date], "&gt;"&amp;DATE(2022, 9, 12)-90, Main_table[Order Date], "&lt;="&amp;DATE(2022, 9, 12))</f>
        <v>12529390</v>
      </c>
      <c r="S773" s="25" t="b">
        <f>AND(Main_table[[#This Row],[Order Date]] &gt; DATE(2022,8,12), Main_table[[#This Row],[Order Date]] &lt;=DATE(2022,9,12))</f>
        <v>0</v>
      </c>
    </row>
    <row r="774" spans="2:19" ht="13.8" x14ac:dyDescent="0.25">
      <c r="B774" s="6" t="s">
        <v>2278</v>
      </c>
      <c r="C774" s="15">
        <v>44764</v>
      </c>
      <c r="D774" s="6" t="str">
        <f>TEXT(Main_table[[#This Row],[Order Date]],"d")</f>
        <v>22</v>
      </c>
      <c r="E774" s="6" t="str">
        <f>TEXT(Main_table[[#This Row],[Order Date]],"dddd")</f>
        <v>Friday</v>
      </c>
      <c r="F774" s="6" t="str">
        <f>TEXT(Main_table[[#This Row],[Order Date]],"mmmm")</f>
        <v>July</v>
      </c>
      <c r="G774" s="6" t="s">
        <v>2201</v>
      </c>
      <c r="H774" s="6" t="s">
        <v>2202</v>
      </c>
      <c r="I774" s="6" t="s">
        <v>21</v>
      </c>
      <c r="J774" s="6" t="s">
        <v>37</v>
      </c>
      <c r="K774" s="25">
        <v>4000</v>
      </c>
      <c r="L774" s="26">
        <v>6</v>
      </c>
      <c r="M774" s="25">
        <f>Main_table[[#This Row],[Qty]]*Main_table[[#This Row],[Price]]</f>
        <v>24000</v>
      </c>
      <c r="N774" s="6" t="s">
        <v>23</v>
      </c>
      <c r="O774" s="25">
        <f>SUMIFS(Main_table[Amount], Main_table[Order Date], "&gt;"&amp;Main_table[[#This Row],[Order Date]]-30,Main_table[Order Date], "&lt;="&amp;Main_table[[#This Row],[Order Date]])</f>
        <v>1998150</v>
      </c>
      <c r="P774" s="25">
        <f>SUMIFS(Main_table[Amount], Main_table[Order Date], "&gt;"&amp;Main_table[[#This Row],[Order Date]]-90,Main_table[Order Date], "&lt;="&amp;Main_table[[#This Row],[Order Date]])</f>
        <v>6271950</v>
      </c>
      <c r="Q774" s="25">
        <f>SUMIFS(Main_table[Amount], Main_table[Order Date], "&gt;"&amp;DATE(2022, 9, 12)-30, Main_table[Order Date], "&lt;="&amp;DATE(2022, 9, 12))</f>
        <v>8929710</v>
      </c>
      <c r="R774" s="25">
        <f>SUMIFS(Main_table[Amount], Main_table[Order Date], "&gt;"&amp;DATE(2022, 9, 12)-90, Main_table[Order Date], "&lt;="&amp;DATE(2022, 9, 12))</f>
        <v>12529390</v>
      </c>
      <c r="S774" s="25" t="b">
        <f>AND(Main_table[[#This Row],[Order Date]] &gt; DATE(2022,8,12), Main_table[[#This Row],[Order Date]] &lt;=DATE(2022,9,12))</f>
        <v>0</v>
      </c>
    </row>
    <row r="775" spans="2:19" ht="13.8" x14ac:dyDescent="0.25">
      <c r="B775" s="6" t="s">
        <v>2279</v>
      </c>
      <c r="C775" s="15">
        <v>44764</v>
      </c>
      <c r="D775" s="6" t="str">
        <f>TEXT(Main_table[[#This Row],[Order Date]],"d")</f>
        <v>22</v>
      </c>
      <c r="E775" s="6" t="str">
        <f>TEXT(Main_table[[#This Row],[Order Date]],"dddd")</f>
        <v>Friday</v>
      </c>
      <c r="F775" s="6" t="str">
        <f>TEXT(Main_table[[#This Row],[Order Date]],"mmmm")</f>
        <v>July</v>
      </c>
      <c r="G775" s="6" t="s">
        <v>2204</v>
      </c>
      <c r="H775" s="6" t="s">
        <v>2205</v>
      </c>
      <c r="I775" s="6" t="s">
        <v>27</v>
      </c>
      <c r="J775" s="6" t="s">
        <v>41</v>
      </c>
      <c r="K775" s="25">
        <v>3200</v>
      </c>
      <c r="L775" s="26">
        <v>5</v>
      </c>
      <c r="M775" s="25">
        <f>Main_table[[#This Row],[Qty]]*Main_table[[#This Row],[Price]]</f>
        <v>16000</v>
      </c>
      <c r="N775" s="6" t="s">
        <v>17</v>
      </c>
      <c r="O775" s="25">
        <f>SUMIFS(Main_table[Amount], Main_table[Order Date], "&gt;"&amp;Main_table[[#This Row],[Order Date]]-30,Main_table[Order Date], "&lt;="&amp;Main_table[[#This Row],[Order Date]])</f>
        <v>1998150</v>
      </c>
      <c r="P775" s="25">
        <f>SUMIFS(Main_table[Amount], Main_table[Order Date], "&gt;"&amp;Main_table[[#This Row],[Order Date]]-90,Main_table[Order Date], "&lt;="&amp;Main_table[[#This Row],[Order Date]])</f>
        <v>6271950</v>
      </c>
      <c r="Q775" s="25">
        <f>SUMIFS(Main_table[Amount], Main_table[Order Date], "&gt;"&amp;DATE(2022, 9, 12)-30, Main_table[Order Date], "&lt;="&amp;DATE(2022, 9, 12))</f>
        <v>8929710</v>
      </c>
      <c r="R775" s="25">
        <f>SUMIFS(Main_table[Amount], Main_table[Order Date], "&gt;"&amp;DATE(2022, 9, 12)-90, Main_table[Order Date], "&lt;="&amp;DATE(2022, 9, 12))</f>
        <v>12529390</v>
      </c>
      <c r="S775" s="25" t="b">
        <f>AND(Main_table[[#This Row],[Order Date]] &gt; DATE(2022,8,12), Main_table[[#This Row],[Order Date]] &lt;=DATE(2022,9,12))</f>
        <v>0</v>
      </c>
    </row>
    <row r="776" spans="2:19" ht="13.8" x14ac:dyDescent="0.25">
      <c r="B776" s="6" t="s">
        <v>2280</v>
      </c>
      <c r="C776" s="15">
        <v>44764</v>
      </c>
      <c r="D776" s="6" t="str">
        <f>TEXT(Main_table[[#This Row],[Order Date]],"d")</f>
        <v>22</v>
      </c>
      <c r="E776" s="6" t="str">
        <f>TEXT(Main_table[[#This Row],[Order Date]],"dddd")</f>
        <v>Friday</v>
      </c>
      <c r="F776" s="6" t="str">
        <f>TEXT(Main_table[[#This Row],[Order Date]],"mmmm")</f>
        <v>July</v>
      </c>
      <c r="G776" s="6" t="s">
        <v>2207</v>
      </c>
      <c r="H776" s="6" t="s">
        <v>2208</v>
      </c>
      <c r="I776" s="6" t="s">
        <v>32</v>
      </c>
      <c r="J776" s="6" t="s">
        <v>45</v>
      </c>
      <c r="K776" s="25">
        <v>2900</v>
      </c>
      <c r="L776" s="26">
        <v>6</v>
      </c>
      <c r="M776" s="25">
        <f>Main_table[[#This Row],[Qty]]*Main_table[[#This Row],[Price]]</f>
        <v>17400</v>
      </c>
      <c r="N776" s="6" t="s">
        <v>23</v>
      </c>
      <c r="O776" s="25">
        <f>SUMIFS(Main_table[Amount], Main_table[Order Date], "&gt;"&amp;Main_table[[#This Row],[Order Date]]-30,Main_table[Order Date], "&lt;="&amp;Main_table[[#This Row],[Order Date]])</f>
        <v>1998150</v>
      </c>
      <c r="P776" s="25">
        <f>SUMIFS(Main_table[Amount], Main_table[Order Date], "&gt;"&amp;Main_table[[#This Row],[Order Date]]-90,Main_table[Order Date], "&lt;="&amp;Main_table[[#This Row],[Order Date]])</f>
        <v>6271950</v>
      </c>
      <c r="Q776" s="25">
        <f>SUMIFS(Main_table[Amount], Main_table[Order Date], "&gt;"&amp;DATE(2022, 9, 12)-30, Main_table[Order Date], "&lt;="&amp;DATE(2022, 9, 12))</f>
        <v>8929710</v>
      </c>
      <c r="R776" s="25">
        <f>SUMIFS(Main_table[Amount], Main_table[Order Date], "&gt;"&amp;DATE(2022, 9, 12)-90, Main_table[Order Date], "&lt;="&amp;DATE(2022, 9, 12))</f>
        <v>12529390</v>
      </c>
      <c r="S776" s="25" t="b">
        <f>AND(Main_table[[#This Row],[Order Date]] &gt; DATE(2022,8,12), Main_table[[#This Row],[Order Date]] &lt;=DATE(2022,9,12))</f>
        <v>0</v>
      </c>
    </row>
    <row r="777" spans="2:19" ht="13.8" x14ac:dyDescent="0.25">
      <c r="B777" s="6" t="s">
        <v>2281</v>
      </c>
      <c r="C777" s="15">
        <v>44764</v>
      </c>
      <c r="D777" s="6" t="str">
        <f>TEXT(Main_table[[#This Row],[Order Date]],"d")</f>
        <v>22</v>
      </c>
      <c r="E777" s="6" t="str">
        <f>TEXT(Main_table[[#This Row],[Order Date]],"dddd")</f>
        <v>Friday</v>
      </c>
      <c r="F777" s="6" t="str">
        <f>TEXT(Main_table[[#This Row],[Order Date]],"mmmm")</f>
        <v>July</v>
      </c>
      <c r="G777" s="6" t="s">
        <v>2210</v>
      </c>
      <c r="H777" s="6" t="s">
        <v>2211</v>
      </c>
      <c r="I777" s="6" t="s">
        <v>15</v>
      </c>
      <c r="J777" s="6" t="s">
        <v>16</v>
      </c>
      <c r="K777" s="25">
        <v>190</v>
      </c>
      <c r="L777" s="26">
        <v>2</v>
      </c>
      <c r="M777" s="25">
        <f>Main_table[[#This Row],[Qty]]*Main_table[[#This Row],[Price]]</f>
        <v>380</v>
      </c>
      <c r="N777" s="29" t="s">
        <v>17</v>
      </c>
      <c r="O777" s="25">
        <f>SUMIFS(Main_table[Amount], Main_table[Order Date], "&gt;"&amp;Main_table[[#This Row],[Order Date]]-30,Main_table[Order Date], "&lt;="&amp;Main_table[[#This Row],[Order Date]])</f>
        <v>1998150</v>
      </c>
      <c r="P777" s="25">
        <f>SUMIFS(Main_table[Amount], Main_table[Order Date], "&gt;"&amp;Main_table[[#This Row],[Order Date]]-90,Main_table[Order Date], "&lt;="&amp;Main_table[[#This Row],[Order Date]])</f>
        <v>6271950</v>
      </c>
      <c r="Q777" s="25">
        <f>SUMIFS(Main_table[Amount], Main_table[Order Date], "&gt;"&amp;DATE(2022, 9, 12)-30, Main_table[Order Date], "&lt;="&amp;DATE(2022, 9, 12))</f>
        <v>8929710</v>
      </c>
      <c r="R777" s="25">
        <f>SUMIFS(Main_table[Amount], Main_table[Order Date], "&gt;"&amp;DATE(2022, 9, 12)-90, Main_table[Order Date], "&lt;="&amp;DATE(2022, 9, 12))</f>
        <v>12529390</v>
      </c>
      <c r="S777" s="25" t="b">
        <f>AND(Main_table[[#This Row],[Order Date]] &gt; DATE(2022,8,12), Main_table[[#This Row],[Order Date]] &lt;=DATE(2022,9,12))</f>
        <v>0</v>
      </c>
    </row>
    <row r="778" spans="2:19" ht="13.8" x14ac:dyDescent="0.25">
      <c r="B778" s="6" t="s">
        <v>2282</v>
      </c>
      <c r="C778" s="15">
        <v>44764</v>
      </c>
      <c r="D778" s="6" t="str">
        <f>TEXT(Main_table[[#This Row],[Order Date]],"d")</f>
        <v>22</v>
      </c>
      <c r="E778" s="6" t="str">
        <f>TEXT(Main_table[[#This Row],[Order Date]],"dddd")</f>
        <v>Friday</v>
      </c>
      <c r="F778" s="6" t="str">
        <f>TEXT(Main_table[[#This Row],[Order Date]],"mmmm")</f>
        <v>July</v>
      </c>
      <c r="G778" s="6" t="s">
        <v>2213</v>
      </c>
      <c r="H778" s="6" t="s">
        <v>2214</v>
      </c>
      <c r="I778" s="6" t="s">
        <v>21</v>
      </c>
      <c r="J778" s="6" t="s">
        <v>22</v>
      </c>
      <c r="K778" s="25">
        <v>4000</v>
      </c>
      <c r="L778" s="26">
        <v>3</v>
      </c>
      <c r="M778" s="25">
        <f>Main_table[[#This Row],[Qty]]*Main_table[[#This Row],[Price]]</f>
        <v>12000</v>
      </c>
      <c r="N778" s="6" t="s">
        <v>23</v>
      </c>
      <c r="O778" s="25">
        <f>SUMIFS(Main_table[Amount], Main_table[Order Date], "&gt;"&amp;Main_table[[#This Row],[Order Date]]-30,Main_table[Order Date], "&lt;="&amp;Main_table[[#This Row],[Order Date]])</f>
        <v>1998150</v>
      </c>
      <c r="P778" s="25">
        <f>SUMIFS(Main_table[Amount], Main_table[Order Date], "&gt;"&amp;Main_table[[#This Row],[Order Date]]-90,Main_table[Order Date], "&lt;="&amp;Main_table[[#This Row],[Order Date]])</f>
        <v>6271950</v>
      </c>
      <c r="Q778" s="25">
        <f>SUMIFS(Main_table[Amount], Main_table[Order Date], "&gt;"&amp;DATE(2022, 9, 12)-30, Main_table[Order Date], "&lt;="&amp;DATE(2022, 9, 12))</f>
        <v>8929710</v>
      </c>
      <c r="R778" s="25">
        <f>SUMIFS(Main_table[Amount], Main_table[Order Date], "&gt;"&amp;DATE(2022, 9, 12)-90, Main_table[Order Date], "&lt;="&amp;DATE(2022, 9, 12))</f>
        <v>12529390</v>
      </c>
      <c r="S778" s="25" t="b">
        <f>AND(Main_table[[#This Row],[Order Date]] &gt; DATE(2022,8,12), Main_table[[#This Row],[Order Date]] &lt;=DATE(2022,9,12))</f>
        <v>0</v>
      </c>
    </row>
    <row r="779" spans="2:19" ht="13.8" x14ac:dyDescent="0.25">
      <c r="B779" s="6" t="s">
        <v>2283</v>
      </c>
      <c r="C779" s="15">
        <v>44765</v>
      </c>
      <c r="D779" s="6" t="str">
        <f>TEXT(Main_table[[#This Row],[Order Date]],"d")</f>
        <v>23</v>
      </c>
      <c r="E779" s="6" t="str">
        <f>TEXT(Main_table[[#This Row],[Order Date]],"dddd")</f>
        <v>Saturday</v>
      </c>
      <c r="F779" s="6" t="str">
        <f>TEXT(Main_table[[#This Row],[Order Date]],"mmmm")</f>
        <v>July</v>
      </c>
      <c r="G779" s="6" t="s">
        <v>2216</v>
      </c>
      <c r="H779" s="6" t="s">
        <v>2217</v>
      </c>
      <c r="I779" s="6" t="s">
        <v>27</v>
      </c>
      <c r="J779" s="6" t="s">
        <v>28</v>
      </c>
      <c r="K779" s="25">
        <v>1500</v>
      </c>
      <c r="L779" s="26">
        <v>5</v>
      </c>
      <c r="M779" s="25">
        <f>Main_table[[#This Row],[Qty]]*Main_table[[#This Row],[Price]]</f>
        <v>7500</v>
      </c>
      <c r="N779" s="6" t="s">
        <v>17</v>
      </c>
      <c r="O779" s="25">
        <f>SUMIFS(Main_table[Amount], Main_table[Order Date], "&gt;"&amp;Main_table[[#This Row],[Order Date]]-30,Main_table[Order Date], "&lt;="&amp;Main_table[[#This Row],[Order Date]])</f>
        <v>1940700</v>
      </c>
      <c r="P779" s="25">
        <f>SUMIFS(Main_table[Amount], Main_table[Order Date], "&gt;"&amp;Main_table[[#This Row],[Order Date]]-90,Main_table[Order Date], "&lt;="&amp;Main_table[[#This Row],[Order Date]])</f>
        <v>6214500</v>
      </c>
      <c r="Q779" s="25">
        <f>SUMIFS(Main_table[Amount], Main_table[Order Date], "&gt;"&amp;DATE(2022, 9, 12)-30, Main_table[Order Date], "&lt;="&amp;DATE(2022, 9, 12))</f>
        <v>8929710</v>
      </c>
      <c r="R779" s="25">
        <f>SUMIFS(Main_table[Amount], Main_table[Order Date], "&gt;"&amp;DATE(2022, 9, 12)-90, Main_table[Order Date], "&lt;="&amp;DATE(2022, 9, 12))</f>
        <v>12529390</v>
      </c>
      <c r="S779" s="25" t="b">
        <f>AND(Main_table[[#This Row],[Order Date]] &gt; DATE(2022,8,12), Main_table[[#This Row],[Order Date]] &lt;=DATE(2022,9,12))</f>
        <v>0</v>
      </c>
    </row>
    <row r="780" spans="2:19" ht="13.8" x14ac:dyDescent="0.25">
      <c r="B780" s="6" t="s">
        <v>2284</v>
      </c>
      <c r="C780" s="15">
        <v>44765</v>
      </c>
      <c r="D780" s="6" t="str">
        <f>TEXT(Main_table[[#This Row],[Order Date]],"d")</f>
        <v>23</v>
      </c>
      <c r="E780" s="6" t="str">
        <f>TEXT(Main_table[[#This Row],[Order Date]],"dddd")</f>
        <v>Saturday</v>
      </c>
      <c r="F780" s="6" t="str">
        <f>TEXT(Main_table[[#This Row],[Order Date]],"mmmm")</f>
        <v>July</v>
      </c>
      <c r="G780" s="6" t="s">
        <v>2219</v>
      </c>
      <c r="H780" s="6" t="s">
        <v>2220</v>
      </c>
      <c r="I780" s="6" t="s">
        <v>32</v>
      </c>
      <c r="J780" s="6" t="s">
        <v>33</v>
      </c>
      <c r="K780" s="25">
        <v>210</v>
      </c>
      <c r="L780" s="26">
        <v>3</v>
      </c>
      <c r="M780" s="25">
        <f>Main_table[[#This Row],[Qty]]*Main_table[[#This Row],[Price]]</f>
        <v>630</v>
      </c>
      <c r="N780" s="6" t="s">
        <v>23</v>
      </c>
      <c r="O780" s="25">
        <f>SUMIFS(Main_table[Amount], Main_table[Order Date], "&gt;"&amp;Main_table[[#This Row],[Order Date]]-30,Main_table[Order Date], "&lt;="&amp;Main_table[[#This Row],[Order Date]])</f>
        <v>1940700</v>
      </c>
      <c r="P780" s="25">
        <f>SUMIFS(Main_table[Amount], Main_table[Order Date], "&gt;"&amp;Main_table[[#This Row],[Order Date]]-90,Main_table[Order Date], "&lt;="&amp;Main_table[[#This Row],[Order Date]])</f>
        <v>6214500</v>
      </c>
      <c r="Q780" s="25">
        <f>SUMIFS(Main_table[Amount], Main_table[Order Date], "&gt;"&amp;DATE(2022, 9, 12)-30, Main_table[Order Date], "&lt;="&amp;DATE(2022, 9, 12))</f>
        <v>8929710</v>
      </c>
      <c r="R780" s="25">
        <f>SUMIFS(Main_table[Amount], Main_table[Order Date], "&gt;"&amp;DATE(2022, 9, 12)-90, Main_table[Order Date], "&lt;="&amp;DATE(2022, 9, 12))</f>
        <v>12529390</v>
      </c>
      <c r="S780" s="25" t="b">
        <f>AND(Main_table[[#This Row],[Order Date]] &gt; DATE(2022,8,12), Main_table[[#This Row],[Order Date]] &lt;=DATE(2022,9,12))</f>
        <v>0</v>
      </c>
    </row>
    <row r="781" spans="2:19" ht="13.8" x14ac:dyDescent="0.25">
      <c r="B781" s="6" t="s">
        <v>2285</v>
      </c>
      <c r="C781" s="15">
        <v>44765</v>
      </c>
      <c r="D781" s="6" t="str">
        <f>TEXT(Main_table[[#This Row],[Order Date]],"d")</f>
        <v>23</v>
      </c>
      <c r="E781" s="6" t="str">
        <f>TEXT(Main_table[[#This Row],[Order Date]],"dddd")</f>
        <v>Saturday</v>
      </c>
      <c r="F781" s="6" t="str">
        <f>TEXT(Main_table[[#This Row],[Order Date]],"mmmm")</f>
        <v>July</v>
      </c>
      <c r="G781" s="6" t="s">
        <v>2222</v>
      </c>
      <c r="H781" s="6" t="s">
        <v>2223</v>
      </c>
      <c r="I781" s="6" t="s">
        <v>15</v>
      </c>
      <c r="J781" s="6" t="s">
        <v>37</v>
      </c>
      <c r="K781" s="25">
        <v>4000</v>
      </c>
      <c r="L781" s="26">
        <v>1</v>
      </c>
      <c r="M781" s="25">
        <f>Main_table[[#This Row],[Qty]]*Main_table[[#This Row],[Price]]</f>
        <v>4000</v>
      </c>
      <c r="N781" s="29" t="s">
        <v>17</v>
      </c>
      <c r="O781" s="25">
        <f>SUMIFS(Main_table[Amount], Main_table[Order Date], "&gt;"&amp;Main_table[[#This Row],[Order Date]]-30,Main_table[Order Date], "&lt;="&amp;Main_table[[#This Row],[Order Date]])</f>
        <v>1940700</v>
      </c>
      <c r="P781" s="25">
        <f>SUMIFS(Main_table[Amount], Main_table[Order Date], "&gt;"&amp;Main_table[[#This Row],[Order Date]]-90,Main_table[Order Date], "&lt;="&amp;Main_table[[#This Row],[Order Date]])</f>
        <v>6214500</v>
      </c>
      <c r="Q781" s="25">
        <f>SUMIFS(Main_table[Amount], Main_table[Order Date], "&gt;"&amp;DATE(2022, 9, 12)-30, Main_table[Order Date], "&lt;="&amp;DATE(2022, 9, 12))</f>
        <v>8929710</v>
      </c>
      <c r="R781" s="25">
        <f>SUMIFS(Main_table[Amount], Main_table[Order Date], "&gt;"&amp;DATE(2022, 9, 12)-90, Main_table[Order Date], "&lt;="&amp;DATE(2022, 9, 12))</f>
        <v>12529390</v>
      </c>
      <c r="S781" s="25" t="b">
        <f>AND(Main_table[[#This Row],[Order Date]] &gt; DATE(2022,8,12), Main_table[[#This Row],[Order Date]] &lt;=DATE(2022,9,12))</f>
        <v>0</v>
      </c>
    </row>
    <row r="782" spans="2:19" ht="13.8" x14ac:dyDescent="0.25">
      <c r="B782" s="6" t="s">
        <v>2286</v>
      </c>
      <c r="C782" s="15">
        <v>44765</v>
      </c>
      <c r="D782" s="6" t="str">
        <f>TEXT(Main_table[[#This Row],[Order Date]],"d")</f>
        <v>23</v>
      </c>
      <c r="E782" s="6" t="str">
        <f>TEXT(Main_table[[#This Row],[Order Date]],"dddd")</f>
        <v>Saturday</v>
      </c>
      <c r="F782" s="6" t="str">
        <f>TEXT(Main_table[[#This Row],[Order Date]],"mmmm")</f>
        <v>July</v>
      </c>
      <c r="G782" s="6" t="s">
        <v>2225</v>
      </c>
      <c r="H782" s="6" t="s">
        <v>2226</v>
      </c>
      <c r="I782" s="6" t="s">
        <v>21</v>
      </c>
      <c r="J782" s="6" t="s">
        <v>41</v>
      </c>
      <c r="K782" s="25">
        <v>3200</v>
      </c>
      <c r="L782" s="26">
        <v>2</v>
      </c>
      <c r="M782" s="25">
        <f>Main_table[[#This Row],[Qty]]*Main_table[[#This Row],[Price]]</f>
        <v>6400</v>
      </c>
      <c r="N782" s="6" t="s">
        <v>23</v>
      </c>
      <c r="O782" s="25">
        <f>SUMIFS(Main_table[Amount], Main_table[Order Date], "&gt;"&amp;Main_table[[#This Row],[Order Date]]-30,Main_table[Order Date], "&lt;="&amp;Main_table[[#This Row],[Order Date]])</f>
        <v>1940700</v>
      </c>
      <c r="P782" s="25">
        <f>SUMIFS(Main_table[Amount], Main_table[Order Date], "&gt;"&amp;Main_table[[#This Row],[Order Date]]-90,Main_table[Order Date], "&lt;="&amp;Main_table[[#This Row],[Order Date]])</f>
        <v>6214500</v>
      </c>
      <c r="Q782" s="25">
        <f>SUMIFS(Main_table[Amount], Main_table[Order Date], "&gt;"&amp;DATE(2022, 9, 12)-30, Main_table[Order Date], "&lt;="&amp;DATE(2022, 9, 12))</f>
        <v>8929710</v>
      </c>
      <c r="R782" s="25">
        <f>SUMIFS(Main_table[Amount], Main_table[Order Date], "&gt;"&amp;DATE(2022, 9, 12)-90, Main_table[Order Date], "&lt;="&amp;DATE(2022, 9, 12))</f>
        <v>12529390</v>
      </c>
      <c r="S782" s="25" t="b">
        <f>AND(Main_table[[#This Row],[Order Date]] &gt; DATE(2022,8,12), Main_table[[#This Row],[Order Date]] &lt;=DATE(2022,9,12))</f>
        <v>0</v>
      </c>
    </row>
    <row r="783" spans="2:19" ht="13.8" x14ac:dyDescent="0.25">
      <c r="B783" s="6" t="s">
        <v>2287</v>
      </c>
      <c r="C783" s="15">
        <v>44765</v>
      </c>
      <c r="D783" s="6" t="str">
        <f>TEXT(Main_table[[#This Row],[Order Date]],"d")</f>
        <v>23</v>
      </c>
      <c r="E783" s="6" t="str">
        <f>TEXT(Main_table[[#This Row],[Order Date]],"dddd")</f>
        <v>Saturday</v>
      </c>
      <c r="F783" s="6" t="str">
        <f>TEXT(Main_table[[#This Row],[Order Date]],"mmmm")</f>
        <v>July</v>
      </c>
      <c r="G783" s="6" t="s">
        <v>2228</v>
      </c>
      <c r="H783" s="6" t="s">
        <v>2229</v>
      </c>
      <c r="I783" s="6" t="s">
        <v>27</v>
      </c>
      <c r="J783" s="6" t="s">
        <v>45</v>
      </c>
      <c r="K783" s="25">
        <v>2900</v>
      </c>
      <c r="L783" s="26">
        <v>3</v>
      </c>
      <c r="M783" s="25">
        <f>Main_table[[#This Row],[Qty]]*Main_table[[#This Row],[Price]]</f>
        <v>8700</v>
      </c>
      <c r="N783" s="6" t="s">
        <v>17</v>
      </c>
      <c r="O783" s="25">
        <f>SUMIFS(Main_table[Amount], Main_table[Order Date], "&gt;"&amp;Main_table[[#This Row],[Order Date]]-30,Main_table[Order Date], "&lt;="&amp;Main_table[[#This Row],[Order Date]])</f>
        <v>1940700</v>
      </c>
      <c r="P783" s="25">
        <f>SUMIFS(Main_table[Amount], Main_table[Order Date], "&gt;"&amp;Main_table[[#This Row],[Order Date]]-90,Main_table[Order Date], "&lt;="&amp;Main_table[[#This Row],[Order Date]])</f>
        <v>6214500</v>
      </c>
      <c r="Q783" s="25">
        <f>SUMIFS(Main_table[Amount], Main_table[Order Date], "&gt;"&amp;DATE(2022, 9, 12)-30, Main_table[Order Date], "&lt;="&amp;DATE(2022, 9, 12))</f>
        <v>8929710</v>
      </c>
      <c r="R783" s="25">
        <f>SUMIFS(Main_table[Amount], Main_table[Order Date], "&gt;"&amp;DATE(2022, 9, 12)-90, Main_table[Order Date], "&lt;="&amp;DATE(2022, 9, 12))</f>
        <v>12529390</v>
      </c>
      <c r="S783" s="25" t="b">
        <f>AND(Main_table[[#This Row],[Order Date]] &gt; DATE(2022,8,12), Main_table[[#This Row],[Order Date]] &lt;=DATE(2022,9,12))</f>
        <v>0</v>
      </c>
    </row>
    <row r="784" spans="2:19" ht="13.8" x14ac:dyDescent="0.25">
      <c r="B784" s="6" t="s">
        <v>2288</v>
      </c>
      <c r="C784" s="15">
        <v>44766</v>
      </c>
      <c r="D784" s="6" t="str">
        <f>TEXT(Main_table[[#This Row],[Order Date]],"d")</f>
        <v>24</v>
      </c>
      <c r="E784" s="6" t="str">
        <f>TEXT(Main_table[[#This Row],[Order Date]],"dddd")</f>
        <v>Sunday</v>
      </c>
      <c r="F784" s="6" t="str">
        <f>TEXT(Main_table[[#This Row],[Order Date]],"mmmm")</f>
        <v>July</v>
      </c>
      <c r="G784" s="6" t="s">
        <v>2231</v>
      </c>
      <c r="H784" s="6" t="s">
        <v>2232</v>
      </c>
      <c r="I784" s="6" t="s">
        <v>27</v>
      </c>
      <c r="J784" s="6" t="s">
        <v>37</v>
      </c>
      <c r="K784" s="25">
        <v>190</v>
      </c>
      <c r="L784" s="26">
        <v>5</v>
      </c>
      <c r="M784" s="25">
        <f>Main_table[[#This Row],[Qty]]*Main_table[[#This Row],[Price]]</f>
        <v>950</v>
      </c>
      <c r="N784" s="6" t="s">
        <v>23</v>
      </c>
      <c r="O784" s="25">
        <f>SUMIFS(Main_table[Amount], Main_table[Order Date], "&gt;"&amp;Main_table[[#This Row],[Order Date]]-30,Main_table[Order Date], "&lt;="&amp;Main_table[[#This Row],[Order Date]])</f>
        <v>1939470</v>
      </c>
      <c r="P784" s="25">
        <f>SUMIFS(Main_table[Amount], Main_table[Order Date], "&gt;"&amp;Main_table[[#This Row],[Order Date]]-90,Main_table[Order Date], "&lt;="&amp;Main_table[[#This Row],[Order Date]])</f>
        <v>6213270</v>
      </c>
      <c r="Q784" s="25">
        <f>SUMIFS(Main_table[Amount], Main_table[Order Date], "&gt;"&amp;DATE(2022, 9, 12)-30, Main_table[Order Date], "&lt;="&amp;DATE(2022, 9, 12))</f>
        <v>8929710</v>
      </c>
      <c r="R784" s="25">
        <f>SUMIFS(Main_table[Amount], Main_table[Order Date], "&gt;"&amp;DATE(2022, 9, 12)-90, Main_table[Order Date], "&lt;="&amp;DATE(2022, 9, 12))</f>
        <v>12529390</v>
      </c>
      <c r="S784" s="25" t="b">
        <f>AND(Main_table[[#This Row],[Order Date]] &gt; DATE(2022,8,12), Main_table[[#This Row],[Order Date]] &lt;=DATE(2022,9,12))</f>
        <v>0</v>
      </c>
    </row>
    <row r="785" spans="2:19" ht="13.8" x14ac:dyDescent="0.25">
      <c r="B785" s="6" t="s">
        <v>2289</v>
      </c>
      <c r="C785" s="15">
        <v>44766</v>
      </c>
      <c r="D785" s="6" t="str">
        <f>TEXT(Main_table[[#This Row],[Order Date]],"d")</f>
        <v>24</v>
      </c>
      <c r="E785" s="6" t="str">
        <f>TEXT(Main_table[[#This Row],[Order Date]],"dddd")</f>
        <v>Sunday</v>
      </c>
      <c r="F785" s="6" t="str">
        <f>TEXT(Main_table[[#This Row],[Order Date]],"mmmm")</f>
        <v>July</v>
      </c>
      <c r="G785" s="6" t="s">
        <v>2234</v>
      </c>
      <c r="H785" s="6" t="s">
        <v>2235</v>
      </c>
      <c r="I785" s="6" t="s">
        <v>32</v>
      </c>
      <c r="J785" s="6" t="s">
        <v>41</v>
      </c>
      <c r="K785" s="25">
        <v>4000</v>
      </c>
      <c r="L785" s="26">
        <v>6</v>
      </c>
      <c r="M785" s="25">
        <f>Main_table[[#This Row],[Qty]]*Main_table[[#This Row],[Price]]</f>
        <v>24000</v>
      </c>
      <c r="N785" s="6" t="s">
        <v>17</v>
      </c>
      <c r="O785" s="25">
        <f>SUMIFS(Main_table[Amount], Main_table[Order Date], "&gt;"&amp;Main_table[[#This Row],[Order Date]]-30,Main_table[Order Date], "&lt;="&amp;Main_table[[#This Row],[Order Date]])</f>
        <v>1939470</v>
      </c>
      <c r="P785" s="25">
        <f>SUMIFS(Main_table[Amount], Main_table[Order Date], "&gt;"&amp;Main_table[[#This Row],[Order Date]]-90,Main_table[Order Date], "&lt;="&amp;Main_table[[#This Row],[Order Date]])</f>
        <v>6213270</v>
      </c>
      <c r="Q785" s="25">
        <f>SUMIFS(Main_table[Amount], Main_table[Order Date], "&gt;"&amp;DATE(2022, 9, 12)-30, Main_table[Order Date], "&lt;="&amp;DATE(2022, 9, 12))</f>
        <v>8929710</v>
      </c>
      <c r="R785" s="25">
        <f>SUMIFS(Main_table[Amount], Main_table[Order Date], "&gt;"&amp;DATE(2022, 9, 12)-90, Main_table[Order Date], "&lt;="&amp;DATE(2022, 9, 12))</f>
        <v>12529390</v>
      </c>
      <c r="S785" s="25" t="b">
        <f>AND(Main_table[[#This Row],[Order Date]] &gt; DATE(2022,8,12), Main_table[[#This Row],[Order Date]] &lt;=DATE(2022,9,12))</f>
        <v>0</v>
      </c>
    </row>
    <row r="786" spans="2:19" ht="13.8" x14ac:dyDescent="0.25">
      <c r="B786" s="6" t="s">
        <v>2290</v>
      </c>
      <c r="C786" s="15">
        <v>44766</v>
      </c>
      <c r="D786" s="6" t="str">
        <f>TEXT(Main_table[[#This Row],[Order Date]],"d")</f>
        <v>24</v>
      </c>
      <c r="E786" s="6" t="str">
        <f>TEXT(Main_table[[#This Row],[Order Date]],"dddd")</f>
        <v>Sunday</v>
      </c>
      <c r="F786" s="6" t="str">
        <f>TEXT(Main_table[[#This Row],[Order Date]],"mmmm")</f>
        <v>July</v>
      </c>
      <c r="G786" s="6" t="s">
        <v>2237</v>
      </c>
      <c r="H786" s="6" t="s">
        <v>2238</v>
      </c>
      <c r="I786" s="6" t="s">
        <v>15</v>
      </c>
      <c r="J786" s="6" t="s">
        <v>45</v>
      </c>
      <c r="K786" s="25">
        <v>1500</v>
      </c>
      <c r="L786" s="26">
        <v>2</v>
      </c>
      <c r="M786" s="25">
        <f>Main_table[[#This Row],[Qty]]*Main_table[[#This Row],[Price]]</f>
        <v>3000</v>
      </c>
      <c r="N786" s="29" t="s">
        <v>23</v>
      </c>
      <c r="O786" s="25">
        <f>SUMIFS(Main_table[Amount], Main_table[Order Date], "&gt;"&amp;Main_table[[#This Row],[Order Date]]-30,Main_table[Order Date], "&lt;="&amp;Main_table[[#This Row],[Order Date]])</f>
        <v>1939470</v>
      </c>
      <c r="P786" s="25">
        <f>SUMIFS(Main_table[Amount], Main_table[Order Date], "&gt;"&amp;Main_table[[#This Row],[Order Date]]-90,Main_table[Order Date], "&lt;="&amp;Main_table[[#This Row],[Order Date]])</f>
        <v>6213270</v>
      </c>
      <c r="Q786" s="25">
        <f>SUMIFS(Main_table[Amount], Main_table[Order Date], "&gt;"&amp;DATE(2022, 9, 12)-30, Main_table[Order Date], "&lt;="&amp;DATE(2022, 9, 12))</f>
        <v>8929710</v>
      </c>
      <c r="R786" s="25">
        <f>SUMIFS(Main_table[Amount], Main_table[Order Date], "&gt;"&amp;DATE(2022, 9, 12)-90, Main_table[Order Date], "&lt;="&amp;DATE(2022, 9, 12))</f>
        <v>12529390</v>
      </c>
      <c r="S786" s="25" t="b">
        <f>AND(Main_table[[#This Row],[Order Date]] &gt; DATE(2022,8,12), Main_table[[#This Row],[Order Date]] &lt;=DATE(2022,9,12))</f>
        <v>0</v>
      </c>
    </row>
    <row r="787" spans="2:19" ht="13.8" x14ac:dyDescent="0.25">
      <c r="B787" s="6" t="s">
        <v>2291</v>
      </c>
      <c r="C787" s="15">
        <v>44766</v>
      </c>
      <c r="D787" s="6" t="str">
        <f>TEXT(Main_table[[#This Row],[Order Date]],"d")</f>
        <v>24</v>
      </c>
      <c r="E787" s="6" t="str">
        <f>TEXT(Main_table[[#This Row],[Order Date]],"dddd")</f>
        <v>Sunday</v>
      </c>
      <c r="F787" s="6" t="str">
        <f>TEXT(Main_table[[#This Row],[Order Date]],"mmmm")</f>
        <v>July</v>
      </c>
      <c r="G787" s="6" t="s">
        <v>2240</v>
      </c>
      <c r="H787" s="6" t="s">
        <v>2241</v>
      </c>
      <c r="I787" s="6" t="s">
        <v>27</v>
      </c>
      <c r="J787" s="6" t="s">
        <v>37</v>
      </c>
      <c r="K787" s="25">
        <v>210</v>
      </c>
      <c r="L787" s="26">
        <v>3</v>
      </c>
      <c r="M787" s="25">
        <f>Main_table[[#This Row],[Qty]]*Main_table[[#This Row],[Price]]</f>
        <v>630</v>
      </c>
      <c r="N787" s="6" t="s">
        <v>17</v>
      </c>
      <c r="O787" s="25">
        <f>SUMIFS(Main_table[Amount], Main_table[Order Date], "&gt;"&amp;Main_table[[#This Row],[Order Date]]-30,Main_table[Order Date], "&lt;="&amp;Main_table[[#This Row],[Order Date]])</f>
        <v>1939470</v>
      </c>
      <c r="P787" s="25">
        <f>SUMIFS(Main_table[Amount], Main_table[Order Date], "&gt;"&amp;Main_table[[#This Row],[Order Date]]-90,Main_table[Order Date], "&lt;="&amp;Main_table[[#This Row],[Order Date]])</f>
        <v>6213270</v>
      </c>
      <c r="Q787" s="25">
        <f>SUMIFS(Main_table[Amount], Main_table[Order Date], "&gt;"&amp;DATE(2022, 9, 12)-30, Main_table[Order Date], "&lt;="&amp;DATE(2022, 9, 12))</f>
        <v>8929710</v>
      </c>
      <c r="R787" s="25">
        <f>SUMIFS(Main_table[Amount], Main_table[Order Date], "&gt;"&amp;DATE(2022, 9, 12)-90, Main_table[Order Date], "&lt;="&amp;DATE(2022, 9, 12))</f>
        <v>12529390</v>
      </c>
      <c r="S787" s="25" t="b">
        <f>AND(Main_table[[#This Row],[Order Date]] &gt; DATE(2022,8,12), Main_table[[#This Row],[Order Date]] &lt;=DATE(2022,9,12))</f>
        <v>0</v>
      </c>
    </row>
    <row r="788" spans="2:19" ht="13.8" x14ac:dyDescent="0.25">
      <c r="B788" s="6" t="s">
        <v>2292</v>
      </c>
      <c r="C788" s="15">
        <v>44766</v>
      </c>
      <c r="D788" s="6" t="str">
        <f>TEXT(Main_table[[#This Row],[Order Date]],"d")</f>
        <v>24</v>
      </c>
      <c r="E788" s="6" t="str">
        <f>TEXT(Main_table[[#This Row],[Order Date]],"dddd")</f>
        <v>Sunday</v>
      </c>
      <c r="F788" s="6" t="str">
        <f>TEXT(Main_table[[#This Row],[Order Date]],"mmmm")</f>
        <v>July</v>
      </c>
      <c r="G788" s="6" t="s">
        <v>2243</v>
      </c>
      <c r="H788" s="6" t="s">
        <v>2244</v>
      </c>
      <c r="I788" s="6" t="s">
        <v>32</v>
      </c>
      <c r="J788" s="6" t="s">
        <v>41</v>
      </c>
      <c r="K788" s="25">
        <v>4000</v>
      </c>
      <c r="L788" s="26">
        <v>5</v>
      </c>
      <c r="M788" s="25">
        <f>Main_table[[#This Row],[Qty]]*Main_table[[#This Row],[Price]]</f>
        <v>20000</v>
      </c>
      <c r="N788" s="6" t="s">
        <v>23</v>
      </c>
      <c r="O788" s="25">
        <f>SUMIFS(Main_table[Amount], Main_table[Order Date], "&gt;"&amp;Main_table[[#This Row],[Order Date]]-30,Main_table[Order Date], "&lt;="&amp;Main_table[[#This Row],[Order Date]])</f>
        <v>1939470</v>
      </c>
      <c r="P788" s="25">
        <f>SUMIFS(Main_table[Amount], Main_table[Order Date], "&gt;"&amp;Main_table[[#This Row],[Order Date]]-90,Main_table[Order Date], "&lt;="&amp;Main_table[[#This Row],[Order Date]])</f>
        <v>6213270</v>
      </c>
      <c r="Q788" s="25">
        <f>SUMIFS(Main_table[Amount], Main_table[Order Date], "&gt;"&amp;DATE(2022, 9, 12)-30, Main_table[Order Date], "&lt;="&amp;DATE(2022, 9, 12))</f>
        <v>8929710</v>
      </c>
      <c r="R788" s="25">
        <f>SUMIFS(Main_table[Amount], Main_table[Order Date], "&gt;"&amp;DATE(2022, 9, 12)-90, Main_table[Order Date], "&lt;="&amp;DATE(2022, 9, 12))</f>
        <v>12529390</v>
      </c>
      <c r="S788" s="25" t="b">
        <f>AND(Main_table[[#This Row],[Order Date]] &gt; DATE(2022,8,12), Main_table[[#This Row],[Order Date]] &lt;=DATE(2022,9,12))</f>
        <v>0</v>
      </c>
    </row>
    <row r="789" spans="2:19" ht="13.8" x14ac:dyDescent="0.25">
      <c r="B789" s="6" t="s">
        <v>2293</v>
      </c>
      <c r="C789" s="15">
        <v>44767</v>
      </c>
      <c r="D789" s="6" t="str">
        <f>TEXT(Main_table[[#This Row],[Order Date]],"d")</f>
        <v>25</v>
      </c>
      <c r="E789" s="6" t="str">
        <f>TEXT(Main_table[[#This Row],[Order Date]],"dddd")</f>
        <v>Monday</v>
      </c>
      <c r="F789" s="6" t="str">
        <f>TEXT(Main_table[[#This Row],[Order Date]],"mmmm")</f>
        <v>July</v>
      </c>
      <c r="G789" s="6" t="s">
        <v>2246</v>
      </c>
      <c r="H789" s="6" t="s">
        <v>2247</v>
      </c>
      <c r="I789" s="6" t="s">
        <v>15</v>
      </c>
      <c r="J789" s="6" t="s">
        <v>45</v>
      </c>
      <c r="K789" s="25">
        <v>3200</v>
      </c>
      <c r="L789" s="26">
        <v>3</v>
      </c>
      <c r="M789" s="25">
        <f>Main_table[[#This Row],[Qty]]*Main_table[[#This Row],[Price]]</f>
        <v>9600</v>
      </c>
      <c r="N789" s="29" t="s">
        <v>17</v>
      </c>
      <c r="O789" s="25">
        <f>SUMIFS(Main_table[Amount], Main_table[Order Date], "&gt;"&amp;Main_table[[#This Row],[Order Date]]-30,Main_table[Order Date], "&lt;="&amp;Main_table[[#This Row],[Order Date]])</f>
        <v>1921240</v>
      </c>
      <c r="P789" s="25">
        <f>SUMIFS(Main_table[Amount], Main_table[Order Date], "&gt;"&amp;Main_table[[#This Row],[Order Date]]-90,Main_table[Order Date], "&lt;="&amp;Main_table[[#This Row],[Order Date]])</f>
        <v>6195040</v>
      </c>
      <c r="Q789" s="25">
        <f>SUMIFS(Main_table[Amount], Main_table[Order Date], "&gt;"&amp;DATE(2022, 9, 12)-30, Main_table[Order Date], "&lt;="&amp;DATE(2022, 9, 12))</f>
        <v>8929710</v>
      </c>
      <c r="R789" s="25">
        <f>SUMIFS(Main_table[Amount], Main_table[Order Date], "&gt;"&amp;DATE(2022, 9, 12)-90, Main_table[Order Date], "&lt;="&amp;DATE(2022, 9, 12))</f>
        <v>12529390</v>
      </c>
      <c r="S789" s="25" t="b">
        <f>AND(Main_table[[#This Row],[Order Date]] &gt; DATE(2022,8,12), Main_table[[#This Row],[Order Date]] &lt;=DATE(2022,9,12))</f>
        <v>0</v>
      </c>
    </row>
    <row r="790" spans="2:19" ht="13.8" x14ac:dyDescent="0.25">
      <c r="B790" s="6" t="s">
        <v>2294</v>
      </c>
      <c r="C790" s="15">
        <v>44767</v>
      </c>
      <c r="D790" s="6" t="str">
        <f>TEXT(Main_table[[#This Row],[Order Date]],"d")</f>
        <v>25</v>
      </c>
      <c r="E790" s="6" t="str">
        <f>TEXT(Main_table[[#This Row],[Order Date]],"dddd")</f>
        <v>Monday</v>
      </c>
      <c r="F790" s="6" t="str">
        <f>TEXT(Main_table[[#This Row],[Order Date]],"mmmm")</f>
        <v>July</v>
      </c>
      <c r="G790" s="6" t="s">
        <v>2180</v>
      </c>
      <c r="H790" s="6" t="s">
        <v>2181</v>
      </c>
      <c r="I790" s="6" t="s">
        <v>27</v>
      </c>
      <c r="J790" s="6" t="s">
        <v>37</v>
      </c>
      <c r="K790" s="25">
        <v>2900</v>
      </c>
      <c r="L790" s="26">
        <v>1</v>
      </c>
      <c r="M790" s="25">
        <f>Main_table[[#This Row],[Qty]]*Main_table[[#This Row],[Price]]</f>
        <v>2900</v>
      </c>
      <c r="N790" s="6" t="s">
        <v>23</v>
      </c>
      <c r="O790" s="25">
        <f>SUMIFS(Main_table[Amount], Main_table[Order Date], "&gt;"&amp;Main_table[[#This Row],[Order Date]]-30,Main_table[Order Date], "&lt;="&amp;Main_table[[#This Row],[Order Date]])</f>
        <v>1921240</v>
      </c>
      <c r="P790" s="25">
        <f>SUMIFS(Main_table[Amount], Main_table[Order Date], "&gt;"&amp;Main_table[[#This Row],[Order Date]]-90,Main_table[Order Date], "&lt;="&amp;Main_table[[#This Row],[Order Date]])</f>
        <v>6195040</v>
      </c>
      <c r="Q790" s="25">
        <f>SUMIFS(Main_table[Amount], Main_table[Order Date], "&gt;"&amp;DATE(2022, 9, 12)-30, Main_table[Order Date], "&lt;="&amp;DATE(2022, 9, 12))</f>
        <v>8929710</v>
      </c>
      <c r="R790" s="25">
        <f>SUMIFS(Main_table[Amount], Main_table[Order Date], "&gt;"&amp;DATE(2022, 9, 12)-90, Main_table[Order Date], "&lt;="&amp;DATE(2022, 9, 12))</f>
        <v>12529390</v>
      </c>
      <c r="S790" s="25" t="b">
        <f>AND(Main_table[[#This Row],[Order Date]] &gt; DATE(2022,8,12), Main_table[[#This Row],[Order Date]] &lt;=DATE(2022,9,12))</f>
        <v>0</v>
      </c>
    </row>
    <row r="791" spans="2:19" ht="13.8" x14ac:dyDescent="0.25">
      <c r="B791" s="6" t="s">
        <v>2295</v>
      </c>
      <c r="C791" s="15">
        <v>44767</v>
      </c>
      <c r="D791" s="6" t="str">
        <f>TEXT(Main_table[[#This Row],[Order Date]],"d")</f>
        <v>25</v>
      </c>
      <c r="E791" s="6" t="str">
        <f>TEXT(Main_table[[#This Row],[Order Date]],"dddd")</f>
        <v>Monday</v>
      </c>
      <c r="F791" s="6" t="str">
        <f>TEXT(Main_table[[#This Row],[Order Date]],"mmmm")</f>
        <v>July</v>
      </c>
      <c r="G791" s="6" t="s">
        <v>2183</v>
      </c>
      <c r="H791" s="6" t="s">
        <v>2184</v>
      </c>
      <c r="I791" s="6" t="s">
        <v>32</v>
      </c>
      <c r="J791" s="6" t="s">
        <v>41</v>
      </c>
      <c r="K791" s="25">
        <v>190</v>
      </c>
      <c r="L791" s="26">
        <v>10</v>
      </c>
      <c r="M791" s="25">
        <f>Main_table[[#This Row],[Qty]]*Main_table[[#This Row],[Price]]</f>
        <v>1900</v>
      </c>
      <c r="N791" s="6" t="s">
        <v>17</v>
      </c>
      <c r="O791" s="25">
        <f>SUMIFS(Main_table[Amount], Main_table[Order Date], "&gt;"&amp;Main_table[[#This Row],[Order Date]]-30,Main_table[Order Date], "&lt;="&amp;Main_table[[#This Row],[Order Date]])</f>
        <v>1921240</v>
      </c>
      <c r="P791" s="25">
        <f>SUMIFS(Main_table[Amount], Main_table[Order Date], "&gt;"&amp;Main_table[[#This Row],[Order Date]]-90,Main_table[Order Date], "&lt;="&amp;Main_table[[#This Row],[Order Date]])</f>
        <v>6195040</v>
      </c>
      <c r="Q791" s="25">
        <f>SUMIFS(Main_table[Amount], Main_table[Order Date], "&gt;"&amp;DATE(2022, 9, 12)-30, Main_table[Order Date], "&lt;="&amp;DATE(2022, 9, 12))</f>
        <v>8929710</v>
      </c>
      <c r="R791" s="25">
        <f>SUMIFS(Main_table[Amount], Main_table[Order Date], "&gt;"&amp;DATE(2022, 9, 12)-90, Main_table[Order Date], "&lt;="&amp;DATE(2022, 9, 12))</f>
        <v>12529390</v>
      </c>
      <c r="S791" s="25" t="b">
        <f>AND(Main_table[[#This Row],[Order Date]] &gt; DATE(2022,8,12), Main_table[[#This Row],[Order Date]] &lt;=DATE(2022,9,12))</f>
        <v>0</v>
      </c>
    </row>
    <row r="792" spans="2:19" ht="13.8" x14ac:dyDescent="0.25">
      <c r="B792" s="6" t="s">
        <v>2296</v>
      </c>
      <c r="C792" s="15">
        <v>44767</v>
      </c>
      <c r="D792" s="6" t="str">
        <f>TEXT(Main_table[[#This Row],[Order Date]],"d")</f>
        <v>25</v>
      </c>
      <c r="E792" s="6" t="str">
        <f>TEXT(Main_table[[#This Row],[Order Date]],"dddd")</f>
        <v>Monday</v>
      </c>
      <c r="F792" s="6" t="str">
        <f>TEXT(Main_table[[#This Row],[Order Date]],"mmmm")</f>
        <v>July</v>
      </c>
      <c r="G792" s="6" t="s">
        <v>2186</v>
      </c>
      <c r="H792" s="6" t="s">
        <v>2187</v>
      </c>
      <c r="I792" s="6" t="s">
        <v>15</v>
      </c>
      <c r="J792" s="6" t="s">
        <v>45</v>
      </c>
      <c r="K792" s="25">
        <v>4000</v>
      </c>
      <c r="L792" s="26">
        <v>3</v>
      </c>
      <c r="M792" s="25">
        <f>Main_table[[#This Row],[Qty]]*Main_table[[#This Row],[Price]]</f>
        <v>12000</v>
      </c>
      <c r="N792" s="29" t="s">
        <v>23</v>
      </c>
      <c r="O792" s="25">
        <f>SUMIFS(Main_table[Amount], Main_table[Order Date], "&gt;"&amp;Main_table[[#This Row],[Order Date]]-30,Main_table[Order Date], "&lt;="&amp;Main_table[[#This Row],[Order Date]])</f>
        <v>1921240</v>
      </c>
      <c r="P792" s="25">
        <f>SUMIFS(Main_table[Amount], Main_table[Order Date], "&gt;"&amp;Main_table[[#This Row],[Order Date]]-90,Main_table[Order Date], "&lt;="&amp;Main_table[[#This Row],[Order Date]])</f>
        <v>6195040</v>
      </c>
      <c r="Q792" s="25">
        <f>SUMIFS(Main_table[Amount], Main_table[Order Date], "&gt;"&amp;DATE(2022, 9, 12)-30, Main_table[Order Date], "&lt;="&amp;DATE(2022, 9, 12))</f>
        <v>8929710</v>
      </c>
      <c r="R792" s="25">
        <f>SUMIFS(Main_table[Amount], Main_table[Order Date], "&gt;"&amp;DATE(2022, 9, 12)-90, Main_table[Order Date], "&lt;="&amp;DATE(2022, 9, 12))</f>
        <v>12529390</v>
      </c>
      <c r="S792" s="25" t="b">
        <f>AND(Main_table[[#This Row],[Order Date]] &gt; DATE(2022,8,12), Main_table[[#This Row],[Order Date]] &lt;=DATE(2022,9,12))</f>
        <v>0</v>
      </c>
    </row>
    <row r="793" spans="2:19" ht="13.8" x14ac:dyDescent="0.25">
      <c r="B793" s="6" t="s">
        <v>2297</v>
      </c>
      <c r="C793" s="15">
        <v>44767</v>
      </c>
      <c r="D793" s="6" t="str">
        <f>TEXT(Main_table[[#This Row],[Order Date]],"d")</f>
        <v>25</v>
      </c>
      <c r="E793" s="6" t="str">
        <f>TEXT(Main_table[[#This Row],[Order Date]],"dddd")</f>
        <v>Monday</v>
      </c>
      <c r="F793" s="6" t="str">
        <f>TEXT(Main_table[[#This Row],[Order Date]],"mmmm")</f>
        <v>July</v>
      </c>
      <c r="G793" s="6" t="s">
        <v>2189</v>
      </c>
      <c r="H793" s="6" t="s">
        <v>2190</v>
      </c>
      <c r="I793" s="6" t="s">
        <v>21</v>
      </c>
      <c r="J793" s="6" t="s">
        <v>16</v>
      </c>
      <c r="K793" s="25">
        <v>1500</v>
      </c>
      <c r="L793" s="26">
        <v>4</v>
      </c>
      <c r="M793" s="25">
        <f>Main_table[[#This Row],[Qty]]*Main_table[[#This Row],[Price]]</f>
        <v>6000</v>
      </c>
      <c r="N793" s="6" t="s">
        <v>17</v>
      </c>
      <c r="O793" s="25">
        <f>SUMIFS(Main_table[Amount], Main_table[Order Date], "&gt;"&amp;Main_table[[#This Row],[Order Date]]-30,Main_table[Order Date], "&lt;="&amp;Main_table[[#This Row],[Order Date]])</f>
        <v>1921240</v>
      </c>
      <c r="P793" s="25">
        <f>SUMIFS(Main_table[Amount], Main_table[Order Date], "&gt;"&amp;Main_table[[#This Row],[Order Date]]-90,Main_table[Order Date], "&lt;="&amp;Main_table[[#This Row],[Order Date]])</f>
        <v>6195040</v>
      </c>
      <c r="Q793" s="25">
        <f>SUMIFS(Main_table[Amount], Main_table[Order Date], "&gt;"&amp;DATE(2022, 9, 12)-30, Main_table[Order Date], "&lt;="&amp;DATE(2022, 9, 12))</f>
        <v>8929710</v>
      </c>
      <c r="R793" s="25">
        <f>SUMIFS(Main_table[Amount], Main_table[Order Date], "&gt;"&amp;DATE(2022, 9, 12)-90, Main_table[Order Date], "&lt;="&amp;DATE(2022, 9, 12))</f>
        <v>12529390</v>
      </c>
      <c r="S793" s="25" t="b">
        <f>AND(Main_table[[#This Row],[Order Date]] &gt; DATE(2022,8,12), Main_table[[#This Row],[Order Date]] &lt;=DATE(2022,9,12))</f>
        <v>0</v>
      </c>
    </row>
    <row r="794" spans="2:19" ht="13.8" x14ac:dyDescent="0.25">
      <c r="B794" s="6" t="s">
        <v>2298</v>
      </c>
      <c r="C794" s="15">
        <v>44768</v>
      </c>
      <c r="D794" s="6" t="str">
        <f>TEXT(Main_table[[#This Row],[Order Date]],"d")</f>
        <v>26</v>
      </c>
      <c r="E794" s="6" t="str">
        <f>TEXT(Main_table[[#This Row],[Order Date]],"dddd")</f>
        <v>Tuesday</v>
      </c>
      <c r="F794" s="6" t="str">
        <f>TEXT(Main_table[[#This Row],[Order Date]],"mmmm")</f>
        <v>July</v>
      </c>
      <c r="G794" s="6" t="s">
        <v>2192</v>
      </c>
      <c r="H794" s="6" t="s">
        <v>2193</v>
      </c>
      <c r="I794" s="6" t="s">
        <v>27</v>
      </c>
      <c r="J794" s="6" t="s">
        <v>22</v>
      </c>
      <c r="K794" s="25">
        <v>210</v>
      </c>
      <c r="L794" s="26">
        <v>5</v>
      </c>
      <c r="M794" s="25">
        <f>Main_table[[#This Row],[Qty]]*Main_table[[#This Row],[Price]]</f>
        <v>1050</v>
      </c>
      <c r="N794" s="6" t="s">
        <v>23</v>
      </c>
      <c r="O794" s="25">
        <f>SUMIFS(Main_table[Amount], Main_table[Order Date], "&gt;"&amp;Main_table[[#This Row],[Order Date]]-30,Main_table[Order Date], "&lt;="&amp;Main_table[[#This Row],[Order Date]])</f>
        <v>1880840</v>
      </c>
      <c r="P794" s="25">
        <f>SUMIFS(Main_table[Amount], Main_table[Order Date], "&gt;"&amp;Main_table[[#This Row],[Order Date]]-90,Main_table[Order Date], "&lt;="&amp;Main_table[[#This Row],[Order Date]])</f>
        <v>6154640</v>
      </c>
      <c r="Q794" s="25">
        <f>SUMIFS(Main_table[Amount], Main_table[Order Date], "&gt;"&amp;DATE(2022, 9, 12)-30, Main_table[Order Date], "&lt;="&amp;DATE(2022, 9, 12))</f>
        <v>8929710</v>
      </c>
      <c r="R794" s="25">
        <f>SUMIFS(Main_table[Amount], Main_table[Order Date], "&gt;"&amp;DATE(2022, 9, 12)-90, Main_table[Order Date], "&lt;="&amp;DATE(2022, 9, 12))</f>
        <v>12529390</v>
      </c>
      <c r="S794" s="25" t="b">
        <f>AND(Main_table[[#This Row],[Order Date]] &gt; DATE(2022,8,12), Main_table[[#This Row],[Order Date]] &lt;=DATE(2022,9,12))</f>
        <v>0</v>
      </c>
    </row>
    <row r="795" spans="2:19" ht="13.8" x14ac:dyDescent="0.25">
      <c r="B795" s="6" t="s">
        <v>2299</v>
      </c>
      <c r="C795" s="15">
        <v>44768</v>
      </c>
      <c r="D795" s="6" t="str">
        <f>TEXT(Main_table[[#This Row],[Order Date]],"d")</f>
        <v>26</v>
      </c>
      <c r="E795" s="6" t="str">
        <f>TEXT(Main_table[[#This Row],[Order Date]],"dddd")</f>
        <v>Tuesday</v>
      </c>
      <c r="F795" s="6" t="str">
        <f>TEXT(Main_table[[#This Row],[Order Date]],"mmmm")</f>
        <v>July</v>
      </c>
      <c r="G795" s="6" t="s">
        <v>2195</v>
      </c>
      <c r="H795" s="6" t="s">
        <v>2196</v>
      </c>
      <c r="I795" s="6" t="s">
        <v>32</v>
      </c>
      <c r="J795" s="6" t="s">
        <v>28</v>
      </c>
      <c r="K795" s="25">
        <v>4000</v>
      </c>
      <c r="L795" s="26">
        <v>6</v>
      </c>
      <c r="M795" s="25">
        <f>Main_table[[#This Row],[Qty]]*Main_table[[#This Row],[Price]]</f>
        <v>24000</v>
      </c>
      <c r="N795" s="6" t="s">
        <v>17</v>
      </c>
      <c r="O795" s="25">
        <f>SUMIFS(Main_table[Amount], Main_table[Order Date], "&gt;"&amp;Main_table[[#This Row],[Order Date]]-30,Main_table[Order Date], "&lt;="&amp;Main_table[[#This Row],[Order Date]])</f>
        <v>1880840</v>
      </c>
      <c r="P795" s="25">
        <f>SUMIFS(Main_table[Amount], Main_table[Order Date], "&gt;"&amp;Main_table[[#This Row],[Order Date]]-90,Main_table[Order Date], "&lt;="&amp;Main_table[[#This Row],[Order Date]])</f>
        <v>6154640</v>
      </c>
      <c r="Q795" s="25">
        <f>SUMIFS(Main_table[Amount], Main_table[Order Date], "&gt;"&amp;DATE(2022, 9, 12)-30, Main_table[Order Date], "&lt;="&amp;DATE(2022, 9, 12))</f>
        <v>8929710</v>
      </c>
      <c r="R795" s="25">
        <f>SUMIFS(Main_table[Amount], Main_table[Order Date], "&gt;"&amp;DATE(2022, 9, 12)-90, Main_table[Order Date], "&lt;="&amp;DATE(2022, 9, 12))</f>
        <v>12529390</v>
      </c>
      <c r="S795" s="25" t="b">
        <f>AND(Main_table[[#This Row],[Order Date]] &gt; DATE(2022,8,12), Main_table[[#This Row],[Order Date]] &lt;=DATE(2022,9,12))</f>
        <v>0</v>
      </c>
    </row>
    <row r="796" spans="2:19" ht="13.8" x14ac:dyDescent="0.25">
      <c r="B796" s="6" t="s">
        <v>2300</v>
      </c>
      <c r="C796" s="15">
        <v>44768</v>
      </c>
      <c r="D796" s="6" t="str">
        <f>TEXT(Main_table[[#This Row],[Order Date]],"d")</f>
        <v>26</v>
      </c>
      <c r="E796" s="6" t="str">
        <f>TEXT(Main_table[[#This Row],[Order Date]],"dddd")</f>
        <v>Tuesday</v>
      </c>
      <c r="F796" s="6" t="str">
        <f>TEXT(Main_table[[#This Row],[Order Date]],"mmmm")</f>
        <v>July</v>
      </c>
      <c r="G796" s="6" t="s">
        <v>2198</v>
      </c>
      <c r="H796" s="6" t="s">
        <v>2199</v>
      </c>
      <c r="I796" s="6" t="s">
        <v>15</v>
      </c>
      <c r="J796" s="6" t="s">
        <v>33</v>
      </c>
      <c r="K796" s="25">
        <v>3200</v>
      </c>
      <c r="L796" s="26">
        <v>5</v>
      </c>
      <c r="M796" s="25">
        <f>Main_table[[#This Row],[Qty]]*Main_table[[#This Row],[Price]]</f>
        <v>16000</v>
      </c>
      <c r="N796" s="29" t="s">
        <v>23</v>
      </c>
      <c r="O796" s="25">
        <f>SUMIFS(Main_table[Amount], Main_table[Order Date], "&gt;"&amp;Main_table[[#This Row],[Order Date]]-30,Main_table[Order Date], "&lt;="&amp;Main_table[[#This Row],[Order Date]])</f>
        <v>1880840</v>
      </c>
      <c r="P796" s="25">
        <f>SUMIFS(Main_table[Amount], Main_table[Order Date], "&gt;"&amp;Main_table[[#This Row],[Order Date]]-90,Main_table[Order Date], "&lt;="&amp;Main_table[[#This Row],[Order Date]])</f>
        <v>6154640</v>
      </c>
      <c r="Q796" s="25">
        <f>SUMIFS(Main_table[Amount], Main_table[Order Date], "&gt;"&amp;DATE(2022, 9, 12)-30, Main_table[Order Date], "&lt;="&amp;DATE(2022, 9, 12))</f>
        <v>8929710</v>
      </c>
      <c r="R796" s="25">
        <f>SUMIFS(Main_table[Amount], Main_table[Order Date], "&gt;"&amp;DATE(2022, 9, 12)-90, Main_table[Order Date], "&lt;="&amp;DATE(2022, 9, 12))</f>
        <v>12529390</v>
      </c>
      <c r="S796" s="25" t="b">
        <f>AND(Main_table[[#This Row],[Order Date]] &gt; DATE(2022,8,12), Main_table[[#This Row],[Order Date]] &lt;=DATE(2022,9,12))</f>
        <v>0</v>
      </c>
    </row>
    <row r="797" spans="2:19" ht="13.8" x14ac:dyDescent="0.25">
      <c r="B797" s="6" t="s">
        <v>2301</v>
      </c>
      <c r="C797" s="15">
        <v>44768</v>
      </c>
      <c r="D797" s="6" t="str">
        <f>TEXT(Main_table[[#This Row],[Order Date]],"d")</f>
        <v>26</v>
      </c>
      <c r="E797" s="6" t="str">
        <f>TEXT(Main_table[[#This Row],[Order Date]],"dddd")</f>
        <v>Tuesday</v>
      </c>
      <c r="F797" s="6" t="str">
        <f>TEXT(Main_table[[#This Row],[Order Date]],"mmmm")</f>
        <v>July</v>
      </c>
      <c r="G797" s="6" t="s">
        <v>2201</v>
      </c>
      <c r="H797" s="6" t="s">
        <v>2202</v>
      </c>
      <c r="I797" s="6" t="s">
        <v>21</v>
      </c>
      <c r="J797" s="6" t="s">
        <v>37</v>
      </c>
      <c r="K797" s="25">
        <v>2900</v>
      </c>
      <c r="L797" s="26">
        <v>6</v>
      </c>
      <c r="M797" s="25">
        <f>Main_table[[#This Row],[Qty]]*Main_table[[#This Row],[Price]]</f>
        <v>17400</v>
      </c>
      <c r="N797" s="6" t="s">
        <v>17</v>
      </c>
      <c r="O797" s="25">
        <f>SUMIFS(Main_table[Amount], Main_table[Order Date], "&gt;"&amp;Main_table[[#This Row],[Order Date]]-30,Main_table[Order Date], "&lt;="&amp;Main_table[[#This Row],[Order Date]])</f>
        <v>1880840</v>
      </c>
      <c r="P797" s="25">
        <f>SUMIFS(Main_table[Amount], Main_table[Order Date], "&gt;"&amp;Main_table[[#This Row],[Order Date]]-90,Main_table[Order Date], "&lt;="&amp;Main_table[[#This Row],[Order Date]])</f>
        <v>6154640</v>
      </c>
      <c r="Q797" s="25">
        <f>SUMIFS(Main_table[Amount], Main_table[Order Date], "&gt;"&amp;DATE(2022, 9, 12)-30, Main_table[Order Date], "&lt;="&amp;DATE(2022, 9, 12))</f>
        <v>8929710</v>
      </c>
      <c r="R797" s="25">
        <f>SUMIFS(Main_table[Amount], Main_table[Order Date], "&gt;"&amp;DATE(2022, 9, 12)-90, Main_table[Order Date], "&lt;="&amp;DATE(2022, 9, 12))</f>
        <v>12529390</v>
      </c>
      <c r="S797" s="25" t="b">
        <f>AND(Main_table[[#This Row],[Order Date]] &gt; DATE(2022,8,12), Main_table[[#This Row],[Order Date]] &lt;=DATE(2022,9,12))</f>
        <v>0</v>
      </c>
    </row>
    <row r="798" spans="2:19" ht="13.8" x14ac:dyDescent="0.25">
      <c r="B798" s="6" t="s">
        <v>2302</v>
      </c>
      <c r="C798" s="15">
        <v>44768</v>
      </c>
      <c r="D798" s="6" t="str">
        <f>TEXT(Main_table[[#This Row],[Order Date]],"d")</f>
        <v>26</v>
      </c>
      <c r="E798" s="6" t="str">
        <f>TEXT(Main_table[[#This Row],[Order Date]],"dddd")</f>
        <v>Tuesday</v>
      </c>
      <c r="F798" s="6" t="str">
        <f>TEXT(Main_table[[#This Row],[Order Date]],"mmmm")</f>
        <v>July</v>
      </c>
      <c r="G798" s="6" t="s">
        <v>2204</v>
      </c>
      <c r="H798" s="6" t="s">
        <v>2205</v>
      </c>
      <c r="I798" s="6" t="s">
        <v>27</v>
      </c>
      <c r="J798" s="6" t="s">
        <v>41</v>
      </c>
      <c r="K798" s="25">
        <v>190</v>
      </c>
      <c r="L798" s="26">
        <v>5</v>
      </c>
      <c r="M798" s="25">
        <f>Main_table[[#This Row],[Qty]]*Main_table[[#This Row],[Price]]</f>
        <v>950</v>
      </c>
      <c r="N798" s="6" t="s">
        <v>23</v>
      </c>
      <c r="O798" s="25">
        <f>SUMIFS(Main_table[Amount], Main_table[Order Date], "&gt;"&amp;Main_table[[#This Row],[Order Date]]-30,Main_table[Order Date], "&lt;="&amp;Main_table[[#This Row],[Order Date]])</f>
        <v>1880840</v>
      </c>
      <c r="P798" s="25">
        <f>SUMIFS(Main_table[Amount], Main_table[Order Date], "&gt;"&amp;Main_table[[#This Row],[Order Date]]-90,Main_table[Order Date], "&lt;="&amp;Main_table[[#This Row],[Order Date]])</f>
        <v>6154640</v>
      </c>
      <c r="Q798" s="25">
        <f>SUMIFS(Main_table[Amount], Main_table[Order Date], "&gt;"&amp;DATE(2022, 9, 12)-30, Main_table[Order Date], "&lt;="&amp;DATE(2022, 9, 12))</f>
        <v>8929710</v>
      </c>
      <c r="R798" s="25">
        <f>SUMIFS(Main_table[Amount], Main_table[Order Date], "&gt;"&amp;DATE(2022, 9, 12)-90, Main_table[Order Date], "&lt;="&amp;DATE(2022, 9, 12))</f>
        <v>12529390</v>
      </c>
      <c r="S798" s="25" t="b">
        <f>AND(Main_table[[#This Row],[Order Date]] &gt; DATE(2022,8,12), Main_table[[#This Row],[Order Date]] &lt;=DATE(2022,9,12))</f>
        <v>0</v>
      </c>
    </row>
    <row r="799" spans="2:19" ht="13.8" x14ac:dyDescent="0.25">
      <c r="B799" s="6" t="s">
        <v>2303</v>
      </c>
      <c r="C799" s="15">
        <v>44769</v>
      </c>
      <c r="D799" s="6" t="str">
        <f>TEXT(Main_table[[#This Row],[Order Date]],"d")</f>
        <v>27</v>
      </c>
      <c r="E799" s="6" t="str">
        <f>TEXT(Main_table[[#This Row],[Order Date]],"dddd")</f>
        <v>Wednesday</v>
      </c>
      <c r="F799" s="6" t="str">
        <f>TEXT(Main_table[[#This Row],[Order Date]],"mmmm")</f>
        <v>July</v>
      </c>
      <c r="G799" s="6" t="s">
        <v>2207</v>
      </c>
      <c r="H799" s="6" t="s">
        <v>2208</v>
      </c>
      <c r="I799" s="6" t="s">
        <v>32</v>
      </c>
      <c r="J799" s="6" t="s">
        <v>45</v>
      </c>
      <c r="K799" s="25">
        <v>4000</v>
      </c>
      <c r="L799" s="26">
        <v>6</v>
      </c>
      <c r="M799" s="25">
        <f>Main_table[[#This Row],[Qty]]*Main_table[[#This Row],[Price]]</f>
        <v>24000</v>
      </c>
      <c r="N799" s="6" t="s">
        <v>17</v>
      </c>
      <c r="O799" s="25">
        <f>SUMIFS(Main_table[Amount], Main_table[Order Date], "&gt;"&amp;Main_table[[#This Row],[Order Date]]-30,Main_table[Order Date], "&lt;="&amp;Main_table[[#This Row],[Order Date]])</f>
        <v>1853390</v>
      </c>
      <c r="P799" s="25">
        <f>SUMIFS(Main_table[Amount], Main_table[Order Date], "&gt;"&amp;Main_table[[#This Row],[Order Date]]-90,Main_table[Order Date], "&lt;="&amp;Main_table[[#This Row],[Order Date]])</f>
        <v>6127190</v>
      </c>
      <c r="Q799" s="25">
        <f>SUMIFS(Main_table[Amount], Main_table[Order Date], "&gt;"&amp;DATE(2022, 9, 12)-30, Main_table[Order Date], "&lt;="&amp;DATE(2022, 9, 12))</f>
        <v>8929710</v>
      </c>
      <c r="R799" s="25">
        <f>SUMIFS(Main_table[Amount], Main_table[Order Date], "&gt;"&amp;DATE(2022, 9, 12)-90, Main_table[Order Date], "&lt;="&amp;DATE(2022, 9, 12))</f>
        <v>12529390</v>
      </c>
      <c r="S799" s="25" t="b">
        <f>AND(Main_table[[#This Row],[Order Date]] &gt; DATE(2022,8,12), Main_table[[#This Row],[Order Date]] &lt;=DATE(2022,9,12))</f>
        <v>0</v>
      </c>
    </row>
    <row r="800" spans="2:19" ht="13.8" x14ac:dyDescent="0.25">
      <c r="B800" s="6" t="s">
        <v>2304</v>
      </c>
      <c r="C800" s="15">
        <v>44769</v>
      </c>
      <c r="D800" s="6" t="str">
        <f>TEXT(Main_table[[#This Row],[Order Date]],"d")</f>
        <v>27</v>
      </c>
      <c r="E800" s="6" t="str">
        <f>TEXT(Main_table[[#This Row],[Order Date]],"dddd")</f>
        <v>Wednesday</v>
      </c>
      <c r="F800" s="6" t="str">
        <f>TEXT(Main_table[[#This Row],[Order Date]],"mmmm")</f>
        <v>July</v>
      </c>
      <c r="G800" s="6" t="s">
        <v>2210</v>
      </c>
      <c r="H800" s="6" t="s">
        <v>2211</v>
      </c>
      <c r="I800" s="6" t="s">
        <v>15</v>
      </c>
      <c r="J800" s="6" t="s">
        <v>16</v>
      </c>
      <c r="K800" s="25">
        <v>1500</v>
      </c>
      <c r="L800" s="26">
        <v>2</v>
      </c>
      <c r="M800" s="25">
        <f>Main_table[[#This Row],[Qty]]*Main_table[[#This Row],[Price]]</f>
        <v>3000</v>
      </c>
      <c r="N800" s="29" t="s">
        <v>23</v>
      </c>
      <c r="O800" s="25">
        <f>SUMIFS(Main_table[Amount], Main_table[Order Date], "&gt;"&amp;Main_table[[#This Row],[Order Date]]-30,Main_table[Order Date], "&lt;="&amp;Main_table[[#This Row],[Order Date]])</f>
        <v>1853390</v>
      </c>
      <c r="P800" s="25">
        <f>SUMIFS(Main_table[Amount], Main_table[Order Date], "&gt;"&amp;Main_table[[#This Row],[Order Date]]-90,Main_table[Order Date], "&lt;="&amp;Main_table[[#This Row],[Order Date]])</f>
        <v>6127190</v>
      </c>
      <c r="Q800" s="25">
        <f>SUMIFS(Main_table[Amount], Main_table[Order Date], "&gt;"&amp;DATE(2022, 9, 12)-30, Main_table[Order Date], "&lt;="&amp;DATE(2022, 9, 12))</f>
        <v>8929710</v>
      </c>
      <c r="R800" s="25">
        <f>SUMIFS(Main_table[Amount], Main_table[Order Date], "&gt;"&amp;DATE(2022, 9, 12)-90, Main_table[Order Date], "&lt;="&amp;DATE(2022, 9, 12))</f>
        <v>12529390</v>
      </c>
      <c r="S800" s="25" t="b">
        <f>AND(Main_table[[#This Row],[Order Date]] &gt; DATE(2022,8,12), Main_table[[#This Row],[Order Date]] &lt;=DATE(2022,9,12))</f>
        <v>0</v>
      </c>
    </row>
    <row r="801" spans="2:19" ht="13.8" x14ac:dyDescent="0.25">
      <c r="B801" s="6" t="s">
        <v>2305</v>
      </c>
      <c r="C801" s="15">
        <v>44769</v>
      </c>
      <c r="D801" s="6" t="str">
        <f>TEXT(Main_table[[#This Row],[Order Date]],"d")</f>
        <v>27</v>
      </c>
      <c r="E801" s="6" t="str">
        <f>TEXT(Main_table[[#This Row],[Order Date]],"dddd")</f>
        <v>Wednesday</v>
      </c>
      <c r="F801" s="6" t="str">
        <f>TEXT(Main_table[[#This Row],[Order Date]],"mmmm")</f>
        <v>July</v>
      </c>
      <c r="G801" s="6" t="s">
        <v>2213</v>
      </c>
      <c r="H801" s="6" t="s">
        <v>2214</v>
      </c>
      <c r="I801" s="6" t="s">
        <v>21</v>
      </c>
      <c r="J801" s="6" t="s">
        <v>22</v>
      </c>
      <c r="K801" s="25">
        <v>210</v>
      </c>
      <c r="L801" s="26">
        <v>3</v>
      </c>
      <c r="M801" s="25">
        <f>Main_table[[#This Row],[Qty]]*Main_table[[#This Row],[Price]]</f>
        <v>630</v>
      </c>
      <c r="N801" s="6" t="s">
        <v>17</v>
      </c>
      <c r="O801" s="25">
        <f>SUMIFS(Main_table[Amount], Main_table[Order Date], "&gt;"&amp;Main_table[[#This Row],[Order Date]]-30,Main_table[Order Date], "&lt;="&amp;Main_table[[#This Row],[Order Date]])</f>
        <v>1853390</v>
      </c>
      <c r="P801" s="25">
        <f>SUMIFS(Main_table[Amount], Main_table[Order Date], "&gt;"&amp;Main_table[[#This Row],[Order Date]]-90,Main_table[Order Date], "&lt;="&amp;Main_table[[#This Row],[Order Date]])</f>
        <v>6127190</v>
      </c>
      <c r="Q801" s="25">
        <f>SUMIFS(Main_table[Amount], Main_table[Order Date], "&gt;"&amp;DATE(2022, 9, 12)-30, Main_table[Order Date], "&lt;="&amp;DATE(2022, 9, 12))</f>
        <v>8929710</v>
      </c>
      <c r="R801" s="25">
        <f>SUMIFS(Main_table[Amount], Main_table[Order Date], "&gt;"&amp;DATE(2022, 9, 12)-90, Main_table[Order Date], "&lt;="&amp;DATE(2022, 9, 12))</f>
        <v>12529390</v>
      </c>
      <c r="S801" s="25" t="b">
        <f>AND(Main_table[[#This Row],[Order Date]] &gt; DATE(2022,8,12), Main_table[[#This Row],[Order Date]] &lt;=DATE(2022,9,12))</f>
        <v>0</v>
      </c>
    </row>
    <row r="802" spans="2:19" ht="13.8" x14ac:dyDescent="0.25">
      <c r="B802" s="6" t="s">
        <v>2306</v>
      </c>
      <c r="C802" s="15">
        <v>44769</v>
      </c>
      <c r="D802" s="6" t="str">
        <f>TEXT(Main_table[[#This Row],[Order Date]],"d")</f>
        <v>27</v>
      </c>
      <c r="E802" s="6" t="str">
        <f>TEXT(Main_table[[#This Row],[Order Date]],"dddd")</f>
        <v>Wednesday</v>
      </c>
      <c r="F802" s="6" t="str">
        <f>TEXT(Main_table[[#This Row],[Order Date]],"mmmm")</f>
        <v>July</v>
      </c>
      <c r="G802" s="6" t="s">
        <v>2216</v>
      </c>
      <c r="H802" s="6" t="s">
        <v>2217</v>
      </c>
      <c r="I802" s="6" t="s">
        <v>27</v>
      </c>
      <c r="J802" s="6" t="s">
        <v>28</v>
      </c>
      <c r="K802" s="25">
        <v>4000</v>
      </c>
      <c r="L802" s="26">
        <v>5</v>
      </c>
      <c r="M802" s="25">
        <f>Main_table[[#This Row],[Qty]]*Main_table[[#This Row],[Price]]</f>
        <v>20000</v>
      </c>
      <c r="N802" s="6" t="s">
        <v>23</v>
      </c>
      <c r="O802" s="25">
        <f>SUMIFS(Main_table[Amount], Main_table[Order Date], "&gt;"&amp;Main_table[[#This Row],[Order Date]]-30,Main_table[Order Date], "&lt;="&amp;Main_table[[#This Row],[Order Date]])</f>
        <v>1853390</v>
      </c>
      <c r="P802" s="25">
        <f>SUMIFS(Main_table[Amount], Main_table[Order Date], "&gt;"&amp;Main_table[[#This Row],[Order Date]]-90,Main_table[Order Date], "&lt;="&amp;Main_table[[#This Row],[Order Date]])</f>
        <v>6127190</v>
      </c>
      <c r="Q802" s="25">
        <f>SUMIFS(Main_table[Amount], Main_table[Order Date], "&gt;"&amp;DATE(2022, 9, 12)-30, Main_table[Order Date], "&lt;="&amp;DATE(2022, 9, 12))</f>
        <v>8929710</v>
      </c>
      <c r="R802" s="25">
        <f>SUMIFS(Main_table[Amount], Main_table[Order Date], "&gt;"&amp;DATE(2022, 9, 12)-90, Main_table[Order Date], "&lt;="&amp;DATE(2022, 9, 12))</f>
        <v>12529390</v>
      </c>
      <c r="S802" s="25" t="b">
        <f>AND(Main_table[[#This Row],[Order Date]] &gt; DATE(2022,8,12), Main_table[[#This Row],[Order Date]] &lt;=DATE(2022,9,12))</f>
        <v>0</v>
      </c>
    </row>
    <row r="803" spans="2:19" ht="13.8" x14ac:dyDescent="0.25">
      <c r="B803" s="6" t="s">
        <v>2307</v>
      </c>
      <c r="C803" s="15">
        <v>44769</v>
      </c>
      <c r="D803" s="6" t="str">
        <f>TEXT(Main_table[[#This Row],[Order Date]],"d")</f>
        <v>27</v>
      </c>
      <c r="E803" s="6" t="str">
        <f>TEXT(Main_table[[#This Row],[Order Date]],"dddd")</f>
        <v>Wednesday</v>
      </c>
      <c r="F803" s="6" t="str">
        <f>TEXT(Main_table[[#This Row],[Order Date]],"mmmm")</f>
        <v>July</v>
      </c>
      <c r="G803" s="6" t="s">
        <v>2219</v>
      </c>
      <c r="H803" s="6" t="s">
        <v>2220</v>
      </c>
      <c r="I803" s="6" t="s">
        <v>32</v>
      </c>
      <c r="J803" s="6" t="s">
        <v>33</v>
      </c>
      <c r="K803" s="25">
        <v>3200</v>
      </c>
      <c r="L803" s="26">
        <v>3</v>
      </c>
      <c r="M803" s="25">
        <f>Main_table[[#This Row],[Qty]]*Main_table[[#This Row],[Price]]</f>
        <v>9600</v>
      </c>
      <c r="N803" s="6" t="s">
        <v>17</v>
      </c>
      <c r="O803" s="25">
        <f>SUMIFS(Main_table[Amount], Main_table[Order Date], "&gt;"&amp;Main_table[[#This Row],[Order Date]]-30,Main_table[Order Date], "&lt;="&amp;Main_table[[#This Row],[Order Date]])</f>
        <v>1853390</v>
      </c>
      <c r="P803" s="25">
        <f>SUMIFS(Main_table[Amount], Main_table[Order Date], "&gt;"&amp;Main_table[[#This Row],[Order Date]]-90,Main_table[Order Date], "&lt;="&amp;Main_table[[#This Row],[Order Date]])</f>
        <v>6127190</v>
      </c>
      <c r="Q803" s="25">
        <f>SUMIFS(Main_table[Amount], Main_table[Order Date], "&gt;"&amp;DATE(2022, 9, 12)-30, Main_table[Order Date], "&lt;="&amp;DATE(2022, 9, 12))</f>
        <v>8929710</v>
      </c>
      <c r="R803" s="25">
        <f>SUMIFS(Main_table[Amount], Main_table[Order Date], "&gt;"&amp;DATE(2022, 9, 12)-90, Main_table[Order Date], "&lt;="&amp;DATE(2022, 9, 12))</f>
        <v>12529390</v>
      </c>
      <c r="S803" s="25" t="b">
        <f>AND(Main_table[[#This Row],[Order Date]] &gt; DATE(2022,8,12), Main_table[[#This Row],[Order Date]] &lt;=DATE(2022,9,12))</f>
        <v>0</v>
      </c>
    </row>
    <row r="804" spans="2:19" ht="13.8" x14ac:dyDescent="0.25">
      <c r="B804" s="6" t="s">
        <v>2308</v>
      </c>
      <c r="C804" s="15">
        <v>44770</v>
      </c>
      <c r="D804" s="6" t="str">
        <f>TEXT(Main_table[[#This Row],[Order Date]],"d")</f>
        <v>28</v>
      </c>
      <c r="E804" s="6" t="str">
        <f>TEXT(Main_table[[#This Row],[Order Date]],"dddd")</f>
        <v>Thursday</v>
      </c>
      <c r="F804" s="6" t="str">
        <f>TEXT(Main_table[[#This Row],[Order Date]],"mmmm")</f>
        <v>July</v>
      </c>
      <c r="G804" s="6" t="s">
        <v>2222</v>
      </c>
      <c r="H804" s="6" t="s">
        <v>2223</v>
      </c>
      <c r="I804" s="6" t="s">
        <v>15</v>
      </c>
      <c r="J804" s="6" t="s">
        <v>37</v>
      </c>
      <c r="K804" s="25">
        <v>2900</v>
      </c>
      <c r="L804" s="26">
        <v>1</v>
      </c>
      <c r="M804" s="25">
        <f>Main_table[[#This Row],[Qty]]*Main_table[[#This Row],[Price]]</f>
        <v>2900</v>
      </c>
      <c r="N804" s="29" t="s">
        <v>23</v>
      </c>
      <c r="O804" s="25">
        <f>SUMIFS(Main_table[Amount], Main_table[Order Date], "&gt;"&amp;Main_table[[#This Row],[Order Date]]-30,Main_table[Order Date], "&lt;="&amp;Main_table[[#This Row],[Order Date]])</f>
        <v>1827620</v>
      </c>
      <c r="P804" s="25">
        <f>SUMIFS(Main_table[Amount], Main_table[Order Date], "&gt;"&amp;Main_table[[#This Row],[Order Date]]-90,Main_table[Order Date], "&lt;="&amp;Main_table[[#This Row],[Order Date]])</f>
        <v>6101420</v>
      </c>
      <c r="Q804" s="25">
        <f>SUMIFS(Main_table[Amount], Main_table[Order Date], "&gt;"&amp;DATE(2022, 9, 12)-30, Main_table[Order Date], "&lt;="&amp;DATE(2022, 9, 12))</f>
        <v>8929710</v>
      </c>
      <c r="R804" s="25">
        <f>SUMIFS(Main_table[Amount], Main_table[Order Date], "&gt;"&amp;DATE(2022, 9, 12)-90, Main_table[Order Date], "&lt;="&amp;DATE(2022, 9, 12))</f>
        <v>12529390</v>
      </c>
      <c r="S804" s="25" t="b">
        <f>AND(Main_table[[#This Row],[Order Date]] &gt; DATE(2022,8,12), Main_table[[#This Row],[Order Date]] &lt;=DATE(2022,9,12))</f>
        <v>0</v>
      </c>
    </row>
    <row r="805" spans="2:19" ht="13.8" x14ac:dyDescent="0.25">
      <c r="B805" s="6" t="s">
        <v>2309</v>
      </c>
      <c r="C805" s="15">
        <v>44770</v>
      </c>
      <c r="D805" s="6" t="str">
        <f>TEXT(Main_table[[#This Row],[Order Date]],"d")</f>
        <v>28</v>
      </c>
      <c r="E805" s="6" t="str">
        <f>TEXT(Main_table[[#This Row],[Order Date]],"dddd")</f>
        <v>Thursday</v>
      </c>
      <c r="F805" s="6" t="str">
        <f>TEXT(Main_table[[#This Row],[Order Date]],"mmmm")</f>
        <v>July</v>
      </c>
      <c r="G805" s="6" t="s">
        <v>2225</v>
      </c>
      <c r="H805" s="6" t="s">
        <v>2226</v>
      </c>
      <c r="I805" s="6" t="s">
        <v>21</v>
      </c>
      <c r="J805" s="6" t="s">
        <v>41</v>
      </c>
      <c r="K805" s="25">
        <v>190</v>
      </c>
      <c r="L805" s="26">
        <v>2</v>
      </c>
      <c r="M805" s="25">
        <f>Main_table[[#This Row],[Qty]]*Main_table[[#This Row],[Price]]</f>
        <v>380</v>
      </c>
      <c r="N805" s="6" t="s">
        <v>17</v>
      </c>
      <c r="O805" s="25">
        <f>SUMIFS(Main_table[Amount], Main_table[Order Date], "&gt;"&amp;Main_table[[#This Row],[Order Date]]-30,Main_table[Order Date], "&lt;="&amp;Main_table[[#This Row],[Order Date]])</f>
        <v>1827620</v>
      </c>
      <c r="P805" s="25">
        <f>SUMIFS(Main_table[Amount], Main_table[Order Date], "&gt;"&amp;Main_table[[#This Row],[Order Date]]-90,Main_table[Order Date], "&lt;="&amp;Main_table[[#This Row],[Order Date]])</f>
        <v>6101420</v>
      </c>
      <c r="Q805" s="25">
        <f>SUMIFS(Main_table[Amount], Main_table[Order Date], "&gt;"&amp;DATE(2022, 9, 12)-30, Main_table[Order Date], "&lt;="&amp;DATE(2022, 9, 12))</f>
        <v>8929710</v>
      </c>
      <c r="R805" s="25">
        <f>SUMIFS(Main_table[Amount], Main_table[Order Date], "&gt;"&amp;DATE(2022, 9, 12)-90, Main_table[Order Date], "&lt;="&amp;DATE(2022, 9, 12))</f>
        <v>12529390</v>
      </c>
      <c r="S805" s="25" t="b">
        <f>AND(Main_table[[#This Row],[Order Date]] &gt; DATE(2022,8,12), Main_table[[#This Row],[Order Date]] &lt;=DATE(2022,9,12))</f>
        <v>0</v>
      </c>
    </row>
    <row r="806" spans="2:19" ht="13.8" x14ac:dyDescent="0.25">
      <c r="B806" s="6" t="s">
        <v>2310</v>
      </c>
      <c r="C806" s="15">
        <v>44770</v>
      </c>
      <c r="D806" s="6" t="str">
        <f>TEXT(Main_table[[#This Row],[Order Date]],"d")</f>
        <v>28</v>
      </c>
      <c r="E806" s="6" t="str">
        <f>TEXT(Main_table[[#This Row],[Order Date]],"dddd")</f>
        <v>Thursday</v>
      </c>
      <c r="F806" s="6" t="str">
        <f>TEXT(Main_table[[#This Row],[Order Date]],"mmmm")</f>
        <v>July</v>
      </c>
      <c r="G806" s="6" t="s">
        <v>2228</v>
      </c>
      <c r="H806" s="6" t="s">
        <v>2229</v>
      </c>
      <c r="I806" s="6" t="s">
        <v>27</v>
      </c>
      <c r="J806" s="6" t="s">
        <v>45</v>
      </c>
      <c r="K806" s="25">
        <v>4000</v>
      </c>
      <c r="L806" s="26">
        <v>3</v>
      </c>
      <c r="M806" s="25">
        <f>Main_table[[#This Row],[Qty]]*Main_table[[#This Row],[Price]]</f>
        <v>12000</v>
      </c>
      <c r="N806" s="6" t="s">
        <v>23</v>
      </c>
      <c r="O806" s="25">
        <f>SUMIFS(Main_table[Amount], Main_table[Order Date], "&gt;"&amp;Main_table[[#This Row],[Order Date]]-30,Main_table[Order Date], "&lt;="&amp;Main_table[[#This Row],[Order Date]])</f>
        <v>1827620</v>
      </c>
      <c r="P806" s="25">
        <f>SUMIFS(Main_table[Amount], Main_table[Order Date], "&gt;"&amp;Main_table[[#This Row],[Order Date]]-90,Main_table[Order Date], "&lt;="&amp;Main_table[[#This Row],[Order Date]])</f>
        <v>6101420</v>
      </c>
      <c r="Q806" s="25">
        <f>SUMIFS(Main_table[Amount], Main_table[Order Date], "&gt;"&amp;DATE(2022, 9, 12)-30, Main_table[Order Date], "&lt;="&amp;DATE(2022, 9, 12))</f>
        <v>8929710</v>
      </c>
      <c r="R806" s="25">
        <f>SUMIFS(Main_table[Amount], Main_table[Order Date], "&gt;"&amp;DATE(2022, 9, 12)-90, Main_table[Order Date], "&lt;="&amp;DATE(2022, 9, 12))</f>
        <v>12529390</v>
      </c>
      <c r="S806" s="25" t="b">
        <f>AND(Main_table[[#This Row],[Order Date]] &gt; DATE(2022,8,12), Main_table[[#This Row],[Order Date]] &lt;=DATE(2022,9,12))</f>
        <v>0</v>
      </c>
    </row>
    <row r="807" spans="2:19" ht="13.8" x14ac:dyDescent="0.25">
      <c r="B807" s="6" t="s">
        <v>2311</v>
      </c>
      <c r="C807" s="15">
        <v>44770</v>
      </c>
      <c r="D807" s="6" t="str">
        <f>TEXT(Main_table[[#This Row],[Order Date]],"d")</f>
        <v>28</v>
      </c>
      <c r="E807" s="6" t="str">
        <f>TEXT(Main_table[[#This Row],[Order Date]],"dddd")</f>
        <v>Thursday</v>
      </c>
      <c r="F807" s="6" t="str">
        <f>TEXT(Main_table[[#This Row],[Order Date]],"mmmm")</f>
        <v>July</v>
      </c>
      <c r="G807" s="6" t="s">
        <v>2231</v>
      </c>
      <c r="H807" s="6" t="s">
        <v>2232</v>
      </c>
      <c r="I807" s="6" t="s">
        <v>27</v>
      </c>
      <c r="J807" s="6" t="s">
        <v>37</v>
      </c>
      <c r="K807" s="25">
        <v>1500</v>
      </c>
      <c r="L807" s="26">
        <v>5</v>
      </c>
      <c r="M807" s="25">
        <f>Main_table[[#This Row],[Qty]]*Main_table[[#This Row],[Price]]</f>
        <v>7500</v>
      </c>
      <c r="N807" s="6" t="s">
        <v>17</v>
      </c>
      <c r="O807" s="25">
        <f>SUMIFS(Main_table[Amount], Main_table[Order Date], "&gt;"&amp;Main_table[[#This Row],[Order Date]]-30,Main_table[Order Date], "&lt;="&amp;Main_table[[#This Row],[Order Date]])</f>
        <v>1827620</v>
      </c>
      <c r="P807" s="25">
        <f>SUMIFS(Main_table[Amount], Main_table[Order Date], "&gt;"&amp;Main_table[[#This Row],[Order Date]]-90,Main_table[Order Date], "&lt;="&amp;Main_table[[#This Row],[Order Date]])</f>
        <v>6101420</v>
      </c>
      <c r="Q807" s="25">
        <f>SUMIFS(Main_table[Amount], Main_table[Order Date], "&gt;"&amp;DATE(2022, 9, 12)-30, Main_table[Order Date], "&lt;="&amp;DATE(2022, 9, 12))</f>
        <v>8929710</v>
      </c>
      <c r="R807" s="25">
        <f>SUMIFS(Main_table[Amount], Main_table[Order Date], "&gt;"&amp;DATE(2022, 9, 12)-90, Main_table[Order Date], "&lt;="&amp;DATE(2022, 9, 12))</f>
        <v>12529390</v>
      </c>
      <c r="S807" s="25" t="b">
        <f>AND(Main_table[[#This Row],[Order Date]] &gt; DATE(2022,8,12), Main_table[[#This Row],[Order Date]] &lt;=DATE(2022,9,12))</f>
        <v>0</v>
      </c>
    </row>
    <row r="808" spans="2:19" ht="13.8" x14ac:dyDescent="0.25">
      <c r="B808" s="6" t="s">
        <v>2312</v>
      </c>
      <c r="C808" s="15">
        <v>44770</v>
      </c>
      <c r="D808" s="6" t="str">
        <f>TEXT(Main_table[[#This Row],[Order Date]],"d")</f>
        <v>28</v>
      </c>
      <c r="E808" s="6" t="str">
        <f>TEXT(Main_table[[#This Row],[Order Date]],"dddd")</f>
        <v>Thursday</v>
      </c>
      <c r="F808" s="6" t="str">
        <f>TEXT(Main_table[[#This Row],[Order Date]],"mmmm")</f>
        <v>July</v>
      </c>
      <c r="G808" s="6" t="s">
        <v>2234</v>
      </c>
      <c r="H808" s="6" t="s">
        <v>2235</v>
      </c>
      <c r="I808" s="6" t="s">
        <v>32</v>
      </c>
      <c r="J808" s="6" t="s">
        <v>41</v>
      </c>
      <c r="K808" s="25">
        <v>210</v>
      </c>
      <c r="L808" s="26">
        <v>6</v>
      </c>
      <c r="M808" s="25">
        <f>Main_table[[#This Row],[Qty]]*Main_table[[#This Row],[Price]]</f>
        <v>1260</v>
      </c>
      <c r="N808" s="6" t="s">
        <v>23</v>
      </c>
      <c r="O808" s="25">
        <f>SUMIFS(Main_table[Amount], Main_table[Order Date], "&gt;"&amp;Main_table[[#This Row],[Order Date]]-30,Main_table[Order Date], "&lt;="&amp;Main_table[[#This Row],[Order Date]])</f>
        <v>1827620</v>
      </c>
      <c r="P808" s="25">
        <f>SUMIFS(Main_table[Amount], Main_table[Order Date], "&gt;"&amp;Main_table[[#This Row],[Order Date]]-90,Main_table[Order Date], "&lt;="&amp;Main_table[[#This Row],[Order Date]])</f>
        <v>6101420</v>
      </c>
      <c r="Q808" s="25">
        <f>SUMIFS(Main_table[Amount], Main_table[Order Date], "&gt;"&amp;DATE(2022, 9, 12)-30, Main_table[Order Date], "&lt;="&amp;DATE(2022, 9, 12))</f>
        <v>8929710</v>
      </c>
      <c r="R808" s="25">
        <f>SUMIFS(Main_table[Amount], Main_table[Order Date], "&gt;"&amp;DATE(2022, 9, 12)-90, Main_table[Order Date], "&lt;="&amp;DATE(2022, 9, 12))</f>
        <v>12529390</v>
      </c>
      <c r="S808" s="25" t="b">
        <f>AND(Main_table[[#This Row],[Order Date]] &gt; DATE(2022,8,12), Main_table[[#This Row],[Order Date]] &lt;=DATE(2022,9,12))</f>
        <v>0</v>
      </c>
    </row>
    <row r="809" spans="2:19" ht="13.8" x14ac:dyDescent="0.25">
      <c r="B809" s="6" t="s">
        <v>2313</v>
      </c>
      <c r="C809" s="15">
        <v>44771</v>
      </c>
      <c r="D809" s="6" t="str">
        <f>TEXT(Main_table[[#This Row],[Order Date]],"d")</f>
        <v>29</v>
      </c>
      <c r="E809" s="6" t="str">
        <f>TEXT(Main_table[[#This Row],[Order Date]],"dddd")</f>
        <v>Friday</v>
      </c>
      <c r="F809" s="6" t="str">
        <f>TEXT(Main_table[[#This Row],[Order Date]],"mmmm")</f>
        <v>July</v>
      </c>
      <c r="G809" s="6" t="s">
        <v>2237</v>
      </c>
      <c r="H809" s="6" t="s">
        <v>2238</v>
      </c>
      <c r="I809" s="6" t="s">
        <v>15</v>
      </c>
      <c r="J809" s="6" t="s">
        <v>45</v>
      </c>
      <c r="K809" s="25">
        <v>4000</v>
      </c>
      <c r="L809" s="26">
        <v>2</v>
      </c>
      <c r="M809" s="25">
        <f>Main_table[[#This Row],[Qty]]*Main_table[[#This Row],[Price]]</f>
        <v>8000</v>
      </c>
      <c r="N809" s="29" t="s">
        <v>17</v>
      </c>
      <c r="O809" s="25">
        <f>SUMIFS(Main_table[Amount], Main_table[Order Date], "&gt;"&amp;Main_table[[#This Row],[Order Date]]-30,Main_table[Order Date], "&lt;="&amp;Main_table[[#This Row],[Order Date]])</f>
        <v>1813660</v>
      </c>
      <c r="P809" s="25">
        <f>SUMIFS(Main_table[Amount], Main_table[Order Date], "&gt;"&amp;Main_table[[#This Row],[Order Date]]-90,Main_table[Order Date], "&lt;="&amp;Main_table[[#This Row],[Order Date]])</f>
        <v>6087460</v>
      </c>
      <c r="Q809" s="25">
        <f>SUMIFS(Main_table[Amount], Main_table[Order Date], "&gt;"&amp;DATE(2022, 9, 12)-30, Main_table[Order Date], "&lt;="&amp;DATE(2022, 9, 12))</f>
        <v>8929710</v>
      </c>
      <c r="R809" s="25">
        <f>SUMIFS(Main_table[Amount], Main_table[Order Date], "&gt;"&amp;DATE(2022, 9, 12)-90, Main_table[Order Date], "&lt;="&amp;DATE(2022, 9, 12))</f>
        <v>12529390</v>
      </c>
      <c r="S809" s="25" t="b">
        <f>AND(Main_table[[#This Row],[Order Date]] &gt; DATE(2022,8,12), Main_table[[#This Row],[Order Date]] &lt;=DATE(2022,9,12))</f>
        <v>0</v>
      </c>
    </row>
    <row r="810" spans="2:19" ht="13.8" x14ac:dyDescent="0.25">
      <c r="B810" s="6" t="s">
        <v>2314</v>
      </c>
      <c r="C810" s="15">
        <v>44771</v>
      </c>
      <c r="D810" s="6" t="str">
        <f>TEXT(Main_table[[#This Row],[Order Date]],"d")</f>
        <v>29</v>
      </c>
      <c r="E810" s="6" t="str">
        <f>TEXT(Main_table[[#This Row],[Order Date]],"dddd")</f>
        <v>Friday</v>
      </c>
      <c r="F810" s="6" t="str">
        <f>TEXT(Main_table[[#This Row],[Order Date]],"mmmm")</f>
        <v>July</v>
      </c>
      <c r="G810" s="6" t="s">
        <v>2240</v>
      </c>
      <c r="H810" s="6" t="s">
        <v>2241</v>
      </c>
      <c r="I810" s="6" t="s">
        <v>27</v>
      </c>
      <c r="J810" s="6" t="s">
        <v>37</v>
      </c>
      <c r="K810" s="25">
        <v>3200</v>
      </c>
      <c r="L810" s="26">
        <v>3</v>
      </c>
      <c r="M810" s="25">
        <f>Main_table[[#This Row],[Qty]]*Main_table[[#This Row],[Price]]</f>
        <v>9600</v>
      </c>
      <c r="N810" s="6" t="s">
        <v>23</v>
      </c>
      <c r="O810" s="25">
        <f>SUMIFS(Main_table[Amount], Main_table[Order Date], "&gt;"&amp;Main_table[[#This Row],[Order Date]]-30,Main_table[Order Date], "&lt;="&amp;Main_table[[#This Row],[Order Date]])</f>
        <v>1813660</v>
      </c>
      <c r="P810" s="25">
        <f>SUMIFS(Main_table[Amount], Main_table[Order Date], "&gt;"&amp;Main_table[[#This Row],[Order Date]]-90,Main_table[Order Date], "&lt;="&amp;Main_table[[#This Row],[Order Date]])</f>
        <v>6087460</v>
      </c>
      <c r="Q810" s="25">
        <f>SUMIFS(Main_table[Amount], Main_table[Order Date], "&gt;"&amp;DATE(2022, 9, 12)-30, Main_table[Order Date], "&lt;="&amp;DATE(2022, 9, 12))</f>
        <v>8929710</v>
      </c>
      <c r="R810" s="25">
        <f>SUMIFS(Main_table[Amount], Main_table[Order Date], "&gt;"&amp;DATE(2022, 9, 12)-90, Main_table[Order Date], "&lt;="&amp;DATE(2022, 9, 12))</f>
        <v>12529390</v>
      </c>
      <c r="S810" s="25" t="b">
        <f>AND(Main_table[[#This Row],[Order Date]] &gt; DATE(2022,8,12), Main_table[[#This Row],[Order Date]] &lt;=DATE(2022,9,12))</f>
        <v>0</v>
      </c>
    </row>
    <row r="811" spans="2:19" ht="13.8" x14ac:dyDescent="0.25">
      <c r="B811" s="6" t="s">
        <v>2315</v>
      </c>
      <c r="C811" s="15">
        <v>44771</v>
      </c>
      <c r="D811" s="6" t="str">
        <f>TEXT(Main_table[[#This Row],[Order Date]],"d")</f>
        <v>29</v>
      </c>
      <c r="E811" s="6" t="str">
        <f>TEXT(Main_table[[#This Row],[Order Date]],"dddd")</f>
        <v>Friday</v>
      </c>
      <c r="F811" s="6" t="str">
        <f>TEXT(Main_table[[#This Row],[Order Date]],"mmmm")</f>
        <v>July</v>
      </c>
      <c r="G811" s="6" t="s">
        <v>2243</v>
      </c>
      <c r="H811" s="6" t="s">
        <v>2244</v>
      </c>
      <c r="I811" s="6" t="s">
        <v>32</v>
      </c>
      <c r="J811" s="6" t="s">
        <v>41</v>
      </c>
      <c r="K811" s="25">
        <v>2900</v>
      </c>
      <c r="L811" s="26">
        <v>5</v>
      </c>
      <c r="M811" s="25">
        <f>Main_table[[#This Row],[Qty]]*Main_table[[#This Row],[Price]]</f>
        <v>14500</v>
      </c>
      <c r="N811" s="6" t="s">
        <v>17</v>
      </c>
      <c r="O811" s="25">
        <f>SUMIFS(Main_table[Amount], Main_table[Order Date], "&gt;"&amp;Main_table[[#This Row],[Order Date]]-30,Main_table[Order Date], "&lt;="&amp;Main_table[[#This Row],[Order Date]])</f>
        <v>1813660</v>
      </c>
      <c r="P811" s="25">
        <f>SUMIFS(Main_table[Amount], Main_table[Order Date], "&gt;"&amp;Main_table[[#This Row],[Order Date]]-90,Main_table[Order Date], "&lt;="&amp;Main_table[[#This Row],[Order Date]])</f>
        <v>6087460</v>
      </c>
      <c r="Q811" s="25">
        <f>SUMIFS(Main_table[Amount], Main_table[Order Date], "&gt;"&amp;DATE(2022, 9, 12)-30, Main_table[Order Date], "&lt;="&amp;DATE(2022, 9, 12))</f>
        <v>8929710</v>
      </c>
      <c r="R811" s="25">
        <f>SUMIFS(Main_table[Amount], Main_table[Order Date], "&gt;"&amp;DATE(2022, 9, 12)-90, Main_table[Order Date], "&lt;="&amp;DATE(2022, 9, 12))</f>
        <v>12529390</v>
      </c>
      <c r="S811" s="25" t="b">
        <f>AND(Main_table[[#This Row],[Order Date]] &gt; DATE(2022,8,12), Main_table[[#This Row],[Order Date]] &lt;=DATE(2022,9,12))</f>
        <v>0</v>
      </c>
    </row>
    <row r="812" spans="2:19" ht="13.8" x14ac:dyDescent="0.25">
      <c r="B812" s="6" t="s">
        <v>2316</v>
      </c>
      <c r="C812" s="15">
        <v>44771</v>
      </c>
      <c r="D812" s="6" t="str">
        <f>TEXT(Main_table[[#This Row],[Order Date]],"d")</f>
        <v>29</v>
      </c>
      <c r="E812" s="6" t="str">
        <f>TEXT(Main_table[[#This Row],[Order Date]],"dddd")</f>
        <v>Friday</v>
      </c>
      <c r="F812" s="6" t="str">
        <f>TEXT(Main_table[[#This Row],[Order Date]],"mmmm")</f>
        <v>July</v>
      </c>
      <c r="G812" s="6" t="s">
        <v>2246</v>
      </c>
      <c r="H812" s="6" t="s">
        <v>2247</v>
      </c>
      <c r="I812" s="6" t="s">
        <v>15</v>
      </c>
      <c r="J812" s="6" t="s">
        <v>45</v>
      </c>
      <c r="K812" s="25">
        <v>190</v>
      </c>
      <c r="L812" s="26">
        <v>3</v>
      </c>
      <c r="M812" s="25">
        <f>Main_table[[#This Row],[Qty]]*Main_table[[#This Row],[Price]]</f>
        <v>570</v>
      </c>
      <c r="N812" s="29" t="s">
        <v>23</v>
      </c>
      <c r="O812" s="25">
        <f>SUMIFS(Main_table[Amount], Main_table[Order Date], "&gt;"&amp;Main_table[[#This Row],[Order Date]]-30,Main_table[Order Date], "&lt;="&amp;Main_table[[#This Row],[Order Date]])</f>
        <v>1813660</v>
      </c>
      <c r="P812" s="25">
        <f>SUMIFS(Main_table[Amount], Main_table[Order Date], "&gt;"&amp;Main_table[[#This Row],[Order Date]]-90,Main_table[Order Date], "&lt;="&amp;Main_table[[#This Row],[Order Date]])</f>
        <v>6087460</v>
      </c>
      <c r="Q812" s="25">
        <f>SUMIFS(Main_table[Amount], Main_table[Order Date], "&gt;"&amp;DATE(2022, 9, 12)-30, Main_table[Order Date], "&lt;="&amp;DATE(2022, 9, 12))</f>
        <v>8929710</v>
      </c>
      <c r="R812" s="25">
        <f>SUMIFS(Main_table[Amount], Main_table[Order Date], "&gt;"&amp;DATE(2022, 9, 12)-90, Main_table[Order Date], "&lt;="&amp;DATE(2022, 9, 12))</f>
        <v>12529390</v>
      </c>
      <c r="S812" s="25" t="b">
        <f>AND(Main_table[[#This Row],[Order Date]] &gt; DATE(2022,8,12), Main_table[[#This Row],[Order Date]] &lt;=DATE(2022,9,12))</f>
        <v>0</v>
      </c>
    </row>
    <row r="813" spans="2:19" ht="13.8" x14ac:dyDescent="0.25">
      <c r="B813" s="6" t="s">
        <v>2317</v>
      </c>
      <c r="C813" s="15">
        <v>44771</v>
      </c>
      <c r="D813" s="6" t="str">
        <f>TEXT(Main_table[[#This Row],[Order Date]],"d")</f>
        <v>29</v>
      </c>
      <c r="E813" s="6" t="str">
        <f>TEXT(Main_table[[#This Row],[Order Date]],"dddd")</f>
        <v>Friday</v>
      </c>
      <c r="F813" s="6" t="str">
        <f>TEXT(Main_table[[#This Row],[Order Date]],"mmmm")</f>
        <v>July</v>
      </c>
      <c r="G813" s="6" t="s">
        <v>2180</v>
      </c>
      <c r="H813" s="6" t="s">
        <v>2181</v>
      </c>
      <c r="I813" s="6" t="s">
        <v>27</v>
      </c>
      <c r="J813" s="6" t="s">
        <v>37</v>
      </c>
      <c r="K813" s="25">
        <v>4000</v>
      </c>
      <c r="L813" s="26">
        <v>1</v>
      </c>
      <c r="M813" s="25">
        <f>Main_table[[#This Row],[Qty]]*Main_table[[#This Row],[Price]]</f>
        <v>4000</v>
      </c>
      <c r="N813" s="6" t="s">
        <v>17</v>
      </c>
      <c r="O813" s="25">
        <f>SUMIFS(Main_table[Amount], Main_table[Order Date], "&gt;"&amp;Main_table[[#This Row],[Order Date]]-30,Main_table[Order Date], "&lt;="&amp;Main_table[[#This Row],[Order Date]])</f>
        <v>1813660</v>
      </c>
      <c r="P813" s="25">
        <f>SUMIFS(Main_table[Amount], Main_table[Order Date], "&gt;"&amp;Main_table[[#This Row],[Order Date]]-90,Main_table[Order Date], "&lt;="&amp;Main_table[[#This Row],[Order Date]])</f>
        <v>6087460</v>
      </c>
      <c r="Q813" s="25">
        <f>SUMIFS(Main_table[Amount], Main_table[Order Date], "&gt;"&amp;DATE(2022, 9, 12)-30, Main_table[Order Date], "&lt;="&amp;DATE(2022, 9, 12))</f>
        <v>8929710</v>
      </c>
      <c r="R813" s="25">
        <f>SUMIFS(Main_table[Amount], Main_table[Order Date], "&gt;"&amp;DATE(2022, 9, 12)-90, Main_table[Order Date], "&lt;="&amp;DATE(2022, 9, 12))</f>
        <v>12529390</v>
      </c>
      <c r="S813" s="25" t="b">
        <f>AND(Main_table[[#This Row],[Order Date]] &gt; DATE(2022,8,12), Main_table[[#This Row],[Order Date]] &lt;=DATE(2022,9,12))</f>
        <v>0</v>
      </c>
    </row>
    <row r="814" spans="2:19" ht="13.8" x14ac:dyDescent="0.25">
      <c r="B814" s="6" t="s">
        <v>2318</v>
      </c>
      <c r="C814" s="15">
        <v>44772</v>
      </c>
      <c r="D814" s="6" t="str">
        <f>TEXT(Main_table[[#This Row],[Order Date]],"d")</f>
        <v>30</v>
      </c>
      <c r="E814" s="6" t="str">
        <f>TEXT(Main_table[[#This Row],[Order Date]],"dddd")</f>
        <v>Saturday</v>
      </c>
      <c r="F814" s="6" t="str">
        <f>TEXT(Main_table[[#This Row],[Order Date]],"mmmm")</f>
        <v>July</v>
      </c>
      <c r="G814" s="6" t="s">
        <v>2183</v>
      </c>
      <c r="H814" s="6" t="s">
        <v>2184</v>
      </c>
      <c r="I814" s="6" t="s">
        <v>32</v>
      </c>
      <c r="J814" s="6" t="s">
        <v>41</v>
      </c>
      <c r="K814" s="25">
        <v>1500</v>
      </c>
      <c r="L814" s="26">
        <v>10</v>
      </c>
      <c r="M814" s="25">
        <f>Main_table[[#This Row],[Qty]]*Main_table[[#This Row],[Price]]</f>
        <v>15000</v>
      </c>
      <c r="N814" s="6" t="s">
        <v>23</v>
      </c>
      <c r="O814" s="25">
        <f>SUMIFS(Main_table[Amount], Main_table[Order Date], "&gt;"&amp;Main_table[[#This Row],[Order Date]]-30,Main_table[Order Date], "&lt;="&amp;Main_table[[#This Row],[Order Date]])</f>
        <v>1778890</v>
      </c>
      <c r="P814" s="25">
        <f>SUMIFS(Main_table[Amount], Main_table[Order Date], "&gt;"&amp;Main_table[[#This Row],[Order Date]]-90,Main_table[Order Date], "&lt;="&amp;Main_table[[#This Row],[Order Date]])</f>
        <v>6052690</v>
      </c>
      <c r="Q814" s="25">
        <f>SUMIFS(Main_table[Amount], Main_table[Order Date], "&gt;"&amp;DATE(2022, 9, 12)-30, Main_table[Order Date], "&lt;="&amp;DATE(2022, 9, 12))</f>
        <v>8929710</v>
      </c>
      <c r="R814" s="25">
        <f>SUMIFS(Main_table[Amount], Main_table[Order Date], "&gt;"&amp;DATE(2022, 9, 12)-90, Main_table[Order Date], "&lt;="&amp;DATE(2022, 9, 12))</f>
        <v>12529390</v>
      </c>
      <c r="S814" s="25" t="b">
        <f>AND(Main_table[[#This Row],[Order Date]] &gt; DATE(2022,8,12), Main_table[[#This Row],[Order Date]] &lt;=DATE(2022,9,12))</f>
        <v>0</v>
      </c>
    </row>
    <row r="815" spans="2:19" ht="13.8" x14ac:dyDescent="0.25">
      <c r="B815" s="6" t="s">
        <v>2319</v>
      </c>
      <c r="C815" s="15">
        <v>44772</v>
      </c>
      <c r="D815" s="6" t="str">
        <f>TEXT(Main_table[[#This Row],[Order Date]],"d")</f>
        <v>30</v>
      </c>
      <c r="E815" s="6" t="str">
        <f>TEXT(Main_table[[#This Row],[Order Date]],"dddd")</f>
        <v>Saturday</v>
      </c>
      <c r="F815" s="6" t="str">
        <f>TEXT(Main_table[[#This Row],[Order Date]],"mmmm")</f>
        <v>July</v>
      </c>
      <c r="G815" s="6" t="s">
        <v>2186</v>
      </c>
      <c r="H815" s="6" t="s">
        <v>2187</v>
      </c>
      <c r="I815" s="6" t="s">
        <v>15</v>
      </c>
      <c r="J815" s="6" t="s">
        <v>45</v>
      </c>
      <c r="K815" s="25">
        <v>210</v>
      </c>
      <c r="L815" s="26">
        <v>3</v>
      </c>
      <c r="M815" s="25">
        <f>Main_table[[#This Row],[Qty]]*Main_table[[#This Row],[Price]]</f>
        <v>630</v>
      </c>
      <c r="N815" s="29" t="s">
        <v>17</v>
      </c>
      <c r="O815" s="25">
        <f>SUMIFS(Main_table[Amount], Main_table[Order Date], "&gt;"&amp;Main_table[[#This Row],[Order Date]]-30,Main_table[Order Date], "&lt;="&amp;Main_table[[#This Row],[Order Date]])</f>
        <v>1778890</v>
      </c>
      <c r="P815" s="25">
        <f>SUMIFS(Main_table[Amount], Main_table[Order Date], "&gt;"&amp;Main_table[[#This Row],[Order Date]]-90,Main_table[Order Date], "&lt;="&amp;Main_table[[#This Row],[Order Date]])</f>
        <v>6052690</v>
      </c>
      <c r="Q815" s="25">
        <f>SUMIFS(Main_table[Amount], Main_table[Order Date], "&gt;"&amp;DATE(2022, 9, 12)-30, Main_table[Order Date], "&lt;="&amp;DATE(2022, 9, 12))</f>
        <v>8929710</v>
      </c>
      <c r="R815" s="25">
        <f>SUMIFS(Main_table[Amount], Main_table[Order Date], "&gt;"&amp;DATE(2022, 9, 12)-90, Main_table[Order Date], "&lt;="&amp;DATE(2022, 9, 12))</f>
        <v>12529390</v>
      </c>
      <c r="S815" s="25" t="b">
        <f>AND(Main_table[[#This Row],[Order Date]] &gt; DATE(2022,8,12), Main_table[[#This Row],[Order Date]] &lt;=DATE(2022,9,12))</f>
        <v>0</v>
      </c>
    </row>
    <row r="816" spans="2:19" ht="13.8" x14ac:dyDescent="0.25">
      <c r="B816" s="6" t="s">
        <v>2320</v>
      </c>
      <c r="C816" s="15">
        <v>44772</v>
      </c>
      <c r="D816" s="6" t="str">
        <f>TEXT(Main_table[[#This Row],[Order Date]],"d")</f>
        <v>30</v>
      </c>
      <c r="E816" s="6" t="str">
        <f>TEXT(Main_table[[#This Row],[Order Date]],"dddd")</f>
        <v>Saturday</v>
      </c>
      <c r="F816" s="6" t="str">
        <f>TEXT(Main_table[[#This Row],[Order Date]],"mmmm")</f>
        <v>July</v>
      </c>
      <c r="G816" s="6" t="s">
        <v>2189</v>
      </c>
      <c r="H816" s="6" t="s">
        <v>2190</v>
      </c>
      <c r="I816" s="6" t="s">
        <v>21</v>
      </c>
      <c r="J816" s="6" t="s">
        <v>16</v>
      </c>
      <c r="K816" s="25">
        <v>4000</v>
      </c>
      <c r="L816" s="26">
        <v>4</v>
      </c>
      <c r="M816" s="25">
        <f>Main_table[[#This Row],[Qty]]*Main_table[[#This Row],[Price]]</f>
        <v>16000</v>
      </c>
      <c r="N816" s="6" t="s">
        <v>23</v>
      </c>
      <c r="O816" s="25">
        <f>SUMIFS(Main_table[Amount], Main_table[Order Date], "&gt;"&amp;Main_table[[#This Row],[Order Date]]-30,Main_table[Order Date], "&lt;="&amp;Main_table[[#This Row],[Order Date]])</f>
        <v>1778890</v>
      </c>
      <c r="P816" s="25">
        <f>SUMIFS(Main_table[Amount], Main_table[Order Date], "&gt;"&amp;Main_table[[#This Row],[Order Date]]-90,Main_table[Order Date], "&lt;="&amp;Main_table[[#This Row],[Order Date]])</f>
        <v>6052690</v>
      </c>
      <c r="Q816" s="25">
        <f>SUMIFS(Main_table[Amount], Main_table[Order Date], "&gt;"&amp;DATE(2022, 9, 12)-30, Main_table[Order Date], "&lt;="&amp;DATE(2022, 9, 12))</f>
        <v>8929710</v>
      </c>
      <c r="R816" s="25">
        <f>SUMIFS(Main_table[Amount], Main_table[Order Date], "&gt;"&amp;DATE(2022, 9, 12)-90, Main_table[Order Date], "&lt;="&amp;DATE(2022, 9, 12))</f>
        <v>12529390</v>
      </c>
      <c r="S816" s="25" t="b">
        <f>AND(Main_table[[#This Row],[Order Date]] &gt; DATE(2022,8,12), Main_table[[#This Row],[Order Date]] &lt;=DATE(2022,9,12))</f>
        <v>0</v>
      </c>
    </row>
    <row r="817" spans="2:19" ht="13.8" x14ac:dyDescent="0.25">
      <c r="B817" s="6" t="s">
        <v>2321</v>
      </c>
      <c r="C817" s="15">
        <v>44772</v>
      </c>
      <c r="D817" s="6" t="str">
        <f>TEXT(Main_table[[#This Row],[Order Date]],"d")</f>
        <v>30</v>
      </c>
      <c r="E817" s="6" t="str">
        <f>TEXT(Main_table[[#This Row],[Order Date]],"dddd")</f>
        <v>Saturday</v>
      </c>
      <c r="F817" s="6" t="str">
        <f>TEXT(Main_table[[#This Row],[Order Date]],"mmmm")</f>
        <v>July</v>
      </c>
      <c r="G817" s="6" t="s">
        <v>2192</v>
      </c>
      <c r="H817" s="6" t="s">
        <v>2193</v>
      </c>
      <c r="I817" s="6" t="s">
        <v>27</v>
      </c>
      <c r="J817" s="6" t="s">
        <v>22</v>
      </c>
      <c r="K817" s="25">
        <v>3200</v>
      </c>
      <c r="L817" s="26">
        <v>5</v>
      </c>
      <c r="M817" s="25">
        <f>Main_table[[#This Row],[Qty]]*Main_table[[#This Row],[Price]]</f>
        <v>16000</v>
      </c>
      <c r="N817" s="6" t="s">
        <v>17</v>
      </c>
      <c r="O817" s="25">
        <f>SUMIFS(Main_table[Amount], Main_table[Order Date], "&gt;"&amp;Main_table[[#This Row],[Order Date]]-30,Main_table[Order Date], "&lt;="&amp;Main_table[[#This Row],[Order Date]])</f>
        <v>1778890</v>
      </c>
      <c r="P817" s="25">
        <f>SUMIFS(Main_table[Amount], Main_table[Order Date], "&gt;"&amp;Main_table[[#This Row],[Order Date]]-90,Main_table[Order Date], "&lt;="&amp;Main_table[[#This Row],[Order Date]])</f>
        <v>6052690</v>
      </c>
      <c r="Q817" s="25">
        <f>SUMIFS(Main_table[Amount], Main_table[Order Date], "&gt;"&amp;DATE(2022, 9, 12)-30, Main_table[Order Date], "&lt;="&amp;DATE(2022, 9, 12))</f>
        <v>8929710</v>
      </c>
      <c r="R817" s="25">
        <f>SUMIFS(Main_table[Amount], Main_table[Order Date], "&gt;"&amp;DATE(2022, 9, 12)-90, Main_table[Order Date], "&lt;="&amp;DATE(2022, 9, 12))</f>
        <v>12529390</v>
      </c>
      <c r="S817" s="25" t="b">
        <f>AND(Main_table[[#This Row],[Order Date]] &gt; DATE(2022,8,12), Main_table[[#This Row],[Order Date]] &lt;=DATE(2022,9,12))</f>
        <v>0</v>
      </c>
    </row>
    <row r="818" spans="2:19" ht="13.8" x14ac:dyDescent="0.25">
      <c r="B818" s="6" t="s">
        <v>2322</v>
      </c>
      <c r="C818" s="15">
        <v>44772</v>
      </c>
      <c r="D818" s="6" t="str">
        <f>TEXT(Main_table[[#This Row],[Order Date]],"d")</f>
        <v>30</v>
      </c>
      <c r="E818" s="6" t="str">
        <f>TEXT(Main_table[[#This Row],[Order Date]],"dddd")</f>
        <v>Saturday</v>
      </c>
      <c r="F818" s="6" t="str">
        <f>TEXT(Main_table[[#This Row],[Order Date]],"mmmm")</f>
        <v>July</v>
      </c>
      <c r="G818" s="6" t="s">
        <v>2195</v>
      </c>
      <c r="H818" s="6" t="s">
        <v>2196</v>
      </c>
      <c r="I818" s="6" t="s">
        <v>32</v>
      </c>
      <c r="J818" s="6" t="s">
        <v>28</v>
      </c>
      <c r="K818" s="25">
        <v>2900</v>
      </c>
      <c r="L818" s="26">
        <v>6</v>
      </c>
      <c r="M818" s="25">
        <f>Main_table[[#This Row],[Qty]]*Main_table[[#This Row],[Price]]</f>
        <v>17400</v>
      </c>
      <c r="N818" s="6" t="s">
        <v>23</v>
      </c>
      <c r="O818" s="25">
        <f>SUMIFS(Main_table[Amount], Main_table[Order Date], "&gt;"&amp;Main_table[[#This Row],[Order Date]]-30,Main_table[Order Date], "&lt;="&amp;Main_table[[#This Row],[Order Date]])</f>
        <v>1778890</v>
      </c>
      <c r="P818" s="25">
        <f>SUMIFS(Main_table[Amount], Main_table[Order Date], "&gt;"&amp;Main_table[[#This Row],[Order Date]]-90,Main_table[Order Date], "&lt;="&amp;Main_table[[#This Row],[Order Date]])</f>
        <v>6052690</v>
      </c>
      <c r="Q818" s="25">
        <f>SUMIFS(Main_table[Amount], Main_table[Order Date], "&gt;"&amp;DATE(2022, 9, 12)-30, Main_table[Order Date], "&lt;="&amp;DATE(2022, 9, 12))</f>
        <v>8929710</v>
      </c>
      <c r="R818" s="25">
        <f>SUMIFS(Main_table[Amount], Main_table[Order Date], "&gt;"&amp;DATE(2022, 9, 12)-90, Main_table[Order Date], "&lt;="&amp;DATE(2022, 9, 12))</f>
        <v>12529390</v>
      </c>
      <c r="S818" s="25" t="b">
        <f>AND(Main_table[[#This Row],[Order Date]] &gt; DATE(2022,8,12), Main_table[[#This Row],[Order Date]] &lt;=DATE(2022,9,12))</f>
        <v>0</v>
      </c>
    </row>
    <row r="819" spans="2:19" ht="13.8" x14ac:dyDescent="0.25">
      <c r="B819" s="6" t="s">
        <v>2323</v>
      </c>
      <c r="C819" s="15">
        <v>44773</v>
      </c>
      <c r="D819" s="6" t="str">
        <f>TEXT(Main_table[[#This Row],[Order Date]],"d")</f>
        <v>31</v>
      </c>
      <c r="E819" s="6" t="str">
        <f>TEXT(Main_table[[#This Row],[Order Date]],"dddd")</f>
        <v>Sunday</v>
      </c>
      <c r="F819" s="6" t="str">
        <f>TEXT(Main_table[[#This Row],[Order Date]],"mmmm")</f>
        <v>July</v>
      </c>
      <c r="G819" s="6" t="s">
        <v>2198</v>
      </c>
      <c r="H819" s="6" t="s">
        <v>2199</v>
      </c>
      <c r="I819" s="6" t="s">
        <v>15</v>
      </c>
      <c r="J819" s="6" t="s">
        <v>33</v>
      </c>
      <c r="K819" s="25">
        <v>190</v>
      </c>
      <c r="L819" s="26">
        <v>5</v>
      </c>
      <c r="M819" s="25">
        <f>Main_table[[#This Row],[Qty]]*Main_table[[#This Row],[Price]]</f>
        <v>950</v>
      </c>
      <c r="N819" s="29" t="s">
        <v>17</v>
      </c>
      <c r="O819" s="25">
        <f>SUMIFS(Main_table[Amount], Main_table[Order Date], "&gt;"&amp;Main_table[[#This Row],[Order Date]]-30,Main_table[Order Date], "&lt;="&amp;Main_table[[#This Row],[Order Date]])</f>
        <v>1735920</v>
      </c>
      <c r="P819" s="25">
        <f>SUMIFS(Main_table[Amount], Main_table[Order Date], "&gt;"&amp;Main_table[[#This Row],[Order Date]]-90,Main_table[Order Date], "&lt;="&amp;Main_table[[#This Row],[Order Date]])</f>
        <v>6009720</v>
      </c>
      <c r="Q819" s="25">
        <f>SUMIFS(Main_table[Amount], Main_table[Order Date], "&gt;"&amp;DATE(2022, 9, 12)-30, Main_table[Order Date], "&lt;="&amp;DATE(2022, 9, 12))</f>
        <v>8929710</v>
      </c>
      <c r="R819" s="25">
        <f>SUMIFS(Main_table[Amount], Main_table[Order Date], "&gt;"&amp;DATE(2022, 9, 12)-90, Main_table[Order Date], "&lt;="&amp;DATE(2022, 9, 12))</f>
        <v>12529390</v>
      </c>
      <c r="S819" s="25" t="b">
        <f>AND(Main_table[[#This Row],[Order Date]] &gt; DATE(2022,8,12), Main_table[[#This Row],[Order Date]] &lt;=DATE(2022,9,12))</f>
        <v>0</v>
      </c>
    </row>
    <row r="820" spans="2:19" ht="13.8" x14ac:dyDescent="0.25">
      <c r="B820" s="6" t="s">
        <v>2324</v>
      </c>
      <c r="C820" s="15">
        <v>44773</v>
      </c>
      <c r="D820" s="6" t="str">
        <f>TEXT(Main_table[[#This Row],[Order Date]],"d")</f>
        <v>31</v>
      </c>
      <c r="E820" s="6" t="str">
        <f>TEXT(Main_table[[#This Row],[Order Date]],"dddd")</f>
        <v>Sunday</v>
      </c>
      <c r="F820" s="6" t="str">
        <f>TEXT(Main_table[[#This Row],[Order Date]],"mmmm")</f>
        <v>July</v>
      </c>
      <c r="G820" s="6" t="s">
        <v>2201</v>
      </c>
      <c r="H820" s="6" t="s">
        <v>2202</v>
      </c>
      <c r="I820" s="6" t="s">
        <v>21</v>
      </c>
      <c r="J820" s="6" t="s">
        <v>37</v>
      </c>
      <c r="K820" s="25">
        <v>4000</v>
      </c>
      <c r="L820" s="26">
        <v>6</v>
      </c>
      <c r="M820" s="25">
        <f>Main_table[[#This Row],[Qty]]*Main_table[[#This Row],[Price]]</f>
        <v>24000</v>
      </c>
      <c r="N820" s="6" t="s">
        <v>23</v>
      </c>
      <c r="O820" s="25">
        <f>SUMIFS(Main_table[Amount], Main_table[Order Date], "&gt;"&amp;Main_table[[#This Row],[Order Date]]-30,Main_table[Order Date], "&lt;="&amp;Main_table[[#This Row],[Order Date]])</f>
        <v>1735920</v>
      </c>
      <c r="P820" s="25">
        <f>SUMIFS(Main_table[Amount], Main_table[Order Date], "&gt;"&amp;Main_table[[#This Row],[Order Date]]-90,Main_table[Order Date], "&lt;="&amp;Main_table[[#This Row],[Order Date]])</f>
        <v>6009720</v>
      </c>
      <c r="Q820" s="25">
        <f>SUMIFS(Main_table[Amount], Main_table[Order Date], "&gt;"&amp;DATE(2022, 9, 12)-30, Main_table[Order Date], "&lt;="&amp;DATE(2022, 9, 12))</f>
        <v>8929710</v>
      </c>
      <c r="R820" s="25">
        <f>SUMIFS(Main_table[Amount], Main_table[Order Date], "&gt;"&amp;DATE(2022, 9, 12)-90, Main_table[Order Date], "&lt;="&amp;DATE(2022, 9, 12))</f>
        <v>12529390</v>
      </c>
      <c r="S820" s="25" t="b">
        <f>AND(Main_table[[#This Row],[Order Date]] &gt; DATE(2022,8,12), Main_table[[#This Row],[Order Date]] &lt;=DATE(2022,9,12))</f>
        <v>0</v>
      </c>
    </row>
    <row r="821" spans="2:19" ht="13.8" x14ac:dyDescent="0.25">
      <c r="B821" s="6" t="s">
        <v>2325</v>
      </c>
      <c r="C821" s="15">
        <v>44773</v>
      </c>
      <c r="D821" s="6" t="str">
        <f>TEXT(Main_table[[#This Row],[Order Date]],"d")</f>
        <v>31</v>
      </c>
      <c r="E821" s="6" t="str">
        <f>TEXT(Main_table[[#This Row],[Order Date]],"dddd")</f>
        <v>Sunday</v>
      </c>
      <c r="F821" s="6" t="str">
        <f>TEXT(Main_table[[#This Row],[Order Date]],"mmmm")</f>
        <v>July</v>
      </c>
      <c r="G821" s="6" t="s">
        <v>2204</v>
      </c>
      <c r="H821" s="6" t="s">
        <v>2205</v>
      </c>
      <c r="I821" s="6" t="s">
        <v>27</v>
      </c>
      <c r="J821" s="6" t="s">
        <v>41</v>
      </c>
      <c r="K821" s="25">
        <v>1500</v>
      </c>
      <c r="L821" s="26">
        <v>5</v>
      </c>
      <c r="M821" s="25">
        <f>Main_table[[#This Row],[Qty]]*Main_table[[#This Row],[Price]]</f>
        <v>7500</v>
      </c>
      <c r="N821" s="6" t="s">
        <v>17</v>
      </c>
      <c r="O821" s="25">
        <f>SUMIFS(Main_table[Amount], Main_table[Order Date], "&gt;"&amp;Main_table[[#This Row],[Order Date]]-30,Main_table[Order Date], "&lt;="&amp;Main_table[[#This Row],[Order Date]])</f>
        <v>1735920</v>
      </c>
      <c r="P821" s="25">
        <f>SUMIFS(Main_table[Amount], Main_table[Order Date], "&gt;"&amp;Main_table[[#This Row],[Order Date]]-90,Main_table[Order Date], "&lt;="&amp;Main_table[[#This Row],[Order Date]])</f>
        <v>6009720</v>
      </c>
      <c r="Q821" s="25">
        <f>SUMIFS(Main_table[Amount], Main_table[Order Date], "&gt;"&amp;DATE(2022, 9, 12)-30, Main_table[Order Date], "&lt;="&amp;DATE(2022, 9, 12))</f>
        <v>8929710</v>
      </c>
      <c r="R821" s="25">
        <f>SUMIFS(Main_table[Amount], Main_table[Order Date], "&gt;"&amp;DATE(2022, 9, 12)-90, Main_table[Order Date], "&lt;="&amp;DATE(2022, 9, 12))</f>
        <v>12529390</v>
      </c>
      <c r="S821" s="25" t="b">
        <f>AND(Main_table[[#This Row],[Order Date]] &gt; DATE(2022,8,12), Main_table[[#This Row],[Order Date]] &lt;=DATE(2022,9,12))</f>
        <v>0</v>
      </c>
    </row>
    <row r="822" spans="2:19" ht="13.8" x14ac:dyDescent="0.25">
      <c r="B822" s="6" t="s">
        <v>2326</v>
      </c>
      <c r="C822" s="15">
        <v>44773</v>
      </c>
      <c r="D822" s="6" t="str">
        <f>TEXT(Main_table[[#This Row],[Order Date]],"d")</f>
        <v>31</v>
      </c>
      <c r="E822" s="6" t="str">
        <f>TEXT(Main_table[[#This Row],[Order Date]],"dddd")</f>
        <v>Sunday</v>
      </c>
      <c r="F822" s="6" t="str">
        <f>TEXT(Main_table[[#This Row],[Order Date]],"mmmm")</f>
        <v>July</v>
      </c>
      <c r="G822" s="6" t="s">
        <v>2207</v>
      </c>
      <c r="H822" s="6" t="s">
        <v>2208</v>
      </c>
      <c r="I822" s="6" t="s">
        <v>32</v>
      </c>
      <c r="J822" s="6" t="s">
        <v>45</v>
      </c>
      <c r="K822" s="25">
        <v>210</v>
      </c>
      <c r="L822" s="26">
        <v>6</v>
      </c>
      <c r="M822" s="25">
        <f>Main_table[[#This Row],[Qty]]*Main_table[[#This Row],[Price]]</f>
        <v>1260</v>
      </c>
      <c r="N822" s="6" t="s">
        <v>23</v>
      </c>
      <c r="O822" s="25">
        <f>SUMIFS(Main_table[Amount], Main_table[Order Date], "&gt;"&amp;Main_table[[#This Row],[Order Date]]-30,Main_table[Order Date], "&lt;="&amp;Main_table[[#This Row],[Order Date]])</f>
        <v>1735920</v>
      </c>
      <c r="P822" s="25">
        <f>SUMIFS(Main_table[Amount], Main_table[Order Date], "&gt;"&amp;Main_table[[#This Row],[Order Date]]-90,Main_table[Order Date], "&lt;="&amp;Main_table[[#This Row],[Order Date]])</f>
        <v>6009720</v>
      </c>
      <c r="Q822" s="25">
        <f>SUMIFS(Main_table[Amount], Main_table[Order Date], "&gt;"&amp;DATE(2022, 9, 12)-30, Main_table[Order Date], "&lt;="&amp;DATE(2022, 9, 12))</f>
        <v>8929710</v>
      </c>
      <c r="R822" s="25">
        <f>SUMIFS(Main_table[Amount], Main_table[Order Date], "&gt;"&amp;DATE(2022, 9, 12)-90, Main_table[Order Date], "&lt;="&amp;DATE(2022, 9, 12))</f>
        <v>12529390</v>
      </c>
      <c r="S822" s="25" t="b">
        <f>AND(Main_table[[#This Row],[Order Date]] &gt; DATE(2022,8,12), Main_table[[#This Row],[Order Date]] &lt;=DATE(2022,9,12))</f>
        <v>0</v>
      </c>
    </row>
    <row r="823" spans="2:19" ht="13.8" x14ac:dyDescent="0.25">
      <c r="B823" s="6" t="s">
        <v>2327</v>
      </c>
      <c r="C823" s="15">
        <v>44773</v>
      </c>
      <c r="D823" s="6" t="str">
        <f>TEXT(Main_table[[#This Row],[Order Date]],"d")</f>
        <v>31</v>
      </c>
      <c r="E823" s="6" t="str">
        <f>TEXT(Main_table[[#This Row],[Order Date]],"dddd")</f>
        <v>Sunday</v>
      </c>
      <c r="F823" s="6" t="str">
        <f>TEXT(Main_table[[#This Row],[Order Date]],"mmmm")</f>
        <v>July</v>
      </c>
      <c r="G823" s="6" t="s">
        <v>2210</v>
      </c>
      <c r="H823" s="6" t="s">
        <v>2211</v>
      </c>
      <c r="I823" s="6" t="s">
        <v>15</v>
      </c>
      <c r="J823" s="6" t="s">
        <v>16</v>
      </c>
      <c r="K823" s="25">
        <v>4000</v>
      </c>
      <c r="L823" s="26">
        <v>2</v>
      </c>
      <c r="M823" s="25">
        <f>Main_table[[#This Row],[Qty]]*Main_table[[#This Row],[Price]]</f>
        <v>8000</v>
      </c>
      <c r="N823" s="29" t="s">
        <v>17</v>
      </c>
      <c r="O823" s="25">
        <f>SUMIFS(Main_table[Amount], Main_table[Order Date], "&gt;"&amp;Main_table[[#This Row],[Order Date]]-30,Main_table[Order Date], "&lt;="&amp;Main_table[[#This Row],[Order Date]])</f>
        <v>1735920</v>
      </c>
      <c r="P823" s="25">
        <f>SUMIFS(Main_table[Amount], Main_table[Order Date], "&gt;"&amp;Main_table[[#This Row],[Order Date]]-90,Main_table[Order Date], "&lt;="&amp;Main_table[[#This Row],[Order Date]])</f>
        <v>6009720</v>
      </c>
      <c r="Q823" s="25">
        <f>SUMIFS(Main_table[Amount], Main_table[Order Date], "&gt;"&amp;DATE(2022, 9, 12)-30, Main_table[Order Date], "&lt;="&amp;DATE(2022, 9, 12))</f>
        <v>8929710</v>
      </c>
      <c r="R823" s="25">
        <f>SUMIFS(Main_table[Amount], Main_table[Order Date], "&gt;"&amp;DATE(2022, 9, 12)-90, Main_table[Order Date], "&lt;="&amp;DATE(2022, 9, 12))</f>
        <v>12529390</v>
      </c>
      <c r="S823" s="25" t="b">
        <f>AND(Main_table[[#This Row],[Order Date]] &gt; DATE(2022,8,12), Main_table[[#This Row],[Order Date]] &lt;=DATE(2022,9,12))</f>
        <v>0</v>
      </c>
    </row>
    <row r="824" spans="2:19" ht="13.8" x14ac:dyDescent="0.25">
      <c r="B824" s="6" t="s">
        <v>2328</v>
      </c>
      <c r="C824" s="15">
        <v>44774</v>
      </c>
      <c r="D824" s="6" t="str">
        <f>TEXT(Main_table[[#This Row],[Order Date]],"d")</f>
        <v>1</v>
      </c>
      <c r="E824" s="6" t="str">
        <f>TEXT(Main_table[[#This Row],[Order Date]],"dddd")</f>
        <v>Monday</v>
      </c>
      <c r="F824" s="6" t="str">
        <f>TEXT(Main_table[[#This Row],[Order Date]],"mmmm")</f>
        <v>August</v>
      </c>
      <c r="G824" s="6" t="s">
        <v>2213</v>
      </c>
      <c r="H824" s="6" t="s">
        <v>2214</v>
      </c>
      <c r="I824" s="6" t="s">
        <v>21</v>
      </c>
      <c r="J824" s="6" t="s">
        <v>22</v>
      </c>
      <c r="K824" s="25">
        <v>3200</v>
      </c>
      <c r="L824" s="26">
        <v>3</v>
      </c>
      <c r="M824" s="25">
        <f>Main_table[[#This Row],[Qty]]*Main_table[[#This Row],[Price]]</f>
        <v>9600</v>
      </c>
      <c r="N824" s="6" t="s">
        <v>23</v>
      </c>
      <c r="O824" s="25">
        <f>SUMIFS(Main_table[Amount], Main_table[Order Date], "&gt;"&amp;Main_table[[#This Row],[Order Date]]-30,Main_table[Order Date], "&lt;="&amp;Main_table[[#This Row],[Order Date]])</f>
        <v>1717780</v>
      </c>
      <c r="P824" s="25">
        <f>SUMIFS(Main_table[Amount], Main_table[Order Date], "&gt;"&amp;Main_table[[#This Row],[Order Date]]-90,Main_table[Order Date], "&lt;="&amp;Main_table[[#This Row],[Order Date]])</f>
        <v>5991580</v>
      </c>
      <c r="Q824" s="25">
        <f>SUMIFS(Main_table[Amount], Main_table[Order Date], "&gt;"&amp;DATE(2022, 9, 12)-30, Main_table[Order Date], "&lt;="&amp;DATE(2022, 9, 12))</f>
        <v>8929710</v>
      </c>
      <c r="R824" s="25">
        <f>SUMIFS(Main_table[Amount], Main_table[Order Date], "&gt;"&amp;DATE(2022, 9, 12)-90, Main_table[Order Date], "&lt;="&amp;DATE(2022, 9, 12))</f>
        <v>12529390</v>
      </c>
      <c r="S824" s="25" t="b">
        <f>AND(Main_table[[#This Row],[Order Date]] &gt; DATE(2022,8,12), Main_table[[#This Row],[Order Date]] &lt;=DATE(2022,9,12))</f>
        <v>0</v>
      </c>
    </row>
    <row r="825" spans="2:19" ht="13.8" x14ac:dyDescent="0.25">
      <c r="B825" s="6" t="s">
        <v>2329</v>
      </c>
      <c r="C825" s="15">
        <v>44774</v>
      </c>
      <c r="D825" s="6" t="str">
        <f>TEXT(Main_table[[#This Row],[Order Date]],"d")</f>
        <v>1</v>
      </c>
      <c r="E825" s="6" t="str">
        <f>TEXT(Main_table[[#This Row],[Order Date]],"dddd")</f>
        <v>Monday</v>
      </c>
      <c r="F825" s="6" t="str">
        <f>TEXT(Main_table[[#This Row],[Order Date]],"mmmm")</f>
        <v>August</v>
      </c>
      <c r="G825" s="6" t="s">
        <v>2216</v>
      </c>
      <c r="H825" s="6" t="s">
        <v>2217</v>
      </c>
      <c r="I825" s="6" t="s">
        <v>27</v>
      </c>
      <c r="J825" s="6" t="s">
        <v>28</v>
      </c>
      <c r="K825" s="25">
        <v>2900</v>
      </c>
      <c r="L825" s="26">
        <v>5</v>
      </c>
      <c r="M825" s="25">
        <f>Main_table[[#This Row],[Qty]]*Main_table[[#This Row],[Price]]</f>
        <v>14500</v>
      </c>
      <c r="N825" s="6" t="s">
        <v>17</v>
      </c>
      <c r="O825" s="25">
        <f>SUMIFS(Main_table[Amount], Main_table[Order Date], "&gt;"&amp;Main_table[[#This Row],[Order Date]]-30,Main_table[Order Date], "&lt;="&amp;Main_table[[#This Row],[Order Date]])</f>
        <v>1717780</v>
      </c>
      <c r="P825" s="25">
        <f>SUMIFS(Main_table[Amount], Main_table[Order Date], "&gt;"&amp;Main_table[[#This Row],[Order Date]]-90,Main_table[Order Date], "&lt;="&amp;Main_table[[#This Row],[Order Date]])</f>
        <v>5991580</v>
      </c>
      <c r="Q825" s="25">
        <f>SUMIFS(Main_table[Amount], Main_table[Order Date], "&gt;"&amp;DATE(2022, 9, 12)-30, Main_table[Order Date], "&lt;="&amp;DATE(2022, 9, 12))</f>
        <v>8929710</v>
      </c>
      <c r="R825" s="25">
        <f>SUMIFS(Main_table[Amount], Main_table[Order Date], "&gt;"&amp;DATE(2022, 9, 12)-90, Main_table[Order Date], "&lt;="&amp;DATE(2022, 9, 12))</f>
        <v>12529390</v>
      </c>
      <c r="S825" s="25" t="b">
        <f>AND(Main_table[[#This Row],[Order Date]] &gt; DATE(2022,8,12), Main_table[[#This Row],[Order Date]] &lt;=DATE(2022,9,12))</f>
        <v>0</v>
      </c>
    </row>
    <row r="826" spans="2:19" ht="13.8" x14ac:dyDescent="0.25">
      <c r="B826" s="6" t="s">
        <v>2330</v>
      </c>
      <c r="C826" s="15">
        <v>44774</v>
      </c>
      <c r="D826" s="6" t="str">
        <f>TEXT(Main_table[[#This Row],[Order Date]],"d")</f>
        <v>1</v>
      </c>
      <c r="E826" s="6" t="str">
        <f>TEXT(Main_table[[#This Row],[Order Date]],"dddd")</f>
        <v>Monday</v>
      </c>
      <c r="F826" s="6" t="str">
        <f>TEXT(Main_table[[#This Row],[Order Date]],"mmmm")</f>
        <v>August</v>
      </c>
      <c r="G826" s="6" t="s">
        <v>2219</v>
      </c>
      <c r="H826" s="6" t="s">
        <v>2220</v>
      </c>
      <c r="I826" s="6" t="s">
        <v>32</v>
      </c>
      <c r="J826" s="6" t="s">
        <v>33</v>
      </c>
      <c r="K826" s="25">
        <v>190</v>
      </c>
      <c r="L826" s="26">
        <v>3</v>
      </c>
      <c r="M826" s="25">
        <f>Main_table[[#This Row],[Qty]]*Main_table[[#This Row],[Price]]</f>
        <v>570</v>
      </c>
      <c r="N826" s="6" t="s">
        <v>23</v>
      </c>
      <c r="O826" s="25">
        <f>SUMIFS(Main_table[Amount], Main_table[Order Date], "&gt;"&amp;Main_table[[#This Row],[Order Date]]-30,Main_table[Order Date], "&lt;="&amp;Main_table[[#This Row],[Order Date]])</f>
        <v>1717780</v>
      </c>
      <c r="P826" s="25">
        <f>SUMIFS(Main_table[Amount], Main_table[Order Date], "&gt;"&amp;Main_table[[#This Row],[Order Date]]-90,Main_table[Order Date], "&lt;="&amp;Main_table[[#This Row],[Order Date]])</f>
        <v>5991580</v>
      </c>
      <c r="Q826" s="25">
        <f>SUMIFS(Main_table[Amount], Main_table[Order Date], "&gt;"&amp;DATE(2022, 9, 12)-30, Main_table[Order Date], "&lt;="&amp;DATE(2022, 9, 12))</f>
        <v>8929710</v>
      </c>
      <c r="R826" s="25">
        <f>SUMIFS(Main_table[Amount], Main_table[Order Date], "&gt;"&amp;DATE(2022, 9, 12)-90, Main_table[Order Date], "&lt;="&amp;DATE(2022, 9, 12))</f>
        <v>12529390</v>
      </c>
      <c r="S826" s="25" t="b">
        <f>AND(Main_table[[#This Row],[Order Date]] &gt; DATE(2022,8,12), Main_table[[#This Row],[Order Date]] &lt;=DATE(2022,9,12))</f>
        <v>0</v>
      </c>
    </row>
    <row r="827" spans="2:19" ht="13.8" x14ac:dyDescent="0.25">
      <c r="B827" s="6" t="s">
        <v>2331</v>
      </c>
      <c r="C827" s="15">
        <v>44774</v>
      </c>
      <c r="D827" s="6" t="str">
        <f>TEXT(Main_table[[#This Row],[Order Date]],"d")</f>
        <v>1</v>
      </c>
      <c r="E827" s="6" t="str">
        <f>TEXT(Main_table[[#This Row],[Order Date]],"dddd")</f>
        <v>Monday</v>
      </c>
      <c r="F827" s="6" t="str">
        <f>TEXT(Main_table[[#This Row],[Order Date]],"mmmm")</f>
        <v>August</v>
      </c>
      <c r="G827" s="6" t="s">
        <v>2222</v>
      </c>
      <c r="H827" s="6" t="s">
        <v>2223</v>
      </c>
      <c r="I827" s="6" t="s">
        <v>15</v>
      </c>
      <c r="J827" s="6" t="s">
        <v>37</v>
      </c>
      <c r="K827" s="25">
        <v>4000</v>
      </c>
      <c r="L827" s="26">
        <v>1</v>
      </c>
      <c r="M827" s="25">
        <f>Main_table[[#This Row],[Qty]]*Main_table[[#This Row],[Price]]</f>
        <v>4000</v>
      </c>
      <c r="N827" s="29" t="s">
        <v>17</v>
      </c>
      <c r="O827" s="25">
        <f>SUMIFS(Main_table[Amount], Main_table[Order Date], "&gt;"&amp;Main_table[[#This Row],[Order Date]]-30,Main_table[Order Date], "&lt;="&amp;Main_table[[#This Row],[Order Date]])</f>
        <v>1717780</v>
      </c>
      <c r="P827" s="25">
        <f>SUMIFS(Main_table[Amount], Main_table[Order Date], "&gt;"&amp;Main_table[[#This Row],[Order Date]]-90,Main_table[Order Date], "&lt;="&amp;Main_table[[#This Row],[Order Date]])</f>
        <v>5991580</v>
      </c>
      <c r="Q827" s="25">
        <f>SUMIFS(Main_table[Amount], Main_table[Order Date], "&gt;"&amp;DATE(2022, 9, 12)-30, Main_table[Order Date], "&lt;="&amp;DATE(2022, 9, 12))</f>
        <v>8929710</v>
      </c>
      <c r="R827" s="25">
        <f>SUMIFS(Main_table[Amount], Main_table[Order Date], "&gt;"&amp;DATE(2022, 9, 12)-90, Main_table[Order Date], "&lt;="&amp;DATE(2022, 9, 12))</f>
        <v>12529390</v>
      </c>
      <c r="S827" s="25" t="b">
        <f>AND(Main_table[[#This Row],[Order Date]] &gt; DATE(2022,8,12), Main_table[[#This Row],[Order Date]] &lt;=DATE(2022,9,12))</f>
        <v>0</v>
      </c>
    </row>
    <row r="828" spans="2:19" ht="13.8" x14ac:dyDescent="0.25">
      <c r="B828" s="6" t="s">
        <v>2332</v>
      </c>
      <c r="C828" s="15">
        <v>44774</v>
      </c>
      <c r="D828" s="6" t="str">
        <f>TEXT(Main_table[[#This Row],[Order Date]],"d")</f>
        <v>1</v>
      </c>
      <c r="E828" s="6" t="str">
        <f>TEXT(Main_table[[#This Row],[Order Date]],"dddd")</f>
        <v>Monday</v>
      </c>
      <c r="F828" s="6" t="str">
        <f>TEXT(Main_table[[#This Row],[Order Date]],"mmmm")</f>
        <v>August</v>
      </c>
      <c r="G828" s="6" t="s">
        <v>2225</v>
      </c>
      <c r="H828" s="6" t="s">
        <v>2226</v>
      </c>
      <c r="I828" s="6" t="s">
        <v>21</v>
      </c>
      <c r="J828" s="6" t="s">
        <v>41</v>
      </c>
      <c r="K828" s="25">
        <v>1500</v>
      </c>
      <c r="L828" s="26">
        <v>2</v>
      </c>
      <c r="M828" s="25">
        <f>Main_table[[#This Row],[Qty]]*Main_table[[#This Row],[Price]]</f>
        <v>3000</v>
      </c>
      <c r="N828" s="6" t="s">
        <v>23</v>
      </c>
      <c r="O828" s="25">
        <f>SUMIFS(Main_table[Amount], Main_table[Order Date], "&gt;"&amp;Main_table[[#This Row],[Order Date]]-30,Main_table[Order Date], "&lt;="&amp;Main_table[[#This Row],[Order Date]])</f>
        <v>1717780</v>
      </c>
      <c r="P828" s="25">
        <f>SUMIFS(Main_table[Amount], Main_table[Order Date], "&gt;"&amp;Main_table[[#This Row],[Order Date]]-90,Main_table[Order Date], "&lt;="&amp;Main_table[[#This Row],[Order Date]])</f>
        <v>5991580</v>
      </c>
      <c r="Q828" s="25">
        <f>SUMIFS(Main_table[Amount], Main_table[Order Date], "&gt;"&amp;DATE(2022, 9, 12)-30, Main_table[Order Date], "&lt;="&amp;DATE(2022, 9, 12))</f>
        <v>8929710</v>
      </c>
      <c r="R828" s="25">
        <f>SUMIFS(Main_table[Amount], Main_table[Order Date], "&gt;"&amp;DATE(2022, 9, 12)-90, Main_table[Order Date], "&lt;="&amp;DATE(2022, 9, 12))</f>
        <v>12529390</v>
      </c>
      <c r="S828" s="25" t="b">
        <f>AND(Main_table[[#This Row],[Order Date]] &gt; DATE(2022,8,12), Main_table[[#This Row],[Order Date]] &lt;=DATE(2022,9,12))</f>
        <v>0</v>
      </c>
    </row>
    <row r="829" spans="2:19" ht="13.8" x14ac:dyDescent="0.25">
      <c r="B829" s="6" t="s">
        <v>2333</v>
      </c>
      <c r="C829" s="15">
        <v>44775</v>
      </c>
      <c r="D829" s="6" t="str">
        <f>TEXT(Main_table[[#This Row],[Order Date]],"d")</f>
        <v>2</v>
      </c>
      <c r="E829" s="6" t="str">
        <f>TEXT(Main_table[[#This Row],[Order Date]],"dddd")</f>
        <v>Tuesday</v>
      </c>
      <c r="F829" s="6" t="str">
        <f>TEXT(Main_table[[#This Row],[Order Date]],"mmmm")</f>
        <v>August</v>
      </c>
      <c r="G829" s="6" t="s">
        <v>2228</v>
      </c>
      <c r="H829" s="6" t="s">
        <v>2229</v>
      </c>
      <c r="I829" s="6" t="s">
        <v>27</v>
      </c>
      <c r="J829" s="6" t="s">
        <v>45</v>
      </c>
      <c r="K829" s="25">
        <v>210</v>
      </c>
      <c r="L829" s="26">
        <v>3</v>
      </c>
      <c r="M829" s="25">
        <f>Main_table[[#This Row],[Qty]]*Main_table[[#This Row],[Price]]</f>
        <v>630</v>
      </c>
      <c r="N829" s="6" t="s">
        <v>17</v>
      </c>
      <c r="O829" s="25">
        <f>SUMIFS(Main_table[Amount], Main_table[Order Date], "&gt;"&amp;Main_table[[#This Row],[Order Date]]-30,Main_table[Order Date], "&lt;="&amp;Main_table[[#This Row],[Order Date]])</f>
        <v>1713350</v>
      </c>
      <c r="P829" s="25">
        <f>SUMIFS(Main_table[Amount], Main_table[Order Date], "&gt;"&amp;Main_table[[#This Row],[Order Date]]-90,Main_table[Order Date], "&lt;="&amp;Main_table[[#This Row],[Order Date]])</f>
        <v>5987150</v>
      </c>
      <c r="Q829" s="25">
        <f>SUMIFS(Main_table[Amount], Main_table[Order Date], "&gt;"&amp;DATE(2022, 9, 12)-30, Main_table[Order Date], "&lt;="&amp;DATE(2022, 9, 12))</f>
        <v>8929710</v>
      </c>
      <c r="R829" s="25">
        <f>SUMIFS(Main_table[Amount], Main_table[Order Date], "&gt;"&amp;DATE(2022, 9, 12)-90, Main_table[Order Date], "&lt;="&amp;DATE(2022, 9, 12))</f>
        <v>12529390</v>
      </c>
      <c r="S829" s="25" t="b">
        <f>AND(Main_table[[#This Row],[Order Date]] &gt; DATE(2022,8,12), Main_table[[#This Row],[Order Date]] &lt;=DATE(2022,9,12))</f>
        <v>0</v>
      </c>
    </row>
    <row r="830" spans="2:19" ht="13.8" x14ac:dyDescent="0.25">
      <c r="B830" s="6" t="s">
        <v>2334</v>
      </c>
      <c r="C830" s="15">
        <v>44775</v>
      </c>
      <c r="D830" s="6" t="str">
        <f>TEXT(Main_table[[#This Row],[Order Date]],"d")</f>
        <v>2</v>
      </c>
      <c r="E830" s="6" t="str">
        <f>TEXT(Main_table[[#This Row],[Order Date]],"dddd")</f>
        <v>Tuesday</v>
      </c>
      <c r="F830" s="6" t="str">
        <f>TEXT(Main_table[[#This Row],[Order Date]],"mmmm")</f>
        <v>August</v>
      </c>
      <c r="G830" s="6" t="s">
        <v>2231</v>
      </c>
      <c r="H830" s="6" t="s">
        <v>2232</v>
      </c>
      <c r="I830" s="6" t="s">
        <v>27</v>
      </c>
      <c r="J830" s="6" t="s">
        <v>37</v>
      </c>
      <c r="K830" s="25">
        <v>4000</v>
      </c>
      <c r="L830" s="26">
        <v>5</v>
      </c>
      <c r="M830" s="25">
        <f>Main_table[[#This Row],[Qty]]*Main_table[[#This Row],[Price]]</f>
        <v>20000</v>
      </c>
      <c r="N830" s="6" t="s">
        <v>23</v>
      </c>
      <c r="O830" s="25">
        <f>SUMIFS(Main_table[Amount], Main_table[Order Date], "&gt;"&amp;Main_table[[#This Row],[Order Date]]-30,Main_table[Order Date], "&lt;="&amp;Main_table[[#This Row],[Order Date]])</f>
        <v>1713350</v>
      </c>
      <c r="P830" s="25">
        <f>SUMIFS(Main_table[Amount], Main_table[Order Date], "&gt;"&amp;Main_table[[#This Row],[Order Date]]-90,Main_table[Order Date], "&lt;="&amp;Main_table[[#This Row],[Order Date]])</f>
        <v>5987150</v>
      </c>
      <c r="Q830" s="25">
        <f>SUMIFS(Main_table[Amount], Main_table[Order Date], "&gt;"&amp;DATE(2022, 9, 12)-30, Main_table[Order Date], "&lt;="&amp;DATE(2022, 9, 12))</f>
        <v>8929710</v>
      </c>
      <c r="R830" s="25">
        <f>SUMIFS(Main_table[Amount], Main_table[Order Date], "&gt;"&amp;DATE(2022, 9, 12)-90, Main_table[Order Date], "&lt;="&amp;DATE(2022, 9, 12))</f>
        <v>12529390</v>
      </c>
      <c r="S830" s="25" t="b">
        <f>AND(Main_table[[#This Row],[Order Date]] &gt; DATE(2022,8,12), Main_table[[#This Row],[Order Date]] &lt;=DATE(2022,9,12))</f>
        <v>0</v>
      </c>
    </row>
    <row r="831" spans="2:19" ht="13.8" x14ac:dyDescent="0.25">
      <c r="B831" s="6" t="s">
        <v>2335</v>
      </c>
      <c r="C831" s="15">
        <v>44775</v>
      </c>
      <c r="D831" s="6" t="str">
        <f>TEXT(Main_table[[#This Row],[Order Date]],"d")</f>
        <v>2</v>
      </c>
      <c r="E831" s="6" t="str">
        <f>TEXT(Main_table[[#This Row],[Order Date]],"dddd")</f>
        <v>Tuesday</v>
      </c>
      <c r="F831" s="6" t="str">
        <f>TEXT(Main_table[[#This Row],[Order Date]],"mmmm")</f>
        <v>August</v>
      </c>
      <c r="G831" s="6" t="s">
        <v>2234</v>
      </c>
      <c r="H831" s="6" t="s">
        <v>2235</v>
      </c>
      <c r="I831" s="6" t="s">
        <v>32</v>
      </c>
      <c r="J831" s="6" t="s">
        <v>41</v>
      </c>
      <c r="K831" s="25">
        <v>3200</v>
      </c>
      <c r="L831" s="26">
        <v>6</v>
      </c>
      <c r="M831" s="25">
        <f>Main_table[[#This Row],[Qty]]*Main_table[[#This Row],[Price]]</f>
        <v>19200</v>
      </c>
      <c r="N831" s="6" t="s">
        <v>17</v>
      </c>
      <c r="O831" s="25">
        <f>SUMIFS(Main_table[Amount], Main_table[Order Date], "&gt;"&amp;Main_table[[#This Row],[Order Date]]-30,Main_table[Order Date], "&lt;="&amp;Main_table[[#This Row],[Order Date]])</f>
        <v>1713350</v>
      </c>
      <c r="P831" s="25">
        <f>SUMIFS(Main_table[Amount], Main_table[Order Date], "&gt;"&amp;Main_table[[#This Row],[Order Date]]-90,Main_table[Order Date], "&lt;="&amp;Main_table[[#This Row],[Order Date]])</f>
        <v>5987150</v>
      </c>
      <c r="Q831" s="25">
        <f>SUMIFS(Main_table[Amount], Main_table[Order Date], "&gt;"&amp;DATE(2022, 9, 12)-30, Main_table[Order Date], "&lt;="&amp;DATE(2022, 9, 12))</f>
        <v>8929710</v>
      </c>
      <c r="R831" s="25">
        <f>SUMIFS(Main_table[Amount], Main_table[Order Date], "&gt;"&amp;DATE(2022, 9, 12)-90, Main_table[Order Date], "&lt;="&amp;DATE(2022, 9, 12))</f>
        <v>12529390</v>
      </c>
      <c r="S831" s="25" t="b">
        <f>AND(Main_table[[#This Row],[Order Date]] &gt; DATE(2022,8,12), Main_table[[#This Row],[Order Date]] &lt;=DATE(2022,9,12))</f>
        <v>0</v>
      </c>
    </row>
    <row r="832" spans="2:19" ht="13.8" x14ac:dyDescent="0.25">
      <c r="B832" s="6" t="s">
        <v>2336</v>
      </c>
      <c r="C832" s="15">
        <v>44775</v>
      </c>
      <c r="D832" s="6" t="str">
        <f>TEXT(Main_table[[#This Row],[Order Date]],"d")</f>
        <v>2</v>
      </c>
      <c r="E832" s="6" t="str">
        <f>TEXT(Main_table[[#This Row],[Order Date]],"dddd")</f>
        <v>Tuesday</v>
      </c>
      <c r="F832" s="6" t="str">
        <f>TEXT(Main_table[[#This Row],[Order Date]],"mmmm")</f>
        <v>August</v>
      </c>
      <c r="G832" s="6" t="s">
        <v>2237</v>
      </c>
      <c r="H832" s="6" t="s">
        <v>2238</v>
      </c>
      <c r="I832" s="6" t="s">
        <v>15</v>
      </c>
      <c r="J832" s="6" t="s">
        <v>45</v>
      </c>
      <c r="K832" s="25">
        <v>2900</v>
      </c>
      <c r="L832" s="26">
        <v>2</v>
      </c>
      <c r="M832" s="25">
        <f>Main_table[[#This Row],[Qty]]*Main_table[[#This Row],[Price]]</f>
        <v>5800</v>
      </c>
      <c r="N832" s="29" t="s">
        <v>23</v>
      </c>
      <c r="O832" s="25">
        <f>SUMIFS(Main_table[Amount], Main_table[Order Date], "&gt;"&amp;Main_table[[#This Row],[Order Date]]-30,Main_table[Order Date], "&lt;="&amp;Main_table[[#This Row],[Order Date]])</f>
        <v>1713350</v>
      </c>
      <c r="P832" s="25">
        <f>SUMIFS(Main_table[Amount], Main_table[Order Date], "&gt;"&amp;Main_table[[#This Row],[Order Date]]-90,Main_table[Order Date], "&lt;="&amp;Main_table[[#This Row],[Order Date]])</f>
        <v>5987150</v>
      </c>
      <c r="Q832" s="25">
        <f>SUMIFS(Main_table[Amount], Main_table[Order Date], "&gt;"&amp;DATE(2022, 9, 12)-30, Main_table[Order Date], "&lt;="&amp;DATE(2022, 9, 12))</f>
        <v>8929710</v>
      </c>
      <c r="R832" s="25">
        <f>SUMIFS(Main_table[Amount], Main_table[Order Date], "&gt;"&amp;DATE(2022, 9, 12)-90, Main_table[Order Date], "&lt;="&amp;DATE(2022, 9, 12))</f>
        <v>12529390</v>
      </c>
      <c r="S832" s="25" t="b">
        <f>AND(Main_table[[#This Row],[Order Date]] &gt; DATE(2022,8,12), Main_table[[#This Row],[Order Date]] &lt;=DATE(2022,9,12))</f>
        <v>0</v>
      </c>
    </row>
    <row r="833" spans="2:19" ht="13.8" x14ac:dyDescent="0.25">
      <c r="B833" s="6" t="s">
        <v>2337</v>
      </c>
      <c r="C833" s="15">
        <v>44775</v>
      </c>
      <c r="D833" s="6" t="str">
        <f>TEXT(Main_table[[#This Row],[Order Date]],"d")</f>
        <v>2</v>
      </c>
      <c r="E833" s="6" t="str">
        <f>TEXT(Main_table[[#This Row],[Order Date]],"dddd")</f>
        <v>Tuesday</v>
      </c>
      <c r="F833" s="6" t="str">
        <f>TEXT(Main_table[[#This Row],[Order Date]],"mmmm")</f>
        <v>August</v>
      </c>
      <c r="G833" s="6" t="s">
        <v>2240</v>
      </c>
      <c r="H833" s="6" t="s">
        <v>2241</v>
      </c>
      <c r="I833" s="6" t="s">
        <v>27</v>
      </c>
      <c r="J833" s="6" t="s">
        <v>37</v>
      </c>
      <c r="K833" s="25">
        <v>190</v>
      </c>
      <c r="L833" s="26">
        <v>3</v>
      </c>
      <c r="M833" s="25">
        <f>Main_table[[#This Row],[Qty]]*Main_table[[#This Row],[Price]]</f>
        <v>570</v>
      </c>
      <c r="N833" s="6" t="s">
        <v>17</v>
      </c>
      <c r="O833" s="25">
        <f>SUMIFS(Main_table[Amount], Main_table[Order Date], "&gt;"&amp;Main_table[[#This Row],[Order Date]]-30,Main_table[Order Date], "&lt;="&amp;Main_table[[#This Row],[Order Date]])</f>
        <v>1713350</v>
      </c>
      <c r="P833" s="25">
        <f>SUMIFS(Main_table[Amount], Main_table[Order Date], "&gt;"&amp;Main_table[[#This Row],[Order Date]]-90,Main_table[Order Date], "&lt;="&amp;Main_table[[#This Row],[Order Date]])</f>
        <v>5987150</v>
      </c>
      <c r="Q833" s="25">
        <f>SUMIFS(Main_table[Amount], Main_table[Order Date], "&gt;"&amp;DATE(2022, 9, 12)-30, Main_table[Order Date], "&lt;="&amp;DATE(2022, 9, 12))</f>
        <v>8929710</v>
      </c>
      <c r="R833" s="25">
        <f>SUMIFS(Main_table[Amount], Main_table[Order Date], "&gt;"&amp;DATE(2022, 9, 12)-90, Main_table[Order Date], "&lt;="&amp;DATE(2022, 9, 12))</f>
        <v>12529390</v>
      </c>
      <c r="S833" s="25" t="b">
        <f>AND(Main_table[[#This Row],[Order Date]] &gt; DATE(2022,8,12), Main_table[[#This Row],[Order Date]] &lt;=DATE(2022,9,12))</f>
        <v>0</v>
      </c>
    </row>
    <row r="834" spans="2:19" ht="13.8" x14ac:dyDescent="0.25">
      <c r="B834" s="6" t="s">
        <v>2338</v>
      </c>
      <c r="C834" s="15">
        <v>44776</v>
      </c>
      <c r="D834" s="6" t="str">
        <f>TEXT(Main_table[[#This Row],[Order Date]],"d")</f>
        <v>3</v>
      </c>
      <c r="E834" s="6" t="str">
        <f>TEXT(Main_table[[#This Row],[Order Date]],"dddd")</f>
        <v>Wednesday</v>
      </c>
      <c r="F834" s="6" t="str">
        <f>TEXT(Main_table[[#This Row],[Order Date]],"mmmm")</f>
        <v>August</v>
      </c>
      <c r="G834" s="6" t="s">
        <v>2243</v>
      </c>
      <c r="H834" s="6" t="s">
        <v>2244</v>
      </c>
      <c r="I834" s="6" t="s">
        <v>32</v>
      </c>
      <c r="J834" s="6" t="s">
        <v>41</v>
      </c>
      <c r="K834" s="25">
        <v>4000</v>
      </c>
      <c r="L834" s="26">
        <v>5</v>
      </c>
      <c r="M834" s="25">
        <f>Main_table[[#This Row],[Qty]]*Main_table[[#This Row],[Price]]</f>
        <v>20000</v>
      </c>
      <c r="N834" s="6" t="s">
        <v>23</v>
      </c>
      <c r="O834" s="25">
        <f>SUMIFS(Main_table[Amount], Main_table[Order Date], "&gt;"&amp;Main_table[[#This Row],[Order Date]]-30,Main_table[Order Date], "&lt;="&amp;Main_table[[#This Row],[Order Date]])</f>
        <v>1687860</v>
      </c>
      <c r="P834" s="25">
        <f>SUMIFS(Main_table[Amount], Main_table[Order Date], "&gt;"&amp;Main_table[[#This Row],[Order Date]]-90,Main_table[Order Date], "&lt;="&amp;Main_table[[#This Row],[Order Date]])</f>
        <v>5961660</v>
      </c>
      <c r="Q834" s="25">
        <f>SUMIFS(Main_table[Amount], Main_table[Order Date], "&gt;"&amp;DATE(2022, 9, 12)-30, Main_table[Order Date], "&lt;="&amp;DATE(2022, 9, 12))</f>
        <v>8929710</v>
      </c>
      <c r="R834" s="25">
        <f>SUMIFS(Main_table[Amount], Main_table[Order Date], "&gt;"&amp;DATE(2022, 9, 12)-90, Main_table[Order Date], "&lt;="&amp;DATE(2022, 9, 12))</f>
        <v>12529390</v>
      </c>
      <c r="S834" s="25" t="b">
        <f>AND(Main_table[[#This Row],[Order Date]] &gt; DATE(2022,8,12), Main_table[[#This Row],[Order Date]] &lt;=DATE(2022,9,12))</f>
        <v>0</v>
      </c>
    </row>
    <row r="835" spans="2:19" ht="13.8" x14ac:dyDescent="0.25">
      <c r="B835" s="6" t="s">
        <v>2339</v>
      </c>
      <c r="C835" s="15">
        <v>44776</v>
      </c>
      <c r="D835" s="6" t="str">
        <f>TEXT(Main_table[[#This Row],[Order Date]],"d")</f>
        <v>3</v>
      </c>
      <c r="E835" s="6" t="str">
        <f>TEXT(Main_table[[#This Row],[Order Date]],"dddd")</f>
        <v>Wednesday</v>
      </c>
      <c r="F835" s="6" t="str">
        <f>TEXT(Main_table[[#This Row],[Order Date]],"mmmm")</f>
        <v>August</v>
      </c>
      <c r="G835" s="6" t="s">
        <v>2246</v>
      </c>
      <c r="H835" s="6" t="s">
        <v>2247</v>
      </c>
      <c r="I835" s="6" t="s">
        <v>15</v>
      </c>
      <c r="J835" s="6" t="s">
        <v>45</v>
      </c>
      <c r="K835" s="25">
        <v>1500</v>
      </c>
      <c r="L835" s="26">
        <v>3</v>
      </c>
      <c r="M835" s="25">
        <f>Main_table[[#This Row],[Qty]]*Main_table[[#This Row],[Price]]</f>
        <v>4500</v>
      </c>
      <c r="N835" s="29" t="s">
        <v>17</v>
      </c>
      <c r="O835" s="25">
        <f>SUMIFS(Main_table[Amount], Main_table[Order Date], "&gt;"&amp;Main_table[[#This Row],[Order Date]]-30,Main_table[Order Date], "&lt;="&amp;Main_table[[#This Row],[Order Date]])</f>
        <v>1687860</v>
      </c>
      <c r="P835" s="25">
        <f>SUMIFS(Main_table[Amount], Main_table[Order Date], "&gt;"&amp;Main_table[[#This Row],[Order Date]]-90,Main_table[Order Date], "&lt;="&amp;Main_table[[#This Row],[Order Date]])</f>
        <v>5961660</v>
      </c>
      <c r="Q835" s="25">
        <f>SUMIFS(Main_table[Amount], Main_table[Order Date], "&gt;"&amp;DATE(2022, 9, 12)-30, Main_table[Order Date], "&lt;="&amp;DATE(2022, 9, 12))</f>
        <v>8929710</v>
      </c>
      <c r="R835" s="25">
        <f>SUMIFS(Main_table[Amount], Main_table[Order Date], "&gt;"&amp;DATE(2022, 9, 12)-90, Main_table[Order Date], "&lt;="&amp;DATE(2022, 9, 12))</f>
        <v>12529390</v>
      </c>
      <c r="S835" s="25" t="b">
        <f>AND(Main_table[[#This Row],[Order Date]] &gt; DATE(2022,8,12), Main_table[[#This Row],[Order Date]] &lt;=DATE(2022,9,12))</f>
        <v>0</v>
      </c>
    </row>
    <row r="836" spans="2:19" ht="13.8" x14ac:dyDescent="0.25">
      <c r="B836" s="6" t="s">
        <v>2340</v>
      </c>
      <c r="C836" s="15">
        <v>44776</v>
      </c>
      <c r="D836" s="6" t="str">
        <f>TEXT(Main_table[[#This Row],[Order Date]],"d")</f>
        <v>3</v>
      </c>
      <c r="E836" s="6" t="str">
        <f>TEXT(Main_table[[#This Row],[Order Date]],"dddd")</f>
        <v>Wednesday</v>
      </c>
      <c r="F836" s="6" t="str">
        <f>TEXT(Main_table[[#This Row],[Order Date]],"mmmm")</f>
        <v>August</v>
      </c>
      <c r="G836" s="6" t="s">
        <v>2180</v>
      </c>
      <c r="H836" s="6" t="s">
        <v>2181</v>
      </c>
      <c r="I836" s="6" t="s">
        <v>27</v>
      </c>
      <c r="J836" s="6" t="s">
        <v>37</v>
      </c>
      <c r="K836" s="25">
        <v>210</v>
      </c>
      <c r="L836" s="26">
        <v>1</v>
      </c>
      <c r="M836" s="25">
        <f>Main_table[[#This Row],[Qty]]*Main_table[[#This Row],[Price]]</f>
        <v>210</v>
      </c>
      <c r="N836" s="6" t="s">
        <v>23</v>
      </c>
      <c r="O836" s="25">
        <f>SUMIFS(Main_table[Amount], Main_table[Order Date], "&gt;"&amp;Main_table[[#This Row],[Order Date]]-30,Main_table[Order Date], "&lt;="&amp;Main_table[[#This Row],[Order Date]])</f>
        <v>1687860</v>
      </c>
      <c r="P836" s="25">
        <f>SUMIFS(Main_table[Amount], Main_table[Order Date], "&gt;"&amp;Main_table[[#This Row],[Order Date]]-90,Main_table[Order Date], "&lt;="&amp;Main_table[[#This Row],[Order Date]])</f>
        <v>5961660</v>
      </c>
      <c r="Q836" s="25">
        <f>SUMIFS(Main_table[Amount], Main_table[Order Date], "&gt;"&amp;DATE(2022, 9, 12)-30, Main_table[Order Date], "&lt;="&amp;DATE(2022, 9, 12))</f>
        <v>8929710</v>
      </c>
      <c r="R836" s="25">
        <f>SUMIFS(Main_table[Amount], Main_table[Order Date], "&gt;"&amp;DATE(2022, 9, 12)-90, Main_table[Order Date], "&lt;="&amp;DATE(2022, 9, 12))</f>
        <v>12529390</v>
      </c>
      <c r="S836" s="25" t="b">
        <f>AND(Main_table[[#This Row],[Order Date]] &gt; DATE(2022,8,12), Main_table[[#This Row],[Order Date]] &lt;=DATE(2022,9,12))</f>
        <v>0</v>
      </c>
    </row>
    <row r="837" spans="2:19" ht="13.8" x14ac:dyDescent="0.25">
      <c r="B837" s="6" t="s">
        <v>2341</v>
      </c>
      <c r="C837" s="15">
        <v>44776</v>
      </c>
      <c r="D837" s="6" t="str">
        <f>TEXT(Main_table[[#This Row],[Order Date]],"d")</f>
        <v>3</v>
      </c>
      <c r="E837" s="6" t="str">
        <f>TEXT(Main_table[[#This Row],[Order Date]],"dddd")</f>
        <v>Wednesday</v>
      </c>
      <c r="F837" s="6" t="str">
        <f>TEXT(Main_table[[#This Row],[Order Date]],"mmmm")</f>
        <v>August</v>
      </c>
      <c r="G837" s="6" t="s">
        <v>2183</v>
      </c>
      <c r="H837" s="6" t="s">
        <v>2184</v>
      </c>
      <c r="I837" s="6" t="s">
        <v>32</v>
      </c>
      <c r="J837" s="6" t="s">
        <v>41</v>
      </c>
      <c r="K837" s="25">
        <v>4000</v>
      </c>
      <c r="L837" s="26">
        <v>10</v>
      </c>
      <c r="M837" s="25">
        <f>Main_table[[#This Row],[Qty]]*Main_table[[#This Row],[Price]]</f>
        <v>40000</v>
      </c>
      <c r="N837" s="6" t="s">
        <v>17</v>
      </c>
      <c r="O837" s="25">
        <f>SUMIFS(Main_table[Amount], Main_table[Order Date], "&gt;"&amp;Main_table[[#This Row],[Order Date]]-30,Main_table[Order Date], "&lt;="&amp;Main_table[[#This Row],[Order Date]])</f>
        <v>1687860</v>
      </c>
      <c r="P837" s="25">
        <f>SUMIFS(Main_table[Amount], Main_table[Order Date], "&gt;"&amp;Main_table[[#This Row],[Order Date]]-90,Main_table[Order Date], "&lt;="&amp;Main_table[[#This Row],[Order Date]])</f>
        <v>5961660</v>
      </c>
      <c r="Q837" s="25">
        <f>SUMIFS(Main_table[Amount], Main_table[Order Date], "&gt;"&amp;DATE(2022, 9, 12)-30, Main_table[Order Date], "&lt;="&amp;DATE(2022, 9, 12))</f>
        <v>8929710</v>
      </c>
      <c r="R837" s="25">
        <f>SUMIFS(Main_table[Amount], Main_table[Order Date], "&gt;"&amp;DATE(2022, 9, 12)-90, Main_table[Order Date], "&lt;="&amp;DATE(2022, 9, 12))</f>
        <v>12529390</v>
      </c>
      <c r="S837" s="25" t="b">
        <f>AND(Main_table[[#This Row],[Order Date]] &gt; DATE(2022,8,12), Main_table[[#This Row],[Order Date]] &lt;=DATE(2022,9,12))</f>
        <v>0</v>
      </c>
    </row>
    <row r="838" spans="2:19" ht="13.8" x14ac:dyDescent="0.25">
      <c r="B838" s="6" t="s">
        <v>2342</v>
      </c>
      <c r="C838" s="15">
        <v>44776</v>
      </c>
      <c r="D838" s="6" t="str">
        <f>TEXT(Main_table[[#This Row],[Order Date]],"d")</f>
        <v>3</v>
      </c>
      <c r="E838" s="6" t="str">
        <f>TEXT(Main_table[[#This Row],[Order Date]],"dddd")</f>
        <v>Wednesday</v>
      </c>
      <c r="F838" s="6" t="str">
        <f>TEXT(Main_table[[#This Row],[Order Date]],"mmmm")</f>
        <v>August</v>
      </c>
      <c r="G838" s="6" t="s">
        <v>2186</v>
      </c>
      <c r="H838" s="6" t="s">
        <v>2187</v>
      </c>
      <c r="I838" s="6" t="s">
        <v>15</v>
      </c>
      <c r="J838" s="6" t="s">
        <v>45</v>
      </c>
      <c r="K838" s="25">
        <v>3200</v>
      </c>
      <c r="L838" s="26">
        <v>3</v>
      </c>
      <c r="M838" s="25">
        <f>Main_table[[#This Row],[Qty]]*Main_table[[#This Row],[Price]]</f>
        <v>9600</v>
      </c>
      <c r="N838" s="29" t="s">
        <v>23</v>
      </c>
      <c r="O838" s="25">
        <f>SUMIFS(Main_table[Amount], Main_table[Order Date], "&gt;"&amp;Main_table[[#This Row],[Order Date]]-30,Main_table[Order Date], "&lt;="&amp;Main_table[[#This Row],[Order Date]])</f>
        <v>1687860</v>
      </c>
      <c r="P838" s="25">
        <f>SUMIFS(Main_table[Amount], Main_table[Order Date], "&gt;"&amp;Main_table[[#This Row],[Order Date]]-90,Main_table[Order Date], "&lt;="&amp;Main_table[[#This Row],[Order Date]])</f>
        <v>5961660</v>
      </c>
      <c r="Q838" s="25">
        <f>SUMIFS(Main_table[Amount], Main_table[Order Date], "&gt;"&amp;DATE(2022, 9, 12)-30, Main_table[Order Date], "&lt;="&amp;DATE(2022, 9, 12))</f>
        <v>8929710</v>
      </c>
      <c r="R838" s="25">
        <f>SUMIFS(Main_table[Amount], Main_table[Order Date], "&gt;"&amp;DATE(2022, 9, 12)-90, Main_table[Order Date], "&lt;="&amp;DATE(2022, 9, 12))</f>
        <v>12529390</v>
      </c>
      <c r="S838" s="25" t="b">
        <f>AND(Main_table[[#This Row],[Order Date]] &gt; DATE(2022,8,12), Main_table[[#This Row],[Order Date]] &lt;=DATE(2022,9,12))</f>
        <v>0</v>
      </c>
    </row>
    <row r="839" spans="2:19" ht="13.8" x14ac:dyDescent="0.25">
      <c r="B839" s="6" t="s">
        <v>2343</v>
      </c>
      <c r="C839" s="15">
        <v>44777</v>
      </c>
      <c r="D839" s="6" t="str">
        <f>TEXT(Main_table[[#This Row],[Order Date]],"d")</f>
        <v>4</v>
      </c>
      <c r="E839" s="6" t="str">
        <f>TEXT(Main_table[[#This Row],[Order Date]],"dddd")</f>
        <v>Thursday</v>
      </c>
      <c r="F839" s="6" t="str">
        <f>TEXT(Main_table[[#This Row],[Order Date]],"mmmm")</f>
        <v>August</v>
      </c>
      <c r="G839" s="6" t="s">
        <v>2189</v>
      </c>
      <c r="H839" s="6" t="s">
        <v>2190</v>
      </c>
      <c r="I839" s="6" t="s">
        <v>21</v>
      </c>
      <c r="J839" s="6" t="s">
        <v>16</v>
      </c>
      <c r="K839" s="25">
        <v>2900</v>
      </c>
      <c r="L839" s="26">
        <v>4</v>
      </c>
      <c r="M839" s="25">
        <f>Main_table[[#This Row],[Qty]]*Main_table[[#This Row],[Price]]</f>
        <v>11600</v>
      </c>
      <c r="N839" s="6" t="s">
        <v>17</v>
      </c>
      <c r="O839" s="25">
        <f>SUMIFS(Main_table[Amount], Main_table[Order Date], "&gt;"&amp;Main_table[[#This Row],[Order Date]]-30,Main_table[Order Date], "&lt;="&amp;Main_table[[#This Row],[Order Date]])</f>
        <v>1648490</v>
      </c>
      <c r="P839" s="25">
        <f>SUMIFS(Main_table[Amount], Main_table[Order Date], "&gt;"&amp;Main_table[[#This Row],[Order Date]]-90,Main_table[Order Date], "&lt;="&amp;Main_table[[#This Row],[Order Date]])</f>
        <v>5922290</v>
      </c>
      <c r="Q839" s="25">
        <f>SUMIFS(Main_table[Amount], Main_table[Order Date], "&gt;"&amp;DATE(2022, 9, 12)-30, Main_table[Order Date], "&lt;="&amp;DATE(2022, 9, 12))</f>
        <v>8929710</v>
      </c>
      <c r="R839" s="25">
        <f>SUMIFS(Main_table[Amount], Main_table[Order Date], "&gt;"&amp;DATE(2022, 9, 12)-90, Main_table[Order Date], "&lt;="&amp;DATE(2022, 9, 12))</f>
        <v>12529390</v>
      </c>
      <c r="S839" s="25" t="b">
        <f>AND(Main_table[[#This Row],[Order Date]] &gt; DATE(2022,8,12), Main_table[[#This Row],[Order Date]] &lt;=DATE(2022,9,12))</f>
        <v>0</v>
      </c>
    </row>
    <row r="840" spans="2:19" ht="13.8" x14ac:dyDescent="0.25">
      <c r="B840" s="6" t="s">
        <v>2344</v>
      </c>
      <c r="C840" s="15">
        <v>44777</v>
      </c>
      <c r="D840" s="6" t="str">
        <f>TEXT(Main_table[[#This Row],[Order Date]],"d")</f>
        <v>4</v>
      </c>
      <c r="E840" s="6" t="str">
        <f>TEXT(Main_table[[#This Row],[Order Date]],"dddd")</f>
        <v>Thursday</v>
      </c>
      <c r="F840" s="6" t="str">
        <f>TEXT(Main_table[[#This Row],[Order Date]],"mmmm")</f>
        <v>August</v>
      </c>
      <c r="G840" s="6" t="s">
        <v>2192</v>
      </c>
      <c r="H840" s="6" t="s">
        <v>2193</v>
      </c>
      <c r="I840" s="6" t="s">
        <v>27</v>
      </c>
      <c r="J840" s="6" t="s">
        <v>22</v>
      </c>
      <c r="K840" s="25">
        <v>190</v>
      </c>
      <c r="L840" s="26">
        <v>5</v>
      </c>
      <c r="M840" s="25">
        <f>Main_table[[#This Row],[Qty]]*Main_table[[#This Row],[Price]]</f>
        <v>950</v>
      </c>
      <c r="N840" s="6" t="s">
        <v>23</v>
      </c>
      <c r="O840" s="25">
        <f>SUMIFS(Main_table[Amount], Main_table[Order Date], "&gt;"&amp;Main_table[[#This Row],[Order Date]]-30,Main_table[Order Date], "&lt;="&amp;Main_table[[#This Row],[Order Date]])</f>
        <v>1648490</v>
      </c>
      <c r="P840" s="25">
        <f>SUMIFS(Main_table[Amount], Main_table[Order Date], "&gt;"&amp;Main_table[[#This Row],[Order Date]]-90,Main_table[Order Date], "&lt;="&amp;Main_table[[#This Row],[Order Date]])</f>
        <v>5922290</v>
      </c>
      <c r="Q840" s="25">
        <f>SUMIFS(Main_table[Amount], Main_table[Order Date], "&gt;"&amp;DATE(2022, 9, 12)-30, Main_table[Order Date], "&lt;="&amp;DATE(2022, 9, 12))</f>
        <v>8929710</v>
      </c>
      <c r="R840" s="25">
        <f>SUMIFS(Main_table[Amount], Main_table[Order Date], "&gt;"&amp;DATE(2022, 9, 12)-90, Main_table[Order Date], "&lt;="&amp;DATE(2022, 9, 12))</f>
        <v>12529390</v>
      </c>
      <c r="S840" s="25" t="b">
        <f>AND(Main_table[[#This Row],[Order Date]] &gt; DATE(2022,8,12), Main_table[[#This Row],[Order Date]] &lt;=DATE(2022,9,12))</f>
        <v>0</v>
      </c>
    </row>
    <row r="841" spans="2:19" ht="13.8" x14ac:dyDescent="0.25">
      <c r="B841" s="6" t="s">
        <v>2345</v>
      </c>
      <c r="C841" s="15">
        <v>44777</v>
      </c>
      <c r="D841" s="6" t="str">
        <f>TEXT(Main_table[[#This Row],[Order Date]],"d")</f>
        <v>4</v>
      </c>
      <c r="E841" s="6" t="str">
        <f>TEXT(Main_table[[#This Row],[Order Date]],"dddd")</f>
        <v>Thursday</v>
      </c>
      <c r="F841" s="6" t="str">
        <f>TEXT(Main_table[[#This Row],[Order Date]],"mmmm")</f>
        <v>August</v>
      </c>
      <c r="G841" s="6" t="s">
        <v>2195</v>
      </c>
      <c r="H841" s="6" t="s">
        <v>2196</v>
      </c>
      <c r="I841" s="6" t="s">
        <v>32</v>
      </c>
      <c r="J841" s="6" t="s">
        <v>28</v>
      </c>
      <c r="K841" s="25">
        <v>4000</v>
      </c>
      <c r="L841" s="26">
        <v>6</v>
      </c>
      <c r="M841" s="25">
        <f>Main_table[[#This Row],[Qty]]*Main_table[[#This Row],[Price]]</f>
        <v>24000</v>
      </c>
      <c r="N841" s="6" t="s">
        <v>17</v>
      </c>
      <c r="O841" s="25">
        <f>SUMIFS(Main_table[Amount], Main_table[Order Date], "&gt;"&amp;Main_table[[#This Row],[Order Date]]-30,Main_table[Order Date], "&lt;="&amp;Main_table[[#This Row],[Order Date]])</f>
        <v>1648490</v>
      </c>
      <c r="P841" s="25">
        <f>SUMIFS(Main_table[Amount], Main_table[Order Date], "&gt;"&amp;Main_table[[#This Row],[Order Date]]-90,Main_table[Order Date], "&lt;="&amp;Main_table[[#This Row],[Order Date]])</f>
        <v>5922290</v>
      </c>
      <c r="Q841" s="25">
        <f>SUMIFS(Main_table[Amount], Main_table[Order Date], "&gt;"&amp;DATE(2022, 9, 12)-30, Main_table[Order Date], "&lt;="&amp;DATE(2022, 9, 12))</f>
        <v>8929710</v>
      </c>
      <c r="R841" s="25">
        <f>SUMIFS(Main_table[Amount], Main_table[Order Date], "&gt;"&amp;DATE(2022, 9, 12)-90, Main_table[Order Date], "&lt;="&amp;DATE(2022, 9, 12))</f>
        <v>12529390</v>
      </c>
      <c r="S841" s="25" t="b">
        <f>AND(Main_table[[#This Row],[Order Date]] &gt; DATE(2022,8,12), Main_table[[#This Row],[Order Date]] &lt;=DATE(2022,9,12))</f>
        <v>0</v>
      </c>
    </row>
    <row r="842" spans="2:19" ht="13.8" x14ac:dyDescent="0.25">
      <c r="B842" s="6" t="s">
        <v>2346</v>
      </c>
      <c r="C842" s="15">
        <v>44777</v>
      </c>
      <c r="D842" s="6" t="str">
        <f>TEXT(Main_table[[#This Row],[Order Date]],"d")</f>
        <v>4</v>
      </c>
      <c r="E842" s="6" t="str">
        <f>TEXT(Main_table[[#This Row],[Order Date]],"dddd")</f>
        <v>Thursday</v>
      </c>
      <c r="F842" s="6" t="str">
        <f>TEXT(Main_table[[#This Row],[Order Date]],"mmmm")</f>
        <v>August</v>
      </c>
      <c r="G842" s="6" t="s">
        <v>2198</v>
      </c>
      <c r="H842" s="6" t="s">
        <v>2199</v>
      </c>
      <c r="I842" s="6" t="s">
        <v>15</v>
      </c>
      <c r="J842" s="6" t="s">
        <v>33</v>
      </c>
      <c r="K842" s="25">
        <v>1500</v>
      </c>
      <c r="L842" s="26">
        <v>5</v>
      </c>
      <c r="M842" s="25">
        <f>Main_table[[#This Row],[Qty]]*Main_table[[#This Row],[Price]]</f>
        <v>7500</v>
      </c>
      <c r="N842" s="29" t="s">
        <v>23</v>
      </c>
      <c r="O842" s="25">
        <f>SUMIFS(Main_table[Amount], Main_table[Order Date], "&gt;"&amp;Main_table[[#This Row],[Order Date]]-30,Main_table[Order Date], "&lt;="&amp;Main_table[[#This Row],[Order Date]])</f>
        <v>1648490</v>
      </c>
      <c r="P842" s="25">
        <f>SUMIFS(Main_table[Amount], Main_table[Order Date], "&gt;"&amp;Main_table[[#This Row],[Order Date]]-90,Main_table[Order Date], "&lt;="&amp;Main_table[[#This Row],[Order Date]])</f>
        <v>5922290</v>
      </c>
      <c r="Q842" s="25">
        <f>SUMIFS(Main_table[Amount], Main_table[Order Date], "&gt;"&amp;DATE(2022, 9, 12)-30, Main_table[Order Date], "&lt;="&amp;DATE(2022, 9, 12))</f>
        <v>8929710</v>
      </c>
      <c r="R842" s="25">
        <f>SUMIFS(Main_table[Amount], Main_table[Order Date], "&gt;"&amp;DATE(2022, 9, 12)-90, Main_table[Order Date], "&lt;="&amp;DATE(2022, 9, 12))</f>
        <v>12529390</v>
      </c>
      <c r="S842" s="25" t="b">
        <f>AND(Main_table[[#This Row],[Order Date]] &gt; DATE(2022,8,12), Main_table[[#This Row],[Order Date]] &lt;=DATE(2022,9,12))</f>
        <v>0</v>
      </c>
    </row>
    <row r="843" spans="2:19" ht="13.8" x14ac:dyDescent="0.25">
      <c r="B843" s="6" t="s">
        <v>2347</v>
      </c>
      <c r="C843" s="15">
        <v>44777</v>
      </c>
      <c r="D843" s="6" t="str">
        <f>TEXT(Main_table[[#This Row],[Order Date]],"d")</f>
        <v>4</v>
      </c>
      <c r="E843" s="6" t="str">
        <f>TEXT(Main_table[[#This Row],[Order Date]],"dddd")</f>
        <v>Thursday</v>
      </c>
      <c r="F843" s="6" t="str">
        <f>TEXT(Main_table[[#This Row],[Order Date]],"mmmm")</f>
        <v>August</v>
      </c>
      <c r="G843" s="6" t="s">
        <v>2201</v>
      </c>
      <c r="H843" s="6" t="s">
        <v>2202</v>
      </c>
      <c r="I843" s="6" t="s">
        <v>21</v>
      </c>
      <c r="J843" s="6" t="s">
        <v>37</v>
      </c>
      <c r="K843" s="25">
        <v>210</v>
      </c>
      <c r="L843" s="26">
        <v>6</v>
      </c>
      <c r="M843" s="25">
        <f>Main_table[[#This Row],[Qty]]*Main_table[[#This Row],[Price]]</f>
        <v>1260</v>
      </c>
      <c r="N843" s="6" t="s">
        <v>17</v>
      </c>
      <c r="O843" s="25">
        <f>SUMIFS(Main_table[Amount], Main_table[Order Date], "&gt;"&amp;Main_table[[#This Row],[Order Date]]-30,Main_table[Order Date], "&lt;="&amp;Main_table[[#This Row],[Order Date]])</f>
        <v>1648490</v>
      </c>
      <c r="P843" s="25">
        <f>SUMIFS(Main_table[Amount], Main_table[Order Date], "&gt;"&amp;Main_table[[#This Row],[Order Date]]-90,Main_table[Order Date], "&lt;="&amp;Main_table[[#This Row],[Order Date]])</f>
        <v>5922290</v>
      </c>
      <c r="Q843" s="25">
        <f>SUMIFS(Main_table[Amount], Main_table[Order Date], "&gt;"&amp;DATE(2022, 9, 12)-30, Main_table[Order Date], "&lt;="&amp;DATE(2022, 9, 12))</f>
        <v>8929710</v>
      </c>
      <c r="R843" s="25">
        <f>SUMIFS(Main_table[Amount], Main_table[Order Date], "&gt;"&amp;DATE(2022, 9, 12)-90, Main_table[Order Date], "&lt;="&amp;DATE(2022, 9, 12))</f>
        <v>12529390</v>
      </c>
      <c r="S843" s="25" t="b">
        <f>AND(Main_table[[#This Row],[Order Date]] &gt; DATE(2022,8,12), Main_table[[#This Row],[Order Date]] &lt;=DATE(2022,9,12))</f>
        <v>0</v>
      </c>
    </row>
    <row r="844" spans="2:19" ht="13.8" x14ac:dyDescent="0.25">
      <c r="B844" s="6" t="s">
        <v>2348</v>
      </c>
      <c r="C844" s="15">
        <v>44778</v>
      </c>
      <c r="D844" s="6" t="str">
        <f>TEXT(Main_table[[#This Row],[Order Date]],"d")</f>
        <v>5</v>
      </c>
      <c r="E844" s="6" t="str">
        <f>TEXT(Main_table[[#This Row],[Order Date]],"dddd")</f>
        <v>Friday</v>
      </c>
      <c r="F844" s="6" t="str">
        <f>TEXT(Main_table[[#This Row],[Order Date]],"mmmm")</f>
        <v>August</v>
      </c>
      <c r="G844" s="6" t="s">
        <v>2204</v>
      </c>
      <c r="H844" s="6" t="s">
        <v>2205</v>
      </c>
      <c r="I844" s="6" t="s">
        <v>27</v>
      </c>
      <c r="J844" s="6" t="s">
        <v>41</v>
      </c>
      <c r="K844" s="25">
        <v>4000</v>
      </c>
      <c r="L844" s="26">
        <v>5</v>
      </c>
      <c r="M844" s="25">
        <f>Main_table[[#This Row],[Qty]]*Main_table[[#This Row],[Price]]</f>
        <v>20000</v>
      </c>
      <c r="N844" s="6" t="s">
        <v>23</v>
      </c>
      <c r="O844" s="25">
        <f>SUMIFS(Main_table[Amount], Main_table[Order Date], "&gt;"&amp;Main_table[[#This Row],[Order Date]]-30,Main_table[Order Date], "&lt;="&amp;Main_table[[#This Row],[Order Date]])</f>
        <v>1664250</v>
      </c>
      <c r="P844" s="25">
        <f>SUMIFS(Main_table[Amount], Main_table[Order Date], "&gt;"&amp;Main_table[[#This Row],[Order Date]]-90,Main_table[Order Date], "&lt;="&amp;Main_table[[#This Row],[Order Date]])</f>
        <v>5938050</v>
      </c>
      <c r="Q844" s="25">
        <f>SUMIFS(Main_table[Amount], Main_table[Order Date], "&gt;"&amp;DATE(2022, 9, 12)-30, Main_table[Order Date], "&lt;="&amp;DATE(2022, 9, 12))</f>
        <v>8929710</v>
      </c>
      <c r="R844" s="25">
        <f>SUMIFS(Main_table[Amount], Main_table[Order Date], "&gt;"&amp;DATE(2022, 9, 12)-90, Main_table[Order Date], "&lt;="&amp;DATE(2022, 9, 12))</f>
        <v>12529390</v>
      </c>
      <c r="S844" s="25" t="b">
        <f>AND(Main_table[[#This Row],[Order Date]] &gt; DATE(2022,8,12), Main_table[[#This Row],[Order Date]] &lt;=DATE(2022,9,12))</f>
        <v>0</v>
      </c>
    </row>
    <row r="845" spans="2:19" ht="13.8" x14ac:dyDescent="0.25">
      <c r="B845" s="6" t="s">
        <v>2349</v>
      </c>
      <c r="C845" s="15">
        <v>44778</v>
      </c>
      <c r="D845" s="6" t="str">
        <f>TEXT(Main_table[[#This Row],[Order Date]],"d")</f>
        <v>5</v>
      </c>
      <c r="E845" s="6" t="str">
        <f>TEXT(Main_table[[#This Row],[Order Date]],"dddd")</f>
        <v>Friday</v>
      </c>
      <c r="F845" s="6" t="str">
        <f>TEXT(Main_table[[#This Row],[Order Date]],"mmmm")</f>
        <v>August</v>
      </c>
      <c r="G845" s="6" t="s">
        <v>2207</v>
      </c>
      <c r="H845" s="6" t="s">
        <v>2208</v>
      </c>
      <c r="I845" s="6" t="s">
        <v>32</v>
      </c>
      <c r="J845" s="6" t="s">
        <v>45</v>
      </c>
      <c r="K845" s="25">
        <v>3200</v>
      </c>
      <c r="L845" s="26">
        <v>6</v>
      </c>
      <c r="M845" s="25">
        <f>Main_table[[#This Row],[Qty]]*Main_table[[#This Row],[Price]]</f>
        <v>19200</v>
      </c>
      <c r="N845" s="6" t="s">
        <v>17</v>
      </c>
      <c r="O845" s="25">
        <f>SUMIFS(Main_table[Amount], Main_table[Order Date], "&gt;"&amp;Main_table[[#This Row],[Order Date]]-30,Main_table[Order Date], "&lt;="&amp;Main_table[[#This Row],[Order Date]])</f>
        <v>1664250</v>
      </c>
      <c r="P845" s="25">
        <f>SUMIFS(Main_table[Amount], Main_table[Order Date], "&gt;"&amp;Main_table[[#This Row],[Order Date]]-90,Main_table[Order Date], "&lt;="&amp;Main_table[[#This Row],[Order Date]])</f>
        <v>5938050</v>
      </c>
      <c r="Q845" s="25">
        <f>SUMIFS(Main_table[Amount], Main_table[Order Date], "&gt;"&amp;DATE(2022, 9, 12)-30, Main_table[Order Date], "&lt;="&amp;DATE(2022, 9, 12))</f>
        <v>8929710</v>
      </c>
      <c r="R845" s="25">
        <f>SUMIFS(Main_table[Amount], Main_table[Order Date], "&gt;"&amp;DATE(2022, 9, 12)-90, Main_table[Order Date], "&lt;="&amp;DATE(2022, 9, 12))</f>
        <v>12529390</v>
      </c>
      <c r="S845" s="25" t="b">
        <f>AND(Main_table[[#This Row],[Order Date]] &gt; DATE(2022,8,12), Main_table[[#This Row],[Order Date]] &lt;=DATE(2022,9,12))</f>
        <v>0</v>
      </c>
    </row>
    <row r="846" spans="2:19" ht="13.8" x14ac:dyDescent="0.25">
      <c r="B846" s="6" t="s">
        <v>2350</v>
      </c>
      <c r="C846" s="15">
        <v>44778</v>
      </c>
      <c r="D846" s="6" t="str">
        <f>TEXT(Main_table[[#This Row],[Order Date]],"d")</f>
        <v>5</v>
      </c>
      <c r="E846" s="6" t="str">
        <f>TEXT(Main_table[[#This Row],[Order Date]],"dddd")</f>
        <v>Friday</v>
      </c>
      <c r="F846" s="6" t="str">
        <f>TEXT(Main_table[[#This Row],[Order Date]],"mmmm")</f>
        <v>August</v>
      </c>
      <c r="G846" s="6" t="s">
        <v>2210</v>
      </c>
      <c r="H846" s="6" t="s">
        <v>2211</v>
      </c>
      <c r="I846" s="6" t="s">
        <v>15</v>
      </c>
      <c r="J846" s="6" t="s">
        <v>16</v>
      </c>
      <c r="K846" s="25">
        <v>2900</v>
      </c>
      <c r="L846" s="26">
        <v>2</v>
      </c>
      <c r="M846" s="25">
        <f>Main_table[[#This Row],[Qty]]*Main_table[[#This Row],[Price]]</f>
        <v>5800</v>
      </c>
      <c r="N846" s="29" t="s">
        <v>23</v>
      </c>
      <c r="O846" s="25">
        <f>SUMIFS(Main_table[Amount], Main_table[Order Date], "&gt;"&amp;Main_table[[#This Row],[Order Date]]-30,Main_table[Order Date], "&lt;="&amp;Main_table[[#This Row],[Order Date]])</f>
        <v>1664250</v>
      </c>
      <c r="P846" s="25">
        <f>SUMIFS(Main_table[Amount], Main_table[Order Date], "&gt;"&amp;Main_table[[#This Row],[Order Date]]-90,Main_table[Order Date], "&lt;="&amp;Main_table[[#This Row],[Order Date]])</f>
        <v>5938050</v>
      </c>
      <c r="Q846" s="25">
        <f>SUMIFS(Main_table[Amount], Main_table[Order Date], "&gt;"&amp;DATE(2022, 9, 12)-30, Main_table[Order Date], "&lt;="&amp;DATE(2022, 9, 12))</f>
        <v>8929710</v>
      </c>
      <c r="R846" s="25">
        <f>SUMIFS(Main_table[Amount], Main_table[Order Date], "&gt;"&amp;DATE(2022, 9, 12)-90, Main_table[Order Date], "&lt;="&amp;DATE(2022, 9, 12))</f>
        <v>12529390</v>
      </c>
      <c r="S846" s="25" t="b">
        <f>AND(Main_table[[#This Row],[Order Date]] &gt; DATE(2022,8,12), Main_table[[#This Row],[Order Date]] &lt;=DATE(2022,9,12))</f>
        <v>0</v>
      </c>
    </row>
    <row r="847" spans="2:19" ht="13.8" x14ac:dyDescent="0.25">
      <c r="B847" s="6" t="s">
        <v>2351</v>
      </c>
      <c r="C847" s="15">
        <v>44778</v>
      </c>
      <c r="D847" s="6" t="str">
        <f>TEXT(Main_table[[#This Row],[Order Date]],"d")</f>
        <v>5</v>
      </c>
      <c r="E847" s="6" t="str">
        <f>TEXT(Main_table[[#This Row],[Order Date]],"dddd")</f>
        <v>Friday</v>
      </c>
      <c r="F847" s="6" t="str">
        <f>TEXT(Main_table[[#This Row],[Order Date]],"mmmm")</f>
        <v>August</v>
      </c>
      <c r="G847" s="6" t="s">
        <v>2213</v>
      </c>
      <c r="H847" s="6" t="s">
        <v>2214</v>
      </c>
      <c r="I847" s="6" t="s">
        <v>21</v>
      </c>
      <c r="J847" s="6" t="s">
        <v>22</v>
      </c>
      <c r="K847" s="25">
        <v>190</v>
      </c>
      <c r="L847" s="26">
        <v>3</v>
      </c>
      <c r="M847" s="25">
        <f>Main_table[[#This Row],[Qty]]*Main_table[[#This Row],[Price]]</f>
        <v>570</v>
      </c>
      <c r="N847" s="6" t="s">
        <v>17</v>
      </c>
      <c r="O847" s="25">
        <f>SUMIFS(Main_table[Amount], Main_table[Order Date], "&gt;"&amp;Main_table[[#This Row],[Order Date]]-30,Main_table[Order Date], "&lt;="&amp;Main_table[[#This Row],[Order Date]])</f>
        <v>1664250</v>
      </c>
      <c r="P847" s="25">
        <f>SUMIFS(Main_table[Amount], Main_table[Order Date], "&gt;"&amp;Main_table[[#This Row],[Order Date]]-90,Main_table[Order Date], "&lt;="&amp;Main_table[[#This Row],[Order Date]])</f>
        <v>5938050</v>
      </c>
      <c r="Q847" s="25">
        <f>SUMIFS(Main_table[Amount], Main_table[Order Date], "&gt;"&amp;DATE(2022, 9, 12)-30, Main_table[Order Date], "&lt;="&amp;DATE(2022, 9, 12))</f>
        <v>8929710</v>
      </c>
      <c r="R847" s="25">
        <f>SUMIFS(Main_table[Amount], Main_table[Order Date], "&gt;"&amp;DATE(2022, 9, 12)-90, Main_table[Order Date], "&lt;="&amp;DATE(2022, 9, 12))</f>
        <v>12529390</v>
      </c>
      <c r="S847" s="25" t="b">
        <f>AND(Main_table[[#This Row],[Order Date]] &gt; DATE(2022,8,12), Main_table[[#This Row],[Order Date]] &lt;=DATE(2022,9,12))</f>
        <v>0</v>
      </c>
    </row>
    <row r="848" spans="2:19" ht="13.8" x14ac:dyDescent="0.25">
      <c r="B848" s="6" t="s">
        <v>2352</v>
      </c>
      <c r="C848" s="15">
        <v>44778</v>
      </c>
      <c r="D848" s="6" t="str">
        <f>TEXT(Main_table[[#This Row],[Order Date]],"d")</f>
        <v>5</v>
      </c>
      <c r="E848" s="6" t="str">
        <f>TEXT(Main_table[[#This Row],[Order Date]],"dddd")</f>
        <v>Friday</v>
      </c>
      <c r="F848" s="6" t="str">
        <f>TEXT(Main_table[[#This Row],[Order Date]],"mmmm")</f>
        <v>August</v>
      </c>
      <c r="G848" s="6" t="s">
        <v>2216</v>
      </c>
      <c r="H848" s="6" t="s">
        <v>2217</v>
      </c>
      <c r="I848" s="6" t="s">
        <v>27</v>
      </c>
      <c r="J848" s="6" t="s">
        <v>28</v>
      </c>
      <c r="K848" s="25">
        <v>4000</v>
      </c>
      <c r="L848" s="26">
        <v>5</v>
      </c>
      <c r="M848" s="25">
        <f>Main_table[[#This Row],[Qty]]*Main_table[[#This Row],[Price]]</f>
        <v>20000</v>
      </c>
      <c r="N848" s="6" t="s">
        <v>23</v>
      </c>
      <c r="O848" s="25">
        <f>SUMIFS(Main_table[Amount], Main_table[Order Date], "&gt;"&amp;Main_table[[#This Row],[Order Date]]-30,Main_table[Order Date], "&lt;="&amp;Main_table[[#This Row],[Order Date]])</f>
        <v>1664250</v>
      </c>
      <c r="P848" s="25">
        <f>SUMIFS(Main_table[Amount], Main_table[Order Date], "&gt;"&amp;Main_table[[#This Row],[Order Date]]-90,Main_table[Order Date], "&lt;="&amp;Main_table[[#This Row],[Order Date]])</f>
        <v>5938050</v>
      </c>
      <c r="Q848" s="25">
        <f>SUMIFS(Main_table[Amount], Main_table[Order Date], "&gt;"&amp;DATE(2022, 9, 12)-30, Main_table[Order Date], "&lt;="&amp;DATE(2022, 9, 12))</f>
        <v>8929710</v>
      </c>
      <c r="R848" s="25">
        <f>SUMIFS(Main_table[Amount], Main_table[Order Date], "&gt;"&amp;DATE(2022, 9, 12)-90, Main_table[Order Date], "&lt;="&amp;DATE(2022, 9, 12))</f>
        <v>12529390</v>
      </c>
      <c r="S848" s="25" t="b">
        <f>AND(Main_table[[#This Row],[Order Date]] &gt; DATE(2022,8,12), Main_table[[#This Row],[Order Date]] &lt;=DATE(2022,9,12))</f>
        <v>0</v>
      </c>
    </row>
    <row r="849" spans="2:19" ht="13.8" x14ac:dyDescent="0.25">
      <c r="B849" s="6" t="s">
        <v>2353</v>
      </c>
      <c r="C849" s="15">
        <v>44779</v>
      </c>
      <c r="D849" s="6" t="str">
        <f>TEXT(Main_table[[#This Row],[Order Date]],"d")</f>
        <v>6</v>
      </c>
      <c r="E849" s="6" t="str">
        <f>TEXT(Main_table[[#This Row],[Order Date]],"dddd")</f>
        <v>Saturday</v>
      </c>
      <c r="F849" s="6" t="str">
        <f>TEXT(Main_table[[#This Row],[Order Date]],"mmmm")</f>
        <v>August</v>
      </c>
      <c r="G849" s="6" t="s">
        <v>2219</v>
      </c>
      <c r="H849" s="6" t="s">
        <v>2220</v>
      </c>
      <c r="I849" s="6" t="s">
        <v>32</v>
      </c>
      <c r="J849" s="6" t="s">
        <v>33</v>
      </c>
      <c r="K849" s="25">
        <v>1500</v>
      </c>
      <c r="L849" s="26">
        <v>3</v>
      </c>
      <c r="M849" s="25">
        <f>Main_table[[#This Row],[Qty]]*Main_table[[#This Row],[Price]]</f>
        <v>4500</v>
      </c>
      <c r="N849" s="6" t="s">
        <v>17</v>
      </c>
      <c r="O849" s="25">
        <f>SUMIFS(Main_table[Amount], Main_table[Order Date], "&gt;"&amp;Main_table[[#This Row],[Order Date]]-30,Main_table[Order Date], "&lt;="&amp;Main_table[[#This Row],[Order Date]])</f>
        <v>1650430</v>
      </c>
      <c r="P849" s="25">
        <f>SUMIFS(Main_table[Amount], Main_table[Order Date], "&gt;"&amp;Main_table[[#This Row],[Order Date]]-90,Main_table[Order Date], "&lt;="&amp;Main_table[[#This Row],[Order Date]])</f>
        <v>5924230</v>
      </c>
      <c r="Q849" s="25">
        <f>SUMIFS(Main_table[Amount], Main_table[Order Date], "&gt;"&amp;DATE(2022, 9, 12)-30, Main_table[Order Date], "&lt;="&amp;DATE(2022, 9, 12))</f>
        <v>8929710</v>
      </c>
      <c r="R849" s="25">
        <f>SUMIFS(Main_table[Amount], Main_table[Order Date], "&gt;"&amp;DATE(2022, 9, 12)-90, Main_table[Order Date], "&lt;="&amp;DATE(2022, 9, 12))</f>
        <v>12529390</v>
      </c>
      <c r="S849" s="25" t="b">
        <f>AND(Main_table[[#This Row],[Order Date]] &gt; DATE(2022,8,12), Main_table[[#This Row],[Order Date]] &lt;=DATE(2022,9,12))</f>
        <v>0</v>
      </c>
    </row>
    <row r="850" spans="2:19" ht="13.8" x14ac:dyDescent="0.25">
      <c r="B850" s="6" t="s">
        <v>2354</v>
      </c>
      <c r="C850" s="15">
        <v>44779</v>
      </c>
      <c r="D850" s="6" t="str">
        <f>TEXT(Main_table[[#This Row],[Order Date]],"d")</f>
        <v>6</v>
      </c>
      <c r="E850" s="6" t="str">
        <f>TEXT(Main_table[[#This Row],[Order Date]],"dddd")</f>
        <v>Saturday</v>
      </c>
      <c r="F850" s="6" t="str">
        <f>TEXT(Main_table[[#This Row],[Order Date]],"mmmm")</f>
        <v>August</v>
      </c>
      <c r="G850" s="6" t="s">
        <v>2222</v>
      </c>
      <c r="H850" s="6" t="s">
        <v>2223</v>
      </c>
      <c r="I850" s="6" t="s">
        <v>15</v>
      </c>
      <c r="J850" s="6" t="s">
        <v>37</v>
      </c>
      <c r="K850" s="25">
        <v>210</v>
      </c>
      <c r="L850" s="26">
        <v>1</v>
      </c>
      <c r="M850" s="25">
        <f>Main_table[[#This Row],[Qty]]*Main_table[[#This Row],[Price]]</f>
        <v>210</v>
      </c>
      <c r="N850" s="29" t="s">
        <v>23</v>
      </c>
      <c r="O850" s="25">
        <f>SUMIFS(Main_table[Amount], Main_table[Order Date], "&gt;"&amp;Main_table[[#This Row],[Order Date]]-30,Main_table[Order Date], "&lt;="&amp;Main_table[[#This Row],[Order Date]])</f>
        <v>1650430</v>
      </c>
      <c r="P850" s="25">
        <f>SUMIFS(Main_table[Amount], Main_table[Order Date], "&gt;"&amp;Main_table[[#This Row],[Order Date]]-90,Main_table[Order Date], "&lt;="&amp;Main_table[[#This Row],[Order Date]])</f>
        <v>5924230</v>
      </c>
      <c r="Q850" s="25">
        <f>SUMIFS(Main_table[Amount], Main_table[Order Date], "&gt;"&amp;DATE(2022, 9, 12)-30, Main_table[Order Date], "&lt;="&amp;DATE(2022, 9, 12))</f>
        <v>8929710</v>
      </c>
      <c r="R850" s="25">
        <f>SUMIFS(Main_table[Amount], Main_table[Order Date], "&gt;"&amp;DATE(2022, 9, 12)-90, Main_table[Order Date], "&lt;="&amp;DATE(2022, 9, 12))</f>
        <v>12529390</v>
      </c>
      <c r="S850" s="25" t="b">
        <f>AND(Main_table[[#This Row],[Order Date]] &gt; DATE(2022,8,12), Main_table[[#This Row],[Order Date]] &lt;=DATE(2022,9,12))</f>
        <v>0</v>
      </c>
    </row>
    <row r="851" spans="2:19" ht="13.8" x14ac:dyDescent="0.25">
      <c r="B851" s="6" t="s">
        <v>2355</v>
      </c>
      <c r="C851" s="15">
        <v>44779</v>
      </c>
      <c r="D851" s="6" t="str">
        <f>TEXT(Main_table[[#This Row],[Order Date]],"d")</f>
        <v>6</v>
      </c>
      <c r="E851" s="6" t="str">
        <f>TEXT(Main_table[[#This Row],[Order Date]],"dddd")</f>
        <v>Saturday</v>
      </c>
      <c r="F851" s="6" t="str">
        <f>TEXT(Main_table[[#This Row],[Order Date]],"mmmm")</f>
        <v>August</v>
      </c>
      <c r="G851" s="6" t="s">
        <v>2225</v>
      </c>
      <c r="H851" s="6" t="s">
        <v>2226</v>
      </c>
      <c r="I851" s="6" t="s">
        <v>21</v>
      </c>
      <c r="J851" s="6" t="s">
        <v>41</v>
      </c>
      <c r="K851" s="25">
        <v>4000</v>
      </c>
      <c r="L851" s="26">
        <v>2</v>
      </c>
      <c r="M851" s="25">
        <f>Main_table[[#This Row],[Qty]]*Main_table[[#This Row],[Price]]</f>
        <v>8000</v>
      </c>
      <c r="N851" s="6" t="s">
        <v>17</v>
      </c>
      <c r="O851" s="25">
        <f>SUMIFS(Main_table[Amount], Main_table[Order Date], "&gt;"&amp;Main_table[[#This Row],[Order Date]]-30,Main_table[Order Date], "&lt;="&amp;Main_table[[#This Row],[Order Date]])</f>
        <v>1650430</v>
      </c>
      <c r="P851" s="25">
        <f>SUMIFS(Main_table[Amount], Main_table[Order Date], "&gt;"&amp;Main_table[[#This Row],[Order Date]]-90,Main_table[Order Date], "&lt;="&amp;Main_table[[#This Row],[Order Date]])</f>
        <v>5924230</v>
      </c>
      <c r="Q851" s="25">
        <f>SUMIFS(Main_table[Amount], Main_table[Order Date], "&gt;"&amp;DATE(2022, 9, 12)-30, Main_table[Order Date], "&lt;="&amp;DATE(2022, 9, 12))</f>
        <v>8929710</v>
      </c>
      <c r="R851" s="25">
        <f>SUMIFS(Main_table[Amount], Main_table[Order Date], "&gt;"&amp;DATE(2022, 9, 12)-90, Main_table[Order Date], "&lt;="&amp;DATE(2022, 9, 12))</f>
        <v>12529390</v>
      </c>
      <c r="S851" s="25" t="b">
        <f>AND(Main_table[[#This Row],[Order Date]] &gt; DATE(2022,8,12), Main_table[[#This Row],[Order Date]] &lt;=DATE(2022,9,12))</f>
        <v>0</v>
      </c>
    </row>
    <row r="852" spans="2:19" ht="13.8" x14ac:dyDescent="0.25">
      <c r="B852" s="6" t="s">
        <v>2356</v>
      </c>
      <c r="C852" s="15">
        <v>44779</v>
      </c>
      <c r="D852" s="6" t="str">
        <f>TEXT(Main_table[[#This Row],[Order Date]],"d")</f>
        <v>6</v>
      </c>
      <c r="E852" s="6" t="str">
        <f>TEXT(Main_table[[#This Row],[Order Date]],"dddd")</f>
        <v>Saturday</v>
      </c>
      <c r="F852" s="6" t="str">
        <f>TEXT(Main_table[[#This Row],[Order Date]],"mmmm")</f>
        <v>August</v>
      </c>
      <c r="G852" s="6" t="s">
        <v>2228</v>
      </c>
      <c r="H852" s="6" t="s">
        <v>2229</v>
      </c>
      <c r="I852" s="6" t="s">
        <v>27</v>
      </c>
      <c r="J852" s="6" t="s">
        <v>45</v>
      </c>
      <c r="K852" s="25">
        <v>3200</v>
      </c>
      <c r="L852" s="26">
        <v>3</v>
      </c>
      <c r="M852" s="25">
        <f>Main_table[[#This Row],[Qty]]*Main_table[[#This Row],[Price]]</f>
        <v>9600</v>
      </c>
      <c r="N852" s="6" t="s">
        <v>23</v>
      </c>
      <c r="O852" s="25">
        <f>SUMIFS(Main_table[Amount], Main_table[Order Date], "&gt;"&amp;Main_table[[#This Row],[Order Date]]-30,Main_table[Order Date], "&lt;="&amp;Main_table[[#This Row],[Order Date]])</f>
        <v>1650430</v>
      </c>
      <c r="P852" s="25">
        <f>SUMIFS(Main_table[Amount], Main_table[Order Date], "&gt;"&amp;Main_table[[#This Row],[Order Date]]-90,Main_table[Order Date], "&lt;="&amp;Main_table[[#This Row],[Order Date]])</f>
        <v>5924230</v>
      </c>
      <c r="Q852" s="25">
        <f>SUMIFS(Main_table[Amount], Main_table[Order Date], "&gt;"&amp;DATE(2022, 9, 12)-30, Main_table[Order Date], "&lt;="&amp;DATE(2022, 9, 12))</f>
        <v>8929710</v>
      </c>
      <c r="R852" s="25">
        <f>SUMIFS(Main_table[Amount], Main_table[Order Date], "&gt;"&amp;DATE(2022, 9, 12)-90, Main_table[Order Date], "&lt;="&amp;DATE(2022, 9, 12))</f>
        <v>12529390</v>
      </c>
      <c r="S852" s="25" t="b">
        <f>AND(Main_table[[#This Row],[Order Date]] &gt; DATE(2022,8,12), Main_table[[#This Row],[Order Date]] &lt;=DATE(2022,9,12))</f>
        <v>0</v>
      </c>
    </row>
    <row r="853" spans="2:19" ht="13.8" x14ac:dyDescent="0.25">
      <c r="B853" s="6" t="s">
        <v>2357</v>
      </c>
      <c r="C853" s="15">
        <v>44779</v>
      </c>
      <c r="D853" s="6" t="str">
        <f>TEXT(Main_table[[#This Row],[Order Date]],"d")</f>
        <v>6</v>
      </c>
      <c r="E853" s="6" t="str">
        <f>TEXT(Main_table[[#This Row],[Order Date]],"dddd")</f>
        <v>Saturday</v>
      </c>
      <c r="F853" s="6" t="str">
        <f>TEXT(Main_table[[#This Row],[Order Date]],"mmmm")</f>
        <v>August</v>
      </c>
      <c r="G853" s="6" t="s">
        <v>2231</v>
      </c>
      <c r="H853" s="6" t="s">
        <v>2232</v>
      </c>
      <c r="I853" s="6" t="s">
        <v>27</v>
      </c>
      <c r="J853" s="6" t="s">
        <v>37</v>
      </c>
      <c r="K853" s="25">
        <v>2900</v>
      </c>
      <c r="L853" s="26">
        <v>5</v>
      </c>
      <c r="M853" s="25">
        <f>Main_table[[#This Row],[Qty]]*Main_table[[#This Row],[Price]]</f>
        <v>14500</v>
      </c>
      <c r="N853" s="6" t="s">
        <v>17</v>
      </c>
      <c r="O853" s="25">
        <f>SUMIFS(Main_table[Amount], Main_table[Order Date], "&gt;"&amp;Main_table[[#This Row],[Order Date]]-30,Main_table[Order Date], "&lt;="&amp;Main_table[[#This Row],[Order Date]])</f>
        <v>1650430</v>
      </c>
      <c r="P853" s="25">
        <f>SUMIFS(Main_table[Amount], Main_table[Order Date], "&gt;"&amp;Main_table[[#This Row],[Order Date]]-90,Main_table[Order Date], "&lt;="&amp;Main_table[[#This Row],[Order Date]])</f>
        <v>5924230</v>
      </c>
      <c r="Q853" s="25">
        <f>SUMIFS(Main_table[Amount], Main_table[Order Date], "&gt;"&amp;DATE(2022, 9, 12)-30, Main_table[Order Date], "&lt;="&amp;DATE(2022, 9, 12))</f>
        <v>8929710</v>
      </c>
      <c r="R853" s="25">
        <f>SUMIFS(Main_table[Amount], Main_table[Order Date], "&gt;"&amp;DATE(2022, 9, 12)-90, Main_table[Order Date], "&lt;="&amp;DATE(2022, 9, 12))</f>
        <v>12529390</v>
      </c>
      <c r="S853" s="25" t="b">
        <f>AND(Main_table[[#This Row],[Order Date]] &gt; DATE(2022,8,12), Main_table[[#This Row],[Order Date]] &lt;=DATE(2022,9,12))</f>
        <v>0</v>
      </c>
    </row>
    <row r="854" spans="2:19" ht="13.8" x14ac:dyDescent="0.25">
      <c r="B854" s="6" t="s">
        <v>2358</v>
      </c>
      <c r="C854" s="15">
        <v>44780</v>
      </c>
      <c r="D854" s="6" t="str">
        <f>TEXT(Main_table[[#This Row],[Order Date]],"d")</f>
        <v>7</v>
      </c>
      <c r="E854" s="6" t="str">
        <f>TEXT(Main_table[[#This Row],[Order Date]],"dddd")</f>
        <v>Sunday</v>
      </c>
      <c r="F854" s="6" t="str">
        <f>TEXT(Main_table[[#This Row],[Order Date]],"mmmm")</f>
        <v>August</v>
      </c>
      <c r="G854" s="6" t="s">
        <v>2234</v>
      </c>
      <c r="H854" s="6" t="s">
        <v>2235</v>
      </c>
      <c r="I854" s="6" t="s">
        <v>32</v>
      </c>
      <c r="J854" s="6" t="s">
        <v>41</v>
      </c>
      <c r="K854" s="25">
        <v>190</v>
      </c>
      <c r="L854" s="26">
        <v>6</v>
      </c>
      <c r="M854" s="25">
        <f>Main_table[[#This Row],[Qty]]*Main_table[[#This Row],[Price]]</f>
        <v>1140</v>
      </c>
      <c r="N854" s="6" t="s">
        <v>23</v>
      </c>
      <c r="O854" s="25">
        <f>SUMIFS(Main_table[Amount], Main_table[Order Date], "&gt;"&amp;Main_table[[#This Row],[Order Date]]-30,Main_table[Order Date], "&lt;="&amp;Main_table[[#This Row],[Order Date]])</f>
        <v>1577320</v>
      </c>
      <c r="P854" s="25">
        <f>SUMIFS(Main_table[Amount], Main_table[Order Date], "&gt;"&amp;Main_table[[#This Row],[Order Date]]-90,Main_table[Order Date], "&lt;="&amp;Main_table[[#This Row],[Order Date]])</f>
        <v>5851120</v>
      </c>
      <c r="Q854" s="25">
        <f>SUMIFS(Main_table[Amount], Main_table[Order Date], "&gt;"&amp;DATE(2022, 9, 12)-30, Main_table[Order Date], "&lt;="&amp;DATE(2022, 9, 12))</f>
        <v>8929710</v>
      </c>
      <c r="R854" s="25">
        <f>SUMIFS(Main_table[Amount], Main_table[Order Date], "&gt;"&amp;DATE(2022, 9, 12)-90, Main_table[Order Date], "&lt;="&amp;DATE(2022, 9, 12))</f>
        <v>12529390</v>
      </c>
      <c r="S854" s="25" t="b">
        <f>AND(Main_table[[#This Row],[Order Date]] &gt; DATE(2022,8,12), Main_table[[#This Row],[Order Date]] &lt;=DATE(2022,9,12))</f>
        <v>0</v>
      </c>
    </row>
    <row r="855" spans="2:19" ht="13.8" x14ac:dyDescent="0.25">
      <c r="B855" s="6" t="s">
        <v>2359</v>
      </c>
      <c r="C855" s="15">
        <v>44780</v>
      </c>
      <c r="D855" s="6" t="str">
        <f>TEXT(Main_table[[#This Row],[Order Date]],"d")</f>
        <v>7</v>
      </c>
      <c r="E855" s="6" t="str">
        <f>TEXT(Main_table[[#This Row],[Order Date]],"dddd")</f>
        <v>Sunday</v>
      </c>
      <c r="F855" s="6" t="str">
        <f>TEXT(Main_table[[#This Row],[Order Date]],"mmmm")</f>
        <v>August</v>
      </c>
      <c r="G855" s="6" t="s">
        <v>2237</v>
      </c>
      <c r="H855" s="6" t="s">
        <v>2238</v>
      </c>
      <c r="I855" s="6" t="s">
        <v>15</v>
      </c>
      <c r="J855" s="6" t="s">
        <v>45</v>
      </c>
      <c r="K855" s="25">
        <v>4000</v>
      </c>
      <c r="L855" s="26">
        <v>2</v>
      </c>
      <c r="M855" s="25">
        <f>Main_table[[#This Row],[Qty]]*Main_table[[#This Row],[Price]]</f>
        <v>8000</v>
      </c>
      <c r="N855" s="29" t="s">
        <v>17</v>
      </c>
      <c r="O855" s="25">
        <f>SUMIFS(Main_table[Amount], Main_table[Order Date], "&gt;"&amp;Main_table[[#This Row],[Order Date]]-30,Main_table[Order Date], "&lt;="&amp;Main_table[[#This Row],[Order Date]])</f>
        <v>1577320</v>
      </c>
      <c r="P855" s="25">
        <f>SUMIFS(Main_table[Amount], Main_table[Order Date], "&gt;"&amp;Main_table[[#This Row],[Order Date]]-90,Main_table[Order Date], "&lt;="&amp;Main_table[[#This Row],[Order Date]])</f>
        <v>5851120</v>
      </c>
      <c r="Q855" s="25">
        <f>SUMIFS(Main_table[Amount], Main_table[Order Date], "&gt;"&amp;DATE(2022, 9, 12)-30, Main_table[Order Date], "&lt;="&amp;DATE(2022, 9, 12))</f>
        <v>8929710</v>
      </c>
      <c r="R855" s="25">
        <f>SUMIFS(Main_table[Amount], Main_table[Order Date], "&gt;"&amp;DATE(2022, 9, 12)-90, Main_table[Order Date], "&lt;="&amp;DATE(2022, 9, 12))</f>
        <v>12529390</v>
      </c>
      <c r="S855" s="25" t="b">
        <f>AND(Main_table[[#This Row],[Order Date]] &gt; DATE(2022,8,12), Main_table[[#This Row],[Order Date]] &lt;=DATE(2022,9,12))</f>
        <v>0</v>
      </c>
    </row>
    <row r="856" spans="2:19" ht="13.8" x14ac:dyDescent="0.25">
      <c r="B856" s="6" t="s">
        <v>2360</v>
      </c>
      <c r="C856" s="15">
        <v>44780</v>
      </c>
      <c r="D856" s="6" t="str">
        <f>TEXT(Main_table[[#This Row],[Order Date]],"d")</f>
        <v>7</v>
      </c>
      <c r="E856" s="6" t="str">
        <f>TEXT(Main_table[[#This Row],[Order Date]],"dddd")</f>
        <v>Sunday</v>
      </c>
      <c r="F856" s="6" t="str">
        <f>TEXT(Main_table[[#This Row],[Order Date]],"mmmm")</f>
        <v>August</v>
      </c>
      <c r="G856" s="6" t="s">
        <v>2240</v>
      </c>
      <c r="H856" s="6" t="s">
        <v>2241</v>
      </c>
      <c r="I856" s="6" t="s">
        <v>27</v>
      </c>
      <c r="J856" s="6" t="s">
        <v>37</v>
      </c>
      <c r="K856" s="25">
        <v>1500</v>
      </c>
      <c r="L856" s="26">
        <v>3</v>
      </c>
      <c r="M856" s="25">
        <f>Main_table[[#This Row],[Qty]]*Main_table[[#This Row],[Price]]</f>
        <v>4500</v>
      </c>
      <c r="N856" s="6" t="s">
        <v>23</v>
      </c>
      <c r="O856" s="25">
        <f>SUMIFS(Main_table[Amount], Main_table[Order Date], "&gt;"&amp;Main_table[[#This Row],[Order Date]]-30,Main_table[Order Date], "&lt;="&amp;Main_table[[#This Row],[Order Date]])</f>
        <v>1577320</v>
      </c>
      <c r="P856" s="25">
        <f>SUMIFS(Main_table[Amount], Main_table[Order Date], "&gt;"&amp;Main_table[[#This Row],[Order Date]]-90,Main_table[Order Date], "&lt;="&amp;Main_table[[#This Row],[Order Date]])</f>
        <v>5851120</v>
      </c>
      <c r="Q856" s="25">
        <f>SUMIFS(Main_table[Amount], Main_table[Order Date], "&gt;"&amp;DATE(2022, 9, 12)-30, Main_table[Order Date], "&lt;="&amp;DATE(2022, 9, 12))</f>
        <v>8929710</v>
      </c>
      <c r="R856" s="25">
        <f>SUMIFS(Main_table[Amount], Main_table[Order Date], "&gt;"&amp;DATE(2022, 9, 12)-90, Main_table[Order Date], "&lt;="&amp;DATE(2022, 9, 12))</f>
        <v>12529390</v>
      </c>
      <c r="S856" s="25" t="b">
        <f>AND(Main_table[[#This Row],[Order Date]] &gt; DATE(2022,8,12), Main_table[[#This Row],[Order Date]] &lt;=DATE(2022,9,12))</f>
        <v>0</v>
      </c>
    </row>
    <row r="857" spans="2:19" ht="13.8" x14ac:dyDescent="0.25">
      <c r="B857" s="6" t="s">
        <v>2361</v>
      </c>
      <c r="C857" s="15">
        <v>44780</v>
      </c>
      <c r="D857" s="6" t="str">
        <f>TEXT(Main_table[[#This Row],[Order Date]],"d")</f>
        <v>7</v>
      </c>
      <c r="E857" s="6" t="str">
        <f>TEXT(Main_table[[#This Row],[Order Date]],"dddd")</f>
        <v>Sunday</v>
      </c>
      <c r="F857" s="6" t="str">
        <f>TEXT(Main_table[[#This Row],[Order Date]],"mmmm")</f>
        <v>August</v>
      </c>
      <c r="G857" s="6" t="s">
        <v>2243</v>
      </c>
      <c r="H857" s="6" t="s">
        <v>2244</v>
      </c>
      <c r="I857" s="6" t="s">
        <v>32</v>
      </c>
      <c r="J857" s="6" t="s">
        <v>41</v>
      </c>
      <c r="K857" s="25">
        <v>210</v>
      </c>
      <c r="L857" s="26">
        <v>5</v>
      </c>
      <c r="M857" s="25">
        <f>Main_table[[#This Row],[Qty]]*Main_table[[#This Row],[Price]]</f>
        <v>1050</v>
      </c>
      <c r="N857" s="6" t="s">
        <v>17</v>
      </c>
      <c r="O857" s="25">
        <f>SUMIFS(Main_table[Amount], Main_table[Order Date], "&gt;"&amp;Main_table[[#This Row],[Order Date]]-30,Main_table[Order Date], "&lt;="&amp;Main_table[[#This Row],[Order Date]])</f>
        <v>1577320</v>
      </c>
      <c r="P857" s="25">
        <f>SUMIFS(Main_table[Amount], Main_table[Order Date], "&gt;"&amp;Main_table[[#This Row],[Order Date]]-90,Main_table[Order Date], "&lt;="&amp;Main_table[[#This Row],[Order Date]])</f>
        <v>5851120</v>
      </c>
      <c r="Q857" s="25">
        <f>SUMIFS(Main_table[Amount], Main_table[Order Date], "&gt;"&amp;DATE(2022, 9, 12)-30, Main_table[Order Date], "&lt;="&amp;DATE(2022, 9, 12))</f>
        <v>8929710</v>
      </c>
      <c r="R857" s="25">
        <f>SUMIFS(Main_table[Amount], Main_table[Order Date], "&gt;"&amp;DATE(2022, 9, 12)-90, Main_table[Order Date], "&lt;="&amp;DATE(2022, 9, 12))</f>
        <v>12529390</v>
      </c>
      <c r="S857" s="25" t="b">
        <f>AND(Main_table[[#This Row],[Order Date]] &gt; DATE(2022,8,12), Main_table[[#This Row],[Order Date]] &lt;=DATE(2022,9,12))</f>
        <v>0</v>
      </c>
    </row>
    <row r="858" spans="2:19" ht="13.8" x14ac:dyDescent="0.25">
      <c r="B858" s="6" t="s">
        <v>2362</v>
      </c>
      <c r="C858" s="15">
        <v>44780</v>
      </c>
      <c r="D858" s="6" t="str">
        <f>TEXT(Main_table[[#This Row],[Order Date]],"d")</f>
        <v>7</v>
      </c>
      <c r="E858" s="6" t="str">
        <f>TEXT(Main_table[[#This Row],[Order Date]],"dddd")</f>
        <v>Sunday</v>
      </c>
      <c r="F858" s="6" t="str">
        <f>TEXT(Main_table[[#This Row],[Order Date]],"mmmm")</f>
        <v>August</v>
      </c>
      <c r="G858" s="6" t="s">
        <v>2246</v>
      </c>
      <c r="H858" s="6" t="s">
        <v>2247</v>
      </c>
      <c r="I858" s="6" t="s">
        <v>15</v>
      </c>
      <c r="J858" s="6" t="s">
        <v>45</v>
      </c>
      <c r="K858" s="25">
        <v>4000</v>
      </c>
      <c r="L858" s="26">
        <v>3</v>
      </c>
      <c r="M858" s="25">
        <f>Main_table[[#This Row],[Qty]]*Main_table[[#This Row],[Price]]</f>
        <v>12000</v>
      </c>
      <c r="N858" s="29" t="s">
        <v>23</v>
      </c>
      <c r="O858" s="25">
        <f>SUMIFS(Main_table[Amount], Main_table[Order Date], "&gt;"&amp;Main_table[[#This Row],[Order Date]]-30,Main_table[Order Date], "&lt;="&amp;Main_table[[#This Row],[Order Date]])</f>
        <v>1577320</v>
      </c>
      <c r="P858" s="25">
        <f>SUMIFS(Main_table[Amount], Main_table[Order Date], "&gt;"&amp;Main_table[[#This Row],[Order Date]]-90,Main_table[Order Date], "&lt;="&amp;Main_table[[#This Row],[Order Date]])</f>
        <v>5851120</v>
      </c>
      <c r="Q858" s="25">
        <f>SUMIFS(Main_table[Amount], Main_table[Order Date], "&gt;"&amp;DATE(2022, 9, 12)-30, Main_table[Order Date], "&lt;="&amp;DATE(2022, 9, 12))</f>
        <v>8929710</v>
      </c>
      <c r="R858" s="25">
        <f>SUMIFS(Main_table[Amount], Main_table[Order Date], "&gt;"&amp;DATE(2022, 9, 12)-90, Main_table[Order Date], "&lt;="&amp;DATE(2022, 9, 12))</f>
        <v>12529390</v>
      </c>
      <c r="S858" s="25" t="b">
        <f>AND(Main_table[[#This Row],[Order Date]] &gt; DATE(2022,8,12), Main_table[[#This Row],[Order Date]] &lt;=DATE(2022,9,12))</f>
        <v>0</v>
      </c>
    </row>
    <row r="859" spans="2:19" ht="13.8" x14ac:dyDescent="0.25">
      <c r="B859" s="6" t="s">
        <v>2363</v>
      </c>
      <c r="C859" s="15">
        <v>44781</v>
      </c>
      <c r="D859" s="6" t="str">
        <f>TEXT(Main_table[[#This Row],[Order Date]],"d")</f>
        <v>8</v>
      </c>
      <c r="E859" s="6" t="str">
        <f>TEXT(Main_table[[#This Row],[Order Date]],"dddd")</f>
        <v>Monday</v>
      </c>
      <c r="F859" s="6" t="str">
        <f>TEXT(Main_table[[#This Row],[Order Date]],"mmmm")</f>
        <v>August</v>
      </c>
      <c r="G859" s="6" t="s">
        <v>2180</v>
      </c>
      <c r="H859" s="6" t="s">
        <v>2181</v>
      </c>
      <c r="I859" s="6" t="s">
        <v>27</v>
      </c>
      <c r="J859" s="6" t="s">
        <v>37</v>
      </c>
      <c r="K859" s="25">
        <v>3200</v>
      </c>
      <c r="L859" s="26">
        <v>1</v>
      </c>
      <c r="M859" s="25">
        <f>Main_table[[#This Row],[Qty]]*Main_table[[#This Row],[Price]]</f>
        <v>3200</v>
      </c>
      <c r="N859" s="6" t="s">
        <v>17</v>
      </c>
      <c r="O859" s="25">
        <f>SUMIFS(Main_table[Amount], Main_table[Order Date], "&gt;"&amp;Main_table[[#This Row],[Order Date]]-30,Main_table[Order Date], "&lt;="&amp;Main_table[[#This Row],[Order Date]])</f>
        <v>1548910</v>
      </c>
      <c r="P859" s="25">
        <f>SUMIFS(Main_table[Amount], Main_table[Order Date], "&gt;"&amp;Main_table[[#This Row],[Order Date]]-90,Main_table[Order Date], "&lt;="&amp;Main_table[[#This Row],[Order Date]])</f>
        <v>5822710</v>
      </c>
      <c r="Q859" s="25">
        <f>SUMIFS(Main_table[Amount], Main_table[Order Date], "&gt;"&amp;DATE(2022, 9, 12)-30, Main_table[Order Date], "&lt;="&amp;DATE(2022, 9, 12))</f>
        <v>8929710</v>
      </c>
      <c r="R859" s="25">
        <f>SUMIFS(Main_table[Amount], Main_table[Order Date], "&gt;"&amp;DATE(2022, 9, 12)-90, Main_table[Order Date], "&lt;="&amp;DATE(2022, 9, 12))</f>
        <v>12529390</v>
      </c>
      <c r="S859" s="25" t="b">
        <f>AND(Main_table[[#This Row],[Order Date]] &gt; DATE(2022,8,12), Main_table[[#This Row],[Order Date]] &lt;=DATE(2022,9,12))</f>
        <v>0</v>
      </c>
    </row>
    <row r="860" spans="2:19" ht="13.8" x14ac:dyDescent="0.25">
      <c r="B860" s="6" t="s">
        <v>2364</v>
      </c>
      <c r="C860" s="15">
        <v>44781</v>
      </c>
      <c r="D860" s="6" t="str">
        <f>TEXT(Main_table[[#This Row],[Order Date]],"d")</f>
        <v>8</v>
      </c>
      <c r="E860" s="6" t="str">
        <f>TEXT(Main_table[[#This Row],[Order Date]],"dddd")</f>
        <v>Monday</v>
      </c>
      <c r="F860" s="6" t="str">
        <f>TEXT(Main_table[[#This Row],[Order Date]],"mmmm")</f>
        <v>August</v>
      </c>
      <c r="G860" s="6" t="s">
        <v>2183</v>
      </c>
      <c r="H860" s="6" t="s">
        <v>2184</v>
      </c>
      <c r="I860" s="6" t="s">
        <v>32</v>
      </c>
      <c r="J860" s="6" t="s">
        <v>41</v>
      </c>
      <c r="K860" s="25">
        <v>2900</v>
      </c>
      <c r="L860" s="26">
        <v>10</v>
      </c>
      <c r="M860" s="25">
        <f>Main_table[[#This Row],[Qty]]*Main_table[[#This Row],[Price]]</f>
        <v>29000</v>
      </c>
      <c r="N860" s="6" t="s">
        <v>23</v>
      </c>
      <c r="O860" s="25">
        <f>SUMIFS(Main_table[Amount], Main_table[Order Date], "&gt;"&amp;Main_table[[#This Row],[Order Date]]-30,Main_table[Order Date], "&lt;="&amp;Main_table[[#This Row],[Order Date]])</f>
        <v>1548910</v>
      </c>
      <c r="P860" s="25">
        <f>SUMIFS(Main_table[Amount], Main_table[Order Date], "&gt;"&amp;Main_table[[#This Row],[Order Date]]-90,Main_table[Order Date], "&lt;="&amp;Main_table[[#This Row],[Order Date]])</f>
        <v>5822710</v>
      </c>
      <c r="Q860" s="25">
        <f>SUMIFS(Main_table[Amount], Main_table[Order Date], "&gt;"&amp;DATE(2022, 9, 12)-30, Main_table[Order Date], "&lt;="&amp;DATE(2022, 9, 12))</f>
        <v>8929710</v>
      </c>
      <c r="R860" s="25">
        <f>SUMIFS(Main_table[Amount], Main_table[Order Date], "&gt;"&amp;DATE(2022, 9, 12)-90, Main_table[Order Date], "&lt;="&amp;DATE(2022, 9, 12))</f>
        <v>12529390</v>
      </c>
      <c r="S860" s="25" t="b">
        <f>AND(Main_table[[#This Row],[Order Date]] &gt; DATE(2022,8,12), Main_table[[#This Row],[Order Date]] &lt;=DATE(2022,9,12))</f>
        <v>0</v>
      </c>
    </row>
    <row r="861" spans="2:19" ht="13.8" x14ac:dyDescent="0.25">
      <c r="B861" s="6" t="s">
        <v>2365</v>
      </c>
      <c r="C861" s="15">
        <v>44781</v>
      </c>
      <c r="D861" s="6" t="str">
        <f>TEXT(Main_table[[#This Row],[Order Date]],"d")</f>
        <v>8</v>
      </c>
      <c r="E861" s="6" t="str">
        <f>TEXT(Main_table[[#This Row],[Order Date]],"dddd")</f>
        <v>Monday</v>
      </c>
      <c r="F861" s="6" t="str">
        <f>TEXT(Main_table[[#This Row],[Order Date]],"mmmm")</f>
        <v>August</v>
      </c>
      <c r="G861" s="6" t="s">
        <v>2186</v>
      </c>
      <c r="H861" s="6" t="s">
        <v>2187</v>
      </c>
      <c r="I861" s="6" t="s">
        <v>15</v>
      </c>
      <c r="J861" s="6" t="s">
        <v>45</v>
      </c>
      <c r="K861" s="25">
        <v>190</v>
      </c>
      <c r="L861" s="26">
        <v>3</v>
      </c>
      <c r="M861" s="25">
        <f>Main_table[[#This Row],[Qty]]*Main_table[[#This Row],[Price]]</f>
        <v>570</v>
      </c>
      <c r="N861" s="29" t="s">
        <v>17</v>
      </c>
      <c r="O861" s="25">
        <f>SUMIFS(Main_table[Amount], Main_table[Order Date], "&gt;"&amp;Main_table[[#This Row],[Order Date]]-30,Main_table[Order Date], "&lt;="&amp;Main_table[[#This Row],[Order Date]])</f>
        <v>1548910</v>
      </c>
      <c r="P861" s="25">
        <f>SUMIFS(Main_table[Amount], Main_table[Order Date], "&gt;"&amp;Main_table[[#This Row],[Order Date]]-90,Main_table[Order Date], "&lt;="&amp;Main_table[[#This Row],[Order Date]])</f>
        <v>5822710</v>
      </c>
      <c r="Q861" s="25">
        <f>SUMIFS(Main_table[Amount], Main_table[Order Date], "&gt;"&amp;DATE(2022, 9, 12)-30, Main_table[Order Date], "&lt;="&amp;DATE(2022, 9, 12))</f>
        <v>8929710</v>
      </c>
      <c r="R861" s="25">
        <f>SUMIFS(Main_table[Amount], Main_table[Order Date], "&gt;"&amp;DATE(2022, 9, 12)-90, Main_table[Order Date], "&lt;="&amp;DATE(2022, 9, 12))</f>
        <v>12529390</v>
      </c>
      <c r="S861" s="25" t="b">
        <f>AND(Main_table[[#This Row],[Order Date]] &gt; DATE(2022,8,12), Main_table[[#This Row],[Order Date]] &lt;=DATE(2022,9,12))</f>
        <v>0</v>
      </c>
    </row>
    <row r="862" spans="2:19" ht="13.8" x14ac:dyDescent="0.25">
      <c r="B862" s="6" t="s">
        <v>2366</v>
      </c>
      <c r="C862" s="15">
        <v>44781</v>
      </c>
      <c r="D862" s="6" t="str">
        <f>TEXT(Main_table[[#This Row],[Order Date]],"d")</f>
        <v>8</v>
      </c>
      <c r="E862" s="6" t="str">
        <f>TEXT(Main_table[[#This Row],[Order Date]],"dddd")</f>
        <v>Monday</v>
      </c>
      <c r="F862" s="6" t="str">
        <f>TEXT(Main_table[[#This Row],[Order Date]],"mmmm")</f>
        <v>August</v>
      </c>
      <c r="G862" s="6" t="s">
        <v>2189</v>
      </c>
      <c r="H862" s="6" t="s">
        <v>2190</v>
      </c>
      <c r="I862" s="6" t="s">
        <v>21</v>
      </c>
      <c r="J862" s="6" t="s">
        <v>16</v>
      </c>
      <c r="K862" s="25">
        <v>4000</v>
      </c>
      <c r="L862" s="26">
        <v>4</v>
      </c>
      <c r="M862" s="25">
        <f>Main_table[[#This Row],[Qty]]*Main_table[[#This Row],[Price]]</f>
        <v>16000</v>
      </c>
      <c r="N862" s="6" t="s">
        <v>23</v>
      </c>
      <c r="O862" s="25">
        <f>SUMIFS(Main_table[Amount], Main_table[Order Date], "&gt;"&amp;Main_table[[#This Row],[Order Date]]-30,Main_table[Order Date], "&lt;="&amp;Main_table[[#This Row],[Order Date]])</f>
        <v>1548910</v>
      </c>
      <c r="P862" s="25">
        <f>SUMIFS(Main_table[Amount], Main_table[Order Date], "&gt;"&amp;Main_table[[#This Row],[Order Date]]-90,Main_table[Order Date], "&lt;="&amp;Main_table[[#This Row],[Order Date]])</f>
        <v>5822710</v>
      </c>
      <c r="Q862" s="25">
        <f>SUMIFS(Main_table[Amount], Main_table[Order Date], "&gt;"&amp;DATE(2022, 9, 12)-30, Main_table[Order Date], "&lt;="&amp;DATE(2022, 9, 12))</f>
        <v>8929710</v>
      </c>
      <c r="R862" s="25">
        <f>SUMIFS(Main_table[Amount], Main_table[Order Date], "&gt;"&amp;DATE(2022, 9, 12)-90, Main_table[Order Date], "&lt;="&amp;DATE(2022, 9, 12))</f>
        <v>12529390</v>
      </c>
      <c r="S862" s="25" t="b">
        <f>AND(Main_table[[#This Row],[Order Date]] &gt; DATE(2022,8,12), Main_table[[#This Row],[Order Date]] &lt;=DATE(2022,9,12))</f>
        <v>0</v>
      </c>
    </row>
    <row r="863" spans="2:19" ht="13.8" x14ac:dyDescent="0.25">
      <c r="B863" s="6" t="s">
        <v>2367</v>
      </c>
      <c r="C863" s="15">
        <v>44781</v>
      </c>
      <c r="D863" s="6" t="str">
        <f>TEXT(Main_table[[#This Row],[Order Date]],"d")</f>
        <v>8</v>
      </c>
      <c r="E863" s="6" t="str">
        <f>TEXT(Main_table[[#This Row],[Order Date]],"dddd")</f>
        <v>Monday</v>
      </c>
      <c r="F863" s="6" t="str">
        <f>TEXT(Main_table[[#This Row],[Order Date]],"mmmm")</f>
        <v>August</v>
      </c>
      <c r="G863" s="6" t="s">
        <v>2192</v>
      </c>
      <c r="H863" s="6" t="s">
        <v>2193</v>
      </c>
      <c r="I863" s="6" t="s">
        <v>27</v>
      </c>
      <c r="J863" s="6" t="s">
        <v>22</v>
      </c>
      <c r="K863" s="25">
        <v>1500</v>
      </c>
      <c r="L863" s="26">
        <v>5</v>
      </c>
      <c r="M863" s="25">
        <f>Main_table[[#This Row],[Qty]]*Main_table[[#This Row],[Price]]</f>
        <v>7500</v>
      </c>
      <c r="N863" s="6" t="s">
        <v>17</v>
      </c>
      <c r="O863" s="25">
        <f>SUMIFS(Main_table[Amount], Main_table[Order Date], "&gt;"&amp;Main_table[[#This Row],[Order Date]]-30,Main_table[Order Date], "&lt;="&amp;Main_table[[#This Row],[Order Date]])</f>
        <v>1548910</v>
      </c>
      <c r="P863" s="25">
        <f>SUMIFS(Main_table[Amount], Main_table[Order Date], "&gt;"&amp;Main_table[[#This Row],[Order Date]]-90,Main_table[Order Date], "&lt;="&amp;Main_table[[#This Row],[Order Date]])</f>
        <v>5822710</v>
      </c>
      <c r="Q863" s="25">
        <f>SUMIFS(Main_table[Amount], Main_table[Order Date], "&gt;"&amp;DATE(2022, 9, 12)-30, Main_table[Order Date], "&lt;="&amp;DATE(2022, 9, 12))</f>
        <v>8929710</v>
      </c>
      <c r="R863" s="25">
        <f>SUMIFS(Main_table[Amount], Main_table[Order Date], "&gt;"&amp;DATE(2022, 9, 12)-90, Main_table[Order Date], "&lt;="&amp;DATE(2022, 9, 12))</f>
        <v>12529390</v>
      </c>
      <c r="S863" s="25" t="b">
        <f>AND(Main_table[[#This Row],[Order Date]] &gt; DATE(2022,8,12), Main_table[[#This Row],[Order Date]] &lt;=DATE(2022,9,12))</f>
        <v>0</v>
      </c>
    </row>
    <row r="864" spans="2:19" ht="13.8" x14ac:dyDescent="0.25">
      <c r="B864" s="6" t="s">
        <v>2368</v>
      </c>
      <c r="C864" s="15">
        <v>44782</v>
      </c>
      <c r="D864" s="6" t="str">
        <f>TEXT(Main_table[[#This Row],[Order Date]],"d")</f>
        <v>9</v>
      </c>
      <c r="E864" s="6" t="str">
        <f>TEXT(Main_table[[#This Row],[Order Date]],"dddd")</f>
        <v>Tuesday</v>
      </c>
      <c r="F864" s="6" t="str">
        <f>TEXT(Main_table[[#This Row],[Order Date]],"mmmm")</f>
        <v>August</v>
      </c>
      <c r="G864" s="6" t="s">
        <v>2195</v>
      </c>
      <c r="H864" s="6" t="s">
        <v>2196</v>
      </c>
      <c r="I864" s="6" t="s">
        <v>32</v>
      </c>
      <c r="J864" s="6" t="s">
        <v>28</v>
      </c>
      <c r="K864" s="25">
        <v>210</v>
      </c>
      <c r="L864" s="26">
        <v>6</v>
      </c>
      <c r="M864" s="25">
        <f>Main_table[[#This Row],[Qty]]*Main_table[[#This Row],[Price]]</f>
        <v>1260</v>
      </c>
      <c r="N864" s="6" t="s">
        <v>23</v>
      </c>
      <c r="O864" s="25">
        <f>SUMIFS(Main_table[Amount], Main_table[Order Date], "&gt;"&amp;Main_table[[#This Row],[Order Date]]-30,Main_table[Order Date], "&lt;="&amp;Main_table[[#This Row],[Order Date]])</f>
        <v>1555200</v>
      </c>
      <c r="P864" s="25">
        <f>SUMIFS(Main_table[Amount], Main_table[Order Date], "&gt;"&amp;Main_table[[#This Row],[Order Date]]-90,Main_table[Order Date], "&lt;="&amp;Main_table[[#This Row],[Order Date]])</f>
        <v>5829000</v>
      </c>
      <c r="Q864" s="25">
        <f>SUMIFS(Main_table[Amount], Main_table[Order Date], "&gt;"&amp;DATE(2022, 9, 12)-30, Main_table[Order Date], "&lt;="&amp;DATE(2022, 9, 12))</f>
        <v>8929710</v>
      </c>
      <c r="R864" s="25">
        <f>SUMIFS(Main_table[Amount], Main_table[Order Date], "&gt;"&amp;DATE(2022, 9, 12)-90, Main_table[Order Date], "&lt;="&amp;DATE(2022, 9, 12))</f>
        <v>12529390</v>
      </c>
      <c r="S864" s="25" t="b">
        <f>AND(Main_table[[#This Row],[Order Date]] &gt; DATE(2022,8,12), Main_table[[#This Row],[Order Date]] &lt;=DATE(2022,9,12))</f>
        <v>0</v>
      </c>
    </row>
    <row r="865" spans="2:19" ht="13.8" x14ac:dyDescent="0.25">
      <c r="B865" s="6" t="s">
        <v>2369</v>
      </c>
      <c r="C865" s="15">
        <v>44782</v>
      </c>
      <c r="D865" s="6" t="str">
        <f>TEXT(Main_table[[#This Row],[Order Date]],"d")</f>
        <v>9</v>
      </c>
      <c r="E865" s="6" t="str">
        <f>TEXT(Main_table[[#This Row],[Order Date]],"dddd")</f>
        <v>Tuesday</v>
      </c>
      <c r="F865" s="6" t="str">
        <f>TEXT(Main_table[[#This Row],[Order Date]],"mmmm")</f>
        <v>August</v>
      </c>
      <c r="G865" s="6" t="s">
        <v>2198</v>
      </c>
      <c r="H865" s="6" t="s">
        <v>2199</v>
      </c>
      <c r="I865" s="6" t="s">
        <v>15</v>
      </c>
      <c r="J865" s="6" t="s">
        <v>33</v>
      </c>
      <c r="K865" s="25">
        <v>4000</v>
      </c>
      <c r="L865" s="26">
        <v>5</v>
      </c>
      <c r="M865" s="25">
        <f>Main_table[[#This Row],[Qty]]*Main_table[[#This Row],[Price]]</f>
        <v>20000</v>
      </c>
      <c r="N865" s="29" t="s">
        <v>17</v>
      </c>
      <c r="O865" s="25">
        <f>SUMIFS(Main_table[Amount], Main_table[Order Date], "&gt;"&amp;Main_table[[#This Row],[Order Date]]-30,Main_table[Order Date], "&lt;="&amp;Main_table[[#This Row],[Order Date]])</f>
        <v>1555200</v>
      </c>
      <c r="P865" s="25">
        <f>SUMIFS(Main_table[Amount], Main_table[Order Date], "&gt;"&amp;Main_table[[#This Row],[Order Date]]-90,Main_table[Order Date], "&lt;="&amp;Main_table[[#This Row],[Order Date]])</f>
        <v>5829000</v>
      </c>
      <c r="Q865" s="25">
        <f>SUMIFS(Main_table[Amount], Main_table[Order Date], "&gt;"&amp;DATE(2022, 9, 12)-30, Main_table[Order Date], "&lt;="&amp;DATE(2022, 9, 12))</f>
        <v>8929710</v>
      </c>
      <c r="R865" s="25">
        <f>SUMIFS(Main_table[Amount], Main_table[Order Date], "&gt;"&amp;DATE(2022, 9, 12)-90, Main_table[Order Date], "&lt;="&amp;DATE(2022, 9, 12))</f>
        <v>12529390</v>
      </c>
      <c r="S865" s="25" t="b">
        <f>AND(Main_table[[#This Row],[Order Date]] &gt; DATE(2022,8,12), Main_table[[#This Row],[Order Date]] &lt;=DATE(2022,9,12))</f>
        <v>0</v>
      </c>
    </row>
    <row r="866" spans="2:19" ht="13.8" x14ac:dyDescent="0.25">
      <c r="B866" s="6" t="s">
        <v>2370</v>
      </c>
      <c r="C866" s="15">
        <v>44782</v>
      </c>
      <c r="D866" s="6" t="str">
        <f>TEXT(Main_table[[#This Row],[Order Date]],"d")</f>
        <v>9</v>
      </c>
      <c r="E866" s="6" t="str">
        <f>TEXT(Main_table[[#This Row],[Order Date]],"dddd")</f>
        <v>Tuesday</v>
      </c>
      <c r="F866" s="6" t="str">
        <f>TEXT(Main_table[[#This Row],[Order Date]],"mmmm")</f>
        <v>August</v>
      </c>
      <c r="G866" s="6" t="s">
        <v>2201</v>
      </c>
      <c r="H866" s="6" t="s">
        <v>2202</v>
      </c>
      <c r="I866" s="6" t="s">
        <v>21</v>
      </c>
      <c r="J866" s="6" t="s">
        <v>37</v>
      </c>
      <c r="K866" s="25">
        <v>3200</v>
      </c>
      <c r="L866" s="26">
        <v>6</v>
      </c>
      <c r="M866" s="25">
        <f>Main_table[[#This Row],[Qty]]*Main_table[[#This Row],[Price]]</f>
        <v>19200</v>
      </c>
      <c r="N866" s="6" t="s">
        <v>23</v>
      </c>
      <c r="O866" s="25">
        <f>SUMIFS(Main_table[Amount], Main_table[Order Date], "&gt;"&amp;Main_table[[#This Row],[Order Date]]-30,Main_table[Order Date], "&lt;="&amp;Main_table[[#This Row],[Order Date]])</f>
        <v>1555200</v>
      </c>
      <c r="P866" s="25">
        <f>SUMIFS(Main_table[Amount], Main_table[Order Date], "&gt;"&amp;Main_table[[#This Row],[Order Date]]-90,Main_table[Order Date], "&lt;="&amp;Main_table[[#This Row],[Order Date]])</f>
        <v>5829000</v>
      </c>
      <c r="Q866" s="25">
        <f>SUMIFS(Main_table[Amount], Main_table[Order Date], "&gt;"&amp;DATE(2022, 9, 12)-30, Main_table[Order Date], "&lt;="&amp;DATE(2022, 9, 12))</f>
        <v>8929710</v>
      </c>
      <c r="R866" s="25">
        <f>SUMIFS(Main_table[Amount], Main_table[Order Date], "&gt;"&amp;DATE(2022, 9, 12)-90, Main_table[Order Date], "&lt;="&amp;DATE(2022, 9, 12))</f>
        <v>12529390</v>
      </c>
      <c r="S866" s="25" t="b">
        <f>AND(Main_table[[#This Row],[Order Date]] &gt; DATE(2022,8,12), Main_table[[#This Row],[Order Date]] &lt;=DATE(2022,9,12))</f>
        <v>0</v>
      </c>
    </row>
    <row r="867" spans="2:19" ht="13.8" x14ac:dyDescent="0.25">
      <c r="B867" s="6" t="s">
        <v>2371</v>
      </c>
      <c r="C867" s="15">
        <v>44782</v>
      </c>
      <c r="D867" s="6" t="str">
        <f>TEXT(Main_table[[#This Row],[Order Date]],"d")</f>
        <v>9</v>
      </c>
      <c r="E867" s="6" t="str">
        <f>TEXT(Main_table[[#This Row],[Order Date]],"dddd")</f>
        <v>Tuesday</v>
      </c>
      <c r="F867" s="6" t="str">
        <f>TEXT(Main_table[[#This Row],[Order Date]],"mmmm")</f>
        <v>August</v>
      </c>
      <c r="G867" s="6" t="s">
        <v>2204</v>
      </c>
      <c r="H867" s="6" t="s">
        <v>2205</v>
      </c>
      <c r="I867" s="6" t="s">
        <v>27</v>
      </c>
      <c r="J867" s="6" t="s">
        <v>41</v>
      </c>
      <c r="K867" s="25">
        <v>2900</v>
      </c>
      <c r="L867" s="26">
        <v>5</v>
      </c>
      <c r="M867" s="25">
        <f>Main_table[[#This Row],[Qty]]*Main_table[[#This Row],[Price]]</f>
        <v>14500</v>
      </c>
      <c r="N867" s="6" t="s">
        <v>17</v>
      </c>
      <c r="O867" s="25">
        <f>SUMIFS(Main_table[Amount], Main_table[Order Date], "&gt;"&amp;Main_table[[#This Row],[Order Date]]-30,Main_table[Order Date], "&lt;="&amp;Main_table[[#This Row],[Order Date]])</f>
        <v>1555200</v>
      </c>
      <c r="P867" s="25">
        <f>SUMIFS(Main_table[Amount], Main_table[Order Date], "&gt;"&amp;Main_table[[#This Row],[Order Date]]-90,Main_table[Order Date], "&lt;="&amp;Main_table[[#This Row],[Order Date]])</f>
        <v>5829000</v>
      </c>
      <c r="Q867" s="25">
        <f>SUMIFS(Main_table[Amount], Main_table[Order Date], "&gt;"&amp;DATE(2022, 9, 12)-30, Main_table[Order Date], "&lt;="&amp;DATE(2022, 9, 12))</f>
        <v>8929710</v>
      </c>
      <c r="R867" s="25">
        <f>SUMIFS(Main_table[Amount], Main_table[Order Date], "&gt;"&amp;DATE(2022, 9, 12)-90, Main_table[Order Date], "&lt;="&amp;DATE(2022, 9, 12))</f>
        <v>12529390</v>
      </c>
      <c r="S867" s="25" t="b">
        <f>AND(Main_table[[#This Row],[Order Date]] &gt; DATE(2022,8,12), Main_table[[#This Row],[Order Date]] &lt;=DATE(2022,9,12))</f>
        <v>0</v>
      </c>
    </row>
    <row r="868" spans="2:19" ht="13.8" x14ac:dyDescent="0.25">
      <c r="B868" s="6" t="s">
        <v>2372</v>
      </c>
      <c r="C868" s="15">
        <v>44782</v>
      </c>
      <c r="D868" s="6" t="str">
        <f>TEXT(Main_table[[#This Row],[Order Date]],"d")</f>
        <v>9</v>
      </c>
      <c r="E868" s="6" t="str">
        <f>TEXT(Main_table[[#This Row],[Order Date]],"dddd")</f>
        <v>Tuesday</v>
      </c>
      <c r="F868" s="6" t="str">
        <f>TEXT(Main_table[[#This Row],[Order Date]],"mmmm")</f>
        <v>August</v>
      </c>
      <c r="G868" s="6" t="s">
        <v>2207</v>
      </c>
      <c r="H868" s="6" t="s">
        <v>2208</v>
      </c>
      <c r="I868" s="6" t="s">
        <v>32</v>
      </c>
      <c r="J868" s="6" t="s">
        <v>45</v>
      </c>
      <c r="K868" s="25">
        <v>190</v>
      </c>
      <c r="L868" s="26">
        <v>6</v>
      </c>
      <c r="M868" s="25">
        <f>Main_table[[#This Row],[Qty]]*Main_table[[#This Row],[Price]]</f>
        <v>1140</v>
      </c>
      <c r="N868" s="6" t="s">
        <v>23</v>
      </c>
      <c r="O868" s="25">
        <f>SUMIFS(Main_table[Amount], Main_table[Order Date], "&gt;"&amp;Main_table[[#This Row],[Order Date]]-30,Main_table[Order Date], "&lt;="&amp;Main_table[[#This Row],[Order Date]])</f>
        <v>1555200</v>
      </c>
      <c r="P868" s="25">
        <f>SUMIFS(Main_table[Amount], Main_table[Order Date], "&gt;"&amp;Main_table[[#This Row],[Order Date]]-90,Main_table[Order Date], "&lt;="&amp;Main_table[[#This Row],[Order Date]])</f>
        <v>5829000</v>
      </c>
      <c r="Q868" s="25">
        <f>SUMIFS(Main_table[Amount], Main_table[Order Date], "&gt;"&amp;DATE(2022, 9, 12)-30, Main_table[Order Date], "&lt;="&amp;DATE(2022, 9, 12))</f>
        <v>8929710</v>
      </c>
      <c r="R868" s="25">
        <f>SUMIFS(Main_table[Amount], Main_table[Order Date], "&gt;"&amp;DATE(2022, 9, 12)-90, Main_table[Order Date], "&lt;="&amp;DATE(2022, 9, 12))</f>
        <v>12529390</v>
      </c>
      <c r="S868" s="25" t="b">
        <f>AND(Main_table[[#This Row],[Order Date]] &gt; DATE(2022,8,12), Main_table[[#This Row],[Order Date]] &lt;=DATE(2022,9,12))</f>
        <v>0</v>
      </c>
    </row>
    <row r="869" spans="2:19" ht="13.8" x14ac:dyDescent="0.25">
      <c r="B869" s="6" t="s">
        <v>2373</v>
      </c>
      <c r="C869" s="15">
        <v>44783</v>
      </c>
      <c r="D869" s="6" t="str">
        <f>TEXT(Main_table[[#This Row],[Order Date]],"d")</f>
        <v>10</v>
      </c>
      <c r="E869" s="6" t="str">
        <f>TEXT(Main_table[[#This Row],[Order Date]],"dddd")</f>
        <v>Wednesday</v>
      </c>
      <c r="F869" s="6" t="str">
        <f>TEXT(Main_table[[#This Row],[Order Date]],"mmmm")</f>
        <v>August</v>
      </c>
      <c r="G869" s="6" t="s">
        <v>2210</v>
      </c>
      <c r="H869" s="6" t="s">
        <v>2211</v>
      </c>
      <c r="I869" s="6" t="s">
        <v>15</v>
      </c>
      <c r="J869" s="6" t="s">
        <v>16</v>
      </c>
      <c r="K869" s="25">
        <v>4000</v>
      </c>
      <c r="L869" s="26">
        <v>2</v>
      </c>
      <c r="M869" s="25">
        <f>Main_table[[#This Row],[Qty]]*Main_table[[#This Row],[Price]]</f>
        <v>8000</v>
      </c>
      <c r="N869" s="29" t="s">
        <v>17</v>
      </c>
      <c r="O869" s="25">
        <f>SUMIFS(Main_table[Amount], Main_table[Order Date], "&gt;"&amp;Main_table[[#This Row],[Order Date]]-30,Main_table[Order Date], "&lt;="&amp;Main_table[[#This Row],[Order Date]])</f>
        <v>1533320</v>
      </c>
      <c r="P869" s="25">
        <f>SUMIFS(Main_table[Amount], Main_table[Order Date], "&gt;"&amp;Main_table[[#This Row],[Order Date]]-90,Main_table[Order Date], "&lt;="&amp;Main_table[[#This Row],[Order Date]])</f>
        <v>5807120</v>
      </c>
      <c r="Q869" s="25">
        <f>SUMIFS(Main_table[Amount], Main_table[Order Date], "&gt;"&amp;DATE(2022, 9, 12)-30, Main_table[Order Date], "&lt;="&amp;DATE(2022, 9, 12))</f>
        <v>8929710</v>
      </c>
      <c r="R869" s="25">
        <f>SUMIFS(Main_table[Amount], Main_table[Order Date], "&gt;"&amp;DATE(2022, 9, 12)-90, Main_table[Order Date], "&lt;="&amp;DATE(2022, 9, 12))</f>
        <v>12529390</v>
      </c>
      <c r="S869" s="25" t="b">
        <f>AND(Main_table[[#This Row],[Order Date]] &gt; DATE(2022,8,12), Main_table[[#This Row],[Order Date]] &lt;=DATE(2022,9,12))</f>
        <v>0</v>
      </c>
    </row>
    <row r="870" spans="2:19" ht="13.8" x14ac:dyDescent="0.25">
      <c r="B870" s="6" t="s">
        <v>2374</v>
      </c>
      <c r="C870" s="15">
        <v>44783</v>
      </c>
      <c r="D870" s="6" t="str">
        <f>TEXT(Main_table[[#This Row],[Order Date]],"d")</f>
        <v>10</v>
      </c>
      <c r="E870" s="6" t="str">
        <f>TEXT(Main_table[[#This Row],[Order Date]],"dddd")</f>
        <v>Wednesday</v>
      </c>
      <c r="F870" s="6" t="str">
        <f>TEXT(Main_table[[#This Row],[Order Date]],"mmmm")</f>
        <v>August</v>
      </c>
      <c r="G870" s="6" t="s">
        <v>2213</v>
      </c>
      <c r="H870" s="6" t="s">
        <v>2214</v>
      </c>
      <c r="I870" s="6" t="s">
        <v>21</v>
      </c>
      <c r="J870" s="6" t="s">
        <v>22</v>
      </c>
      <c r="K870" s="25">
        <v>1500</v>
      </c>
      <c r="L870" s="26">
        <v>3</v>
      </c>
      <c r="M870" s="25">
        <f>Main_table[[#This Row],[Qty]]*Main_table[[#This Row],[Price]]</f>
        <v>4500</v>
      </c>
      <c r="N870" s="6" t="s">
        <v>23</v>
      </c>
      <c r="O870" s="25">
        <f>SUMIFS(Main_table[Amount], Main_table[Order Date], "&gt;"&amp;Main_table[[#This Row],[Order Date]]-30,Main_table[Order Date], "&lt;="&amp;Main_table[[#This Row],[Order Date]])</f>
        <v>1533320</v>
      </c>
      <c r="P870" s="25">
        <f>SUMIFS(Main_table[Amount], Main_table[Order Date], "&gt;"&amp;Main_table[[#This Row],[Order Date]]-90,Main_table[Order Date], "&lt;="&amp;Main_table[[#This Row],[Order Date]])</f>
        <v>5807120</v>
      </c>
      <c r="Q870" s="25">
        <f>SUMIFS(Main_table[Amount], Main_table[Order Date], "&gt;"&amp;DATE(2022, 9, 12)-30, Main_table[Order Date], "&lt;="&amp;DATE(2022, 9, 12))</f>
        <v>8929710</v>
      </c>
      <c r="R870" s="25">
        <f>SUMIFS(Main_table[Amount], Main_table[Order Date], "&gt;"&amp;DATE(2022, 9, 12)-90, Main_table[Order Date], "&lt;="&amp;DATE(2022, 9, 12))</f>
        <v>12529390</v>
      </c>
      <c r="S870" s="25" t="b">
        <f>AND(Main_table[[#This Row],[Order Date]] &gt; DATE(2022,8,12), Main_table[[#This Row],[Order Date]] &lt;=DATE(2022,9,12))</f>
        <v>0</v>
      </c>
    </row>
    <row r="871" spans="2:19" ht="13.8" x14ac:dyDescent="0.25">
      <c r="B871" s="6" t="s">
        <v>2375</v>
      </c>
      <c r="C871" s="15">
        <v>44783</v>
      </c>
      <c r="D871" s="6" t="str">
        <f>TEXT(Main_table[[#This Row],[Order Date]],"d")</f>
        <v>10</v>
      </c>
      <c r="E871" s="6" t="str">
        <f>TEXT(Main_table[[#This Row],[Order Date]],"dddd")</f>
        <v>Wednesday</v>
      </c>
      <c r="F871" s="6" t="str">
        <f>TEXT(Main_table[[#This Row],[Order Date]],"mmmm")</f>
        <v>August</v>
      </c>
      <c r="G871" s="6" t="s">
        <v>2216</v>
      </c>
      <c r="H871" s="6" t="s">
        <v>2217</v>
      </c>
      <c r="I871" s="6" t="s">
        <v>27</v>
      </c>
      <c r="J871" s="6" t="s">
        <v>28</v>
      </c>
      <c r="K871" s="25">
        <v>210</v>
      </c>
      <c r="L871" s="26">
        <v>5</v>
      </c>
      <c r="M871" s="25">
        <f>Main_table[[#This Row],[Qty]]*Main_table[[#This Row],[Price]]</f>
        <v>1050</v>
      </c>
      <c r="N871" s="6" t="s">
        <v>17</v>
      </c>
      <c r="O871" s="25">
        <f>SUMIFS(Main_table[Amount], Main_table[Order Date], "&gt;"&amp;Main_table[[#This Row],[Order Date]]-30,Main_table[Order Date], "&lt;="&amp;Main_table[[#This Row],[Order Date]])</f>
        <v>1533320</v>
      </c>
      <c r="P871" s="25">
        <f>SUMIFS(Main_table[Amount], Main_table[Order Date], "&gt;"&amp;Main_table[[#This Row],[Order Date]]-90,Main_table[Order Date], "&lt;="&amp;Main_table[[#This Row],[Order Date]])</f>
        <v>5807120</v>
      </c>
      <c r="Q871" s="25">
        <f>SUMIFS(Main_table[Amount], Main_table[Order Date], "&gt;"&amp;DATE(2022, 9, 12)-30, Main_table[Order Date], "&lt;="&amp;DATE(2022, 9, 12))</f>
        <v>8929710</v>
      </c>
      <c r="R871" s="25">
        <f>SUMIFS(Main_table[Amount], Main_table[Order Date], "&gt;"&amp;DATE(2022, 9, 12)-90, Main_table[Order Date], "&lt;="&amp;DATE(2022, 9, 12))</f>
        <v>12529390</v>
      </c>
      <c r="S871" s="25" t="b">
        <f>AND(Main_table[[#This Row],[Order Date]] &gt; DATE(2022,8,12), Main_table[[#This Row],[Order Date]] &lt;=DATE(2022,9,12))</f>
        <v>0</v>
      </c>
    </row>
    <row r="872" spans="2:19" ht="13.8" x14ac:dyDescent="0.25">
      <c r="B872" s="6" t="s">
        <v>2376</v>
      </c>
      <c r="C872" s="15">
        <v>44783</v>
      </c>
      <c r="D872" s="6" t="str">
        <f>TEXT(Main_table[[#This Row],[Order Date]],"d")</f>
        <v>10</v>
      </c>
      <c r="E872" s="6" t="str">
        <f>TEXT(Main_table[[#This Row],[Order Date]],"dddd")</f>
        <v>Wednesday</v>
      </c>
      <c r="F872" s="6" t="str">
        <f>TEXT(Main_table[[#This Row],[Order Date]],"mmmm")</f>
        <v>August</v>
      </c>
      <c r="G872" s="6" t="s">
        <v>2219</v>
      </c>
      <c r="H872" s="6" t="s">
        <v>2220</v>
      </c>
      <c r="I872" s="6" t="s">
        <v>32</v>
      </c>
      <c r="J872" s="6" t="s">
        <v>33</v>
      </c>
      <c r="K872" s="25">
        <v>4000</v>
      </c>
      <c r="L872" s="26">
        <v>3</v>
      </c>
      <c r="M872" s="25">
        <f>Main_table[[#This Row],[Qty]]*Main_table[[#This Row],[Price]]</f>
        <v>12000</v>
      </c>
      <c r="N872" s="6" t="s">
        <v>23</v>
      </c>
      <c r="O872" s="25">
        <f>SUMIFS(Main_table[Amount], Main_table[Order Date], "&gt;"&amp;Main_table[[#This Row],[Order Date]]-30,Main_table[Order Date], "&lt;="&amp;Main_table[[#This Row],[Order Date]])</f>
        <v>1533320</v>
      </c>
      <c r="P872" s="25">
        <f>SUMIFS(Main_table[Amount], Main_table[Order Date], "&gt;"&amp;Main_table[[#This Row],[Order Date]]-90,Main_table[Order Date], "&lt;="&amp;Main_table[[#This Row],[Order Date]])</f>
        <v>5807120</v>
      </c>
      <c r="Q872" s="25">
        <f>SUMIFS(Main_table[Amount], Main_table[Order Date], "&gt;"&amp;DATE(2022, 9, 12)-30, Main_table[Order Date], "&lt;="&amp;DATE(2022, 9, 12))</f>
        <v>8929710</v>
      </c>
      <c r="R872" s="25">
        <f>SUMIFS(Main_table[Amount], Main_table[Order Date], "&gt;"&amp;DATE(2022, 9, 12)-90, Main_table[Order Date], "&lt;="&amp;DATE(2022, 9, 12))</f>
        <v>12529390</v>
      </c>
      <c r="S872" s="25" t="b">
        <f>AND(Main_table[[#This Row],[Order Date]] &gt; DATE(2022,8,12), Main_table[[#This Row],[Order Date]] &lt;=DATE(2022,9,12))</f>
        <v>0</v>
      </c>
    </row>
    <row r="873" spans="2:19" ht="13.8" x14ac:dyDescent="0.25">
      <c r="B873" s="6" t="s">
        <v>2377</v>
      </c>
      <c r="C873" s="15">
        <v>44783</v>
      </c>
      <c r="D873" s="6" t="str">
        <f>TEXT(Main_table[[#This Row],[Order Date]],"d")</f>
        <v>10</v>
      </c>
      <c r="E873" s="6" t="str">
        <f>TEXT(Main_table[[#This Row],[Order Date]],"dddd")</f>
        <v>Wednesday</v>
      </c>
      <c r="F873" s="6" t="str">
        <f>TEXT(Main_table[[#This Row],[Order Date]],"mmmm")</f>
        <v>August</v>
      </c>
      <c r="G873" s="6" t="s">
        <v>2222</v>
      </c>
      <c r="H873" s="6" t="s">
        <v>2223</v>
      </c>
      <c r="I873" s="6" t="s">
        <v>15</v>
      </c>
      <c r="J873" s="6" t="s">
        <v>37</v>
      </c>
      <c r="K873" s="25">
        <v>3200</v>
      </c>
      <c r="L873" s="26">
        <v>1</v>
      </c>
      <c r="M873" s="25">
        <f>Main_table[[#This Row],[Qty]]*Main_table[[#This Row],[Price]]</f>
        <v>3200</v>
      </c>
      <c r="N873" s="29" t="s">
        <v>17</v>
      </c>
      <c r="O873" s="25">
        <f>SUMIFS(Main_table[Amount], Main_table[Order Date], "&gt;"&amp;Main_table[[#This Row],[Order Date]]-30,Main_table[Order Date], "&lt;="&amp;Main_table[[#This Row],[Order Date]])</f>
        <v>1533320</v>
      </c>
      <c r="P873" s="25">
        <f>SUMIFS(Main_table[Amount], Main_table[Order Date], "&gt;"&amp;Main_table[[#This Row],[Order Date]]-90,Main_table[Order Date], "&lt;="&amp;Main_table[[#This Row],[Order Date]])</f>
        <v>5807120</v>
      </c>
      <c r="Q873" s="25">
        <f>SUMIFS(Main_table[Amount], Main_table[Order Date], "&gt;"&amp;DATE(2022, 9, 12)-30, Main_table[Order Date], "&lt;="&amp;DATE(2022, 9, 12))</f>
        <v>8929710</v>
      </c>
      <c r="R873" s="25">
        <f>SUMIFS(Main_table[Amount], Main_table[Order Date], "&gt;"&amp;DATE(2022, 9, 12)-90, Main_table[Order Date], "&lt;="&amp;DATE(2022, 9, 12))</f>
        <v>12529390</v>
      </c>
      <c r="S873" s="25" t="b">
        <f>AND(Main_table[[#This Row],[Order Date]] &gt; DATE(2022,8,12), Main_table[[#This Row],[Order Date]] &lt;=DATE(2022,9,12))</f>
        <v>0</v>
      </c>
    </row>
    <row r="874" spans="2:19" ht="13.8" x14ac:dyDescent="0.25">
      <c r="B874" s="6" t="s">
        <v>2378</v>
      </c>
      <c r="C874" s="15">
        <v>44784</v>
      </c>
      <c r="D874" s="6" t="str">
        <f>TEXT(Main_table[[#This Row],[Order Date]],"d")</f>
        <v>11</v>
      </c>
      <c r="E874" s="6" t="str">
        <f>TEXT(Main_table[[#This Row],[Order Date]],"dddd")</f>
        <v>Thursday</v>
      </c>
      <c r="F874" s="6" t="str">
        <f>TEXT(Main_table[[#This Row],[Order Date]],"mmmm")</f>
        <v>August</v>
      </c>
      <c r="G874" s="6" t="s">
        <v>2225</v>
      </c>
      <c r="H874" s="6" t="s">
        <v>2226</v>
      </c>
      <c r="I874" s="6" t="s">
        <v>21</v>
      </c>
      <c r="J874" s="6" t="s">
        <v>41</v>
      </c>
      <c r="K874" s="25">
        <v>2900</v>
      </c>
      <c r="L874" s="26">
        <v>2</v>
      </c>
      <c r="M874" s="25">
        <f>Main_table[[#This Row],[Qty]]*Main_table[[#This Row],[Price]]</f>
        <v>5800</v>
      </c>
      <c r="N874" s="6" t="s">
        <v>23</v>
      </c>
      <c r="O874" s="25">
        <f>SUMIFS(Main_table[Amount], Main_table[Order Date], "&gt;"&amp;Main_table[[#This Row],[Order Date]]-30,Main_table[Order Date], "&lt;="&amp;Main_table[[#This Row],[Order Date]])</f>
        <v>1469310</v>
      </c>
      <c r="P874" s="25">
        <f>SUMIFS(Main_table[Amount], Main_table[Order Date], "&gt;"&amp;Main_table[[#This Row],[Order Date]]-90,Main_table[Order Date], "&lt;="&amp;Main_table[[#This Row],[Order Date]])</f>
        <v>5743110</v>
      </c>
      <c r="Q874" s="25">
        <f>SUMIFS(Main_table[Amount], Main_table[Order Date], "&gt;"&amp;DATE(2022, 9, 12)-30, Main_table[Order Date], "&lt;="&amp;DATE(2022, 9, 12))</f>
        <v>8929710</v>
      </c>
      <c r="R874" s="25">
        <f>SUMIFS(Main_table[Amount], Main_table[Order Date], "&gt;"&amp;DATE(2022, 9, 12)-90, Main_table[Order Date], "&lt;="&amp;DATE(2022, 9, 12))</f>
        <v>12529390</v>
      </c>
      <c r="S874" s="25" t="b">
        <f>AND(Main_table[[#This Row],[Order Date]] &gt; DATE(2022,8,12), Main_table[[#This Row],[Order Date]] &lt;=DATE(2022,9,12))</f>
        <v>0</v>
      </c>
    </row>
    <row r="875" spans="2:19" ht="13.8" x14ac:dyDescent="0.25">
      <c r="B875" s="6" t="s">
        <v>2379</v>
      </c>
      <c r="C875" s="15">
        <v>44784</v>
      </c>
      <c r="D875" s="6" t="str">
        <f>TEXT(Main_table[[#This Row],[Order Date]],"d")</f>
        <v>11</v>
      </c>
      <c r="E875" s="6" t="str">
        <f>TEXT(Main_table[[#This Row],[Order Date]],"dddd")</f>
        <v>Thursday</v>
      </c>
      <c r="F875" s="6" t="str">
        <f>TEXT(Main_table[[#This Row],[Order Date]],"mmmm")</f>
        <v>August</v>
      </c>
      <c r="G875" s="6" t="s">
        <v>2228</v>
      </c>
      <c r="H875" s="6" t="s">
        <v>2229</v>
      </c>
      <c r="I875" s="6" t="s">
        <v>27</v>
      </c>
      <c r="J875" s="6" t="s">
        <v>45</v>
      </c>
      <c r="K875" s="25">
        <v>190</v>
      </c>
      <c r="L875" s="26">
        <v>3</v>
      </c>
      <c r="M875" s="25">
        <f>Main_table[[#This Row],[Qty]]*Main_table[[#This Row],[Price]]</f>
        <v>570</v>
      </c>
      <c r="N875" s="6" t="s">
        <v>17</v>
      </c>
      <c r="O875" s="25">
        <f>SUMIFS(Main_table[Amount], Main_table[Order Date], "&gt;"&amp;Main_table[[#This Row],[Order Date]]-30,Main_table[Order Date], "&lt;="&amp;Main_table[[#This Row],[Order Date]])</f>
        <v>1469310</v>
      </c>
      <c r="P875" s="25">
        <f>SUMIFS(Main_table[Amount], Main_table[Order Date], "&gt;"&amp;Main_table[[#This Row],[Order Date]]-90,Main_table[Order Date], "&lt;="&amp;Main_table[[#This Row],[Order Date]])</f>
        <v>5743110</v>
      </c>
      <c r="Q875" s="25">
        <f>SUMIFS(Main_table[Amount], Main_table[Order Date], "&gt;"&amp;DATE(2022, 9, 12)-30, Main_table[Order Date], "&lt;="&amp;DATE(2022, 9, 12))</f>
        <v>8929710</v>
      </c>
      <c r="R875" s="25">
        <f>SUMIFS(Main_table[Amount], Main_table[Order Date], "&gt;"&amp;DATE(2022, 9, 12)-90, Main_table[Order Date], "&lt;="&amp;DATE(2022, 9, 12))</f>
        <v>12529390</v>
      </c>
      <c r="S875" s="25" t="b">
        <f>AND(Main_table[[#This Row],[Order Date]] &gt; DATE(2022,8,12), Main_table[[#This Row],[Order Date]] &lt;=DATE(2022,9,12))</f>
        <v>0</v>
      </c>
    </row>
    <row r="876" spans="2:19" ht="13.8" x14ac:dyDescent="0.25">
      <c r="B876" s="6" t="s">
        <v>2380</v>
      </c>
      <c r="C876" s="15">
        <v>44784</v>
      </c>
      <c r="D876" s="6" t="str">
        <f>TEXT(Main_table[[#This Row],[Order Date]],"d")</f>
        <v>11</v>
      </c>
      <c r="E876" s="6" t="str">
        <f>TEXT(Main_table[[#This Row],[Order Date]],"dddd")</f>
        <v>Thursday</v>
      </c>
      <c r="F876" s="6" t="str">
        <f>TEXT(Main_table[[#This Row],[Order Date]],"mmmm")</f>
        <v>August</v>
      </c>
      <c r="G876" s="6" t="s">
        <v>2231</v>
      </c>
      <c r="H876" s="6" t="s">
        <v>2232</v>
      </c>
      <c r="I876" s="6" t="s">
        <v>27</v>
      </c>
      <c r="J876" s="6" t="s">
        <v>37</v>
      </c>
      <c r="K876" s="25">
        <v>4000</v>
      </c>
      <c r="L876" s="26">
        <v>5</v>
      </c>
      <c r="M876" s="25">
        <f>Main_table[[#This Row],[Qty]]*Main_table[[#This Row],[Price]]</f>
        <v>20000</v>
      </c>
      <c r="N876" s="6" t="s">
        <v>23</v>
      </c>
      <c r="O876" s="25">
        <f>SUMIFS(Main_table[Amount], Main_table[Order Date], "&gt;"&amp;Main_table[[#This Row],[Order Date]]-30,Main_table[Order Date], "&lt;="&amp;Main_table[[#This Row],[Order Date]])</f>
        <v>1469310</v>
      </c>
      <c r="P876" s="25">
        <f>SUMIFS(Main_table[Amount], Main_table[Order Date], "&gt;"&amp;Main_table[[#This Row],[Order Date]]-90,Main_table[Order Date], "&lt;="&amp;Main_table[[#This Row],[Order Date]])</f>
        <v>5743110</v>
      </c>
      <c r="Q876" s="25">
        <f>SUMIFS(Main_table[Amount], Main_table[Order Date], "&gt;"&amp;DATE(2022, 9, 12)-30, Main_table[Order Date], "&lt;="&amp;DATE(2022, 9, 12))</f>
        <v>8929710</v>
      </c>
      <c r="R876" s="25">
        <f>SUMIFS(Main_table[Amount], Main_table[Order Date], "&gt;"&amp;DATE(2022, 9, 12)-90, Main_table[Order Date], "&lt;="&amp;DATE(2022, 9, 12))</f>
        <v>12529390</v>
      </c>
      <c r="S876" s="25" t="b">
        <f>AND(Main_table[[#This Row],[Order Date]] &gt; DATE(2022,8,12), Main_table[[#This Row],[Order Date]] &lt;=DATE(2022,9,12))</f>
        <v>0</v>
      </c>
    </row>
    <row r="877" spans="2:19" ht="13.8" x14ac:dyDescent="0.25">
      <c r="B877" s="6" t="s">
        <v>2381</v>
      </c>
      <c r="C877" s="15">
        <v>44784</v>
      </c>
      <c r="D877" s="6" t="str">
        <f>TEXT(Main_table[[#This Row],[Order Date]],"d")</f>
        <v>11</v>
      </c>
      <c r="E877" s="6" t="str">
        <f>TEXT(Main_table[[#This Row],[Order Date]],"dddd")</f>
        <v>Thursday</v>
      </c>
      <c r="F877" s="6" t="str">
        <f>TEXT(Main_table[[#This Row],[Order Date]],"mmmm")</f>
        <v>August</v>
      </c>
      <c r="G877" s="6" t="s">
        <v>2234</v>
      </c>
      <c r="H877" s="6" t="s">
        <v>2235</v>
      </c>
      <c r="I877" s="6" t="s">
        <v>32</v>
      </c>
      <c r="J877" s="6" t="s">
        <v>41</v>
      </c>
      <c r="K877" s="25">
        <v>1500</v>
      </c>
      <c r="L877" s="26">
        <v>6</v>
      </c>
      <c r="M877" s="25">
        <f>Main_table[[#This Row],[Qty]]*Main_table[[#This Row],[Price]]</f>
        <v>9000</v>
      </c>
      <c r="N877" s="6" t="s">
        <v>17</v>
      </c>
      <c r="O877" s="25">
        <f>SUMIFS(Main_table[Amount], Main_table[Order Date], "&gt;"&amp;Main_table[[#This Row],[Order Date]]-30,Main_table[Order Date], "&lt;="&amp;Main_table[[#This Row],[Order Date]])</f>
        <v>1469310</v>
      </c>
      <c r="P877" s="25">
        <f>SUMIFS(Main_table[Amount], Main_table[Order Date], "&gt;"&amp;Main_table[[#This Row],[Order Date]]-90,Main_table[Order Date], "&lt;="&amp;Main_table[[#This Row],[Order Date]])</f>
        <v>5743110</v>
      </c>
      <c r="Q877" s="25">
        <f>SUMIFS(Main_table[Amount], Main_table[Order Date], "&gt;"&amp;DATE(2022, 9, 12)-30, Main_table[Order Date], "&lt;="&amp;DATE(2022, 9, 12))</f>
        <v>8929710</v>
      </c>
      <c r="R877" s="25">
        <f>SUMIFS(Main_table[Amount], Main_table[Order Date], "&gt;"&amp;DATE(2022, 9, 12)-90, Main_table[Order Date], "&lt;="&amp;DATE(2022, 9, 12))</f>
        <v>12529390</v>
      </c>
      <c r="S877" s="25" t="b">
        <f>AND(Main_table[[#This Row],[Order Date]] &gt; DATE(2022,8,12), Main_table[[#This Row],[Order Date]] &lt;=DATE(2022,9,12))</f>
        <v>0</v>
      </c>
    </row>
    <row r="878" spans="2:19" ht="13.8" x14ac:dyDescent="0.25">
      <c r="B878" s="6" t="s">
        <v>2382</v>
      </c>
      <c r="C878" s="15">
        <v>44784</v>
      </c>
      <c r="D878" s="6" t="str">
        <f>TEXT(Main_table[[#This Row],[Order Date]],"d")</f>
        <v>11</v>
      </c>
      <c r="E878" s="6" t="str">
        <f>TEXT(Main_table[[#This Row],[Order Date]],"dddd")</f>
        <v>Thursday</v>
      </c>
      <c r="F878" s="6" t="str">
        <f>TEXT(Main_table[[#This Row],[Order Date]],"mmmm")</f>
        <v>August</v>
      </c>
      <c r="G878" s="6" t="s">
        <v>2237</v>
      </c>
      <c r="H878" s="6" t="s">
        <v>2238</v>
      </c>
      <c r="I878" s="6" t="s">
        <v>15</v>
      </c>
      <c r="J878" s="6" t="s">
        <v>45</v>
      </c>
      <c r="K878" s="25">
        <v>210</v>
      </c>
      <c r="L878" s="26">
        <v>2</v>
      </c>
      <c r="M878" s="25">
        <f>Main_table[[#This Row],[Qty]]*Main_table[[#This Row],[Price]]</f>
        <v>420</v>
      </c>
      <c r="N878" s="29" t="s">
        <v>23</v>
      </c>
      <c r="O878" s="25">
        <f>SUMIFS(Main_table[Amount], Main_table[Order Date], "&gt;"&amp;Main_table[[#This Row],[Order Date]]-30,Main_table[Order Date], "&lt;="&amp;Main_table[[#This Row],[Order Date]])</f>
        <v>1469310</v>
      </c>
      <c r="P878" s="25">
        <f>SUMIFS(Main_table[Amount], Main_table[Order Date], "&gt;"&amp;Main_table[[#This Row],[Order Date]]-90,Main_table[Order Date], "&lt;="&amp;Main_table[[#This Row],[Order Date]])</f>
        <v>5743110</v>
      </c>
      <c r="Q878" s="25">
        <f>SUMIFS(Main_table[Amount], Main_table[Order Date], "&gt;"&amp;DATE(2022, 9, 12)-30, Main_table[Order Date], "&lt;="&amp;DATE(2022, 9, 12))</f>
        <v>8929710</v>
      </c>
      <c r="R878" s="25">
        <f>SUMIFS(Main_table[Amount], Main_table[Order Date], "&gt;"&amp;DATE(2022, 9, 12)-90, Main_table[Order Date], "&lt;="&amp;DATE(2022, 9, 12))</f>
        <v>12529390</v>
      </c>
      <c r="S878" s="25" t="b">
        <f>AND(Main_table[[#This Row],[Order Date]] &gt; DATE(2022,8,12), Main_table[[#This Row],[Order Date]] &lt;=DATE(2022,9,12))</f>
        <v>0</v>
      </c>
    </row>
    <row r="879" spans="2:19" ht="13.8" x14ac:dyDescent="0.25">
      <c r="B879" s="6" t="s">
        <v>2383</v>
      </c>
      <c r="C879" s="15">
        <v>44785</v>
      </c>
      <c r="D879" s="6" t="str">
        <f>TEXT(Main_table[[#This Row],[Order Date]],"d")</f>
        <v>12</v>
      </c>
      <c r="E879" s="6" t="str">
        <f>TEXT(Main_table[[#This Row],[Order Date]],"dddd")</f>
        <v>Friday</v>
      </c>
      <c r="F879" s="6" t="str">
        <f>TEXT(Main_table[[#This Row],[Order Date]],"mmmm")</f>
        <v>August</v>
      </c>
      <c r="G879" s="6" t="s">
        <v>2240</v>
      </c>
      <c r="H879" s="6" t="s">
        <v>2241</v>
      </c>
      <c r="I879" s="6" t="s">
        <v>27</v>
      </c>
      <c r="J879" s="6" t="s">
        <v>37</v>
      </c>
      <c r="K879" s="25">
        <v>4000</v>
      </c>
      <c r="L879" s="26">
        <v>3</v>
      </c>
      <c r="M879" s="25">
        <f>Main_table[[#This Row],[Qty]]*Main_table[[#This Row],[Price]]</f>
        <v>12000</v>
      </c>
      <c r="N879" s="6" t="s">
        <v>17</v>
      </c>
      <c r="O879" s="25">
        <f>SUMIFS(Main_table[Amount], Main_table[Order Date], "&gt;"&amp;Main_table[[#This Row],[Order Date]]-30,Main_table[Order Date], "&lt;="&amp;Main_table[[#This Row],[Order Date]])</f>
        <v>1461520</v>
      </c>
      <c r="P879" s="25">
        <f>SUMIFS(Main_table[Amount], Main_table[Order Date], "&gt;"&amp;Main_table[[#This Row],[Order Date]]-90,Main_table[Order Date], "&lt;="&amp;Main_table[[#This Row],[Order Date]])</f>
        <v>5735320</v>
      </c>
      <c r="Q879" s="25">
        <f>SUMIFS(Main_table[Amount], Main_table[Order Date], "&gt;"&amp;DATE(2022, 9, 12)-30, Main_table[Order Date], "&lt;="&amp;DATE(2022, 9, 12))</f>
        <v>8929710</v>
      </c>
      <c r="R879" s="25">
        <f>SUMIFS(Main_table[Amount], Main_table[Order Date], "&gt;"&amp;DATE(2022, 9, 12)-90, Main_table[Order Date], "&lt;="&amp;DATE(2022, 9, 12))</f>
        <v>12529390</v>
      </c>
      <c r="S879" s="25" t="b">
        <f>AND(Main_table[[#This Row],[Order Date]] &gt; DATE(2022,8,12), Main_table[[#This Row],[Order Date]] &lt;=DATE(2022,9,12))</f>
        <v>0</v>
      </c>
    </row>
    <row r="880" spans="2:19" ht="13.8" x14ac:dyDescent="0.25">
      <c r="B880" s="6" t="s">
        <v>2384</v>
      </c>
      <c r="C880" s="15">
        <v>44785</v>
      </c>
      <c r="D880" s="6" t="str">
        <f>TEXT(Main_table[[#This Row],[Order Date]],"d")</f>
        <v>12</v>
      </c>
      <c r="E880" s="6" t="str">
        <f>TEXT(Main_table[[#This Row],[Order Date]],"dddd")</f>
        <v>Friday</v>
      </c>
      <c r="F880" s="6" t="str">
        <f>TEXT(Main_table[[#This Row],[Order Date]],"mmmm")</f>
        <v>August</v>
      </c>
      <c r="G880" s="6" t="s">
        <v>2243</v>
      </c>
      <c r="H880" s="6" t="s">
        <v>2244</v>
      </c>
      <c r="I880" s="6" t="s">
        <v>32</v>
      </c>
      <c r="J880" s="6" t="s">
        <v>41</v>
      </c>
      <c r="K880" s="25">
        <v>3200</v>
      </c>
      <c r="L880" s="26">
        <v>5</v>
      </c>
      <c r="M880" s="25">
        <f>Main_table[[#This Row],[Qty]]*Main_table[[#This Row],[Price]]</f>
        <v>16000</v>
      </c>
      <c r="N880" s="6" t="s">
        <v>23</v>
      </c>
      <c r="O880" s="25">
        <f>SUMIFS(Main_table[Amount], Main_table[Order Date], "&gt;"&amp;Main_table[[#This Row],[Order Date]]-30,Main_table[Order Date], "&lt;="&amp;Main_table[[#This Row],[Order Date]])</f>
        <v>1461520</v>
      </c>
      <c r="P880" s="25">
        <f>SUMIFS(Main_table[Amount], Main_table[Order Date], "&gt;"&amp;Main_table[[#This Row],[Order Date]]-90,Main_table[Order Date], "&lt;="&amp;Main_table[[#This Row],[Order Date]])</f>
        <v>5735320</v>
      </c>
      <c r="Q880" s="25">
        <f>SUMIFS(Main_table[Amount], Main_table[Order Date], "&gt;"&amp;DATE(2022, 9, 12)-30, Main_table[Order Date], "&lt;="&amp;DATE(2022, 9, 12))</f>
        <v>8929710</v>
      </c>
      <c r="R880" s="25">
        <f>SUMIFS(Main_table[Amount], Main_table[Order Date], "&gt;"&amp;DATE(2022, 9, 12)-90, Main_table[Order Date], "&lt;="&amp;DATE(2022, 9, 12))</f>
        <v>12529390</v>
      </c>
      <c r="S880" s="25" t="b">
        <f>AND(Main_table[[#This Row],[Order Date]] &gt; DATE(2022,8,12), Main_table[[#This Row],[Order Date]] &lt;=DATE(2022,9,12))</f>
        <v>0</v>
      </c>
    </row>
    <row r="881" spans="2:19" ht="13.8" x14ac:dyDescent="0.25">
      <c r="B881" s="6" t="s">
        <v>2385</v>
      </c>
      <c r="C881" s="15">
        <v>44785</v>
      </c>
      <c r="D881" s="6" t="str">
        <f>TEXT(Main_table[[#This Row],[Order Date]],"d")</f>
        <v>12</v>
      </c>
      <c r="E881" s="6" t="str">
        <f>TEXT(Main_table[[#This Row],[Order Date]],"dddd")</f>
        <v>Friday</v>
      </c>
      <c r="F881" s="6" t="str">
        <f>TEXT(Main_table[[#This Row],[Order Date]],"mmmm")</f>
        <v>August</v>
      </c>
      <c r="G881" s="6" t="s">
        <v>2246</v>
      </c>
      <c r="H881" s="6" t="s">
        <v>2247</v>
      </c>
      <c r="I881" s="6" t="s">
        <v>15</v>
      </c>
      <c r="J881" s="6" t="s">
        <v>45</v>
      </c>
      <c r="K881" s="25">
        <v>2900</v>
      </c>
      <c r="L881" s="26">
        <v>3</v>
      </c>
      <c r="M881" s="25">
        <f>Main_table[[#This Row],[Qty]]*Main_table[[#This Row],[Price]]</f>
        <v>8700</v>
      </c>
      <c r="N881" s="29" t="s">
        <v>17</v>
      </c>
      <c r="O881" s="25">
        <f>SUMIFS(Main_table[Amount], Main_table[Order Date], "&gt;"&amp;Main_table[[#This Row],[Order Date]]-30,Main_table[Order Date], "&lt;="&amp;Main_table[[#This Row],[Order Date]])</f>
        <v>1461520</v>
      </c>
      <c r="P881" s="25">
        <f>SUMIFS(Main_table[Amount], Main_table[Order Date], "&gt;"&amp;Main_table[[#This Row],[Order Date]]-90,Main_table[Order Date], "&lt;="&amp;Main_table[[#This Row],[Order Date]])</f>
        <v>5735320</v>
      </c>
      <c r="Q881" s="25">
        <f>SUMIFS(Main_table[Amount], Main_table[Order Date], "&gt;"&amp;DATE(2022, 9, 12)-30, Main_table[Order Date], "&lt;="&amp;DATE(2022, 9, 12))</f>
        <v>8929710</v>
      </c>
      <c r="R881" s="25">
        <f>SUMIFS(Main_table[Amount], Main_table[Order Date], "&gt;"&amp;DATE(2022, 9, 12)-90, Main_table[Order Date], "&lt;="&amp;DATE(2022, 9, 12))</f>
        <v>12529390</v>
      </c>
      <c r="S881" s="25" t="b">
        <f>AND(Main_table[[#This Row],[Order Date]] &gt; DATE(2022,8,12), Main_table[[#This Row],[Order Date]] &lt;=DATE(2022,9,12))</f>
        <v>0</v>
      </c>
    </row>
    <row r="882" spans="2:19" ht="13.8" x14ac:dyDescent="0.25">
      <c r="B882" s="6" t="s">
        <v>2386</v>
      </c>
      <c r="C882" s="15">
        <v>44785</v>
      </c>
      <c r="D882" s="6" t="str">
        <f>TEXT(Main_table[[#This Row],[Order Date]],"d")</f>
        <v>12</v>
      </c>
      <c r="E882" s="6" t="str">
        <f>TEXT(Main_table[[#This Row],[Order Date]],"dddd")</f>
        <v>Friday</v>
      </c>
      <c r="F882" s="6" t="str">
        <f>TEXT(Main_table[[#This Row],[Order Date]],"mmmm")</f>
        <v>August</v>
      </c>
      <c r="G882" s="6" t="s">
        <v>2180</v>
      </c>
      <c r="H882" s="6" t="s">
        <v>2181</v>
      </c>
      <c r="I882" s="6" t="s">
        <v>27</v>
      </c>
      <c r="J882" s="6" t="s">
        <v>37</v>
      </c>
      <c r="K882" s="25">
        <v>190</v>
      </c>
      <c r="L882" s="26">
        <v>1</v>
      </c>
      <c r="M882" s="25">
        <f>Main_table[[#This Row],[Qty]]*Main_table[[#This Row],[Price]]</f>
        <v>190</v>
      </c>
      <c r="N882" s="6" t="s">
        <v>23</v>
      </c>
      <c r="O882" s="25">
        <f>SUMIFS(Main_table[Amount], Main_table[Order Date], "&gt;"&amp;Main_table[[#This Row],[Order Date]]-30,Main_table[Order Date], "&lt;="&amp;Main_table[[#This Row],[Order Date]])</f>
        <v>1461520</v>
      </c>
      <c r="P882" s="25">
        <f>SUMIFS(Main_table[Amount], Main_table[Order Date], "&gt;"&amp;Main_table[[#This Row],[Order Date]]-90,Main_table[Order Date], "&lt;="&amp;Main_table[[#This Row],[Order Date]])</f>
        <v>5735320</v>
      </c>
      <c r="Q882" s="25">
        <f>SUMIFS(Main_table[Amount], Main_table[Order Date], "&gt;"&amp;DATE(2022, 9, 12)-30, Main_table[Order Date], "&lt;="&amp;DATE(2022, 9, 12))</f>
        <v>8929710</v>
      </c>
      <c r="R882" s="25">
        <f>SUMIFS(Main_table[Amount], Main_table[Order Date], "&gt;"&amp;DATE(2022, 9, 12)-90, Main_table[Order Date], "&lt;="&amp;DATE(2022, 9, 12))</f>
        <v>12529390</v>
      </c>
      <c r="S882" s="25" t="b">
        <f>AND(Main_table[[#This Row],[Order Date]] &gt; DATE(2022,8,12), Main_table[[#This Row],[Order Date]] &lt;=DATE(2022,9,12))</f>
        <v>0</v>
      </c>
    </row>
    <row r="883" spans="2:19" ht="13.8" x14ac:dyDescent="0.25">
      <c r="B883" s="6" t="s">
        <v>2387</v>
      </c>
      <c r="C883" s="15">
        <v>44785</v>
      </c>
      <c r="D883" s="6" t="str">
        <f>TEXT(Main_table[[#This Row],[Order Date]],"d")</f>
        <v>12</v>
      </c>
      <c r="E883" s="6" t="str">
        <f>TEXT(Main_table[[#This Row],[Order Date]],"dddd")</f>
        <v>Friday</v>
      </c>
      <c r="F883" s="6" t="str">
        <f>TEXT(Main_table[[#This Row],[Order Date]],"mmmm")</f>
        <v>August</v>
      </c>
      <c r="G883" s="6" t="s">
        <v>2183</v>
      </c>
      <c r="H883" s="6" t="s">
        <v>2184</v>
      </c>
      <c r="I883" s="6" t="s">
        <v>32</v>
      </c>
      <c r="J883" s="6" t="s">
        <v>41</v>
      </c>
      <c r="K883" s="25">
        <v>4000</v>
      </c>
      <c r="L883" s="26">
        <v>10</v>
      </c>
      <c r="M883" s="25">
        <f>Main_table[[#This Row],[Qty]]*Main_table[[#This Row],[Price]]</f>
        <v>40000</v>
      </c>
      <c r="N883" s="6" t="s">
        <v>17</v>
      </c>
      <c r="O883" s="25">
        <f>SUMIFS(Main_table[Amount], Main_table[Order Date], "&gt;"&amp;Main_table[[#This Row],[Order Date]]-30,Main_table[Order Date], "&lt;="&amp;Main_table[[#This Row],[Order Date]])</f>
        <v>1461520</v>
      </c>
      <c r="P883" s="25">
        <f>SUMIFS(Main_table[Amount], Main_table[Order Date], "&gt;"&amp;Main_table[[#This Row],[Order Date]]-90,Main_table[Order Date], "&lt;="&amp;Main_table[[#This Row],[Order Date]])</f>
        <v>5735320</v>
      </c>
      <c r="Q883" s="25">
        <f>SUMIFS(Main_table[Amount], Main_table[Order Date], "&gt;"&amp;DATE(2022, 9, 12)-30, Main_table[Order Date], "&lt;="&amp;DATE(2022, 9, 12))</f>
        <v>8929710</v>
      </c>
      <c r="R883" s="25">
        <f>SUMIFS(Main_table[Amount], Main_table[Order Date], "&gt;"&amp;DATE(2022, 9, 12)-90, Main_table[Order Date], "&lt;="&amp;DATE(2022, 9, 12))</f>
        <v>12529390</v>
      </c>
      <c r="S883" s="25" t="b">
        <f>AND(Main_table[[#This Row],[Order Date]] &gt; DATE(2022,8,12), Main_table[[#This Row],[Order Date]] &lt;=DATE(2022,9,12))</f>
        <v>0</v>
      </c>
    </row>
    <row r="884" spans="2:19" ht="13.8" x14ac:dyDescent="0.25">
      <c r="B884" s="6" t="s">
        <v>2388</v>
      </c>
      <c r="C884" s="15">
        <v>44786</v>
      </c>
      <c r="D884" s="6" t="str">
        <f>TEXT(Main_table[[#This Row],[Order Date]],"d")</f>
        <v>13</v>
      </c>
      <c r="E884" s="6" t="str">
        <f>TEXT(Main_table[[#This Row],[Order Date]],"dddd")</f>
        <v>Saturday</v>
      </c>
      <c r="F884" s="6" t="str">
        <f>TEXT(Main_table[[#This Row],[Order Date]],"mmmm")</f>
        <v>August</v>
      </c>
      <c r="G884" s="6" t="s">
        <v>2186</v>
      </c>
      <c r="H884" s="6" t="s">
        <v>2187</v>
      </c>
      <c r="I884" s="6" t="s">
        <v>15</v>
      </c>
      <c r="J884" s="6" t="s">
        <v>45</v>
      </c>
      <c r="K884" s="25">
        <v>1500</v>
      </c>
      <c r="L884" s="26">
        <v>3</v>
      </c>
      <c r="M884" s="25">
        <f>Main_table[[#This Row],[Qty]]*Main_table[[#This Row],[Price]]</f>
        <v>4500</v>
      </c>
      <c r="N884" s="29" t="s">
        <v>23</v>
      </c>
      <c r="O884" s="25">
        <f>SUMIFS(Main_table[Amount], Main_table[Order Date], "&gt;"&amp;Main_table[[#This Row],[Order Date]]-30,Main_table[Order Date], "&lt;="&amp;Main_table[[#This Row],[Order Date]])</f>
        <v>1470750</v>
      </c>
      <c r="P884" s="25">
        <f>SUMIFS(Main_table[Amount], Main_table[Order Date], "&gt;"&amp;Main_table[[#This Row],[Order Date]]-90,Main_table[Order Date], "&lt;="&amp;Main_table[[#This Row],[Order Date]])</f>
        <v>5744550</v>
      </c>
      <c r="Q884" s="25">
        <f>SUMIFS(Main_table[Amount], Main_table[Order Date], "&gt;"&amp;DATE(2022, 9, 12)-30, Main_table[Order Date], "&lt;="&amp;DATE(2022, 9, 12))</f>
        <v>8929710</v>
      </c>
      <c r="R884" s="25">
        <f>SUMIFS(Main_table[Amount], Main_table[Order Date], "&gt;"&amp;DATE(2022, 9, 12)-90, Main_table[Order Date], "&lt;="&amp;DATE(2022, 9, 12))</f>
        <v>12529390</v>
      </c>
      <c r="S884" s="25" t="b">
        <f>AND(Main_table[[#This Row],[Order Date]] &gt; DATE(2022,8,12), Main_table[[#This Row],[Order Date]] &lt;=DATE(2022,9,12))</f>
        <v>1</v>
      </c>
    </row>
    <row r="885" spans="2:19" ht="13.8" x14ac:dyDescent="0.25">
      <c r="B885" s="6" t="s">
        <v>2389</v>
      </c>
      <c r="C885" s="15">
        <v>44786</v>
      </c>
      <c r="D885" s="6" t="str">
        <f>TEXT(Main_table[[#This Row],[Order Date]],"d")</f>
        <v>13</v>
      </c>
      <c r="E885" s="6" t="str">
        <f>TEXT(Main_table[[#This Row],[Order Date]],"dddd")</f>
        <v>Saturday</v>
      </c>
      <c r="F885" s="6" t="str">
        <f>TEXT(Main_table[[#This Row],[Order Date]],"mmmm")</f>
        <v>August</v>
      </c>
      <c r="G885" s="6" t="s">
        <v>2189</v>
      </c>
      <c r="H885" s="6" t="s">
        <v>2190</v>
      </c>
      <c r="I885" s="6" t="s">
        <v>21</v>
      </c>
      <c r="J885" s="6" t="s">
        <v>16</v>
      </c>
      <c r="K885" s="25">
        <v>210</v>
      </c>
      <c r="L885" s="26">
        <v>4</v>
      </c>
      <c r="M885" s="25">
        <f>Main_table[[#This Row],[Qty]]*Main_table[[#This Row],[Price]]</f>
        <v>840</v>
      </c>
      <c r="N885" s="6" t="s">
        <v>17</v>
      </c>
      <c r="O885" s="25">
        <f>SUMIFS(Main_table[Amount], Main_table[Order Date], "&gt;"&amp;Main_table[[#This Row],[Order Date]]-30,Main_table[Order Date], "&lt;="&amp;Main_table[[#This Row],[Order Date]])</f>
        <v>1470750</v>
      </c>
      <c r="P885" s="25">
        <f>SUMIFS(Main_table[Amount], Main_table[Order Date], "&gt;"&amp;Main_table[[#This Row],[Order Date]]-90,Main_table[Order Date], "&lt;="&amp;Main_table[[#This Row],[Order Date]])</f>
        <v>5744550</v>
      </c>
      <c r="Q885" s="25">
        <f>SUMIFS(Main_table[Amount], Main_table[Order Date], "&gt;"&amp;DATE(2022, 9, 12)-30, Main_table[Order Date], "&lt;="&amp;DATE(2022, 9, 12))</f>
        <v>8929710</v>
      </c>
      <c r="R885" s="25">
        <f>SUMIFS(Main_table[Amount], Main_table[Order Date], "&gt;"&amp;DATE(2022, 9, 12)-90, Main_table[Order Date], "&lt;="&amp;DATE(2022, 9, 12))</f>
        <v>12529390</v>
      </c>
      <c r="S885" s="25" t="b">
        <f>AND(Main_table[[#This Row],[Order Date]] &gt; DATE(2022,8,12), Main_table[[#This Row],[Order Date]] &lt;=DATE(2022,9,12))</f>
        <v>1</v>
      </c>
    </row>
    <row r="886" spans="2:19" ht="13.8" x14ac:dyDescent="0.25">
      <c r="B886" s="6" t="s">
        <v>2390</v>
      </c>
      <c r="C886" s="15">
        <v>44786</v>
      </c>
      <c r="D886" s="6" t="str">
        <f>TEXT(Main_table[[#This Row],[Order Date]],"d")</f>
        <v>13</v>
      </c>
      <c r="E886" s="6" t="str">
        <f>TEXT(Main_table[[#This Row],[Order Date]],"dddd")</f>
        <v>Saturday</v>
      </c>
      <c r="F886" s="6" t="str">
        <f>TEXT(Main_table[[#This Row],[Order Date]],"mmmm")</f>
        <v>August</v>
      </c>
      <c r="G886" s="6" t="s">
        <v>2192</v>
      </c>
      <c r="H886" s="6" t="s">
        <v>2193</v>
      </c>
      <c r="I886" s="6" t="s">
        <v>27</v>
      </c>
      <c r="J886" s="6" t="s">
        <v>22</v>
      </c>
      <c r="K886" s="25">
        <v>4000</v>
      </c>
      <c r="L886" s="26">
        <v>5</v>
      </c>
      <c r="M886" s="25">
        <f>Main_table[[#This Row],[Qty]]*Main_table[[#This Row],[Price]]</f>
        <v>20000</v>
      </c>
      <c r="N886" s="6" t="s">
        <v>23</v>
      </c>
      <c r="O886" s="25">
        <f>SUMIFS(Main_table[Amount], Main_table[Order Date], "&gt;"&amp;Main_table[[#This Row],[Order Date]]-30,Main_table[Order Date], "&lt;="&amp;Main_table[[#This Row],[Order Date]])</f>
        <v>1470750</v>
      </c>
      <c r="P886" s="25">
        <f>SUMIFS(Main_table[Amount], Main_table[Order Date], "&gt;"&amp;Main_table[[#This Row],[Order Date]]-90,Main_table[Order Date], "&lt;="&amp;Main_table[[#This Row],[Order Date]])</f>
        <v>5744550</v>
      </c>
      <c r="Q886" s="25">
        <f>SUMIFS(Main_table[Amount], Main_table[Order Date], "&gt;"&amp;DATE(2022, 9, 12)-30, Main_table[Order Date], "&lt;="&amp;DATE(2022, 9, 12))</f>
        <v>8929710</v>
      </c>
      <c r="R886" s="25">
        <f>SUMIFS(Main_table[Amount], Main_table[Order Date], "&gt;"&amp;DATE(2022, 9, 12)-90, Main_table[Order Date], "&lt;="&amp;DATE(2022, 9, 12))</f>
        <v>12529390</v>
      </c>
      <c r="S886" s="25" t="b">
        <f>AND(Main_table[[#This Row],[Order Date]] &gt; DATE(2022,8,12), Main_table[[#This Row],[Order Date]] &lt;=DATE(2022,9,12))</f>
        <v>1</v>
      </c>
    </row>
    <row r="887" spans="2:19" ht="13.8" x14ac:dyDescent="0.25">
      <c r="B887" s="6" t="s">
        <v>2391</v>
      </c>
      <c r="C887" s="15">
        <v>44786</v>
      </c>
      <c r="D887" s="6" t="str">
        <f>TEXT(Main_table[[#This Row],[Order Date]],"d")</f>
        <v>13</v>
      </c>
      <c r="E887" s="6" t="str">
        <f>TEXT(Main_table[[#This Row],[Order Date]],"dddd")</f>
        <v>Saturday</v>
      </c>
      <c r="F887" s="6" t="str">
        <f>TEXT(Main_table[[#This Row],[Order Date]],"mmmm")</f>
        <v>August</v>
      </c>
      <c r="G887" s="6" t="s">
        <v>2195</v>
      </c>
      <c r="H887" s="6" t="s">
        <v>2196</v>
      </c>
      <c r="I887" s="6" t="s">
        <v>32</v>
      </c>
      <c r="J887" s="6" t="s">
        <v>28</v>
      </c>
      <c r="K887" s="25">
        <v>3200</v>
      </c>
      <c r="L887" s="26">
        <v>6</v>
      </c>
      <c r="M887" s="25">
        <f>Main_table[[#This Row],[Qty]]*Main_table[[#This Row],[Price]]</f>
        <v>19200</v>
      </c>
      <c r="N887" s="6" t="s">
        <v>17</v>
      </c>
      <c r="O887" s="25">
        <f>SUMIFS(Main_table[Amount], Main_table[Order Date], "&gt;"&amp;Main_table[[#This Row],[Order Date]]-30,Main_table[Order Date], "&lt;="&amp;Main_table[[#This Row],[Order Date]])</f>
        <v>1470750</v>
      </c>
      <c r="P887" s="25">
        <f>SUMIFS(Main_table[Amount], Main_table[Order Date], "&gt;"&amp;Main_table[[#This Row],[Order Date]]-90,Main_table[Order Date], "&lt;="&amp;Main_table[[#This Row],[Order Date]])</f>
        <v>5744550</v>
      </c>
      <c r="Q887" s="25">
        <f>SUMIFS(Main_table[Amount], Main_table[Order Date], "&gt;"&amp;DATE(2022, 9, 12)-30, Main_table[Order Date], "&lt;="&amp;DATE(2022, 9, 12))</f>
        <v>8929710</v>
      </c>
      <c r="R887" s="25">
        <f>SUMIFS(Main_table[Amount], Main_table[Order Date], "&gt;"&amp;DATE(2022, 9, 12)-90, Main_table[Order Date], "&lt;="&amp;DATE(2022, 9, 12))</f>
        <v>12529390</v>
      </c>
      <c r="S887" s="25" t="b">
        <f>AND(Main_table[[#This Row],[Order Date]] &gt; DATE(2022,8,12), Main_table[[#This Row],[Order Date]] &lt;=DATE(2022,9,12))</f>
        <v>1</v>
      </c>
    </row>
    <row r="888" spans="2:19" ht="13.8" x14ac:dyDescent="0.25">
      <c r="B888" s="6" t="s">
        <v>2392</v>
      </c>
      <c r="C888" s="15">
        <v>44786</v>
      </c>
      <c r="D888" s="6" t="str">
        <f>TEXT(Main_table[[#This Row],[Order Date]],"d")</f>
        <v>13</v>
      </c>
      <c r="E888" s="6" t="str">
        <f>TEXT(Main_table[[#This Row],[Order Date]],"dddd")</f>
        <v>Saturday</v>
      </c>
      <c r="F888" s="6" t="str">
        <f>TEXT(Main_table[[#This Row],[Order Date]],"mmmm")</f>
        <v>August</v>
      </c>
      <c r="G888" s="6" t="s">
        <v>2198</v>
      </c>
      <c r="H888" s="6" t="s">
        <v>2199</v>
      </c>
      <c r="I888" s="6" t="s">
        <v>15</v>
      </c>
      <c r="J888" s="6" t="s">
        <v>33</v>
      </c>
      <c r="K888" s="25">
        <v>2900</v>
      </c>
      <c r="L888" s="26">
        <v>5</v>
      </c>
      <c r="M888" s="25">
        <f>Main_table[[#This Row],[Qty]]*Main_table[[#This Row],[Price]]</f>
        <v>14500</v>
      </c>
      <c r="N888" s="29" t="s">
        <v>23</v>
      </c>
      <c r="O888" s="25">
        <f>SUMIFS(Main_table[Amount], Main_table[Order Date], "&gt;"&amp;Main_table[[#This Row],[Order Date]]-30,Main_table[Order Date], "&lt;="&amp;Main_table[[#This Row],[Order Date]])</f>
        <v>1470750</v>
      </c>
      <c r="P888" s="25">
        <f>SUMIFS(Main_table[Amount], Main_table[Order Date], "&gt;"&amp;Main_table[[#This Row],[Order Date]]-90,Main_table[Order Date], "&lt;="&amp;Main_table[[#This Row],[Order Date]])</f>
        <v>5744550</v>
      </c>
      <c r="Q888" s="25">
        <f>SUMIFS(Main_table[Amount], Main_table[Order Date], "&gt;"&amp;DATE(2022, 9, 12)-30, Main_table[Order Date], "&lt;="&amp;DATE(2022, 9, 12))</f>
        <v>8929710</v>
      </c>
      <c r="R888" s="25">
        <f>SUMIFS(Main_table[Amount], Main_table[Order Date], "&gt;"&amp;DATE(2022, 9, 12)-90, Main_table[Order Date], "&lt;="&amp;DATE(2022, 9, 12))</f>
        <v>12529390</v>
      </c>
      <c r="S888" s="25" t="b">
        <f>AND(Main_table[[#This Row],[Order Date]] &gt; DATE(2022,8,12), Main_table[[#This Row],[Order Date]] &lt;=DATE(2022,9,12))</f>
        <v>1</v>
      </c>
    </row>
    <row r="889" spans="2:19" ht="13.8" x14ac:dyDescent="0.25">
      <c r="B889" s="6" t="s">
        <v>2393</v>
      </c>
      <c r="C889" s="15">
        <v>44787</v>
      </c>
      <c r="D889" s="6" t="str">
        <f>TEXT(Main_table[[#This Row],[Order Date]],"d")</f>
        <v>14</v>
      </c>
      <c r="E889" s="6" t="str">
        <f>TEXT(Main_table[[#This Row],[Order Date]],"dddd")</f>
        <v>Sunday</v>
      </c>
      <c r="F889" s="6" t="str">
        <f>TEXT(Main_table[[#This Row],[Order Date]],"mmmm")</f>
        <v>August</v>
      </c>
      <c r="G889" s="6" t="s">
        <v>2201</v>
      </c>
      <c r="H889" s="6" t="s">
        <v>2202</v>
      </c>
      <c r="I889" s="6" t="s">
        <v>21</v>
      </c>
      <c r="J889" s="6" t="s">
        <v>37</v>
      </c>
      <c r="K889" s="25">
        <v>190</v>
      </c>
      <c r="L889" s="26">
        <v>6</v>
      </c>
      <c r="M889" s="25">
        <f>Main_table[[#This Row],[Qty]]*Main_table[[#This Row],[Price]]</f>
        <v>1140</v>
      </c>
      <c r="N889" s="6" t="s">
        <v>17</v>
      </c>
      <c r="O889" s="25">
        <f>SUMIFS(Main_table[Amount], Main_table[Order Date], "&gt;"&amp;Main_table[[#This Row],[Order Date]]-30,Main_table[Order Date], "&lt;="&amp;Main_table[[#This Row],[Order Date]])</f>
        <v>1429910</v>
      </c>
      <c r="P889" s="25">
        <f>SUMIFS(Main_table[Amount], Main_table[Order Date], "&gt;"&amp;Main_table[[#This Row],[Order Date]]-90,Main_table[Order Date], "&lt;="&amp;Main_table[[#This Row],[Order Date]])</f>
        <v>5736480</v>
      </c>
      <c r="Q889" s="25">
        <f>SUMIFS(Main_table[Amount], Main_table[Order Date], "&gt;"&amp;DATE(2022, 9, 12)-30, Main_table[Order Date], "&lt;="&amp;DATE(2022, 9, 12))</f>
        <v>8929710</v>
      </c>
      <c r="R889" s="25">
        <f>SUMIFS(Main_table[Amount], Main_table[Order Date], "&gt;"&amp;DATE(2022, 9, 12)-90, Main_table[Order Date], "&lt;="&amp;DATE(2022, 9, 12))</f>
        <v>12529390</v>
      </c>
      <c r="S889" s="25" t="b">
        <f>AND(Main_table[[#This Row],[Order Date]] &gt; DATE(2022,8,12), Main_table[[#This Row],[Order Date]] &lt;=DATE(2022,9,12))</f>
        <v>1</v>
      </c>
    </row>
    <row r="890" spans="2:19" ht="13.8" x14ac:dyDescent="0.25">
      <c r="B890" s="6" t="s">
        <v>2394</v>
      </c>
      <c r="C890" s="15">
        <v>44787</v>
      </c>
      <c r="D890" s="6" t="str">
        <f>TEXT(Main_table[[#This Row],[Order Date]],"d")</f>
        <v>14</v>
      </c>
      <c r="E890" s="6" t="str">
        <f>TEXT(Main_table[[#This Row],[Order Date]],"dddd")</f>
        <v>Sunday</v>
      </c>
      <c r="F890" s="6" t="str">
        <f>TEXT(Main_table[[#This Row],[Order Date]],"mmmm")</f>
        <v>August</v>
      </c>
      <c r="G890" s="6" t="s">
        <v>2204</v>
      </c>
      <c r="H890" s="6" t="s">
        <v>2205</v>
      </c>
      <c r="I890" s="6" t="s">
        <v>27</v>
      </c>
      <c r="J890" s="6" t="s">
        <v>41</v>
      </c>
      <c r="K890" s="25">
        <v>4000</v>
      </c>
      <c r="L890" s="26">
        <v>5</v>
      </c>
      <c r="M890" s="25">
        <f>Main_table[[#This Row],[Qty]]*Main_table[[#This Row],[Price]]</f>
        <v>20000</v>
      </c>
      <c r="N890" s="6" t="s">
        <v>23</v>
      </c>
      <c r="O890" s="25">
        <f>SUMIFS(Main_table[Amount], Main_table[Order Date], "&gt;"&amp;Main_table[[#This Row],[Order Date]]-30,Main_table[Order Date], "&lt;="&amp;Main_table[[#This Row],[Order Date]])</f>
        <v>1429910</v>
      </c>
      <c r="P890" s="25">
        <f>SUMIFS(Main_table[Amount], Main_table[Order Date], "&gt;"&amp;Main_table[[#This Row],[Order Date]]-90,Main_table[Order Date], "&lt;="&amp;Main_table[[#This Row],[Order Date]])</f>
        <v>5736480</v>
      </c>
      <c r="Q890" s="25">
        <f>SUMIFS(Main_table[Amount], Main_table[Order Date], "&gt;"&amp;DATE(2022, 9, 12)-30, Main_table[Order Date], "&lt;="&amp;DATE(2022, 9, 12))</f>
        <v>8929710</v>
      </c>
      <c r="R890" s="25">
        <f>SUMIFS(Main_table[Amount], Main_table[Order Date], "&gt;"&amp;DATE(2022, 9, 12)-90, Main_table[Order Date], "&lt;="&amp;DATE(2022, 9, 12))</f>
        <v>12529390</v>
      </c>
      <c r="S890" s="25" t="b">
        <f>AND(Main_table[[#This Row],[Order Date]] &gt; DATE(2022,8,12), Main_table[[#This Row],[Order Date]] &lt;=DATE(2022,9,12))</f>
        <v>1</v>
      </c>
    </row>
    <row r="891" spans="2:19" ht="13.8" x14ac:dyDescent="0.25">
      <c r="B891" s="6" t="s">
        <v>2395</v>
      </c>
      <c r="C891" s="15">
        <v>44787</v>
      </c>
      <c r="D891" s="6" t="str">
        <f>TEXT(Main_table[[#This Row],[Order Date]],"d")</f>
        <v>14</v>
      </c>
      <c r="E891" s="6" t="str">
        <f>TEXT(Main_table[[#This Row],[Order Date]],"dddd")</f>
        <v>Sunday</v>
      </c>
      <c r="F891" s="6" t="str">
        <f>TEXT(Main_table[[#This Row],[Order Date]],"mmmm")</f>
        <v>August</v>
      </c>
      <c r="G891" s="6" t="s">
        <v>2207</v>
      </c>
      <c r="H891" s="6" t="s">
        <v>2208</v>
      </c>
      <c r="I891" s="6" t="s">
        <v>32</v>
      </c>
      <c r="J891" s="6" t="s">
        <v>45</v>
      </c>
      <c r="K891" s="25">
        <v>1500</v>
      </c>
      <c r="L891" s="26">
        <v>6</v>
      </c>
      <c r="M891" s="25">
        <f>Main_table[[#This Row],[Qty]]*Main_table[[#This Row],[Price]]</f>
        <v>9000</v>
      </c>
      <c r="N891" s="6" t="s">
        <v>17</v>
      </c>
      <c r="O891" s="25">
        <f>SUMIFS(Main_table[Amount], Main_table[Order Date], "&gt;"&amp;Main_table[[#This Row],[Order Date]]-30,Main_table[Order Date], "&lt;="&amp;Main_table[[#This Row],[Order Date]])</f>
        <v>1429910</v>
      </c>
      <c r="P891" s="25">
        <f>SUMIFS(Main_table[Amount], Main_table[Order Date], "&gt;"&amp;Main_table[[#This Row],[Order Date]]-90,Main_table[Order Date], "&lt;="&amp;Main_table[[#This Row],[Order Date]])</f>
        <v>5736480</v>
      </c>
      <c r="Q891" s="25">
        <f>SUMIFS(Main_table[Amount], Main_table[Order Date], "&gt;"&amp;DATE(2022, 9, 12)-30, Main_table[Order Date], "&lt;="&amp;DATE(2022, 9, 12))</f>
        <v>8929710</v>
      </c>
      <c r="R891" s="25">
        <f>SUMIFS(Main_table[Amount], Main_table[Order Date], "&gt;"&amp;DATE(2022, 9, 12)-90, Main_table[Order Date], "&lt;="&amp;DATE(2022, 9, 12))</f>
        <v>12529390</v>
      </c>
      <c r="S891" s="25" t="b">
        <f>AND(Main_table[[#This Row],[Order Date]] &gt; DATE(2022,8,12), Main_table[[#This Row],[Order Date]] &lt;=DATE(2022,9,12))</f>
        <v>1</v>
      </c>
    </row>
    <row r="892" spans="2:19" ht="13.8" x14ac:dyDescent="0.25">
      <c r="B892" s="6" t="s">
        <v>2396</v>
      </c>
      <c r="C892" s="15">
        <v>44787</v>
      </c>
      <c r="D892" s="6" t="str">
        <f>TEXT(Main_table[[#This Row],[Order Date]],"d")</f>
        <v>14</v>
      </c>
      <c r="E892" s="6" t="str">
        <f>TEXT(Main_table[[#This Row],[Order Date]],"dddd")</f>
        <v>Sunday</v>
      </c>
      <c r="F892" s="6" t="str">
        <f>TEXT(Main_table[[#This Row],[Order Date]],"mmmm")</f>
        <v>August</v>
      </c>
      <c r="G892" s="6" t="s">
        <v>2210</v>
      </c>
      <c r="H892" s="6" t="s">
        <v>2211</v>
      </c>
      <c r="I892" s="6" t="s">
        <v>15</v>
      </c>
      <c r="J892" s="6" t="s">
        <v>16</v>
      </c>
      <c r="K892" s="25">
        <v>210</v>
      </c>
      <c r="L892" s="26">
        <v>2</v>
      </c>
      <c r="M892" s="25">
        <f>Main_table[[#This Row],[Qty]]*Main_table[[#This Row],[Price]]</f>
        <v>420</v>
      </c>
      <c r="N892" s="29" t="s">
        <v>23</v>
      </c>
      <c r="O892" s="25">
        <f>SUMIFS(Main_table[Amount], Main_table[Order Date], "&gt;"&amp;Main_table[[#This Row],[Order Date]]-30,Main_table[Order Date], "&lt;="&amp;Main_table[[#This Row],[Order Date]])</f>
        <v>1429910</v>
      </c>
      <c r="P892" s="25">
        <f>SUMIFS(Main_table[Amount], Main_table[Order Date], "&gt;"&amp;Main_table[[#This Row],[Order Date]]-90,Main_table[Order Date], "&lt;="&amp;Main_table[[#This Row],[Order Date]])</f>
        <v>5736480</v>
      </c>
      <c r="Q892" s="25">
        <f>SUMIFS(Main_table[Amount], Main_table[Order Date], "&gt;"&amp;DATE(2022, 9, 12)-30, Main_table[Order Date], "&lt;="&amp;DATE(2022, 9, 12))</f>
        <v>8929710</v>
      </c>
      <c r="R892" s="25">
        <f>SUMIFS(Main_table[Amount], Main_table[Order Date], "&gt;"&amp;DATE(2022, 9, 12)-90, Main_table[Order Date], "&lt;="&amp;DATE(2022, 9, 12))</f>
        <v>12529390</v>
      </c>
      <c r="S892" s="25" t="b">
        <f>AND(Main_table[[#This Row],[Order Date]] &gt; DATE(2022,8,12), Main_table[[#This Row],[Order Date]] &lt;=DATE(2022,9,12))</f>
        <v>1</v>
      </c>
    </row>
    <row r="893" spans="2:19" ht="13.8" x14ac:dyDescent="0.25">
      <c r="B893" s="6" t="s">
        <v>2397</v>
      </c>
      <c r="C893" s="15">
        <v>44787</v>
      </c>
      <c r="D893" s="6" t="str">
        <f>TEXT(Main_table[[#This Row],[Order Date]],"d")</f>
        <v>14</v>
      </c>
      <c r="E893" s="6" t="str">
        <f>TEXT(Main_table[[#This Row],[Order Date]],"dddd")</f>
        <v>Sunday</v>
      </c>
      <c r="F893" s="6" t="str">
        <f>TEXT(Main_table[[#This Row],[Order Date]],"mmmm")</f>
        <v>August</v>
      </c>
      <c r="G893" s="6" t="s">
        <v>2213</v>
      </c>
      <c r="H893" s="6" t="s">
        <v>2214</v>
      </c>
      <c r="I893" s="6" t="s">
        <v>21</v>
      </c>
      <c r="J893" s="6" t="s">
        <v>22</v>
      </c>
      <c r="K893" s="25">
        <v>4000</v>
      </c>
      <c r="L893" s="26">
        <v>3</v>
      </c>
      <c r="M893" s="25">
        <f>Main_table[[#This Row],[Qty]]*Main_table[[#This Row],[Price]]</f>
        <v>12000</v>
      </c>
      <c r="N893" s="6" t="s">
        <v>17</v>
      </c>
      <c r="O893" s="25">
        <f>SUMIFS(Main_table[Amount], Main_table[Order Date], "&gt;"&amp;Main_table[[#This Row],[Order Date]]-30,Main_table[Order Date], "&lt;="&amp;Main_table[[#This Row],[Order Date]])</f>
        <v>1429910</v>
      </c>
      <c r="P893" s="25">
        <f>SUMIFS(Main_table[Amount], Main_table[Order Date], "&gt;"&amp;Main_table[[#This Row],[Order Date]]-90,Main_table[Order Date], "&lt;="&amp;Main_table[[#This Row],[Order Date]])</f>
        <v>5736480</v>
      </c>
      <c r="Q893" s="25">
        <f>SUMIFS(Main_table[Amount], Main_table[Order Date], "&gt;"&amp;DATE(2022, 9, 12)-30, Main_table[Order Date], "&lt;="&amp;DATE(2022, 9, 12))</f>
        <v>8929710</v>
      </c>
      <c r="R893" s="25">
        <f>SUMIFS(Main_table[Amount], Main_table[Order Date], "&gt;"&amp;DATE(2022, 9, 12)-90, Main_table[Order Date], "&lt;="&amp;DATE(2022, 9, 12))</f>
        <v>12529390</v>
      </c>
      <c r="S893" s="25" t="b">
        <f>AND(Main_table[[#This Row],[Order Date]] &gt; DATE(2022,8,12), Main_table[[#This Row],[Order Date]] &lt;=DATE(2022,9,12))</f>
        <v>1</v>
      </c>
    </row>
    <row r="894" spans="2:19" ht="13.8" x14ac:dyDescent="0.25">
      <c r="B894" s="6" t="s">
        <v>2398</v>
      </c>
      <c r="C894" s="15">
        <v>44788</v>
      </c>
      <c r="D894" s="6" t="str">
        <f>TEXT(Main_table[[#This Row],[Order Date]],"d")</f>
        <v>15</v>
      </c>
      <c r="E894" s="6" t="str">
        <f>TEXT(Main_table[[#This Row],[Order Date]],"dddd")</f>
        <v>Monday</v>
      </c>
      <c r="F894" s="6" t="str">
        <f>TEXT(Main_table[[#This Row],[Order Date]],"mmmm")</f>
        <v>August</v>
      </c>
      <c r="G894" s="6" t="s">
        <v>2216</v>
      </c>
      <c r="H894" s="6" t="s">
        <v>2217</v>
      </c>
      <c r="I894" s="6" t="s">
        <v>27</v>
      </c>
      <c r="J894" s="6" t="s">
        <v>28</v>
      </c>
      <c r="K894" s="25">
        <v>3200</v>
      </c>
      <c r="L894" s="26">
        <v>6</v>
      </c>
      <c r="M894" s="25">
        <f>Main_table[[#This Row],[Qty]]*Main_table[[#This Row],[Price]]</f>
        <v>19200</v>
      </c>
      <c r="N894" s="6" t="s">
        <v>23</v>
      </c>
      <c r="O894" s="25">
        <f>SUMIFS(Main_table[Amount], Main_table[Order Date], "&gt;"&amp;Main_table[[#This Row],[Order Date]]-30,Main_table[Order Date], "&lt;="&amp;Main_table[[#This Row],[Order Date]])</f>
        <v>1457720</v>
      </c>
      <c r="P894" s="25">
        <f>SUMIFS(Main_table[Amount], Main_table[Order Date], "&gt;"&amp;Main_table[[#This Row],[Order Date]]-90,Main_table[Order Date], "&lt;="&amp;Main_table[[#This Row],[Order Date]])</f>
        <v>5707420</v>
      </c>
      <c r="Q894" s="25">
        <f>SUMIFS(Main_table[Amount], Main_table[Order Date], "&gt;"&amp;DATE(2022, 9, 12)-30, Main_table[Order Date], "&lt;="&amp;DATE(2022, 9, 12))</f>
        <v>8929710</v>
      </c>
      <c r="R894" s="25">
        <f>SUMIFS(Main_table[Amount], Main_table[Order Date], "&gt;"&amp;DATE(2022, 9, 12)-90, Main_table[Order Date], "&lt;="&amp;DATE(2022, 9, 12))</f>
        <v>12529390</v>
      </c>
      <c r="S894" s="25" t="b">
        <f>AND(Main_table[[#This Row],[Order Date]] &gt; DATE(2022,8,12), Main_table[[#This Row],[Order Date]] &lt;=DATE(2022,9,12))</f>
        <v>1</v>
      </c>
    </row>
    <row r="895" spans="2:19" ht="13.8" x14ac:dyDescent="0.25">
      <c r="B895" s="6" t="s">
        <v>2399</v>
      </c>
      <c r="C895" s="15">
        <v>44788</v>
      </c>
      <c r="D895" s="6" t="str">
        <f>TEXT(Main_table[[#This Row],[Order Date]],"d")</f>
        <v>15</v>
      </c>
      <c r="E895" s="6" t="str">
        <f>TEXT(Main_table[[#This Row],[Order Date]],"dddd")</f>
        <v>Monday</v>
      </c>
      <c r="F895" s="6" t="str">
        <f>TEXT(Main_table[[#This Row],[Order Date]],"mmmm")</f>
        <v>August</v>
      </c>
      <c r="G895" s="6" t="s">
        <v>2219</v>
      </c>
      <c r="H895" s="6" t="s">
        <v>2220</v>
      </c>
      <c r="I895" s="6" t="s">
        <v>32</v>
      </c>
      <c r="J895" s="6" t="s">
        <v>33</v>
      </c>
      <c r="K895" s="25">
        <v>2900</v>
      </c>
      <c r="L895" s="26">
        <v>6</v>
      </c>
      <c r="M895" s="25">
        <f>Main_table[[#This Row],[Qty]]*Main_table[[#This Row],[Price]]</f>
        <v>17400</v>
      </c>
      <c r="N895" s="6" t="s">
        <v>17</v>
      </c>
      <c r="O895" s="25">
        <f>SUMIFS(Main_table[Amount], Main_table[Order Date], "&gt;"&amp;Main_table[[#This Row],[Order Date]]-30,Main_table[Order Date], "&lt;="&amp;Main_table[[#This Row],[Order Date]])</f>
        <v>1457720</v>
      </c>
      <c r="P895" s="25">
        <f>SUMIFS(Main_table[Amount], Main_table[Order Date], "&gt;"&amp;Main_table[[#This Row],[Order Date]]-90,Main_table[Order Date], "&lt;="&amp;Main_table[[#This Row],[Order Date]])</f>
        <v>5707420</v>
      </c>
      <c r="Q895" s="25">
        <f>SUMIFS(Main_table[Amount], Main_table[Order Date], "&gt;"&amp;DATE(2022, 9, 12)-30, Main_table[Order Date], "&lt;="&amp;DATE(2022, 9, 12))</f>
        <v>8929710</v>
      </c>
      <c r="R895" s="25">
        <f>SUMIFS(Main_table[Amount], Main_table[Order Date], "&gt;"&amp;DATE(2022, 9, 12)-90, Main_table[Order Date], "&lt;="&amp;DATE(2022, 9, 12))</f>
        <v>12529390</v>
      </c>
      <c r="S895" s="25" t="b">
        <f>AND(Main_table[[#This Row],[Order Date]] &gt; DATE(2022,8,12), Main_table[[#This Row],[Order Date]] &lt;=DATE(2022,9,12))</f>
        <v>1</v>
      </c>
    </row>
    <row r="896" spans="2:19" ht="13.8" x14ac:dyDescent="0.25">
      <c r="B896" s="6" t="s">
        <v>2400</v>
      </c>
      <c r="C896" s="15">
        <v>44788</v>
      </c>
      <c r="D896" s="6" t="str">
        <f>TEXT(Main_table[[#This Row],[Order Date]],"d")</f>
        <v>15</v>
      </c>
      <c r="E896" s="6" t="str">
        <f>TEXT(Main_table[[#This Row],[Order Date]],"dddd")</f>
        <v>Monday</v>
      </c>
      <c r="F896" s="6" t="str">
        <f>TEXT(Main_table[[#This Row],[Order Date]],"mmmm")</f>
        <v>August</v>
      </c>
      <c r="G896" s="6" t="s">
        <v>2222</v>
      </c>
      <c r="H896" s="6" t="s">
        <v>2223</v>
      </c>
      <c r="I896" s="6" t="s">
        <v>15</v>
      </c>
      <c r="J896" s="6" t="s">
        <v>37</v>
      </c>
      <c r="K896" s="25">
        <v>190</v>
      </c>
      <c r="L896" s="26">
        <v>6</v>
      </c>
      <c r="M896" s="25">
        <f>Main_table[[#This Row],[Qty]]*Main_table[[#This Row],[Price]]</f>
        <v>1140</v>
      </c>
      <c r="N896" s="29" t="s">
        <v>23</v>
      </c>
      <c r="O896" s="25">
        <f>SUMIFS(Main_table[Amount], Main_table[Order Date], "&gt;"&amp;Main_table[[#This Row],[Order Date]]-30,Main_table[Order Date], "&lt;="&amp;Main_table[[#This Row],[Order Date]])</f>
        <v>1457720</v>
      </c>
      <c r="P896" s="25">
        <f>SUMIFS(Main_table[Amount], Main_table[Order Date], "&gt;"&amp;Main_table[[#This Row],[Order Date]]-90,Main_table[Order Date], "&lt;="&amp;Main_table[[#This Row],[Order Date]])</f>
        <v>5707420</v>
      </c>
      <c r="Q896" s="25">
        <f>SUMIFS(Main_table[Amount], Main_table[Order Date], "&gt;"&amp;DATE(2022, 9, 12)-30, Main_table[Order Date], "&lt;="&amp;DATE(2022, 9, 12))</f>
        <v>8929710</v>
      </c>
      <c r="R896" s="25">
        <f>SUMIFS(Main_table[Amount], Main_table[Order Date], "&gt;"&amp;DATE(2022, 9, 12)-90, Main_table[Order Date], "&lt;="&amp;DATE(2022, 9, 12))</f>
        <v>12529390</v>
      </c>
      <c r="S896" s="25" t="b">
        <f>AND(Main_table[[#This Row],[Order Date]] &gt; DATE(2022,8,12), Main_table[[#This Row],[Order Date]] &lt;=DATE(2022,9,12))</f>
        <v>1</v>
      </c>
    </row>
    <row r="897" spans="2:19" ht="13.8" x14ac:dyDescent="0.25">
      <c r="B897" s="6" t="s">
        <v>2401</v>
      </c>
      <c r="C897" s="15">
        <v>44788</v>
      </c>
      <c r="D897" s="6" t="str">
        <f>TEXT(Main_table[[#This Row],[Order Date]],"d")</f>
        <v>15</v>
      </c>
      <c r="E897" s="6" t="str">
        <f>TEXT(Main_table[[#This Row],[Order Date]],"dddd")</f>
        <v>Monday</v>
      </c>
      <c r="F897" s="6" t="str">
        <f>TEXT(Main_table[[#This Row],[Order Date]],"mmmm")</f>
        <v>August</v>
      </c>
      <c r="G897" s="6" t="s">
        <v>2225</v>
      </c>
      <c r="H897" s="6" t="s">
        <v>2226</v>
      </c>
      <c r="I897" s="6" t="s">
        <v>21</v>
      </c>
      <c r="J897" s="6" t="s">
        <v>41</v>
      </c>
      <c r="K897" s="25">
        <v>4000</v>
      </c>
      <c r="L897" s="26">
        <v>6</v>
      </c>
      <c r="M897" s="25">
        <f>Main_table[[#This Row],[Qty]]*Main_table[[#This Row],[Price]]</f>
        <v>24000</v>
      </c>
      <c r="N897" s="6" t="s">
        <v>17</v>
      </c>
      <c r="O897" s="25">
        <f>SUMIFS(Main_table[Amount], Main_table[Order Date], "&gt;"&amp;Main_table[[#This Row],[Order Date]]-30,Main_table[Order Date], "&lt;="&amp;Main_table[[#This Row],[Order Date]])</f>
        <v>1457720</v>
      </c>
      <c r="P897" s="25">
        <f>SUMIFS(Main_table[Amount], Main_table[Order Date], "&gt;"&amp;Main_table[[#This Row],[Order Date]]-90,Main_table[Order Date], "&lt;="&amp;Main_table[[#This Row],[Order Date]])</f>
        <v>5707420</v>
      </c>
      <c r="Q897" s="25">
        <f>SUMIFS(Main_table[Amount], Main_table[Order Date], "&gt;"&amp;DATE(2022, 9, 12)-30, Main_table[Order Date], "&lt;="&amp;DATE(2022, 9, 12))</f>
        <v>8929710</v>
      </c>
      <c r="R897" s="25">
        <f>SUMIFS(Main_table[Amount], Main_table[Order Date], "&gt;"&amp;DATE(2022, 9, 12)-90, Main_table[Order Date], "&lt;="&amp;DATE(2022, 9, 12))</f>
        <v>12529390</v>
      </c>
      <c r="S897" s="25" t="b">
        <f>AND(Main_table[[#This Row],[Order Date]] &gt; DATE(2022,8,12), Main_table[[#This Row],[Order Date]] &lt;=DATE(2022,9,12))</f>
        <v>1</v>
      </c>
    </row>
    <row r="898" spans="2:19" ht="13.8" x14ac:dyDescent="0.25">
      <c r="B898" s="6" t="s">
        <v>2402</v>
      </c>
      <c r="C898" s="15">
        <v>44788</v>
      </c>
      <c r="D898" s="6" t="str">
        <f>TEXT(Main_table[[#This Row],[Order Date]],"d")</f>
        <v>15</v>
      </c>
      <c r="E898" s="6" t="str">
        <f>TEXT(Main_table[[#This Row],[Order Date]],"dddd")</f>
        <v>Monday</v>
      </c>
      <c r="F898" s="6" t="str">
        <f>TEXT(Main_table[[#This Row],[Order Date]],"mmmm")</f>
        <v>August</v>
      </c>
      <c r="G898" s="6" t="s">
        <v>2228</v>
      </c>
      <c r="H898" s="6" t="s">
        <v>2229</v>
      </c>
      <c r="I898" s="6" t="s">
        <v>27</v>
      </c>
      <c r="J898" s="6" t="s">
        <v>45</v>
      </c>
      <c r="K898" s="25">
        <v>1500</v>
      </c>
      <c r="L898" s="26">
        <v>6</v>
      </c>
      <c r="M898" s="25">
        <f>Main_table[[#This Row],[Qty]]*Main_table[[#This Row],[Price]]</f>
        <v>9000</v>
      </c>
      <c r="N898" s="6" t="s">
        <v>23</v>
      </c>
      <c r="O898" s="25">
        <f>SUMIFS(Main_table[Amount], Main_table[Order Date], "&gt;"&amp;Main_table[[#This Row],[Order Date]]-30,Main_table[Order Date], "&lt;="&amp;Main_table[[#This Row],[Order Date]])</f>
        <v>1457720</v>
      </c>
      <c r="P898" s="25">
        <f>SUMIFS(Main_table[Amount], Main_table[Order Date], "&gt;"&amp;Main_table[[#This Row],[Order Date]]-90,Main_table[Order Date], "&lt;="&amp;Main_table[[#This Row],[Order Date]])</f>
        <v>5707420</v>
      </c>
      <c r="Q898" s="25">
        <f>SUMIFS(Main_table[Amount], Main_table[Order Date], "&gt;"&amp;DATE(2022, 9, 12)-30, Main_table[Order Date], "&lt;="&amp;DATE(2022, 9, 12))</f>
        <v>8929710</v>
      </c>
      <c r="R898" s="25">
        <f>SUMIFS(Main_table[Amount], Main_table[Order Date], "&gt;"&amp;DATE(2022, 9, 12)-90, Main_table[Order Date], "&lt;="&amp;DATE(2022, 9, 12))</f>
        <v>12529390</v>
      </c>
      <c r="S898" s="25" t="b">
        <f>AND(Main_table[[#This Row],[Order Date]] &gt; DATE(2022,8,12), Main_table[[#This Row],[Order Date]] &lt;=DATE(2022,9,12))</f>
        <v>1</v>
      </c>
    </row>
    <row r="899" spans="2:19" ht="13.8" x14ac:dyDescent="0.25">
      <c r="B899" s="6" t="s">
        <v>2403</v>
      </c>
      <c r="C899" s="15">
        <v>44789</v>
      </c>
      <c r="D899" s="6" t="str">
        <f>TEXT(Main_table[[#This Row],[Order Date]],"d")</f>
        <v>16</v>
      </c>
      <c r="E899" s="6" t="str">
        <f>TEXT(Main_table[[#This Row],[Order Date]],"dddd")</f>
        <v>Tuesday</v>
      </c>
      <c r="F899" s="6" t="str">
        <f>TEXT(Main_table[[#This Row],[Order Date]],"mmmm")</f>
        <v>August</v>
      </c>
      <c r="G899" s="6" t="s">
        <v>2231</v>
      </c>
      <c r="H899" s="6" t="s">
        <v>2232</v>
      </c>
      <c r="I899" s="6" t="s">
        <v>27</v>
      </c>
      <c r="J899" s="6" t="s">
        <v>37</v>
      </c>
      <c r="K899" s="25">
        <v>210</v>
      </c>
      <c r="L899" s="26">
        <v>7</v>
      </c>
      <c r="M899" s="25">
        <f>Main_table[[#This Row],[Qty]]*Main_table[[#This Row],[Price]]</f>
        <v>1470</v>
      </c>
      <c r="N899" s="6" t="s">
        <v>17</v>
      </c>
      <c r="O899" s="25">
        <f>SUMIFS(Main_table[Amount], Main_table[Order Date], "&gt;"&amp;Main_table[[#This Row],[Order Date]]-30,Main_table[Order Date], "&lt;="&amp;Main_table[[#This Row],[Order Date]])</f>
        <v>1470040</v>
      </c>
      <c r="P899" s="25">
        <f>SUMIFS(Main_table[Amount], Main_table[Order Date], "&gt;"&amp;Main_table[[#This Row],[Order Date]]-90,Main_table[Order Date], "&lt;="&amp;Main_table[[#This Row],[Order Date]])</f>
        <v>5690250</v>
      </c>
      <c r="Q899" s="25">
        <f>SUMIFS(Main_table[Amount], Main_table[Order Date], "&gt;"&amp;DATE(2022, 9, 12)-30, Main_table[Order Date], "&lt;="&amp;DATE(2022, 9, 12))</f>
        <v>8929710</v>
      </c>
      <c r="R899" s="25">
        <f>SUMIFS(Main_table[Amount], Main_table[Order Date], "&gt;"&amp;DATE(2022, 9, 12)-90, Main_table[Order Date], "&lt;="&amp;DATE(2022, 9, 12))</f>
        <v>12529390</v>
      </c>
      <c r="S899" s="25" t="b">
        <f>AND(Main_table[[#This Row],[Order Date]] &gt; DATE(2022,8,12), Main_table[[#This Row],[Order Date]] &lt;=DATE(2022,9,12))</f>
        <v>1</v>
      </c>
    </row>
    <row r="900" spans="2:19" ht="13.8" x14ac:dyDescent="0.25">
      <c r="B900" s="6" t="s">
        <v>2404</v>
      </c>
      <c r="C900" s="15">
        <v>44789</v>
      </c>
      <c r="D900" s="6" t="str">
        <f>TEXT(Main_table[[#This Row],[Order Date]],"d")</f>
        <v>16</v>
      </c>
      <c r="E900" s="6" t="str">
        <f>TEXT(Main_table[[#This Row],[Order Date]],"dddd")</f>
        <v>Tuesday</v>
      </c>
      <c r="F900" s="6" t="str">
        <f>TEXT(Main_table[[#This Row],[Order Date]],"mmmm")</f>
        <v>August</v>
      </c>
      <c r="G900" s="6" t="s">
        <v>2234</v>
      </c>
      <c r="H900" s="6" t="s">
        <v>2235</v>
      </c>
      <c r="I900" s="6" t="s">
        <v>32</v>
      </c>
      <c r="J900" s="6" t="s">
        <v>41</v>
      </c>
      <c r="K900" s="25">
        <v>4000</v>
      </c>
      <c r="L900" s="26">
        <v>7</v>
      </c>
      <c r="M900" s="25">
        <f>Main_table[[#This Row],[Qty]]*Main_table[[#This Row],[Price]]</f>
        <v>28000</v>
      </c>
      <c r="N900" s="6" t="s">
        <v>23</v>
      </c>
      <c r="O900" s="25">
        <f>SUMIFS(Main_table[Amount], Main_table[Order Date], "&gt;"&amp;Main_table[[#This Row],[Order Date]]-30,Main_table[Order Date], "&lt;="&amp;Main_table[[#This Row],[Order Date]])</f>
        <v>1470040</v>
      </c>
      <c r="P900" s="25">
        <f>SUMIFS(Main_table[Amount], Main_table[Order Date], "&gt;"&amp;Main_table[[#This Row],[Order Date]]-90,Main_table[Order Date], "&lt;="&amp;Main_table[[#This Row],[Order Date]])</f>
        <v>5690250</v>
      </c>
      <c r="Q900" s="25">
        <f>SUMIFS(Main_table[Amount], Main_table[Order Date], "&gt;"&amp;DATE(2022, 9, 12)-30, Main_table[Order Date], "&lt;="&amp;DATE(2022, 9, 12))</f>
        <v>8929710</v>
      </c>
      <c r="R900" s="25">
        <f>SUMIFS(Main_table[Amount], Main_table[Order Date], "&gt;"&amp;DATE(2022, 9, 12)-90, Main_table[Order Date], "&lt;="&amp;DATE(2022, 9, 12))</f>
        <v>12529390</v>
      </c>
      <c r="S900" s="25" t="b">
        <f>AND(Main_table[[#This Row],[Order Date]] &gt; DATE(2022,8,12), Main_table[[#This Row],[Order Date]] &lt;=DATE(2022,9,12))</f>
        <v>1</v>
      </c>
    </row>
    <row r="901" spans="2:19" ht="13.8" x14ac:dyDescent="0.25">
      <c r="B901" s="6" t="s">
        <v>2405</v>
      </c>
      <c r="C901" s="15">
        <v>44789</v>
      </c>
      <c r="D901" s="6" t="str">
        <f>TEXT(Main_table[[#This Row],[Order Date]],"d")</f>
        <v>16</v>
      </c>
      <c r="E901" s="6" t="str">
        <f>TEXT(Main_table[[#This Row],[Order Date]],"dddd")</f>
        <v>Tuesday</v>
      </c>
      <c r="F901" s="6" t="str">
        <f>TEXT(Main_table[[#This Row],[Order Date]],"mmmm")</f>
        <v>August</v>
      </c>
      <c r="G901" s="6" t="s">
        <v>2237</v>
      </c>
      <c r="H901" s="6" t="s">
        <v>2238</v>
      </c>
      <c r="I901" s="6" t="s">
        <v>15</v>
      </c>
      <c r="J901" s="6" t="s">
        <v>45</v>
      </c>
      <c r="K901" s="25">
        <v>3200</v>
      </c>
      <c r="L901" s="26">
        <v>7</v>
      </c>
      <c r="M901" s="25">
        <f>Main_table[[#This Row],[Qty]]*Main_table[[#This Row],[Price]]</f>
        <v>22400</v>
      </c>
      <c r="N901" s="29" t="s">
        <v>17</v>
      </c>
      <c r="O901" s="25">
        <f>SUMIFS(Main_table[Amount], Main_table[Order Date], "&gt;"&amp;Main_table[[#This Row],[Order Date]]-30,Main_table[Order Date], "&lt;="&amp;Main_table[[#This Row],[Order Date]])</f>
        <v>1470040</v>
      </c>
      <c r="P901" s="25">
        <f>SUMIFS(Main_table[Amount], Main_table[Order Date], "&gt;"&amp;Main_table[[#This Row],[Order Date]]-90,Main_table[Order Date], "&lt;="&amp;Main_table[[#This Row],[Order Date]])</f>
        <v>5690250</v>
      </c>
      <c r="Q901" s="25">
        <f>SUMIFS(Main_table[Amount], Main_table[Order Date], "&gt;"&amp;DATE(2022, 9, 12)-30, Main_table[Order Date], "&lt;="&amp;DATE(2022, 9, 12))</f>
        <v>8929710</v>
      </c>
      <c r="R901" s="25">
        <f>SUMIFS(Main_table[Amount], Main_table[Order Date], "&gt;"&amp;DATE(2022, 9, 12)-90, Main_table[Order Date], "&lt;="&amp;DATE(2022, 9, 12))</f>
        <v>12529390</v>
      </c>
      <c r="S901" s="25" t="b">
        <f>AND(Main_table[[#This Row],[Order Date]] &gt; DATE(2022,8,12), Main_table[[#This Row],[Order Date]] &lt;=DATE(2022,9,12))</f>
        <v>1</v>
      </c>
    </row>
    <row r="902" spans="2:19" ht="13.8" x14ac:dyDescent="0.25">
      <c r="B902" s="6" t="s">
        <v>2406</v>
      </c>
      <c r="C902" s="15">
        <v>44789</v>
      </c>
      <c r="D902" s="6" t="str">
        <f>TEXT(Main_table[[#This Row],[Order Date]],"d")</f>
        <v>16</v>
      </c>
      <c r="E902" s="6" t="str">
        <f>TEXT(Main_table[[#This Row],[Order Date]],"dddd")</f>
        <v>Tuesday</v>
      </c>
      <c r="F902" s="6" t="str">
        <f>TEXT(Main_table[[#This Row],[Order Date]],"mmmm")</f>
        <v>August</v>
      </c>
      <c r="G902" s="6" t="s">
        <v>2240</v>
      </c>
      <c r="H902" s="6" t="s">
        <v>2241</v>
      </c>
      <c r="I902" s="6" t="s">
        <v>27</v>
      </c>
      <c r="J902" s="6" t="s">
        <v>37</v>
      </c>
      <c r="K902" s="25">
        <v>2900</v>
      </c>
      <c r="L902" s="26">
        <v>5</v>
      </c>
      <c r="M902" s="25">
        <f>Main_table[[#This Row],[Qty]]*Main_table[[#This Row],[Price]]</f>
        <v>14500</v>
      </c>
      <c r="N902" s="6" t="s">
        <v>23</v>
      </c>
      <c r="O902" s="25">
        <f>SUMIFS(Main_table[Amount], Main_table[Order Date], "&gt;"&amp;Main_table[[#This Row],[Order Date]]-30,Main_table[Order Date], "&lt;="&amp;Main_table[[#This Row],[Order Date]])</f>
        <v>1470040</v>
      </c>
      <c r="P902" s="25">
        <f>SUMIFS(Main_table[Amount], Main_table[Order Date], "&gt;"&amp;Main_table[[#This Row],[Order Date]]-90,Main_table[Order Date], "&lt;="&amp;Main_table[[#This Row],[Order Date]])</f>
        <v>5690250</v>
      </c>
      <c r="Q902" s="25">
        <f>SUMIFS(Main_table[Amount], Main_table[Order Date], "&gt;"&amp;DATE(2022, 9, 12)-30, Main_table[Order Date], "&lt;="&amp;DATE(2022, 9, 12))</f>
        <v>8929710</v>
      </c>
      <c r="R902" s="25">
        <f>SUMIFS(Main_table[Amount], Main_table[Order Date], "&gt;"&amp;DATE(2022, 9, 12)-90, Main_table[Order Date], "&lt;="&amp;DATE(2022, 9, 12))</f>
        <v>12529390</v>
      </c>
      <c r="S902" s="25" t="b">
        <f>AND(Main_table[[#This Row],[Order Date]] &gt; DATE(2022,8,12), Main_table[[#This Row],[Order Date]] &lt;=DATE(2022,9,12))</f>
        <v>1</v>
      </c>
    </row>
    <row r="903" spans="2:19" ht="13.8" x14ac:dyDescent="0.25">
      <c r="B903" s="6" t="s">
        <v>2407</v>
      </c>
      <c r="C903" s="15">
        <v>44789</v>
      </c>
      <c r="D903" s="6" t="str">
        <f>TEXT(Main_table[[#This Row],[Order Date]],"d")</f>
        <v>16</v>
      </c>
      <c r="E903" s="6" t="str">
        <f>TEXT(Main_table[[#This Row],[Order Date]],"dddd")</f>
        <v>Tuesday</v>
      </c>
      <c r="F903" s="6" t="str">
        <f>TEXT(Main_table[[#This Row],[Order Date]],"mmmm")</f>
        <v>August</v>
      </c>
      <c r="G903" s="6" t="s">
        <v>2243</v>
      </c>
      <c r="H903" s="6" t="s">
        <v>2244</v>
      </c>
      <c r="I903" s="6" t="s">
        <v>32</v>
      </c>
      <c r="J903" s="6" t="s">
        <v>41</v>
      </c>
      <c r="K903" s="25">
        <v>190</v>
      </c>
      <c r="L903" s="26">
        <v>6</v>
      </c>
      <c r="M903" s="25">
        <f>Main_table[[#This Row],[Qty]]*Main_table[[#This Row],[Price]]</f>
        <v>1140</v>
      </c>
      <c r="N903" s="6" t="s">
        <v>17</v>
      </c>
      <c r="O903" s="25">
        <f>SUMIFS(Main_table[Amount], Main_table[Order Date], "&gt;"&amp;Main_table[[#This Row],[Order Date]]-30,Main_table[Order Date], "&lt;="&amp;Main_table[[#This Row],[Order Date]])</f>
        <v>1470040</v>
      </c>
      <c r="P903" s="25">
        <f>SUMIFS(Main_table[Amount], Main_table[Order Date], "&gt;"&amp;Main_table[[#This Row],[Order Date]]-90,Main_table[Order Date], "&lt;="&amp;Main_table[[#This Row],[Order Date]])</f>
        <v>5690250</v>
      </c>
      <c r="Q903" s="25">
        <f>SUMIFS(Main_table[Amount], Main_table[Order Date], "&gt;"&amp;DATE(2022, 9, 12)-30, Main_table[Order Date], "&lt;="&amp;DATE(2022, 9, 12))</f>
        <v>8929710</v>
      </c>
      <c r="R903" s="25">
        <f>SUMIFS(Main_table[Amount], Main_table[Order Date], "&gt;"&amp;DATE(2022, 9, 12)-90, Main_table[Order Date], "&lt;="&amp;DATE(2022, 9, 12))</f>
        <v>12529390</v>
      </c>
      <c r="S903" s="25" t="b">
        <f>AND(Main_table[[#This Row],[Order Date]] &gt; DATE(2022,8,12), Main_table[[#This Row],[Order Date]] &lt;=DATE(2022,9,12))</f>
        <v>1</v>
      </c>
    </row>
    <row r="904" spans="2:19" ht="13.8" x14ac:dyDescent="0.25">
      <c r="B904" s="6" t="s">
        <v>2408</v>
      </c>
      <c r="C904" s="15">
        <v>44790</v>
      </c>
      <c r="D904" s="6" t="str">
        <f>TEXT(Main_table[[#This Row],[Order Date]],"d")</f>
        <v>17</v>
      </c>
      <c r="E904" s="6" t="str">
        <f>TEXT(Main_table[[#This Row],[Order Date]],"dddd")</f>
        <v>Wednesday</v>
      </c>
      <c r="F904" s="6" t="str">
        <f>TEXT(Main_table[[#This Row],[Order Date]],"mmmm")</f>
        <v>August</v>
      </c>
      <c r="G904" s="6" t="s">
        <v>2246</v>
      </c>
      <c r="H904" s="6" t="s">
        <v>2247</v>
      </c>
      <c r="I904" s="6" t="s">
        <v>15</v>
      </c>
      <c r="J904" s="6" t="s">
        <v>45</v>
      </c>
      <c r="K904" s="25">
        <v>4000</v>
      </c>
      <c r="L904" s="26">
        <v>2</v>
      </c>
      <c r="M904" s="25">
        <f>Main_table[[#This Row],[Qty]]*Main_table[[#This Row],[Price]]</f>
        <v>8000</v>
      </c>
      <c r="N904" s="29" t="s">
        <v>23</v>
      </c>
      <c r="O904" s="25">
        <f>SUMIFS(Main_table[Amount], Main_table[Order Date], "&gt;"&amp;Main_table[[#This Row],[Order Date]]-30,Main_table[Order Date], "&lt;="&amp;Main_table[[#This Row],[Order Date]])</f>
        <v>1469240</v>
      </c>
      <c r="P904" s="25">
        <f>SUMIFS(Main_table[Amount], Main_table[Order Date], "&gt;"&amp;Main_table[[#This Row],[Order Date]]-90,Main_table[Order Date], "&lt;="&amp;Main_table[[#This Row],[Order Date]])</f>
        <v>5669190</v>
      </c>
      <c r="Q904" s="25">
        <f>SUMIFS(Main_table[Amount], Main_table[Order Date], "&gt;"&amp;DATE(2022, 9, 12)-30, Main_table[Order Date], "&lt;="&amp;DATE(2022, 9, 12))</f>
        <v>8929710</v>
      </c>
      <c r="R904" s="25">
        <f>SUMIFS(Main_table[Amount], Main_table[Order Date], "&gt;"&amp;DATE(2022, 9, 12)-90, Main_table[Order Date], "&lt;="&amp;DATE(2022, 9, 12))</f>
        <v>12529390</v>
      </c>
      <c r="S904" s="25" t="b">
        <f>AND(Main_table[[#This Row],[Order Date]] &gt; DATE(2022,8,12), Main_table[[#This Row],[Order Date]] &lt;=DATE(2022,9,12))</f>
        <v>1</v>
      </c>
    </row>
    <row r="905" spans="2:19" ht="13.8" x14ac:dyDescent="0.25">
      <c r="B905" s="6" t="s">
        <v>2409</v>
      </c>
      <c r="C905" s="15">
        <v>44790</v>
      </c>
      <c r="D905" s="6" t="str">
        <f>TEXT(Main_table[[#This Row],[Order Date]],"d")</f>
        <v>17</v>
      </c>
      <c r="E905" s="6" t="str">
        <f>TEXT(Main_table[[#This Row],[Order Date]],"dddd")</f>
        <v>Wednesday</v>
      </c>
      <c r="F905" s="6" t="str">
        <f>TEXT(Main_table[[#This Row],[Order Date]],"mmmm")</f>
        <v>August</v>
      </c>
      <c r="G905" s="6" t="s">
        <v>2180</v>
      </c>
      <c r="H905" s="6" t="s">
        <v>2181</v>
      </c>
      <c r="I905" s="6" t="s">
        <v>27</v>
      </c>
      <c r="J905" s="6" t="s">
        <v>37</v>
      </c>
      <c r="K905" s="25">
        <v>1500</v>
      </c>
      <c r="L905" s="26">
        <v>3</v>
      </c>
      <c r="M905" s="25">
        <f>Main_table[[#This Row],[Qty]]*Main_table[[#This Row],[Price]]</f>
        <v>4500</v>
      </c>
      <c r="N905" s="6" t="s">
        <v>17</v>
      </c>
      <c r="O905" s="25">
        <f>SUMIFS(Main_table[Amount], Main_table[Order Date], "&gt;"&amp;Main_table[[#This Row],[Order Date]]-30,Main_table[Order Date], "&lt;="&amp;Main_table[[#This Row],[Order Date]])</f>
        <v>1469240</v>
      </c>
      <c r="P905" s="25">
        <f>SUMIFS(Main_table[Amount], Main_table[Order Date], "&gt;"&amp;Main_table[[#This Row],[Order Date]]-90,Main_table[Order Date], "&lt;="&amp;Main_table[[#This Row],[Order Date]])</f>
        <v>5669190</v>
      </c>
      <c r="Q905" s="25">
        <f>SUMIFS(Main_table[Amount], Main_table[Order Date], "&gt;"&amp;DATE(2022, 9, 12)-30, Main_table[Order Date], "&lt;="&amp;DATE(2022, 9, 12))</f>
        <v>8929710</v>
      </c>
      <c r="R905" s="25">
        <f>SUMIFS(Main_table[Amount], Main_table[Order Date], "&gt;"&amp;DATE(2022, 9, 12)-90, Main_table[Order Date], "&lt;="&amp;DATE(2022, 9, 12))</f>
        <v>12529390</v>
      </c>
      <c r="S905" s="25" t="b">
        <f>AND(Main_table[[#This Row],[Order Date]] &gt; DATE(2022,8,12), Main_table[[#This Row],[Order Date]] &lt;=DATE(2022,9,12))</f>
        <v>1</v>
      </c>
    </row>
    <row r="906" spans="2:19" ht="13.8" x14ac:dyDescent="0.25">
      <c r="B906" s="6" t="s">
        <v>2410</v>
      </c>
      <c r="C906" s="15">
        <v>44790</v>
      </c>
      <c r="D906" s="6" t="str">
        <f>TEXT(Main_table[[#This Row],[Order Date]],"d")</f>
        <v>17</v>
      </c>
      <c r="E906" s="6" t="str">
        <f>TEXT(Main_table[[#This Row],[Order Date]],"dddd")</f>
        <v>Wednesday</v>
      </c>
      <c r="F906" s="6" t="str">
        <f>TEXT(Main_table[[#This Row],[Order Date]],"mmmm")</f>
        <v>August</v>
      </c>
      <c r="G906" s="6" t="s">
        <v>2183</v>
      </c>
      <c r="H906" s="6" t="s">
        <v>2184</v>
      </c>
      <c r="I906" s="6" t="s">
        <v>32</v>
      </c>
      <c r="J906" s="6" t="s">
        <v>41</v>
      </c>
      <c r="K906" s="25">
        <v>210</v>
      </c>
      <c r="L906" s="26">
        <v>5</v>
      </c>
      <c r="M906" s="25">
        <f>Main_table[[#This Row],[Qty]]*Main_table[[#This Row],[Price]]</f>
        <v>1050</v>
      </c>
      <c r="N906" s="6" t="s">
        <v>23</v>
      </c>
      <c r="O906" s="25">
        <f>SUMIFS(Main_table[Amount], Main_table[Order Date], "&gt;"&amp;Main_table[[#This Row],[Order Date]]-30,Main_table[Order Date], "&lt;="&amp;Main_table[[#This Row],[Order Date]])</f>
        <v>1469240</v>
      </c>
      <c r="P906" s="25">
        <f>SUMIFS(Main_table[Amount], Main_table[Order Date], "&gt;"&amp;Main_table[[#This Row],[Order Date]]-90,Main_table[Order Date], "&lt;="&amp;Main_table[[#This Row],[Order Date]])</f>
        <v>5669190</v>
      </c>
      <c r="Q906" s="25">
        <f>SUMIFS(Main_table[Amount], Main_table[Order Date], "&gt;"&amp;DATE(2022, 9, 12)-30, Main_table[Order Date], "&lt;="&amp;DATE(2022, 9, 12))</f>
        <v>8929710</v>
      </c>
      <c r="R906" s="25">
        <f>SUMIFS(Main_table[Amount], Main_table[Order Date], "&gt;"&amp;DATE(2022, 9, 12)-90, Main_table[Order Date], "&lt;="&amp;DATE(2022, 9, 12))</f>
        <v>12529390</v>
      </c>
      <c r="S906" s="25" t="b">
        <f>AND(Main_table[[#This Row],[Order Date]] &gt; DATE(2022,8,12), Main_table[[#This Row],[Order Date]] &lt;=DATE(2022,9,12))</f>
        <v>1</v>
      </c>
    </row>
    <row r="907" spans="2:19" ht="13.8" x14ac:dyDescent="0.25">
      <c r="B907" s="6" t="s">
        <v>2411</v>
      </c>
      <c r="C907" s="15">
        <v>44790</v>
      </c>
      <c r="D907" s="6" t="str">
        <f>TEXT(Main_table[[#This Row],[Order Date]],"d")</f>
        <v>17</v>
      </c>
      <c r="E907" s="6" t="str">
        <f>TEXT(Main_table[[#This Row],[Order Date]],"dddd")</f>
        <v>Wednesday</v>
      </c>
      <c r="F907" s="6" t="str">
        <f>TEXT(Main_table[[#This Row],[Order Date]],"mmmm")</f>
        <v>August</v>
      </c>
      <c r="G907" s="6" t="s">
        <v>2186</v>
      </c>
      <c r="H907" s="6" t="s">
        <v>2187</v>
      </c>
      <c r="I907" s="6" t="s">
        <v>15</v>
      </c>
      <c r="J907" s="6" t="s">
        <v>45</v>
      </c>
      <c r="K907" s="25">
        <v>4000</v>
      </c>
      <c r="L907" s="26">
        <v>3</v>
      </c>
      <c r="M907" s="25">
        <f>Main_table[[#This Row],[Qty]]*Main_table[[#This Row],[Price]]</f>
        <v>12000</v>
      </c>
      <c r="N907" s="29" t="s">
        <v>17</v>
      </c>
      <c r="O907" s="25">
        <f>SUMIFS(Main_table[Amount], Main_table[Order Date], "&gt;"&amp;Main_table[[#This Row],[Order Date]]-30,Main_table[Order Date], "&lt;="&amp;Main_table[[#This Row],[Order Date]])</f>
        <v>1469240</v>
      </c>
      <c r="P907" s="25">
        <f>SUMIFS(Main_table[Amount], Main_table[Order Date], "&gt;"&amp;Main_table[[#This Row],[Order Date]]-90,Main_table[Order Date], "&lt;="&amp;Main_table[[#This Row],[Order Date]])</f>
        <v>5669190</v>
      </c>
      <c r="Q907" s="25">
        <f>SUMIFS(Main_table[Amount], Main_table[Order Date], "&gt;"&amp;DATE(2022, 9, 12)-30, Main_table[Order Date], "&lt;="&amp;DATE(2022, 9, 12))</f>
        <v>8929710</v>
      </c>
      <c r="R907" s="25">
        <f>SUMIFS(Main_table[Amount], Main_table[Order Date], "&gt;"&amp;DATE(2022, 9, 12)-90, Main_table[Order Date], "&lt;="&amp;DATE(2022, 9, 12))</f>
        <v>12529390</v>
      </c>
      <c r="S907" s="25" t="b">
        <f>AND(Main_table[[#This Row],[Order Date]] &gt; DATE(2022,8,12), Main_table[[#This Row],[Order Date]] &lt;=DATE(2022,9,12))</f>
        <v>1</v>
      </c>
    </row>
    <row r="908" spans="2:19" ht="13.8" x14ac:dyDescent="0.25">
      <c r="B908" s="6" t="s">
        <v>2412</v>
      </c>
      <c r="C908" s="15">
        <v>44790</v>
      </c>
      <c r="D908" s="6" t="str">
        <f>TEXT(Main_table[[#This Row],[Order Date]],"d")</f>
        <v>17</v>
      </c>
      <c r="E908" s="6" t="str">
        <f>TEXT(Main_table[[#This Row],[Order Date]],"dddd")</f>
        <v>Wednesday</v>
      </c>
      <c r="F908" s="6" t="str">
        <f>TEXT(Main_table[[#This Row],[Order Date]],"mmmm")</f>
        <v>August</v>
      </c>
      <c r="G908" s="6" t="s">
        <v>2189</v>
      </c>
      <c r="H908" s="6" t="s">
        <v>2190</v>
      </c>
      <c r="I908" s="6" t="s">
        <v>21</v>
      </c>
      <c r="J908" s="6" t="s">
        <v>16</v>
      </c>
      <c r="K908" s="25">
        <v>3200</v>
      </c>
      <c r="L908" s="26">
        <v>1</v>
      </c>
      <c r="M908" s="25">
        <f>Main_table[[#This Row],[Qty]]*Main_table[[#This Row],[Price]]</f>
        <v>3200</v>
      </c>
      <c r="N908" s="6" t="s">
        <v>23</v>
      </c>
      <c r="O908" s="25">
        <f>SUMIFS(Main_table[Amount], Main_table[Order Date], "&gt;"&amp;Main_table[[#This Row],[Order Date]]-30,Main_table[Order Date], "&lt;="&amp;Main_table[[#This Row],[Order Date]])</f>
        <v>1469240</v>
      </c>
      <c r="P908" s="25">
        <f>SUMIFS(Main_table[Amount], Main_table[Order Date], "&gt;"&amp;Main_table[[#This Row],[Order Date]]-90,Main_table[Order Date], "&lt;="&amp;Main_table[[#This Row],[Order Date]])</f>
        <v>5669190</v>
      </c>
      <c r="Q908" s="25">
        <f>SUMIFS(Main_table[Amount], Main_table[Order Date], "&gt;"&amp;DATE(2022, 9, 12)-30, Main_table[Order Date], "&lt;="&amp;DATE(2022, 9, 12))</f>
        <v>8929710</v>
      </c>
      <c r="R908" s="25">
        <f>SUMIFS(Main_table[Amount], Main_table[Order Date], "&gt;"&amp;DATE(2022, 9, 12)-90, Main_table[Order Date], "&lt;="&amp;DATE(2022, 9, 12))</f>
        <v>12529390</v>
      </c>
      <c r="S908" s="25" t="b">
        <f>AND(Main_table[[#This Row],[Order Date]] &gt; DATE(2022,8,12), Main_table[[#This Row],[Order Date]] &lt;=DATE(2022,9,12))</f>
        <v>1</v>
      </c>
    </row>
    <row r="909" spans="2:19" ht="13.8" x14ac:dyDescent="0.25">
      <c r="B909" s="6" t="s">
        <v>2413</v>
      </c>
      <c r="C909" s="15">
        <v>44791</v>
      </c>
      <c r="D909" s="6" t="str">
        <f>TEXT(Main_table[[#This Row],[Order Date]],"d")</f>
        <v>18</v>
      </c>
      <c r="E909" s="6" t="str">
        <f>TEXT(Main_table[[#This Row],[Order Date]],"dddd")</f>
        <v>Thursday</v>
      </c>
      <c r="F909" s="6" t="str">
        <f>TEXT(Main_table[[#This Row],[Order Date]],"mmmm")</f>
        <v>August</v>
      </c>
      <c r="G909" s="6" t="s">
        <v>2192</v>
      </c>
      <c r="H909" s="6" t="s">
        <v>2193</v>
      </c>
      <c r="I909" s="6" t="s">
        <v>27</v>
      </c>
      <c r="J909" s="6" t="s">
        <v>22</v>
      </c>
      <c r="K909" s="25">
        <v>2900</v>
      </c>
      <c r="L909" s="26">
        <v>9</v>
      </c>
      <c r="M909" s="25">
        <f>Main_table[[#This Row],[Qty]]*Main_table[[#This Row],[Price]]</f>
        <v>26100</v>
      </c>
      <c r="N909" s="6" t="s">
        <v>17</v>
      </c>
      <c r="O909" s="25">
        <f>SUMIFS(Main_table[Amount], Main_table[Order Date], "&gt;"&amp;Main_table[[#This Row],[Order Date]]-30,Main_table[Order Date], "&lt;="&amp;Main_table[[#This Row],[Order Date]])</f>
        <v>1486450</v>
      </c>
      <c r="P909" s="25">
        <f>SUMIFS(Main_table[Amount], Main_table[Order Date], "&gt;"&amp;Main_table[[#This Row],[Order Date]]-90,Main_table[Order Date], "&lt;="&amp;Main_table[[#This Row],[Order Date]])</f>
        <v>5681760</v>
      </c>
      <c r="Q909" s="25">
        <f>SUMIFS(Main_table[Amount], Main_table[Order Date], "&gt;"&amp;DATE(2022, 9, 12)-30, Main_table[Order Date], "&lt;="&amp;DATE(2022, 9, 12))</f>
        <v>8929710</v>
      </c>
      <c r="R909" s="25">
        <f>SUMIFS(Main_table[Amount], Main_table[Order Date], "&gt;"&amp;DATE(2022, 9, 12)-90, Main_table[Order Date], "&lt;="&amp;DATE(2022, 9, 12))</f>
        <v>12529390</v>
      </c>
      <c r="S909" s="25" t="b">
        <f>AND(Main_table[[#This Row],[Order Date]] &gt; DATE(2022,8,12), Main_table[[#This Row],[Order Date]] &lt;=DATE(2022,9,12))</f>
        <v>1</v>
      </c>
    </row>
    <row r="910" spans="2:19" ht="13.8" x14ac:dyDescent="0.25">
      <c r="B910" s="6" t="s">
        <v>2414</v>
      </c>
      <c r="C910" s="15">
        <v>44791</v>
      </c>
      <c r="D910" s="6" t="str">
        <f>TEXT(Main_table[[#This Row],[Order Date]],"d")</f>
        <v>18</v>
      </c>
      <c r="E910" s="6" t="str">
        <f>TEXT(Main_table[[#This Row],[Order Date]],"dddd")</f>
        <v>Thursday</v>
      </c>
      <c r="F910" s="6" t="str">
        <f>TEXT(Main_table[[#This Row],[Order Date]],"mmmm")</f>
        <v>August</v>
      </c>
      <c r="G910" s="6" t="s">
        <v>2195</v>
      </c>
      <c r="H910" s="6" t="s">
        <v>2196</v>
      </c>
      <c r="I910" s="6" t="s">
        <v>32</v>
      </c>
      <c r="J910" s="6" t="s">
        <v>28</v>
      </c>
      <c r="K910" s="25">
        <v>190</v>
      </c>
      <c r="L910" s="26">
        <v>9</v>
      </c>
      <c r="M910" s="25">
        <f>Main_table[[#This Row],[Qty]]*Main_table[[#This Row],[Price]]</f>
        <v>1710</v>
      </c>
      <c r="N910" s="6" t="s">
        <v>23</v>
      </c>
      <c r="O910" s="25">
        <f>SUMIFS(Main_table[Amount], Main_table[Order Date], "&gt;"&amp;Main_table[[#This Row],[Order Date]]-30,Main_table[Order Date], "&lt;="&amp;Main_table[[#This Row],[Order Date]])</f>
        <v>1486450</v>
      </c>
      <c r="P910" s="25">
        <f>SUMIFS(Main_table[Amount], Main_table[Order Date], "&gt;"&amp;Main_table[[#This Row],[Order Date]]-90,Main_table[Order Date], "&lt;="&amp;Main_table[[#This Row],[Order Date]])</f>
        <v>5681760</v>
      </c>
      <c r="Q910" s="25">
        <f>SUMIFS(Main_table[Amount], Main_table[Order Date], "&gt;"&amp;DATE(2022, 9, 12)-30, Main_table[Order Date], "&lt;="&amp;DATE(2022, 9, 12))</f>
        <v>8929710</v>
      </c>
      <c r="R910" s="25">
        <f>SUMIFS(Main_table[Amount], Main_table[Order Date], "&gt;"&amp;DATE(2022, 9, 12)-90, Main_table[Order Date], "&lt;="&amp;DATE(2022, 9, 12))</f>
        <v>12529390</v>
      </c>
      <c r="S910" s="25" t="b">
        <f>AND(Main_table[[#This Row],[Order Date]] &gt; DATE(2022,8,12), Main_table[[#This Row],[Order Date]] &lt;=DATE(2022,9,12))</f>
        <v>1</v>
      </c>
    </row>
    <row r="911" spans="2:19" ht="13.8" x14ac:dyDescent="0.25">
      <c r="B911" s="6" t="s">
        <v>2415</v>
      </c>
      <c r="C911" s="15">
        <v>44791</v>
      </c>
      <c r="D911" s="6" t="str">
        <f>TEXT(Main_table[[#This Row],[Order Date]],"d")</f>
        <v>18</v>
      </c>
      <c r="E911" s="6" t="str">
        <f>TEXT(Main_table[[#This Row],[Order Date]],"dddd")</f>
        <v>Thursday</v>
      </c>
      <c r="F911" s="6" t="str">
        <f>TEXT(Main_table[[#This Row],[Order Date]],"mmmm")</f>
        <v>August</v>
      </c>
      <c r="G911" s="6" t="s">
        <v>2198</v>
      </c>
      <c r="H911" s="6" t="s">
        <v>2199</v>
      </c>
      <c r="I911" s="6" t="s">
        <v>15</v>
      </c>
      <c r="J911" s="6" t="s">
        <v>33</v>
      </c>
      <c r="K911" s="25">
        <v>4000</v>
      </c>
      <c r="L911" s="26">
        <v>5</v>
      </c>
      <c r="M911" s="25">
        <f>Main_table[[#This Row],[Qty]]*Main_table[[#This Row],[Price]]</f>
        <v>20000</v>
      </c>
      <c r="N911" s="29" t="s">
        <v>17</v>
      </c>
      <c r="O911" s="25">
        <f>SUMIFS(Main_table[Amount], Main_table[Order Date], "&gt;"&amp;Main_table[[#This Row],[Order Date]]-30,Main_table[Order Date], "&lt;="&amp;Main_table[[#This Row],[Order Date]])</f>
        <v>1486450</v>
      </c>
      <c r="P911" s="25">
        <f>SUMIFS(Main_table[Amount], Main_table[Order Date], "&gt;"&amp;Main_table[[#This Row],[Order Date]]-90,Main_table[Order Date], "&lt;="&amp;Main_table[[#This Row],[Order Date]])</f>
        <v>5681760</v>
      </c>
      <c r="Q911" s="25">
        <f>SUMIFS(Main_table[Amount], Main_table[Order Date], "&gt;"&amp;DATE(2022, 9, 12)-30, Main_table[Order Date], "&lt;="&amp;DATE(2022, 9, 12))</f>
        <v>8929710</v>
      </c>
      <c r="R911" s="25">
        <f>SUMIFS(Main_table[Amount], Main_table[Order Date], "&gt;"&amp;DATE(2022, 9, 12)-90, Main_table[Order Date], "&lt;="&amp;DATE(2022, 9, 12))</f>
        <v>12529390</v>
      </c>
      <c r="S911" s="25" t="b">
        <f>AND(Main_table[[#This Row],[Order Date]] &gt; DATE(2022,8,12), Main_table[[#This Row],[Order Date]] &lt;=DATE(2022,9,12))</f>
        <v>1</v>
      </c>
    </row>
    <row r="912" spans="2:19" ht="13.8" x14ac:dyDescent="0.25">
      <c r="B912" s="6" t="s">
        <v>2416</v>
      </c>
      <c r="C912" s="15">
        <v>44791</v>
      </c>
      <c r="D912" s="6" t="str">
        <f>TEXT(Main_table[[#This Row],[Order Date]],"d")</f>
        <v>18</v>
      </c>
      <c r="E912" s="6" t="str">
        <f>TEXT(Main_table[[#This Row],[Order Date]],"dddd")</f>
        <v>Thursday</v>
      </c>
      <c r="F912" s="6" t="str">
        <f>TEXT(Main_table[[#This Row],[Order Date]],"mmmm")</f>
        <v>August</v>
      </c>
      <c r="G912" s="6" t="s">
        <v>2201</v>
      </c>
      <c r="H912" s="6" t="s">
        <v>2202</v>
      </c>
      <c r="I912" s="6" t="s">
        <v>21</v>
      </c>
      <c r="J912" s="6" t="s">
        <v>37</v>
      </c>
      <c r="K912" s="25">
        <v>1500</v>
      </c>
      <c r="L912" s="26">
        <v>9</v>
      </c>
      <c r="M912" s="25">
        <f>Main_table[[#This Row],[Qty]]*Main_table[[#This Row],[Price]]</f>
        <v>13500</v>
      </c>
      <c r="N912" s="6" t="s">
        <v>23</v>
      </c>
      <c r="O912" s="25">
        <f>SUMIFS(Main_table[Amount], Main_table[Order Date], "&gt;"&amp;Main_table[[#This Row],[Order Date]]-30,Main_table[Order Date], "&lt;="&amp;Main_table[[#This Row],[Order Date]])</f>
        <v>1486450</v>
      </c>
      <c r="P912" s="25">
        <f>SUMIFS(Main_table[Amount], Main_table[Order Date], "&gt;"&amp;Main_table[[#This Row],[Order Date]]-90,Main_table[Order Date], "&lt;="&amp;Main_table[[#This Row],[Order Date]])</f>
        <v>5681760</v>
      </c>
      <c r="Q912" s="25">
        <f>SUMIFS(Main_table[Amount], Main_table[Order Date], "&gt;"&amp;DATE(2022, 9, 12)-30, Main_table[Order Date], "&lt;="&amp;DATE(2022, 9, 12))</f>
        <v>8929710</v>
      </c>
      <c r="R912" s="25">
        <f>SUMIFS(Main_table[Amount], Main_table[Order Date], "&gt;"&amp;DATE(2022, 9, 12)-90, Main_table[Order Date], "&lt;="&amp;DATE(2022, 9, 12))</f>
        <v>12529390</v>
      </c>
      <c r="S912" s="25" t="b">
        <f>AND(Main_table[[#This Row],[Order Date]] &gt; DATE(2022,8,12), Main_table[[#This Row],[Order Date]] &lt;=DATE(2022,9,12))</f>
        <v>1</v>
      </c>
    </row>
    <row r="913" spans="2:19" ht="13.8" x14ac:dyDescent="0.25">
      <c r="B913" s="6" t="s">
        <v>2417</v>
      </c>
      <c r="C913" s="15">
        <v>44791</v>
      </c>
      <c r="D913" s="6" t="str">
        <f>TEXT(Main_table[[#This Row],[Order Date]],"d")</f>
        <v>18</v>
      </c>
      <c r="E913" s="6" t="str">
        <f>TEXT(Main_table[[#This Row],[Order Date]],"dddd")</f>
        <v>Thursday</v>
      </c>
      <c r="F913" s="6" t="str">
        <f>TEXT(Main_table[[#This Row],[Order Date]],"mmmm")</f>
        <v>August</v>
      </c>
      <c r="G913" s="6" t="s">
        <v>2204</v>
      </c>
      <c r="H913" s="6" t="s">
        <v>2205</v>
      </c>
      <c r="I913" s="6" t="s">
        <v>27</v>
      </c>
      <c r="J913" s="6" t="s">
        <v>41</v>
      </c>
      <c r="K913" s="25">
        <v>210</v>
      </c>
      <c r="L913" s="26">
        <v>9</v>
      </c>
      <c r="M913" s="25">
        <f>Main_table[[#This Row],[Qty]]*Main_table[[#This Row],[Price]]</f>
        <v>1890</v>
      </c>
      <c r="N913" s="6" t="s">
        <v>17</v>
      </c>
      <c r="O913" s="25">
        <f>SUMIFS(Main_table[Amount], Main_table[Order Date], "&gt;"&amp;Main_table[[#This Row],[Order Date]]-30,Main_table[Order Date], "&lt;="&amp;Main_table[[#This Row],[Order Date]])</f>
        <v>1486450</v>
      </c>
      <c r="P913" s="25">
        <f>SUMIFS(Main_table[Amount], Main_table[Order Date], "&gt;"&amp;Main_table[[#This Row],[Order Date]]-90,Main_table[Order Date], "&lt;="&amp;Main_table[[#This Row],[Order Date]])</f>
        <v>5681760</v>
      </c>
      <c r="Q913" s="25">
        <f>SUMIFS(Main_table[Amount], Main_table[Order Date], "&gt;"&amp;DATE(2022, 9, 12)-30, Main_table[Order Date], "&lt;="&amp;DATE(2022, 9, 12))</f>
        <v>8929710</v>
      </c>
      <c r="R913" s="25">
        <f>SUMIFS(Main_table[Amount], Main_table[Order Date], "&gt;"&amp;DATE(2022, 9, 12)-90, Main_table[Order Date], "&lt;="&amp;DATE(2022, 9, 12))</f>
        <v>12529390</v>
      </c>
      <c r="S913" s="25" t="b">
        <f>AND(Main_table[[#This Row],[Order Date]] &gt; DATE(2022,8,12), Main_table[[#This Row],[Order Date]] &lt;=DATE(2022,9,12))</f>
        <v>1</v>
      </c>
    </row>
    <row r="914" spans="2:19" ht="13.8" x14ac:dyDescent="0.25">
      <c r="B914" s="6" t="s">
        <v>2418</v>
      </c>
      <c r="C914" s="15">
        <v>44792</v>
      </c>
      <c r="D914" s="6" t="str">
        <f>TEXT(Main_table[[#This Row],[Order Date]],"d")</f>
        <v>19</v>
      </c>
      <c r="E914" s="6" t="str">
        <f>TEXT(Main_table[[#This Row],[Order Date]],"dddd")</f>
        <v>Friday</v>
      </c>
      <c r="F914" s="6" t="str">
        <f>TEXT(Main_table[[#This Row],[Order Date]],"mmmm")</f>
        <v>August</v>
      </c>
      <c r="G914" s="6" t="s">
        <v>2207</v>
      </c>
      <c r="H914" s="6" t="s">
        <v>2208</v>
      </c>
      <c r="I914" s="6" t="s">
        <v>32</v>
      </c>
      <c r="J914" s="6" t="s">
        <v>45</v>
      </c>
      <c r="K914" s="25">
        <v>4000</v>
      </c>
      <c r="L914" s="26">
        <v>9</v>
      </c>
      <c r="M914" s="25">
        <f>Main_table[[#This Row],[Qty]]*Main_table[[#This Row],[Price]]</f>
        <v>36000</v>
      </c>
      <c r="N914" s="6" t="s">
        <v>23</v>
      </c>
      <c r="O914" s="25">
        <f>SUMIFS(Main_table[Amount], Main_table[Order Date], "&gt;"&amp;Main_table[[#This Row],[Order Date]]-30,Main_table[Order Date], "&lt;="&amp;Main_table[[#This Row],[Order Date]])</f>
        <v>1609220</v>
      </c>
      <c r="P914" s="25">
        <f>SUMIFS(Main_table[Amount], Main_table[Order Date], "&gt;"&amp;Main_table[[#This Row],[Order Date]]-90,Main_table[Order Date], "&lt;="&amp;Main_table[[#This Row],[Order Date]])</f>
        <v>5777440</v>
      </c>
      <c r="Q914" s="25">
        <f>SUMIFS(Main_table[Amount], Main_table[Order Date], "&gt;"&amp;DATE(2022, 9, 12)-30, Main_table[Order Date], "&lt;="&amp;DATE(2022, 9, 12))</f>
        <v>8929710</v>
      </c>
      <c r="R914" s="25">
        <f>SUMIFS(Main_table[Amount], Main_table[Order Date], "&gt;"&amp;DATE(2022, 9, 12)-90, Main_table[Order Date], "&lt;="&amp;DATE(2022, 9, 12))</f>
        <v>12529390</v>
      </c>
      <c r="S914" s="25" t="b">
        <f>AND(Main_table[[#This Row],[Order Date]] &gt; DATE(2022,8,12), Main_table[[#This Row],[Order Date]] &lt;=DATE(2022,9,12))</f>
        <v>1</v>
      </c>
    </row>
    <row r="915" spans="2:19" ht="13.8" x14ac:dyDescent="0.25">
      <c r="B915" s="6" t="s">
        <v>2419</v>
      </c>
      <c r="C915" s="15">
        <v>44792</v>
      </c>
      <c r="D915" s="6" t="str">
        <f>TEXT(Main_table[[#This Row],[Order Date]],"d")</f>
        <v>19</v>
      </c>
      <c r="E915" s="6" t="str">
        <f>TEXT(Main_table[[#This Row],[Order Date]],"dddd")</f>
        <v>Friday</v>
      </c>
      <c r="F915" s="6" t="str">
        <f>TEXT(Main_table[[#This Row],[Order Date]],"mmmm")</f>
        <v>August</v>
      </c>
      <c r="G915" s="6" t="s">
        <v>2210</v>
      </c>
      <c r="H915" s="6" t="s">
        <v>2211</v>
      </c>
      <c r="I915" s="6" t="s">
        <v>15</v>
      </c>
      <c r="J915" s="6" t="s">
        <v>16</v>
      </c>
      <c r="K915" s="25">
        <v>3200</v>
      </c>
      <c r="L915" s="26">
        <v>12</v>
      </c>
      <c r="M915" s="25">
        <f>Main_table[[#This Row],[Qty]]*Main_table[[#This Row],[Price]]</f>
        <v>38400</v>
      </c>
      <c r="N915" s="29" t="s">
        <v>17</v>
      </c>
      <c r="O915" s="25">
        <f>SUMIFS(Main_table[Amount], Main_table[Order Date], "&gt;"&amp;Main_table[[#This Row],[Order Date]]-30,Main_table[Order Date], "&lt;="&amp;Main_table[[#This Row],[Order Date]])</f>
        <v>1609220</v>
      </c>
      <c r="P915" s="25">
        <f>SUMIFS(Main_table[Amount], Main_table[Order Date], "&gt;"&amp;Main_table[[#This Row],[Order Date]]-90,Main_table[Order Date], "&lt;="&amp;Main_table[[#This Row],[Order Date]])</f>
        <v>5777440</v>
      </c>
      <c r="Q915" s="25">
        <f>SUMIFS(Main_table[Amount], Main_table[Order Date], "&gt;"&amp;DATE(2022, 9, 12)-30, Main_table[Order Date], "&lt;="&amp;DATE(2022, 9, 12))</f>
        <v>8929710</v>
      </c>
      <c r="R915" s="25">
        <f>SUMIFS(Main_table[Amount], Main_table[Order Date], "&gt;"&amp;DATE(2022, 9, 12)-90, Main_table[Order Date], "&lt;="&amp;DATE(2022, 9, 12))</f>
        <v>12529390</v>
      </c>
      <c r="S915" s="25" t="b">
        <f>AND(Main_table[[#This Row],[Order Date]] &gt; DATE(2022,8,12), Main_table[[#This Row],[Order Date]] &lt;=DATE(2022,9,12))</f>
        <v>1</v>
      </c>
    </row>
    <row r="916" spans="2:19" ht="13.8" x14ac:dyDescent="0.25">
      <c r="B916" s="6" t="s">
        <v>2420</v>
      </c>
      <c r="C916" s="15">
        <v>44792</v>
      </c>
      <c r="D916" s="6" t="str">
        <f>TEXT(Main_table[[#This Row],[Order Date]],"d")</f>
        <v>19</v>
      </c>
      <c r="E916" s="6" t="str">
        <f>TEXT(Main_table[[#This Row],[Order Date]],"dddd")</f>
        <v>Friday</v>
      </c>
      <c r="F916" s="6" t="str">
        <f>TEXT(Main_table[[#This Row],[Order Date]],"mmmm")</f>
        <v>August</v>
      </c>
      <c r="G916" s="6" t="s">
        <v>2213</v>
      </c>
      <c r="H916" s="6" t="s">
        <v>2214</v>
      </c>
      <c r="I916" s="6" t="s">
        <v>21</v>
      </c>
      <c r="J916" s="6" t="s">
        <v>22</v>
      </c>
      <c r="K916" s="25">
        <v>2900</v>
      </c>
      <c r="L916" s="26">
        <v>12</v>
      </c>
      <c r="M916" s="25">
        <f>Main_table[[#This Row],[Qty]]*Main_table[[#This Row],[Price]]</f>
        <v>34800</v>
      </c>
      <c r="N916" s="6" t="s">
        <v>23</v>
      </c>
      <c r="O916" s="25">
        <f>SUMIFS(Main_table[Amount], Main_table[Order Date], "&gt;"&amp;Main_table[[#This Row],[Order Date]]-30,Main_table[Order Date], "&lt;="&amp;Main_table[[#This Row],[Order Date]])</f>
        <v>1609220</v>
      </c>
      <c r="P916" s="25">
        <f>SUMIFS(Main_table[Amount], Main_table[Order Date], "&gt;"&amp;Main_table[[#This Row],[Order Date]]-90,Main_table[Order Date], "&lt;="&amp;Main_table[[#This Row],[Order Date]])</f>
        <v>5777440</v>
      </c>
      <c r="Q916" s="25">
        <f>SUMIFS(Main_table[Amount], Main_table[Order Date], "&gt;"&amp;DATE(2022, 9, 12)-30, Main_table[Order Date], "&lt;="&amp;DATE(2022, 9, 12))</f>
        <v>8929710</v>
      </c>
      <c r="R916" s="25">
        <f>SUMIFS(Main_table[Amount], Main_table[Order Date], "&gt;"&amp;DATE(2022, 9, 12)-90, Main_table[Order Date], "&lt;="&amp;DATE(2022, 9, 12))</f>
        <v>12529390</v>
      </c>
      <c r="S916" s="25" t="b">
        <f>AND(Main_table[[#This Row],[Order Date]] &gt; DATE(2022,8,12), Main_table[[#This Row],[Order Date]] &lt;=DATE(2022,9,12))</f>
        <v>1</v>
      </c>
    </row>
    <row r="917" spans="2:19" ht="13.8" x14ac:dyDescent="0.25">
      <c r="B917" s="6" t="s">
        <v>2421</v>
      </c>
      <c r="C917" s="15">
        <v>44792</v>
      </c>
      <c r="D917" s="6" t="str">
        <f>TEXT(Main_table[[#This Row],[Order Date]],"d")</f>
        <v>19</v>
      </c>
      <c r="E917" s="6" t="str">
        <f>TEXT(Main_table[[#This Row],[Order Date]],"dddd")</f>
        <v>Friday</v>
      </c>
      <c r="F917" s="6" t="str">
        <f>TEXT(Main_table[[#This Row],[Order Date]],"mmmm")</f>
        <v>August</v>
      </c>
      <c r="G917" s="6" t="s">
        <v>2216</v>
      </c>
      <c r="H917" s="6" t="s">
        <v>2217</v>
      </c>
      <c r="I917" s="6" t="s">
        <v>27</v>
      </c>
      <c r="J917" s="6" t="s">
        <v>28</v>
      </c>
      <c r="K917" s="25">
        <v>190</v>
      </c>
      <c r="L917" s="26">
        <v>12</v>
      </c>
      <c r="M917" s="25">
        <f>Main_table[[#This Row],[Qty]]*Main_table[[#This Row],[Price]]</f>
        <v>2280</v>
      </c>
      <c r="N917" s="6" t="s">
        <v>17</v>
      </c>
      <c r="O917" s="25">
        <f>SUMIFS(Main_table[Amount], Main_table[Order Date], "&gt;"&amp;Main_table[[#This Row],[Order Date]]-30,Main_table[Order Date], "&lt;="&amp;Main_table[[#This Row],[Order Date]])</f>
        <v>1609220</v>
      </c>
      <c r="P917" s="25">
        <f>SUMIFS(Main_table[Amount], Main_table[Order Date], "&gt;"&amp;Main_table[[#This Row],[Order Date]]-90,Main_table[Order Date], "&lt;="&amp;Main_table[[#This Row],[Order Date]])</f>
        <v>5777440</v>
      </c>
      <c r="Q917" s="25">
        <f>SUMIFS(Main_table[Amount], Main_table[Order Date], "&gt;"&amp;DATE(2022, 9, 12)-30, Main_table[Order Date], "&lt;="&amp;DATE(2022, 9, 12))</f>
        <v>8929710</v>
      </c>
      <c r="R917" s="25">
        <f>SUMIFS(Main_table[Amount], Main_table[Order Date], "&gt;"&amp;DATE(2022, 9, 12)-90, Main_table[Order Date], "&lt;="&amp;DATE(2022, 9, 12))</f>
        <v>12529390</v>
      </c>
      <c r="S917" s="25" t="b">
        <f>AND(Main_table[[#This Row],[Order Date]] &gt; DATE(2022,8,12), Main_table[[#This Row],[Order Date]] &lt;=DATE(2022,9,12))</f>
        <v>1</v>
      </c>
    </row>
    <row r="918" spans="2:19" ht="13.8" x14ac:dyDescent="0.25">
      <c r="B918" s="6" t="s">
        <v>2422</v>
      </c>
      <c r="C918" s="15">
        <v>44792</v>
      </c>
      <c r="D918" s="6" t="str">
        <f>TEXT(Main_table[[#This Row],[Order Date]],"d")</f>
        <v>19</v>
      </c>
      <c r="E918" s="6" t="str">
        <f>TEXT(Main_table[[#This Row],[Order Date]],"dddd")</f>
        <v>Friday</v>
      </c>
      <c r="F918" s="6" t="str">
        <f>TEXT(Main_table[[#This Row],[Order Date]],"mmmm")</f>
        <v>August</v>
      </c>
      <c r="G918" s="6" t="s">
        <v>2219</v>
      </c>
      <c r="H918" s="6" t="s">
        <v>2220</v>
      </c>
      <c r="I918" s="6" t="s">
        <v>32</v>
      </c>
      <c r="J918" s="6" t="s">
        <v>33</v>
      </c>
      <c r="K918" s="25">
        <v>4000</v>
      </c>
      <c r="L918" s="26">
        <v>21</v>
      </c>
      <c r="M918" s="25">
        <f>Main_table[[#This Row],[Qty]]*Main_table[[#This Row],[Price]]</f>
        <v>84000</v>
      </c>
      <c r="N918" s="6" t="s">
        <v>23</v>
      </c>
      <c r="O918" s="25">
        <f>SUMIFS(Main_table[Amount], Main_table[Order Date], "&gt;"&amp;Main_table[[#This Row],[Order Date]]-30,Main_table[Order Date], "&lt;="&amp;Main_table[[#This Row],[Order Date]])</f>
        <v>1609220</v>
      </c>
      <c r="P918" s="25">
        <f>SUMIFS(Main_table[Amount], Main_table[Order Date], "&gt;"&amp;Main_table[[#This Row],[Order Date]]-90,Main_table[Order Date], "&lt;="&amp;Main_table[[#This Row],[Order Date]])</f>
        <v>5777440</v>
      </c>
      <c r="Q918" s="25">
        <f>SUMIFS(Main_table[Amount], Main_table[Order Date], "&gt;"&amp;DATE(2022, 9, 12)-30, Main_table[Order Date], "&lt;="&amp;DATE(2022, 9, 12))</f>
        <v>8929710</v>
      </c>
      <c r="R918" s="25">
        <f>SUMIFS(Main_table[Amount], Main_table[Order Date], "&gt;"&amp;DATE(2022, 9, 12)-90, Main_table[Order Date], "&lt;="&amp;DATE(2022, 9, 12))</f>
        <v>12529390</v>
      </c>
      <c r="S918" s="25" t="b">
        <f>AND(Main_table[[#This Row],[Order Date]] &gt; DATE(2022,8,12), Main_table[[#This Row],[Order Date]] &lt;=DATE(2022,9,12))</f>
        <v>1</v>
      </c>
    </row>
    <row r="919" spans="2:19" ht="13.8" x14ac:dyDescent="0.25">
      <c r="B919" s="6" t="s">
        <v>2423</v>
      </c>
      <c r="C919" s="15">
        <v>44793</v>
      </c>
      <c r="D919" s="6" t="str">
        <f>TEXT(Main_table[[#This Row],[Order Date]],"d")</f>
        <v>20</v>
      </c>
      <c r="E919" s="6" t="str">
        <f>TEXT(Main_table[[#This Row],[Order Date]],"dddd")</f>
        <v>Saturday</v>
      </c>
      <c r="F919" s="6" t="str">
        <f>TEXT(Main_table[[#This Row],[Order Date]],"mmmm")</f>
        <v>August</v>
      </c>
      <c r="G919" s="6" t="s">
        <v>2222</v>
      </c>
      <c r="H919" s="6" t="s">
        <v>2223</v>
      </c>
      <c r="I919" s="6" t="s">
        <v>15</v>
      </c>
      <c r="J919" s="6" t="s">
        <v>37</v>
      </c>
      <c r="K919" s="25">
        <v>1500</v>
      </c>
      <c r="L919" s="26">
        <v>11</v>
      </c>
      <c r="M919" s="25">
        <f>Main_table[[#This Row],[Qty]]*Main_table[[#This Row],[Price]]</f>
        <v>16500</v>
      </c>
      <c r="N919" s="29" t="s">
        <v>17</v>
      </c>
      <c r="O919" s="25">
        <f>SUMIFS(Main_table[Amount], Main_table[Order Date], "&gt;"&amp;Main_table[[#This Row],[Order Date]]-30,Main_table[Order Date], "&lt;="&amp;Main_table[[#This Row],[Order Date]])</f>
        <v>1726530</v>
      </c>
      <c r="P919" s="25">
        <f>SUMIFS(Main_table[Amount], Main_table[Order Date], "&gt;"&amp;Main_table[[#This Row],[Order Date]]-90,Main_table[Order Date], "&lt;="&amp;Main_table[[#This Row],[Order Date]])</f>
        <v>5849580</v>
      </c>
      <c r="Q919" s="25">
        <f>SUMIFS(Main_table[Amount], Main_table[Order Date], "&gt;"&amp;DATE(2022, 9, 12)-30, Main_table[Order Date], "&lt;="&amp;DATE(2022, 9, 12))</f>
        <v>8929710</v>
      </c>
      <c r="R919" s="25">
        <f>SUMIFS(Main_table[Amount], Main_table[Order Date], "&gt;"&amp;DATE(2022, 9, 12)-90, Main_table[Order Date], "&lt;="&amp;DATE(2022, 9, 12))</f>
        <v>12529390</v>
      </c>
      <c r="S919" s="25" t="b">
        <f>AND(Main_table[[#This Row],[Order Date]] &gt; DATE(2022,8,12), Main_table[[#This Row],[Order Date]] &lt;=DATE(2022,9,12))</f>
        <v>1</v>
      </c>
    </row>
    <row r="920" spans="2:19" ht="13.8" x14ac:dyDescent="0.25">
      <c r="B920" s="6" t="s">
        <v>2424</v>
      </c>
      <c r="C920" s="15">
        <v>44793</v>
      </c>
      <c r="D920" s="6" t="str">
        <f>TEXT(Main_table[[#This Row],[Order Date]],"d")</f>
        <v>20</v>
      </c>
      <c r="E920" s="6" t="str">
        <f>TEXT(Main_table[[#This Row],[Order Date]],"dddd")</f>
        <v>Saturday</v>
      </c>
      <c r="F920" s="6" t="str">
        <f>TEXT(Main_table[[#This Row],[Order Date]],"mmmm")</f>
        <v>August</v>
      </c>
      <c r="G920" s="6" t="s">
        <v>2225</v>
      </c>
      <c r="H920" s="6" t="s">
        <v>2226</v>
      </c>
      <c r="I920" s="6" t="s">
        <v>21</v>
      </c>
      <c r="J920" s="6" t="s">
        <v>41</v>
      </c>
      <c r="K920" s="25">
        <v>210</v>
      </c>
      <c r="L920" s="26">
        <v>22</v>
      </c>
      <c r="M920" s="25">
        <f>Main_table[[#This Row],[Qty]]*Main_table[[#This Row],[Price]]</f>
        <v>4620</v>
      </c>
      <c r="N920" s="6" t="s">
        <v>23</v>
      </c>
      <c r="O920" s="25">
        <f>SUMIFS(Main_table[Amount], Main_table[Order Date], "&gt;"&amp;Main_table[[#This Row],[Order Date]]-30,Main_table[Order Date], "&lt;="&amp;Main_table[[#This Row],[Order Date]])</f>
        <v>1726530</v>
      </c>
      <c r="P920" s="25">
        <f>SUMIFS(Main_table[Amount], Main_table[Order Date], "&gt;"&amp;Main_table[[#This Row],[Order Date]]-90,Main_table[Order Date], "&lt;="&amp;Main_table[[#This Row],[Order Date]])</f>
        <v>5849580</v>
      </c>
      <c r="Q920" s="25">
        <f>SUMIFS(Main_table[Amount], Main_table[Order Date], "&gt;"&amp;DATE(2022, 9, 12)-30, Main_table[Order Date], "&lt;="&amp;DATE(2022, 9, 12))</f>
        <v>8929710</v>
      </c>
      <c r="R920" s="25">
        <f>SUMIFS(Main_table[Amount], Main_table[Order Date], "&gt;"&amp;DATE(2022, 9, 12)-90, Main_table[Order Date], "&lt;="&amp;DATE(2022, 9, 12))</f>
        <v>12529390</v>
      </c>
      <c r="S920" s="25" t="b">
        <f>AND(Main_table[[#This Row],[Order Date]] &gt; DATE(2022,8,12), Main_table[[#This Row],[Order Date]] &lt;=DATE(2022,9,12))</f>
        <v>1</v>
      </c>
    </row>
    <row r="921" spans="2:19" ht="13.8" x14ac:dyDescent="0.25">
      <c r="B921" s="6" t="s">
        <v>2425</v>
      </c>
      <c r="C921" s="15">
        <v>44793</v>
      </c>
      <c r="D921" s="6" t="str">
        <f>TEXT(Main_table[[#This Row],[Order Date]],"d")</f>
        <v>20</v>
      </c>
      <c r="E921" s="6" t="str">
        <f>TEXT(Main_table[[#This Row],[Order Date]],"dddd")</f>
        <v>Saturday</v>
      </c>
      <c r="F921" s="6" t="str">
        <f>TEXT(Main_table[[#This Row],[Order Date]],"mmmm")</f>
        <v>August</v>
      </c>
      <c r="G921" s="6" t="s">
        <v>2228</v>
      </c>
      <c r="H921" s="6" t="s">
        <v>2229</v>
      </c>
      <c r="I921" s="6" t="s">
        <v>27</v>
      </c>
      <c r="J921" s="6" t="s">
        <v>45</v>
      </c>
      <c r="K921" s="25">
        <v>4000</v>
      </c>
      <c r="L921" s="26">
        <v>12</v>
      </c>
      <c r="M921" s="25">
        <f>Main_table[[#This Row],[Qty]]*Main_table[[#This Row],[Price]]</f>
        <v>48000</v>
      </c>
      <c r="N921" s="6" t="s">
        <v>17</v>
      </c>
      <c r="O921" s="25">
        <f>SUMIFS(Main_table[Amount], Main_table[Order Date], "&gt;"&amp;Main_table[[#This Row],[Order Date]]-30,Main_table[Order Date], "&lt;="&amp;Main_table[[#This Row],[Order Date]])</f>
        <v>1726530</v>
      </c>
      <c r="P921" s="25">
        <f>SUMIFS(Main_table[Amount], Main_table[Order Date], "&gt;"&amp;Main_table[[#This Row],[Order Date]]-90,Main_table[Order Date], "&lt;="&amp;Main_table[[#This Row],[Order Date]])</f>
        <v>5849580</v>
      </c>
      <c r="Q921" s="25">
        <f>SUMIFS(Main_table[Amount], Main_table[Order Date], "&gt;"&amp;DATE(2022, 9, 12)-30, Main_table[Order Date], "&lt;="&amp;DATE(2022, 9, 12))</f>
        <v>8929710</v>
      </c>
      <c r="R921" s="25">
        <f>SUMIFS(Main_table[Amount], Main_table[Order Date], "&gt;"&amp;DATE(2022, 9, 12)-90, Main_table[Order Date], "&lt;="&amp;DATE(2022, 9, 12))</f>
        <v>12529390</v>
      </c>
      <c r="S921" s="25" t="b">
        <f>AND(Main_table[[#This Row],[Order Date]] &gt; DATE(2022,8,12), Main_table[[#This Row],[Order Date]] &lt;=DATE(2022,9,12))</f>
        <v>1</v>
      </c>
    </row>
    <row r="922" spans="2:19" ht="13.8" x14ac:dyDescent="0.25">
      <c r="B922" s="6" t="s">
        <v>2426</v>
      </c>
      <c r="C922" s="15">
        <v>44793</v>
      </c>
      <c r="D922" s="6" t="str">
        <f>TEXT(Main_table[[#This Row],[Order Date]],"d")</f>
        <v>20</v>
      </c>
      <c r="E922" s="6" t="str">
        <f>TEXT(Main_table[[#This Row],[Order Date]],"dddd")</f>
        <v>Saturday</v>
      </c>
      <c r="F922" s="6" t="str">
        <f>TEXT(Main_table[[#This Row],[Order Date]],"mmmm")</f>
        <v>August</v>
      </c>
      <c r="G922" s="6" t="s">
        <v>2231</v>
      </c>
      <c r="H922" s="6" t="s">
        <v>2232</v>
      </c>
      <c r="I922" s="6" t="s">
        <v>27</v>
      </c>
      <c r="J922" s="6" t="s">
        <v>37</v>
      </c>
      <c r="K922" s="25">
        <v>3200</v>
      </c>
      <c r="L922" s="26">
        <v>12</v>
      </c>
      <c r="M922" s="25">
        <f>Main_table[[#This Row],[Qty]]*Main_table[[#This Row],[Price]]</f>
        <v>38400</v>
      </c>
      <c r="N922" s="6" t="s">
        <v>23</v>
      </c>
      <c r="O922" s="25">
        <f>SUMIFS(Main_table[Amount], Main_table[Order Date], "&gt;"&amp;Main_table[[#This Row],[Order Date]]-30,Main_table[Order Date], "&lt;="&amp;Main_table[[#This Row],[Order Date]])</f>
        <v>1726530</v>
      </c>
      <c r="P922" s="25">
        <f>SUMIFS(Main_table[Amount], Main_table[Order Date], "&gt;"&amp;Main_table[[#This Row],[Order Date]]-90,Main_table[Order Date], "&lt;="&amp;Main_table[[#This Row],[Order Date]])</f>
        <v>5849580</v>
      </c>
      <c r="Q922" s="25">
        <f>SUMIFS(Main_table[Amount], Main_table[Order Date], "&gt;"&amp;DATE(2022, 9, 12)-30, Main_table[Order Date], "&lt;="&amp;DATE(2022, 9, 12))</f>
        <v>8929710</v>
      </c>
      <c r="R922" s="25">
        <f>SUMIFS(Main_table[Amount], Main_table[Order Date], "&gt;"&amp;DATE(2022, 9, 12)-90, Main_table[Order Date], "&lt;="&amp;DATE(2022, 9, 12))</f>
        <v>12529390</v>
      </c>
      <c r="S922" s="25" t="b">
        <f>AND(Main_table[[#This Row],[Order Date]] &gt; DATE(2022,8,12), Main_table[[#This Row],[Order Date]] &lt;=DATE(2022,9,12))</f>
        <v>1</v>
      </c>
    </row>
    <row r="923" spans="2:19" ht="13.8" x14ac:dyDescent="0.25">
      <c r="B923" s="6" t="s">
        <v>2427</v>
      </c>
      <c r="C923" s="15">
        <v>44793</v>
      </c>
      <c r="D923" s="6" t="str">
        <f>TEXT(Main_table[[#This Row],[Order Date]],"d")</f>
        <v>20</v>
      </c>
      <c r="E923" s="6" t="str">
        <f>TEXT(Main_table[[#This Row],[Order Date]],"dddd")</f>
        <v>Saturday</v>
      </c>
      <c r="F923" s="6" t="str">
        <f>TEXT(Main_table[[#This Row],[Order Date]],"mmmm")</f>
        <v>August</v>
      </c>
      <c r="G923" s="6" t="s">
        <v>2234</v>
      </c>
      <c r="H923" s="6" t="s">
        <v>2235</v>
      </c>
      <c r="I923" s="6" t="s">
        <v>32</v>
      </c>
      <c r="J923" s="6" t="s">
        <v>41</v>
      </c>
      <c r="K923" s="25">
        <v>2900</v>
      </c>
      <c r="L923" s="26">
        <v>17</v>
      </c>
      <c r="M923" s="25">
        <f>Main_table[[#This Row],[Qty]]*Main_table[[#This Row],[Price]]</f>
        <v>49300</v>
      </c>
      <c r="N923" s="6" t="s">
        <v>17</v>
      </c>
      <c r="O923" s="25">
        <f>SUMIFS(Main_table[Amount], Main_table[Order Date], "&gt;"&amp;Main_table[[#This Row],[Order Date]]-30,Main_table[Order Date], "&lt;="&amp;Main_table[[#This Row],[Order Date]])</f>
        <v>1726530</v>
      </c>
      <c r="P923" s="25">
        <f>SUMIFS(Main_table[Amount], Main_table[Order Date], "&gt;"&amp;Main_table[[#This Row],[Order Date]]-90,Main_table[Order Date], "&lt;="&amp;Main_table[[#This Row],[Order Date]])</f>
        <v>5849580</v>
      </c>
      <c r="Q923" s="25">
        <f>SUMIFS(Main_table[Amount], Main_table[Order Date], "&gt;"&amp;DATE(2022, 9, 12)-30, Main_table[Order Date], "&lt;="&amp;DATE(2022, 9, 12))</f>
        <v>8929710</v>
      </c>
      <c r="R923" s="25">
        <f>SUMIFS(Main_table[Amount], Main_table[Order Date], "&gt;"&amp;DATE(2022, 9, 12)-90, Main_table[Order Date], "&lt;="&amp;DATE(2022, 9, 12))</f>
        <v>12529390</v>
      </c>
      <c r="S923" s="25" t="b">
        <f>AND(Main_table[[#This Row],[Order Date]] &gt; DATE(2022,8,12), Main_table[[#This Row],[Order Date]] &lt;=DATE(2022,9,12))</f>
        <v>1</v>
      </c>
    </row>
    <row r="924" spans="2:19" ht="13.8" x14ac:dyDescent="0.25">
      <c r="B924" s="6" t="s">
        <v>2428</v>
      </c>
      <c r="C924" s="15">
        <v>44794</v>
      </c>
      <c r="D924" s="6" t="str">
        <f>TEXT(Main_table[[#This Row],[Order Date]],"d")</f>
        <v>21</v>
      </c>
      <c r="E924" s="6" t="str">
        <f>TEXT(Main_table[[#This Row],[Order Date]],"dddd")</f>
        <v>Sunday</v>
      </c>
      <c r="F924" s="6" t="str">
        <f>TEXT(Main_table[[#This Row],[Order Date]],"mmmm")</f>
        <v>August</v>
      </c>
      <c r="G924" s="6" t="s">
        <v>2237</v>
      </c>
      <c r="H924" s="6" t="s">
        <v>2238</v>
      </c>
      <c r="I924" s="6" t="s">
        <v>15</v>
      </c>
      <c r="J924" s="6" t="s">
        <v>45</v>
      </c>
      <c r="K924" s="25">
        <v>190</v>
      </c>
      <c r="L924" s="26">
        <v>8</v>
      </c>
      <c r="M924" s="25">
        <f>Main_table[[#This Row],[Qty]]*Main_table[[#This Row],[Price]]</f>
        <v>1520</v>
      </c>
      <c r="N924" s="29" t="s">
        <v>23</v>
      </c>
      <c r="O924" s="25">
        <f>SUMIFS(Main_table[Amount], Main_table[Order Date], "&gt;"&amp;Main_table[[#This Row],[Order Date]]-30,Main_table[Order Date], "&lt;="&amp;Main_table[[#This Row],[Order Date]])</f>
        <v>1725660</v>
      </c>
      <c r="P924" s="25">
        <f>SUMIFS(Main_table[Amount], Main_table[Order Date], "&gt;"&amp;Main_table[[#This Row],[Order Date]]-90,Main_table[Order Date], "&lt;="&amp;Main_table[[#This Row],[Order Date]])</f>
        <v>5868680</v>
      </c>
      <c r="Q924" s="25">
        <f>SUMIFS(Main_table[Amount], Main_table[Order Date], "&gt;"&amp;DATE(2022, 9, 12)-30, Main_table[Order Date], "&lt;="&amp;DATE(2022, 9, 12))</f>
        <v>8929710</v>
      </c>
      <c r="R924" s="25">
        <f>SUMIFS(Main_table[Amount], Main_table[Order Date], "&gt;"&amp;DATE(2022, 9, 12)-90, Main_table[Order Date], "&lt;="&amp;DATE(2022, 9, 12))</f>
        <v>12529390</v>
      </c>
      <c r="S924" s="25" t="b">
        <f>AND(Main_table[[#This Row],[Order Date]] &gt; DATE(2022,8,12), Main_table[[#This Row],[Order Date]] &lt;=DATE(2022,9,12))</f>
        <v>1</v>
      </c>
    </row>
    <row r="925" spans="2:19" ht="13.8" x14ac:dyDescent="0.25">
      <c r="B925" s="6" t="s">
        <v>2429</v>
      </c>
      <c r="C925" s="15">
        <v>44794</v>
      </c>
      <c r="D925" s="6" t="str">
        <f>TEXT(Main_table[[#This Row],[Order Date]],"d")</f>
        <v>21</v>
      </c>
      <c r="E925" s="6" t="str">
        <f>TEXT(Main_table[[#This Row],[Order Date]],"dddd")</f>
        <v>Sunday</v>
      </c>
      <c r="F925" s="6" t="str">
        <f>TEXT(Main_table[[#This Row],[Order Date]],"mmmm")</f>
        <v>August</v>
      </c>
      <c r="G925" s="6" t="s">
        <v>2240</v>
      </c>
      <c r="H925" s="6" t="s">
        <v>2241</v>
      </c>
      <c r="I925" s="6" t="s">
        <v>27</v>
      </c>
      <c r="J925" s="6" t="s">
        <v>37</v>
      </c>
      <c r="K925" s="25">
        <v>4000</v>
      </c>
      <c r="L925" s="26">
        <v>8</v>
      </c>
      <c r="M925" s="25">
        <f>Main_table[[#This Row],[Qty]]*Main_table[[#This Row],[Price]]</f>
        <v>32000</v>
      </c>
      <c r="N925" s="6" t="s">
        <v>17</v>
      </c>
      <c r="O925" s="25">
        <f>SUMIFS(Main_table[Amount], Main_table[Order Date], "&gt;"&amp;Main_table[[#This Row],[Order Date]]-30,Main_table[Order Date], "&lt;="&amp;Main_table[[#This Row],[Order Date]])</f>
        <v>1725660</v>
      </c>
      <c r="P925" s="25">
        <f>SUMIFS(Main_table[Amount], Main_table[Order Date], "&gt;"&amp;Main_table[[#This Row],[Order Date]]-90,Main_table[Order Date], "&lt;="&amp;Main_table[[#This Row],[Order Date]])</f>
        <v>5868680</v>
      </c>
      <c r="Q925" s="25">
        <f>SUMIFS(Main_table[Amount], Main_table[Order Date], "&gt;"&amp;DATE(2022, 9, 12)-30, Main_table[Order Date], "&lt;="&amp;DATE(2022, 9, 12))</f>
        <v>8929710</v>
      </c>
      <c r="R925" s="25">
        <f>SUMIFS(Main_table[Amount], Main_table[Order Date], "&gt;"&amp;DATE(2022, 9, 12)-90, Main_table[Order Date], "&lt;="&amp;DATE(2022, 9, 12))</f>
        <v>12529390</v>
      </c>
      <c r="S925" s="25" t="b">
        <f>AND(Main_table[[#This Row],[Order Date]] &gt; DATE(2022,8,12), Main_table[[#This Row],[Order Date]] &lt;=DATE(2022,9,12))</f>
        <v>1</v>
      </c>
    </row>
    <row r="926" spans="2:19" ht="13.8" x14ac:dyDescent="0.25">
      <c r="B926" s="6" t="s">
        <v>2430</v>
      </c>
      <c r="C926" s="15">
        <v>44794</v>
      </c>
      <c r="D926" s="6" t="str">
        <f>TEXT(Main_table[[#This Row],[Order Date]],"d")</f>
        <v>21</v>
      </c>
      <c r="E926" s="6" t="str">
        <f>TEXT(Main_table[[#This Row],[Order Date]],"dddd")</f>
        <v>Sunday</v>
      </c>
      <c r="F926" s="6" t="str">
        <f>TEXT(Main_table[[#This Row],[Order Date]],"mmmm")</f>
        <v>August</v>
      </c>
      <c r="G926" s="6" t="s">
        <v>2243</v>
      </c>
      <c r="H926" s="6" t="s">
        <v>2244</v>
      </c>
      <c r="I926" s="6" t="s">
        <v>32</v>
      </c>
      <c r="J926" s="6" t="s">
        <v>41</v>
      </c>
      <c r="K926" s="25">
        <v>1500</v>
      </c>
      <c r="L926" s="26">
        <v>9</v>
      </c>
      <c r="M926" s="25">
        <f>Main_table[[#This Row],[Qty]]*Main_table[[#This Row],[Price]]</f>
        <v>13500</v>
      </c>
      <c r="N926" s="6" t="s">
        <v>23</v>
      </c>
      <c r="O926" s="25">
        <f>SUMIFS(Main_table[Amount], Main_table[Order Date], "&gt;"&amp;Main_table[[#This Row],[Order Date]]-30,Main_table[Order Date], "&lt;="&amp;Main_table[[#This Row],[Order Date]])</f>
        <v>1725660</v>
      </c>
      <c r="P926" s="25">
        <f>SUMIFS(Main_table[Amount], Main_table[Order Date], "&gt;"&amp;Main_table[[#This Row],[Order Date]]-90,Main_table[Order Date], "&lt;="&amp;Main_table[[#This Row],[Order Date]])</f>
        <v>5868680</v>
      </c>
      <c r="Q926" s="25">
        <f>SUMIFS(Main_table[Amount], Main_table[Order Date], "&gt;"&amp;DATE(2022, 9, 12)-30, Main_table[Order Date], "&lt;="&amp;DATE(2022, 9, 12))</f>
        <v>8929710</v>
      </c>
      <c r="R926" s="25">
        <f>SUMIFS(Main_table[Amount], Main_table[Order Date], "&gt;"&amp;DATE(2022, 9, 12)-90, Main_table[Order Date], "&lt;="&amp;DATE(2022, 9, 12))</f>
        <v>12529390</v>
      </c>
      <c r="S926" s="25" t="b">
        <f>AND(Main_table[[#This Row],[Order Date]] &gt; DATE(2022,8,12), Main_table[[#This Row],[Order Date]] &lt;=DATE(2022,9,12))</f>
        <v>1</v>
      </c>
    </row>
    <row r="927" spans="2:19" ht="13.8" x14ac:dyDescent="0.25">
      <c r="B927" s="6" t="s">
        <v>2431</v>
      </c>
      <c r="C927" s="15">
        <v>44794</v>
      </c>
      <c r="D927" s="6" t="str">
        <f>TEXT(Main_table[[#This Row],[Order Date]],"d")</f>
        <v>21</v>
      </c>
      <c r="E927" s="6" t="str">
        <f>TEXT(Main_table[[#This Row],[Order Date]],"dddd")</f>
        <v>Sunday</v>
      </c>
      <c r="F927" s="6" t="str">
        <f>TEXT(Main_table[[#This Row],[Order Date]],"mmmm")</f>
        <v>August</v>
      </c>
      <c r="G927" s="6" t="s">
        <v>2246</v>
      </c>
      <c r="H927" s="6" t="s">
        <v>2247</v>
      </c>
      <c r="I927" s="6" t="s">
        <v>15</v>
      </c>
      <c r="J927" s="6" t="s">
        <v>45</v>
      </c>
      <c r="K927" s="25">
        <v>210</v>
      </c>
      <c r="L927" s="26">
        <v>9</v>
      </c>
      <c r="M927" s="25">
        <f>Main_table[[#This Row],[Qty]]*Main_table[[#This Row],[Price]]</f>
        <v>1890</v>
      </c>
      <c r="N927" s="29" t="s">
        <v>17</v>
      </c>
      <c r="O927" s="25">
        <f>SUMIFS(Main_table[Amount], Main_table[Order Date], "&gt;"&amp;Main_table[[#This Row],[Order Date]]-30,Main_table[Order Date], "&lt;="&amp;Main_table[[#This Row],[Order Date]])</f>
        <v>1725660</v>
      </c>
      <c r="P927" s="25">
        <f>SUMIFS(Main_table[Amount], Main_table[Order Date], "&gt;"&amp;Main_table[[#This Row],[Order Date]]-90,Main_table[Order Date], "&lt;="&amp;Main_table[[#This Row],[Order Date]])</f>
        <v>5868680</v>
      </c>
      <c r="Q927" s="25">
        <f>SUMIFS(Main_table[Amount], Main_table[Order Date], "&gt;"&amp;DATE(2022, 9, 12)-30, Main_table[Order Date], "&lt;="&amp;DATE(2022, 9, 12))</f>
        <v>8929710</v>
      </c>
      <c r="R927" s="25">
        <f>SUMIFS(Main_table[Amount], Main_table[Order Date], "&gt;"&amp;DATE(2022, 9, 12)-90, Main_table[Order Date], "&lt;="&amp;DATE(2022, 9, 12))</f>
        <v>12529390</v>
      </c>
      <c r="S927" s="25" t="b">
        <f>AND(Main_table[[#This Row],[Order Date]] &gt; DATE(2022,8,12), Main_table[[#This Row],[Order Date]] &lt;=DATE(2022,9,12))</f>
        <v>1</v>
      </c>
    </row>
    <row r="928" spans="2:19" ht="13.8" x14ac:dyDescent="0.25">
      <c r="B928" s="6" t="s">
        <v>2432</v>
      </c>
      <c r="C928" s="15">
        <v>44794</v>
      </c>
      <c r="D928" s="6" t="str">
        <f>TEXT(Main_table[[#This Row],[Order Date]],"d")</f>
        <v>21</v>
      </c>
      <c r="E928" s="6" t="str">
        <f>TEXT(Main_table[[#This Row],[Order Date]],"dddd")</f>
        <v>Sunday</v>
      </c>
      <c r="F928" s="6" t="str">
        <f>TEXT(Main_table[[#This Row],[Order Date]],"mmmm")</f>
        <v>August</v>
      </c>
      <c r="G928" s="6" t="s">
        <v>2180</v>
      </c>
      <c r="H928" s="6" t="s">
        <v>2181</v>
      </c>
      <c r="I928" s="6" t="s">
        <v>27</v>
      </c>
      <c r="J928" s="6" t="s">
        <v>37</v>
      </c>
      <c r="K928" s="25">
        <v>4000</v>
      </c>
      <c r="L928" s="26">
        <v>5</v>
      </c>
      <c r="M928" s="25">
        <f>Main_table[[#This Row],[Qty]]*Main_table[[#This Row],[Price]]</f>
        <v>20000</v>
      </c>
      <c r="N928" s="6" t="s">
        <v>23</v>
      </c>
      <c r="O928" s="25">
        <f>SUMIFS(Main_table[Amount], Main_table[Order Date], "&gt;"&amp;Main_table[[#This Row],[Order Date]]-30,Main_table[Order Date], "&lt;="&amp;Main_table[[#This Row],[Order Date]])</f>
        <v>1725660</v>
      </c>
      <c r="P928" s="25">
        <f>SUMIFS(Main_table[Amount], Main_table[Order Date], "&gt;"&amp;Main_table[[#This Row],[Order Date]]-90,Main_table[Order Date], "&lt;="&amp;Main_table[[#This Row],[Order Date]])</f>
        <v>5868680</v>
      </c>
      <c r="Q928" s="25">
        <f>SUMIFS(Main_table[Amount], Main_table[Order Date], "&gt;"&amp;DATE(2022, 9, 12)-30, Main_table[Order Date], "&lt;="&amp;DATE(2022, 9, 12))</f>
        <v>8929710</v>
      </c>
      <c r="R928" s="25">
        <f>SUMIFS(Main_table[Amount], Main_table[Order Date], "&gt;"&amp;DATE(2022, 9, 12)-90, Main_table[Order Date], "&lt;="&amp;DATE(2022, 9, 12))</f>
        <v>12529390</v>
      </c>
      <c r="S928" s="25" t="b">
        <f>AND(Main_table[[#This Row],[Order Date]] &gt; DATE(2022,8,12), Main_table[[#This Row],[Order Date]] &lt;=DATE(2022,9,12))</f>
        <v>1</v>
      </c>
    </row>
    <row r="929" spans="2:19" ht="13.8" x14ac:dyDescent="0.25">
      <c r="B929" s="6" t="s">
        <v>2433</v>
      </c>
      <c r="C929" s="15">
        <v>44795</v>
      </c>
      <c r="D929" s="6" t="str">
        <f>TEXT(Main_table[[#This Row],[Order Date]],"d")</f>
        <v>22</v>
      </c>
      <c r="E929" s="6" t="str">
        <f>TEXT(Main_table[[#This Row],[Order Date]],"dddd")</f>
        <v>Monday</v>
      </c>
      <c r="F929" s="6" t="str">
        <f>TEXT(Main_table[[#This Row],[Order Date]],"mmmm")</f>
        <v>August</v>
      </c>
      <c r="G929" s="6" t="s">
        <v>2183</v>
      </c>
      <c r="H929" s="6" t="s">
        <v>2184</v>
      </c>
      <c r="I929" s="6" t="s">
        <v>32</v>
      </c>
      <c r="J929" s="6" t="s">
        <v>41</v>
      </c>
      <c r="K929" s="25">
        <v>3200</v>
      </c>
      <c r="L929" s="26">
        <v>6</v>
      </c>
      <c r="M929" s="25">
        <f>Main_table[[#This Row],[Qty]]*Main_table[[#This Row],[Price]]</f>
        <v>19200</v>
      </c>
      <c r="N929" s="6" t="s">
        <v>17</v>
      </c>
      <c r="O929" s="25">
        <f>SUMIFS(Main_table[Amount], Main_table[Order Date], "&gt;"&amp;Main_table[[#This Row],[Order Date]]-30,Main_table[Order Date], "&lt;="&amp;Main_table[[#This Row],[Order Date]])</f>
        <v>1805450</v>
      </c>
      <c r="P929" s="25">
        <f>SUMIFS(Main_table[Amount], Main_table[Order Date], "&gt;"&amp;Main_table[[#This Row],[Order Date]]-90,Main_table[Order Date], "&lt;="&amp;Main_table[[#This Row],[Order Date]])</f>
        <v>5925070</v>
      </c>
      <c r="Q929" s="25">
        <f>SUMIFS(Main_table[Amount], Main_table[Order Date], "&gt;"&amp;DATE(2022, 9, 12)-30, Main_table[Order Date], "&lt;="&amp;DATE(2022, 9, 12))</f>
        <v>8929710</v>
      </c>
      <c r="R929" s="25">
        <f>SUMIFS(Main_table[Amount], Main_table[Order Date], "&gt;"&amp;DATE(2022, 9, 12)-90, Main_table[Order Date], "&lt;="&amp;DATE(2022, 9, 12))</f>
        <v>12529390</v>
      </c>
      <c r="S929" s="25" t="b">
        <f>AND(Main_table[[#This Row],[Order Date]] &gt; DATE(2022,8,12), Main_table[[#This Row],[Order Date]] &lt;=DATE(2022,9,12))</f>
        <v>1</v>
      </c>
    </row>
    <row r="930" spans="2:19" ht="13.8" x14ac:dyDescent="0.25">
      <c r="B930" s="6" t="s">
        <v>2434</v>
      </c>
      <c r="C930" s="15">
        <v>44795</v>
      </c>
      <c r="D930" s="6" t="str">
        <f>TEXT(Main_table[[#This Row],[Order Date]],"d")</f>
        <v>22</v>
      </c>
      <c r="E930" s="6" t="str">
        <f>TEXT(Main_table[[#This Row],[Order Date]],"dddd")</f>
        <v>Monday</v>
      </c>
      <c r="F930" s="6" t="str">
        <f>TEXT(Main_table[[#This Row],[Order Date]],"mmmm")</f>
        <v>August</v>
      </c>
      <c r="G930" s="6" t="s">
        <v>2186</v>
      </c>
      <c r="H930" s="6" t="s">
        <v>2187</v>
      </c>
      <c r="I930" s="6" t="s">
        <v>15</v>
      </c>
      <c r="J930" s="6" t="s">
        <v>45</v>
      </c>
      <c r="K930" s="25">
        <v>2900</v>
      </c>
      <c r="L930" s="26">
        <v>7</v>
      </c>
      <c r="M930" s="25">
        <f>Main_table[[#This Row],[Qty]]*Main_table[[#This Row],[Price]]</f>
        <v>20300</v>
      </c>
      <c r="N930" s="29" t="s">
        <v>23</v>
      </c>
      <c r="O930" s="25">
        <f>SUMIFS(Main_table[Amount], Main_table[Order Date], "&gt;"&amp;Main_table[[#This Row],[Order Date]]-30,Main_table[Order Date], "&lt;="&amp;Main_table[[#This Row],[Order Date]])</f>
        <v>1805450</v>
      </c>
      <c r="P930" s="25">
        <f>SUMIFS(Main_table[Amount], Main_table[Order Date], "&gt;"&amp;Main_table[[#This Row],[Order Date]]-90,Main_table[Order Date], "&lt;="&amp;Main_table[[#This Row],[Order Date]])</f>
        <v>5925070</v>
      </c>
      <c r="Q930" s="25">
        <f>SUMIFS(Main_table[Amount], Main_table[Order Date], "&gt;"&amp;DATE(2022, 9, 12)-30, Main_table[Order Date], "&lt;="&amp;DATE(2022, 9, 12))</f>
        <v>8929710</v>
      </c>
      <c r="R930" s="25">
        <f>SUMIFS(Main_table[Amount], Main_table[Order Date], "&gt;"&amp;DATE(2022, 9, 12)-90, Main_table[Order Date], "&lt;="&amp;DATE(2022, 9, 12))</f>
        <v>12529390</v>
      </c>
      <c r="S930" s="25" t="b">
        <f>AND(Main_table[[#This Row],[Order Date]] &gt; DATE(2022,8,12), Main_table[[#This Row],[Order Date]] &lt;=DATE(2022,9,12))</f>
        <v>1</v>
      </c>
    </row>
    <row r="931" spans="2:19" ht="13.8" x14ac:dyDescent="0.25">
      <c r="B931" s="6" t="s">
        <v>2435</v>
      </c>
      <c r="C931" s="15">
        <v>44795</v>
      </c>
      <c r="D931" s="6" t="str">
        <f>TEXT(Main_table[[#This Row],[Order Date]],"d")</f>
        <v>22</v>
      </c>
      <c r="E931" s="6" t="str">
        <f>TEXT(Main_table[[#This Row],[Order Date]],"dddd")</f>
        <v>Monday</v>
      </c>
      <c r="F931" s="6" t="str">
        <f>TEXT(Main_table[[#This Row],[Order Date]],"mmmm")</f>
        <v>August</v>
      </c>
      <c r="G931" s="6" t="s">
        <v>2189</v>
      </c>
      <c r="H931" s="6" t="s">
        <v>2190</v>
      </c>
      <c r="I931" s="6" t="s">
        <v>21</v>
      </c>
      <c r="J931" s="6" t="s">
        <v>16</v>
      </c>
      <c r="K931" s="25">
        <v>190</v>
      </c>
      <c r="L931" s="26">
        <v>8</v>
      </c>
      <c r="M931" s="25">
        <f>Main_table[[#This Row],[Qty]]*Main_table[[#This Row],[Price]]</f>
        <v>1520</v>
      </c>
      <c r="N931" s="6" t="s">
        <v>17</v>
      </c>
      <c r="O931" s="25">
        <f>SUMIFS(Main_table[Amount], Main_table[Order Date], "&gt;"&amp;Main_table[[#This Row],[Order Date]]-30,Main_table[Order Date], "&lt;="&amp;Main_table[[#This Row],[Order Date]])</f>
        <v>1805450</v>
      </c>
      <c r="P931" s="25">
        <f>SUMIFS(Main_table[Amount], Main_table[Order Date], "&gt;"&amp;Main_table[[#This Row],[Order Date]]-90,Main_table[Order Date], "&lt;="&amp;Main_table[[#This Row],[Order Date]])</f>
        <v>5925070</v>
      </c>
      <c r="Q931" s="25">
        <f>SUMIFS(Main_table[Amount], Main_table[Order Date], "&gt;"&amp;DATE(2022, 9, 12)-30, Main_table[Order Date], "&lt;="&amp;DATE(2022, 9, 12))</f>
        <v>8929710</v>
      </c>
      <c r="R931" s="25">
        <f>SUMIFS(Main_table[Amount], Main_table[Order Date], "&gt;"&amp;DATE(2022, 9, 12)-90, Main_table[Order Date], "&lt;="&amp;DATE(2022, 9, 12))</f>
        <v>12529390</v>
      </c>
      <c r="S931" s="25" t="b">
        <f>AND(Main_table[[#This Row],[Order Date]] &gt; DATE(2022,8,12), Main_table[[#This Row],[Order Date]] &lt;=DATE(2022,9,12))</f>
        <v>1</v>
      </c>
    </row>
    <row r="932" spans="2:19" ht="13.8" x14ac:dyDescent="0.25">
      <c r="B932" s="6" t="s">
        <v>2436</v>
      </c>
      <c r="C932" s="15">
        <v>44795</v>
      </c>
      <c r="D932" s="6" t="str">
        <f>TEXT(Main_table[[#This Row],[Order Date]],"d")</f>
        <v>22</v>
      </c>
      <c r="E932" s="6" t="str">
        <f>TEXT(Main_table[[#This Row],[Order Date]],"dddd")</f>
        <v>Monday</v>
      </c>
      <c r="F932" s="6" t="str">
        <f>TEXT(Main_table[[#This Row],[Order Date]],"mmmm")</f>
        <v>August</v>
      </c>
      <c r="G932" s="6" t="s">
        <v>2192</v>
      </c>
      <c r="H932" s="6" t="s">
        <v>2193</v>
      </c>
      <c r="I932" s="6" t="s">
        <v>27</v>
      </c>
      <c r="J932" s="6" t="s">
        <v>22</v>
      </c>
      <c r="K932" s="25">
        <v>4000</v>
      </c>
      <c r="L932" s="26">
        <v>12</v>
      </c>
      <c r="M932" s="25">
        <f>Main_table[[#This Row],[Qty]]*Main_table[[#This Row],[Price]]</f>
        <v>48000</v>
      </c>
      <c r="N932" s="6" t="s">
        <v>23</v>
      </c>
      <c r="O932" s="25">
        <f>SUMIFS(Main_table[Amount], Main_table[Order Date], "&gt;"&amp;Main_table[[#This Row],[Order Date]]-30,Main_table[Order Date], "&lt;="&amp;Main_table[[#This Row],[Order Date]])</f>
        <v>1805450</v>
      </c>
      <c r="P932" s="25">
        <f>SUMIFS(Main_table[Amount], Main_table[Order Date], "&gt;"&amp;Main_table[[#This Row],[Order Date]]-90,Main_table[Order Date], "&lt;="&amp;Main_table[[#This Row],[Order Date]])</f>
        <v>5925070</v>
      </c>
      <c r="Q932" s="25">
        <f>SUMIFS(Main_table[Amount], Main_table[Order Date], "&gt;"&amp;DATE(2022, 9, 12)-30, Main_table[Order Date], "&lt;="&amp;DATE(2022, 9, 12))</f>
        <v>8929710</v>
      </c>
      <c r="R932" s="25">
        <f>SUMIFS(Main_table[Amount], Main_table[Order Date], "&gt;"&amp;DATE(2022, 9, 12)-90, Main_table[Order Date], "&lt;="&amp;DATE(2022, 9, 12))</f>
        <v>12529390</v>
      </c>
      <c r="S932" s="25" t="b">
        <f>AND(Main_table[[#This Row],[Order Date]] &gt; DATE(2022,8,12), Main_table[[#This Row],[Order Date]] &lt;=DATE(2022,9,12))</f>
        <v>1</v>
      </c>
    </row>
    <row r="933" spans="2:19" ht="13.8" x14ac:dyDescent="0.25">
      <c r="B933" s="6" t="s">
        <v>2437</v>
      </c>
      <c r="C933" s="15">
        <v>44795</v>
      </c>
      <c r="D933" s="6" t="str">
        <f>TEXT(Main_table[[#This Row],[Order Date]],"d")</f>
        <v>22</v>
      </c>
      <c r="E933" s="6" t="str">
        <f>TEXT(Main_table[[#This Row],[Order Date]],"dddd")</f>
        <v>Monday</v>
      </c>
      <c r="F933" s="6" t="str">
        <f>TEXT(Main_table[[#This Row],[Order Date]],"mmmm")</f>
        <v>August</v>
      </c>
      <c r="G933" s="6" t="s">
        <v>2195</v>
      </c>
      <c r="H933" s="6" t="s">
        <v>2196</v>
      </c>
      <c r="I933" s="6" t="s">
        <v>32</v>
      </c>
      <c r="J933" s="6" t="s">
        <v>28</v>
      </c>
      <c r="K933" s="25">
        <v>1500</v>
      </c>
      <c r="L933" s="26">
        <v>12</v>
      </c>
      <c r="M933" s="25">
        <f>Main_table[[#This Row],[Qty]]*Main_table[[#This Row],[Price]]</f>
        <v>18000</v>
      </c>
      <c r="N933" s="6" t="s">
        <v>17</v>
      </c>
      <c r="O933" s="25">
        <f>SUMIFS(Main_table[Amount], Main_table[Order Date], "&gt;"&amp;Main_table[[#This Row],[Order Date]]-30,Main_table[Order Date], "&lt;="&amp;Main_table[[#This Row],[Order Date]])</f>
        <v>1805450</v>
      </c>
      <c r="P933" s="25">
        <f>SUMIFS(Main_table[Amount], Main_table[Order Date], "&gt;"&amp;Main_table[[#This Row],[Order Date]]-90,Main_table[Order Date], "&lt;="&amp;Main_table[[#This Row],[Order Date]])</f>
        <v>5925070</v>
      </c>
      <c r="Q933" s="25">
        <f>SUMIFS(Main_table[Amount], Main_table[Order Date], "&gt;"&amp;DATE(2022, 9, 12)-30, Main_table[Order Date], "&lt;="&amp;DATE(2022, 9, 12))</f>
        <v>8929710</v>
      </c>
      <c r="R933" s="25">
        <f>SUMIFS(Main_table[Amount], Main_table[Order Date], "&gt;"&amp;DATE(2022, 9, 12)-90, Main_table[Order Date], "&lt;="&amp;DATE(2022, 9, 12))</f>
        <v>12529390</v>
      </c>
      <c r="S933" s="25" t="b">
        <f>AND(Main_table[[#This Row],[Order Date]] &gt; DATE(2022,8,12), Main_table[[#This Row],[Order Date]] &lt;=DATE(2022,9,12))</f>
        <v>1</v>
      </c>
    </row>
    <row r="934" spans="2:19" ht="13.8" x14ac:dyDescent="0.25">
      <c r="B934" s="6" t="s">
        <v>2438</v>
      </c>
      <c r="C934" s="15">
        <v>44796</v>
      </c>
      <c r="D934" s="6" t="str">
        <f>TEXT(Main_table[[#This Row],[Order Date]],"d")</f>
        <v>23</v>
      </c>
      <c r="E934" s="6" t="str">
        <f>TEXT(Main_table[[#This Row],[Order Date]],"dddd")</f>
        <v>Tuesday</v>
      </c>
      <c r="F934" s="6" t="str">
        <f>TEXT(Main_table[[#This Row],[Order Date]],"mmmm")</f>
        <v>August</v>
      </c>
      <c r="G934" s="6" t="s">
        <v>2198</v>
      </c>
      <c r="H934" s="6" t="s">
        <v>2199</v>
      </c>
      <c r="I934" s="6" t="s">
        <v>15</v>
      </c>
      <c r="J934" s="6" t="s">
        <v>33</v>
      </c>
      <c r="K934" s="25">
        <v>210</v>
      </c>
      <c r="L934" s="26">
        <v>21</v>
      </c>
      <c r="M934" s="25">
        <f>Main_table[[#This Row],[Qty]]*Main_table[[#This Row],[Price]]</f>
        <v>4410</v>
      </c>
      <c r="N934" s="29" t="s">
        <v>23</v>
      </c>
      <c r="O934" s="25">
        <f>SUMIFS(Main_table[Amount], Main_table[Order Date], "&gt;"&amp;Main_table[[#This Row],[Order Date]]-30,Main_table[Order Date], "&lt;="&amp;Main_table[[#This Row],[Order Date]])</f>
        <v>1911240</v>
      </c>
      <c r="P934" s="25">
        <f>SUMIFS(Main_table[Amount], Main_table[Order Date], "&gt;"&amp;Main_table[[#This Row],[Order Date]]-90,Main_table[Order Date], "&lt;="&amp;Main_table[[#This Row],[Order Date]])</f>
        <v>5979640</v>
      </c>
      <c r="Q934" s="25">
        <f>SUMIFS(Main_table[Amount], Main_table[Order Date], "&gt;"&amp;DATE(2022, 9, 12)-30, Main_table[Order Date], "&lt;="&amp;DATE(2022, 9, 12))</f>
        <v>8929710</v>
      </c>
      <c r="R934" s="25">
        <f>SUMIFS(Main_table[Amount], Main_table[Order Date], "&gt;"&amp;DATE(2022, 9, 12)-90, Main_table[Order Date], "&lt;="&amp;DATE(2022, 9, 12))</f>
        <v>12529390</v>
      </c>
      <c r="S934" s="25" t="b">
        <f>AND(Main_table[[#This Row],[Order Date]] &gt; DATE(2022,8,12), Main_table[[#This Row],[Order Date]] &lt;=DATE(2022,9,12))</f>
        <v>1</v>
      </c>
    </row>
    <row r="935" spans="2:19" ht="13.8" x14ac:dyDescent="0.25">
      <c r="B935" s="6" t="s">
        <v>2439</v>
      </c>
      <c r="C935" s="15">
        <v>44796</v>
      </c>
      <c r="D935" s="6" t="str">
        <f>TEXT(Main_table[[#This Row],[Order Date]],"d")</f>
        <v>23</v>
      </c>
      <c r="E935" s="6" t="str">
        <f>TEXT(Main_table[[#This Row],[Order Date]],"dddd")</f>
        <v>Tuesday</v>
      </c>
      <c r="F935" s="6" t="str">
        <f>TEXT(Main_table[[#This Row],[Order Date]],"mmmm")</f>
        <v>August</v>
      </c>
      <c r="G935" s="6" t="s">
        <v>2201</v>
      </c>
      <c r="H935" s="6" t="s">
        <v>2202</v>
      </c>
      <c r="I935" s="6" t="s">
        <v>21</v>
      </c>
      <c r="J935" s="6" t="s">
        <v>37</v>
      </c>
      <c r="K935" s="25">
        <v>4000</v>
      </c>
      <c r="L935" s="26">
        <v>12</v>
      </c>
      <c r="M935" s="25">
        <f>Main_table[[#This Row],[Qty]]*Main_table[[#This Row],[Price]]</f>
        <v>48000</v>
      </c>
      <c r="N935" s="6" t="s">
        <v>17</v>
      </c>
      <c r="O935" s="25">
        <f>SUMIFS(Main_table[Amount], Main_table[Order Date], "&gt;"&amp;Main_table[[#This Row],[Order Date]]-30,Main_table[Order Date], "&lt;="&amp;Main_table[[#This Row],[Order Date]])</f>
        <v>1911240</v>
      </c>
      <c r="P935" s="25">
        <f>SUMIFS(Main_table[Amount], Main_table[Order Date], "&gt;"&amp;Main_table[[#This Row],[Order Date]]-90,Main_table[Order Date], "&lt;="&amp;Main_table[[#This Row],[Order Date]])</f>
        <v>5979640</v>
      </c>
      <c r="Q935" s="25">
        <f>SUMIFS(Main_table[Amount], Main_table[Order Date], "&gt;"&amp;DATE(2022, 9, 12)-30, Main_table[Order Date], "&lt;="&amp;DATE(2022, 9, 12))</f>
        <v>8929710</v>
      </c>
      <c r="R935" s="25">
        <f>SUMIFS(Main_table[Amount], Main_table[Order Date], "&gt;"&amp;DATE(2022, 9, 12)-90, Main_table[Order Date], "&lt;="&amp;DATE(2022, 9, 12))</f>
        <v>12529390</v>
      </c>
      <c r="S935" s="25" t="b">
        <f>AND(Main_table[[#This Row],[Order Date]] &gt; DATE(2022,8,12), Main_table[[#This Row],[Order Date]] &lt;=DATE(2022,9,12))</f>
        <v>1</v>
      </c>
    </row>
    <row r="936" spans="2:19" ht="13.8" x14ac:dyDescent="0.25">
      <c r="B936" s="6" t="s">
        <v>2440</v>
      </c>
      <c r="C936" s="15">
        <v>44796</v>
      </c>
      <c r="D936" s="6" t="str">
        <f>TEXT(Main_table[[#This Row],[Order Date]],"d")</f>
        <v>23</v>
      </c>
      <c r="E936" s="6" t="str">
        <f>TEXT(Main_table[[#This Row],[Order Date]],"dddd")</f>
        <v>Tuesday</v>
      </c>
      <c r="F936" s="6" t="str">
        <f>TEXT(Main_table[[#This Row],[Order Date]],"mmmm")</f>
        <v>August</v>
      </c>
      <c r="G936" s="6" t="s">
        <v>2204</v>
      </c>
      <c r="H936" s="6" t="s">
        <v>2205</v>
      </c>
      <c r="I936" s="6" t="s">
        <v>27</v>
      </c>
      <c r="J936" s="6" t="s">
        <v>41</v>
      </c>
      <c r="K936" s="25">
        <v>3200</v>
      </c>
      <c r="L936" s="26">
        <v>12</v>
      </c>
      <c r="M936" s="25">
        <f>Main_table[[#This Row],[Qty]]*Main_table[[#This Row],[Price]]</f>
        <v>38400</v>
      </c>
      <c r="N936" s="6" t="s">
        <v>23</v>
      </c>
      <c r="O936" s="25">
        <f>SUMIFS(Main_table[Amount], Main_table[Order Date], "&gt;"&amp;Main_table[[#This Row],[Order Date]]-30,Main_table[Order Date], "&lt;="&amp;Main_table[[#This Row],[Order Date]])</f>
        <v>1911240</v>
      </c>
      <c r="P936" s="25">
        <f>SUMIFS(Main_table[Amount], Main_table[Order Date], "&gt;"&amp;Main_table[[#This Row],[Order Date]]-90,Main_table[Order Date], "&lt;="&amp;Main_table[[#This Row],[Order Date]])</f>
        <v>5979640</v>
      </c>
      <c r="Q936" s="25">
        <f>SUMIFS(Main_table[Amount], Main_table[Order Date], "&gt;"&amp;DATE(2022, 9, 12)-30, Main_table[Order Date], "&lt;="&amp;DATE(2022, 9, 12))</f>
        <v>8929710</v>
      </c>
      <c r="R936" s="25">
        <f>SUMIFS(Main_table[Amount], Main_table[Order Date], "&gt;"&amp;DATE(2022, 9, 12)-90, Main_table[Order Date], "&lt;="&amp;DATE(2022, 9, 12))</f>
        <v>12529390</v>
      </c>
      <c r="S936" s="25" t="b">
        <f>AND(Main_table[[#This Row],[Order Date]] &gt; DATE(2022,8,12), Main_table[[#This Row],[Order Date]] &lt;=DATE(2022,9,12))</f>
        <v>1</v>
      </c>
    </row>
    <row r="937" spans="2:19" ht="13.8" x14ac:dyDescent="0.25">
      <c r="B937" s="6" t="s">
        <v>2441</v>
      </c>
      <c r="C937" s="15">
        <v>44796</v>
      </c>
      <c r="D937" s="6" t="str">
        <f>TEXT(Main_table[[#This Row],[Order Date]],"d")</f>
        <v>23</v>
      </c>
      <c r="E937" s="6" t="str">
        <f>TEXT(Main_table[[#This Row],[Order Date]],"dddd")</f>
        <v>Tuesday</v>
      </c>
      <c r="F937" s="6" t="str">
        <f>TEXT(Main_table[[#This Row],[Order Date]],"mmmm")</f>
        <v>August</v>
      </c>
      <c r="G937" s="6" t="s">
        <v>2207</v>
      </c>
      <c r="H937" s="6" t="s">
        <v>2208</v>
      </c>
      <c r="I937" s="6" t="s">
        <v>32</v>
      </c>
      <c r="J937" s="6" t="s">
        <v>45</v>
      </c>
      <c r="K937" s="25">
        <v>2900</v>
      </c>
      <c r="L937" s="26">
        <v>21</v>
      </c>
      <c r="M937" s="25">
        <f>Main_table[[#This Row],[Qty]]*Main_table[[#This Row],[Price]]</f>
        <v>60900</v>
      </c>
      <c r="N937" s="6" t="s">
        <v>17</v>
      </c>
      <c r="O937" s="25">
        <f>SUMIFS(Main_table[Amount], Main_table[Order Date], "&gt;"&amp;Main_table[[#This Row],[Order Date]]-30,Main_table[Order Date], "&lt;="&amp;Main_table[[#This Row],[Order Date]])</f>
        <v>1911240</v>
      </c>
      <c r="P937" s="25">
        <f>SUMIFS(Main_table[Amount], Main_table[Order Date], "&gt;"&amp;Main_table[[#This Row],[Order Date]]-90,Main_table[Order Date], "&lt;="&amp;Main_table[[#This Row],[Order Date]])</f>
        <v>5979640</v>
      </c>
      <c r="Q937" s="25">
        <f>SUMIFS(Main_table[Amount], Main_table[Order Date], "&gt;"&amp;DATE(2022, 9, 12)-30, Main_table[Order Date], "&lt;="&amp;DATE(2022, 9, 12))</f>
        <v>8929710</v>
      </c>
      <c r="R937" s="25">
        <f>SUMIFS(Main_table[Amount], Main_table[Order Date], "&gt;"&amp;DATE(2022, 9, 12)-90, Main_table[Order Date], "&lt;="&amp;DATE(2022, 9, 12))</f>
        <v>12529390</v>
      </c>
      <c r="S937" s="25" t="b">
        <f>AND(Main_table[[#This Row],[Order Date]] &gt; DATE(2022,8,12), Main_table[[#This Row],[Order Date]] &lt;=DATE(2022,9,12))</f>
        <v>1</v>
      </c>
    </row>
    <row r="938" spans="2:19" ht="13.8" x14ac:dyDescent="0.25">
      <c r="B938" s="6" t="s">
        <v>2442</v>
      </c>
      <c r="C938" s="15">
        <v>44796</v>
      </c>
      <c r="D938" s="6" t="str">
        <f>TEXT(Main_table[[#This Row],[Order Date]],"d")</f>
        <v>23</v>
      </c>
      <c r="E938" s="6" t="str">
        <f>TEXT(Main_table[[#This Row],[Order Date]],"dddd")</f>
        <v>Tuesday</v>
      </c>
      <c r="F938" s="6" t="str">
        <f>TEXT(Main_table[[#This Row],[Order Date]],"mmmm")</f>
        <v>August</v>
      </c>
      <c r="G938" s="6" t="s">
        <v>2210</v>
      </c>
      <c r="H938" s="6" t="s">
        <v>2211</v>
      </c>
      <c r="I938" s="6" t="s">
        <v>15</v>
      </c>
      <c r="J938" s="6" t="s">
        <v>16</v>
      </c>
      <c r="K938" s="25">
        <v>190</v>
      </c>
      <c r="L938" s="26">
        <v>14</v>
      </c>
      <c r="M938" s="25">
        <f>Main_table[[#This Row],[Qty]]*Main_table[[#This Row],[Price]]</f>
        <v>2660</v>
      </c>
      <c r="N938" s="29" t="s">
        <v>23</v>
      </c>
      <c r="O938" s="25">
        <f>SUMIFS(Main_table[Amount], Main_table[Order Date], "&gt;"&amp;Main_table[[#This Row],[Order Date]]-30,Main_table[Order Date], "&lt;="&amp;Main_table[[#This Row],[Order Date]])</f>
        <v>1911240</v>
      </c>
      <c r="P938" s="25">
        <f>SUMIFS(Main_table[Amount], Main_table[Order Date], "&gt;"&amp;Main_table[[#This Row],[Order Date]]-90,Main_table[Order Date], "&lt;="&amp;Main_table[[#This Row],[Order Date]])</f>
        <v>5979640</v>
      </c>
      <c r="Q938" s="25">
        <f>SUMIFS(Main_table[Amount], Main_table[Order Date], "&gt;"&amp;DATE(2022, 9, 12)-30, Main_table[Order Date], "&lt;="&amp;DATE(2022, 9, 12))</f>
        <v>8929710</v>
      </c>
      <c r="R938" s="25">
        <f>SUMIFS(Main_table[Amount], Main_table[Order Date], "&gt;"&amp;DATE(2022, 9, 12)-90, Main_table[Order Date], "&lt;="&amp;DATE(2022, 9, 12))</f>
        <v>12529390</v>
      </c>
      <c r="S938" s="25" t="b">
        <f>AND(Main_table[[#This Row],[Order Date]] &gt; DATE(2022,8,12), Main_table[[#This Row],[Order Date]] &lt;=DATE(2022,9,12))</f>
        <v>1</v>
      </c>
    </row>
    <row r="939" spans="2:19" ht="13.8" x14ac:dyDescent="0.25">
      <c r="B939" s="6" t="s">
        <v>2443</v>
      </c>
      <c r="C939" s="15">
        <v>44797</v>
      </c>
      <c r="D939" s="6" t="str">
        <f>TEXT(Main_table[[#This Row],[Order Date]],"d")</f>
        <v>24</v>
      </c>
      <c r="E939" s="6" t="str">
        <f>TEXT(Main_table[[#This Row],[Order Date]],"dddd")</f>
        <v>Wednesday</v>
      </c>
      <c r="F939" s="6" t="str">
        <f>TEXT(Main_table[[#This Row],[Order Date]],"mmmm")</f>
        <v>August</v>
      </c>
      <c r="G939" s="6" t="s">
        <v>2213</v>
      </c>
      <c r="H939" s="6" t="s">
        <v>2214</v>
      </c>
      <c r="I939" s="6" t="s">
        <v>21</v>
      </c>
      <c r="J939" s="6" t="s">
        <v>22</v>
      </c>
      <c r="K939" s="25">
        <v>4000</v>
      </c>
      <c r="L939" s="26">
        <v>16</v>
      </c>
      <c r="M939" s="25">
        <f>Main_table[[#This Row],[Qty]]*Main_table[[#This Row],[Price]]</f>
        <v>64000</v>
      </c>
      <c r="N939" s="6" t="s">
        <v>17</v>
      </c>
      <c r="O939" s="25">
        <f>SUMIFS(Main_table[Amount], Main_table[Order Date], "&gt;"&amp;Main_table[[#This Row],[Order Date]]-30,Main_table[Order Date], "&lt;="&amp;Main_table[[#This Row],[Order Date]])</f>
        <v>2102520</v>
      </c>
      <c r="P939" s="25">
        <f>SUMIFS(Main_table[Amount], Main_table[Order Date], "&gt;"&amp;Main_table[[#This Row],[Order Date]]-90,Main_table[Order Date], "&lt;="&amp;Main_table[[#This Row],[Order Date]])</f>
        <v>6118640</v>
      </c>
      <c r="Q939" s="25">
        <f>SUMIFS(Main_table[Amount], Main_table[Order Date], "&gt;"&amp;DATE(2022, 9, 12)-30, Main_table[Order Date], "&lt;="&amp;DATE(2022, 9, 12))</f>
        <v>8929710</v>
      </c>
      <c r="R939" s="25">
        <f>SUMIFS(Main_table[Amount], Main_table[Order Date], "&gt;"&amp;DATE(2022, 9, 12)-90, Main_table[Order Date], "&lt;="&amp;DATE(2022, 9, 12))</f>
        <v>12529390</v>
      </c>
      <c r="S939" s="25" t="b">
        <f>AND(Main_table[[#This Row],[Order Date]] &gt; DATE(2022,8,12), Main_table[[#This Row],[Order Date]] &lt;=DATE(2022,9,12))</f>
        <v>1</v>
      </c>
    </row>
    <row r="940" spans="2:19" ht="13.8" x14ac:dyDescent="0.25">
      <c r="B940" s="6" t="s">
        <v>2444</v>
      </c>
      <c r="C940" s="15">
        <v>44797</v>
      </c>
      <c r="D940" s="6" t="str">
        <f>TEXT(Main_table[[#This Row],[Order Date]],"d")</f>
        <v>24</v>
      </c>
      <c r="E940" s="6" t="str">
        <f>TEXT(Main_table[[#This Row],[Order Date]],"dddd")</f>
        <v>Wednesday</v>
      </c>
      <c r="F940" s="6" t="str">
        <f>TEXT(Main_table[[#This Row],[Order Date]],"mmmm")</f>
        <v>August</v>
      </c>
      <c r="G940" s="6" t="s">
        <v>2216</v>
      </c>
      <c r="H940" s="6" t="s">
        <v>2217</v>
      </c>
      <c r="I940" s="6" t="s">
        <v>27</v>
      </c>
      <c r="J940" s="6" t="s">
        <v>28</v>
      </c>
      <c r="K940" s="25">
        <v>1500</v>
      </c>
      <c r="L940" s="26">
        <v>17</v>
      </c>
      <c r="M940" s="25">
        <f>Main_table[[#This Row],[Qty]]*Main_table[[#This Row],[Price]]</f>
        <v>25500</v>
      </c>
      <c r="N940" s="6" t="s">
        <v>23</v>
      </c>
      <c r="O940" s="25">
        <f>SUMIFS(Main_table[Amount], Main_table[Order Date], "&gt;"&amp;Main_table[[#This Row],[Order Date]]-30,Main_table[Order Date], "&lt;="&amp;Main_table[[#This Row],[Order Date]])</f>
        <v>2102520</v>
      </c>
      <c r="P940" s="25">
        <f>SUMIFS(Main_table[Amount], Main_table[Order Date], "&gt;"&amp;Main_table[[#This Row],[Order Date]]-90,Main_table[Order Date], "&lt;="&amp;Main_table[[#This Row],[Order Date]])</f>
        <v>6118640</v>
      </c>
      <c r="Q940" s="25">
        <f>SUMIFS(Main_table[Amount], Main_table[Order Date], "&gt;"&amp;DATE(2022, 9, 12)-30, Main_table[Order Date], "&lt;="&amp;DATE(2022, 9, 12))</f>
        <v>8929710</v>
      </c>
      <c r="R940" s="25">
        <f>SUMIFS(Main_table[Amount], Main_table[Order Date], "&gt;"&amp;DATE(2022, 9, 12)-90, Main_table[Order Date], "&lt;="&amp;DATE(2022, 9, 12))</f>
        <v>12529390</v>
      </c>
      <c r="S940" s="25" t="b">
        <f>AND(Main_table[[#This Row],[Order Date]] &gt; DATE(2022,8,12), Main_table[[#This Row],[Order Date]] &lt;=DATE(2022,9,12))</f>
        <v>1</v>
      </c>
    </row>
    <row r="941" spans="2:19" ht="13.8" x14ac:dyDescent="0.25">
      <c r="B941" s="6" t="s">
        <v>2445</v>
      </c>
      <c r="C941" s="15">
        <v>44797</v>
      </c>
      <c r="D941" s="6" t="str">
        <f>TEXT(Main_table[[#This Row],[Order Date]],"d")</f>
        <v>24</v>
      </c>
      <c r="E941" s="6" t="str">
        <f>TEXT(Main_table[[#This Row],[Order Date]],"dddd")</f>
        <v>Wednesday</v>
      </c>
      <c r="F941" s="6" t="str">
        <f>TEXT(Main_table[[#This Row],[Order Date]],"mmmm")</f>
        <v>August</v>
      </c>
      <c r="G941" s="6" t="s">
        <v>2219</v>
      </c>
      <c r="H941" s="6" t="s">
        <v>2220</v>
      </c>
      <c r="I941" s="6" t="s">
        <v>32</v>
      </c>
      <c r="J941" s="6" t="s">
        <v>33</v>
      </c>
      <c r="K941" s="25">
        <v>210</v>
      </c>
      <c r="L941" s="26">
        <v>18</v>
      </c>
      <c r="M941" s="25">
        <f>Main_table[[#This Row],[Qty]]*Main_table[[#This Row],[Price]]</f>
        <v>3780</v>
      </c>
      <c r="N941" s="6" t="s">
        <v>17</v>
      </c>
      <c r="O941" s="25">
        <f>SUMIFS(Main_table[Amount], Main_table[Order Date], "&gt;"&amp;Main_table[[#This Row],[Order Date]]-30,Main_table[Order Date], "&lt;="&amp;Main_table[[#This Row],[Order Date]])</f>
        <v>2102520</v>
      </c>
      <c r="P941" s="25">
        <f>SUMIFS(Main_table[Amount], Main_table[Order Date], "&gt;"&amp;Main_table[[#This Row],[Order Date]]-90,Main_table[Order Date], "&lt;="&amp;Main_table[[#This Row],[Order Date]])</f>
        <v>6118640</v>
      </c>
      <c r="Q941" s="25">
        <f>SUMIFS(Main_table[Amount], Main_table[Order Date], "&gt;"&amp;DATE(2022, 9, 12)-30, Main_table[Order Date], "&lt;="&amp;DATE(2022, 9, 12))</f>
        <v>8929710</v>
      </c>
      <c r="R941" s="25">
        <f>SUMIFS(Main_table[Amount], Main_table[Order Date], "&gt;"&amp;DATE(2022, 9, 12)-90, Main_table[Order Date], "&lt;="&amp;DATE(2022, 9, 12))</f>
        <v>12529390</v>
      </c>
      <c r="S941" s="25" t="b">
        <f>AND(Main_table[[#This Row],[Order Date]] &gt; DATE(2022,8,12), Main_table[[#This Row],[Order Date]] &lt;=DATE(2022,9,12))</f>
        <v>1</v>
      </c>
    </row>
    <row r="942" spans="2:19" ht="13.8" x14ac:dyDescent="0.25">
      <c r="B942" s="6" t="s">
        <v>2446</v>
      </c>
      <c r="C942" s="15">
        <v>44797</v>
      </c>
      <c r="D942" s="6" t="str">
        <f>TEXT(Main_table[[#This Row],[Order Date]],"d")</f>
        <v>24</v>
      </c>
      <c r="E942" s="6" t="str">
        <f>TEXT(Main_table[[#This Row],[Order Date]],"dddd")</f>
        <v>Wednesday</v>
      </c>
      <c r="F942" s="6" t="str">
        <f>TEXT(Main_table[[#This Row],[Order Date]],"mmmm")</f>
        <v>August</v>
      </c>
      <c r="G942" s="6" t="s">
        <v>2222</v>
      </c>
      <c r="H942" s="6" t="s">
        <v>2223</v>
      </c>
      <c r="I942" s="6" t="s">
        <v>15</v>
      </c>
      <c r="J942" s="6" t="s">
        <v>37</v>
      </c>
      <c r="K942" s="25">
        <v>4000</v>
      </c>
      <c r="L942" s="26">
        <v>19</v>
      </c>
      <c r="M942" s="25">
        <f>Main_table[[#This Row],[Qty]]*Main_table[[#This Row],[Price]]</f>
        <v>76000</v>
      </c>
      <c r="N942" s="29" t="s">
        <v>23</v>
      </c>
      <c r="O942" s="25">
        <f>SUMIFS(Main_table[Amount], Main_table[Order Date], "&gt;"&amp;Main_table[[#This Row],[Order Date]]-30,Main_table[Order Date], "&lt;="&amp;Main_table[[#This Row],[Order Date]])</f>
        <v>2102520</v>
      </c>
      <c r="P942" s="25">
        <f>SUMIFS(Main_table[Amount], Main_table[Order Date], "&gt;"&amp;Main_table[[#This Row],[Order Date]]-90,Main_table[Order Date], "&lt;="&amp;Main_table[[#This Row],[Order Date]])</f>
        <v>6118640</v>
      </c>
      <c r="Q942" s="25">
        <f>SUMIFS(Main_table[Amount], Main_table[Order Date], "&gt;"&amp;DATE(2022, 9, 12)-30, Main_table[Order Date], "&lt;="&amp;DATE(2022, 9, 12))</f>
        <v>8929710</v>
      </c>
      <c r="R942" s="25">
        <f>SUMIFS(Main_table[Amount], Main_table[Order Date], "&gt;"&amp;DATE(2022, 9, 12)-90, Main_table[Order Date], "&lt;="&amp;DATE(2022, 9, 12))</f>
        <v>12529390</v>
      </c>
      <c r="S942" s="25" t="b">
        <f>AND(Main_table[[#This Row],[Order Date]] &gt; DATE(2022,8,12), Main_table[[#This Row],[Order Date]] &lt;=DATE(2022,9,12))</f>
        <v>1</v>
      </c>
    </row>
    <row r="943" spans="2:19" ht="13.8" x14ac:dyDescent="0.25">
      <c r="B943" s="6" t="s">
        <v>2447</v>
      </c>
      <c r="C943" s="15">
        <v>44797</v>
      </c>
      <c r="D943" s="6" t="str">
        <f>TEXT(Main_table[[#This Row],[Order Date]],"d")</f>
        <v>24</v>
      </c>
      <c r="E943" s="6" t="str">
        <f>TEXT(Main_table[[#This Row],[Order Date]],"dddd")</f>
        <v>Wednesday</v>
      </c>
      <c r="F943" s="6" t="str">
        <f>TEXT(Main_table[[#This Row],[Order Date]],"mmmm")</f>
        <v>August</v>
      </c>
      <c r="G943" s="6" t="s">
        <v>2225</v>
      </c>
      <c r="H943" s="6" t="s">
        <v>2226</v>
      </c>
      <c r="I943" s="6" t="s">
        <v>21</v>
      </c>
      <c r="J943" s="6" t="s">
        <v>41</v>
      </c>
      <c r="K943" s="25">
        <v>3200</v>
      </c>
      <c r="L943" s="26">
        <v>17</v>
      </c>
      <c r="M943" s="25">
        <f>Main_table[[#This Row],[Qty]]*Main_table[[#This Row],[Price]]</f>
        <v>54400</v>
      </c>
      <c r="N943" s="6" t="s">
        <v>17</v>
      </c>
      <c r="O943" s="25">
        <f>SUMIFS(Main_table[Amount], Main_table[Order Date], "&gt;"&amp;Main_table[[#This Row],[Order Date]]-30,Main_table[Order Date], "&lt;="&amp;Main_table[[#This Row],[Order Date]])</f>
        <v>2102520</v>
      </c>
      <c r="P943" s="25">
        <f>SUMIFS(Main_table[Amount], Main_table[Order Date], "&gt;"&amp;Main_table[[#This Row],[Order Date]]-90,Main_table[Order Date], "&lt;="&amp;Main_table[[#This Row],[Order Date]])</f>
        <v>6118640</v>
      </c>
      <c r="Q943" s="25">
        <f>SUMIFS(Main_table[Amount], Main_table[Order Date], "&gt;"&amp;DATE(2022, 9, 12)-30, Main_table[Order Date], "&lt;="&amp;DATE(2022, 9, 12))</f>
        <v>8929710</v>
      </c>
      <c r="R943" s="25">
        <f>SUMIFS(Main_table[Amount], Main_table[Order Date], "&gt;"&amp;DATE(2022, 9, 12)-90, Main_table[Order Date], "&lt;="&amp;DATE(2022, 9, 12))</f>
        <v>12529390</v>
      </c>
      <c r="S943" s="25" t="b">
        <f>AND(Main_table[[#This Row],[Order Date]] &gt; DATE(2022,8,12), Main_table[[#This Row],[Order Date]] &lt;=DATE(2022,9,12))</f>
        <v>1</v>
      </c>
    </row>
    <row r="944" spans="2:19" ht="13.8" x14ac:dyDescent="0.25">
      <c r="B944" s="6" t="s">
        <v>2448</v>
      </c>
      <c r="C944" s="15">
        <v>44798</v>
      </c>
      <c r="D944" s="6" t="str">
        <f>TEXT(Main_table[[#This Row],[Order Date]],"d")</f>
        <v>25</v>
      </c>
      <c r="E944" s="6" t="str">
        <f>TEXT(Main_table[[#This Row],[Order Date]],"dddd")</f>
        <v>Thursday</v>
      </c>
      <c r="F944" s="6" t="str">
        <f>TEXT(Main_table[[#This Row],[Order Date]],"mmmm")</f>
        <v>August</v>
      </c>
      <c r="G944" s="6" t="s">
        <v>2228</v>
      </c>
      <c r="H944" s="6" t="s">
        <v>2229</v>
      </c>
      <c r="I944" s="6" t="s">
        <v>27</v>
      </c>
      <c r="J944" s="6" t="s">
        <v>45</v>
      </c>
      <c r="K944" s="25">
        <v>2900</v>
      </c>
      <c r="L944" s="26">
        <v>17</v>
      </c>
      <c r="M944" s="25">
        <f>Main_table[[#This Row],[Qty]]*Main_table[[#This Row],[Price]]</f>
        <v>49300</v>
      </c>
      <c r="N944" s="6" t="s">
        <v>23</v>
      </c>
      <c r="O944" s="25">
        <f>SUMIFS(Main_table[Amount], Main_table[Order Date], "&gt;"&amp;Main_table[[#This Row],[Order Date]]-30,Main_table[Order Date], "&lt;="&amp;Main_table[[#This Row],[Order Date]])</f>
        <v>2220740</v>
      </c>
      <c r="P944" s="25">
        <f>SUMIFS(Main_table[Amount], Main_table[Order Date], "&gt;"&amp;Main_table[[#This Row],[Order Date]]-90,Main_table[Order Date], "&lt;="&amp;Main_table[[#This Row],[Order Date]])</f>
        <v>6246450</v>
      </c>
      <c r="Q944" s="25">
        <f>SUMIFS(Main_table[Amount], Main_table[Order Date], "&gt;"&amp;DATE(2022, 9, 12)-30, Main_table[Order Date], "&lt;="&amp;DATE(2022, 9, 12))</f>
        <v>8929710</v>
      </c>
      <c r="R944" s="25">
        <f>SUMIFS(Main_table[Amount], Main_table[Order Date], "&gt;"&amp;DATE(2022, 9, 12)-90, Main_table[Order Date], "&lt;="&amp;DATE(2022, 9, 12))</f>
        <v>12529390</v>
      </c>
      <c r="S944" s="25" t="b">
        <f>AND(Main_table[[#This Row],[Order Date]] &gt; DATE(2022,8,12), Main_table[[#This Row],[Order Date]] &lt;=DATE(2022,9,12))</f>
        <v>1</v>
      </c>
    </row>
    <row r="945" spans="2:19" ht="13.8" x14ac:dyDescent="0.25">
      <c r="B945" s="6" t="s">
        <v>2449</v>
      </c>
      <c r="C945" s="15">
        <v>44798</v>
      </c>
      <c r="D945" s="6" t="str">
        <f>TEXT(Main_table[[#This Row],[Order Date]],"d")</f>
        <v>25</v>
      </c>
      <c r="E945" s="6" t="str">
        <f>TEXT(Main_table[[#This Row],[Order Date]],"dddd")</f>
        <v>Thursday</v>
      </c>
      <c r="F945" s="6" t="str">
        <f>TEXT(Main_table[[#This Row],[Order Date]],"mmmm")</f>
        <v>August</v>
      </c>
      <c r="G945" s="6" t="s">
        <v>2231</v>
      </c>
      <c r="H945" s="6" t="s">
        <v>2232</v>
      </c>
      <c r="I945" s="6" t="s">
        <v>27</v>
      </c>
      <c r="J945" s="6" t="s">
        <v>37</v>
      </c>
      <c r="K945" s="25">
        <v>190</v>
      </c>
      <c r="L945" s="26">
        <v>21</v>
      </c>
      <c r="M945" s="25">
        <f>Main_table[[#This Row],[Qty]]*Main_table[[#This Row],[Price]]</f>
        <v>3990</v>
      </c>
      <c r="N945" s="6" t="s">
        <v>17</v>
      </c>
      <c r="O945" s="25">
        <f>SUMIFS(Main_table[Amount], Main_table[Order Date], "&gt;"&amp;Main_table[[#This Row],[Order Date]]-30,Main_table[Order Date], "&lt;="&amp;Main_table[[#This Row],[Order Date]])</f>
        <v>2220740</v>
      </c>
      <c r="P945" s="25">
        <f>SUMIFS(Main_table[Amount], Main_table[Order Date], "&gt;"&amp;Main_table[[#This Row],[Order Date]]-90,Main_table[Order Date], "&lt;="&amp;Main_table[[#This Row],[Order Date]])</f>
        <v>6246450</v>
      </c>
      <c r="Q945" s="25">
        <f>SUMIFS(Main_table[Amount], Main_table[Order Date], "&gt;"&amp;DATE(2022, 9, 12)-30, Main_table[Order Date], "&lt;="&amp;DATE(2022, 9, 12))</f>
        <v>8929710</v>
      </c>
      <c r="R945" s="25">
        <f>SUMIFS(Main_table[Amount], Main_table[Order Date], "&gt;"&amp;DATE(2022, 9, 12)-90, Main_table[Order Date], "&lt;="&amp;DATE(2022, 9, 12))</f>
        <v>12529390</v>
      </c>
      <c r="S945" s="25" t="b">
        <f>AND(Main_table[[#This Row],[Order Date]] &gt; DATE(2022,8,12), Main_table[[#This Row],[Order Date]] &lt;=DATE(2022,9,12))</f>
        <v>1</v>
      </c>
    </row>
    <row r="946" spans="2:19" ht="13.8" x14ac:dyDescent="0.25">
      <c r="B946" s="6" t="s">
        <v>2450</v>
      </c>
      <c r="C946" s="15">
        <v>44798</v>
      </c>
      <c r="D946" s="6" t="str">
        <f>TEXT(Main_table[[#This Row],[Order Date]],"d")</f>
        <v>25</v>
      </c>
      <c r="E946" s="6" t="str">
        <f>TEXT(Main_table[[#This Row],[Order Date]],"dddd")</f>
        <v>Thursday</v>
      </c>
      <c r="F946" s="6" t="str">
        <f>TEXT(Main_table[[#This Row],[Order Date]],"mmmm")</f>
        <v>August</v>
      </c>
      <c r="G946" s="6" t="s">
        <v>2234</v>
      </c>
      <c r="H946" s="6" t="s">
        <v>2235</v>
      </c>
      <c r="I946" s="6" t="s">
        <v>32</v>
      </c>
      <c r="J946" s="6" t="s">
        <v>41</v>
      </c>
      <c r="K946" s="25">
        <v>4000</v>
      </c>
      <c r="L946" s="26">
        <v>22</v>
      </c>
      <c r="M946" s="25">
        <f>Main_table[[#This Row],[Qty]]*Main_table[[#This Row],[Price]]</f>
        <v>88000</v>
      </c>
      <c r="N946" s="6" t="s">
        <v>23</v>
      </c>
      <c r="O946" s="25">
        <f>SUMIFS(Main_table[Amount], Main_table[Order Date], "&gt;"&amp;Main_table[[#This Row],[Order Date]]-30,Main_table[Order Date], "&lt;="&amp;Main_table[[#This Row],[Order Date]])</f>
        <v>2220740</v>
      </c>
      <c r="P946" s="25">
        <f>SUMIFS(Main_table[Amount], Main_table[Order Date], "&gt;"&amp;Main_table[[#This Row],[Order Date]]-90,Main_table[Order Date], "&lt;="&amp;Main_table[[#This Row],[Order Date]])</f>
        <v>6246450</v>
      </c>
      <c r="Q946" s="25">
        <f>SUMIFS(Main_table[Amount], Main_table[Order Date], "&gt;"&amp;DATE(2022, 9, 12)-30, Main_table[Order Date], "&lt;="&amp;DATE(2022, 9, 12))</f>
        <v>8929710</v>
      </c>
      <c r="R946" s="25">
        <f>SUMIFS(Main_table[Amount], Main_table[Order Date], "&gt;"&amp;DATE(2022, 9, 12)-90, Main_table[Order Date], "&lt;="&amp;DATE(2022, 9, 12))</f>
        <v>12529390</v>
      </c>
      <c r="S946" s="25" t="b">
        <f>AND(Main_table[[#This Row],[Order Date]] &gt; DATE(2022,8,12), Main_table[[#This Row],[Order Date]] &lt;=DATE(2022,9,12))</f>
        <v>1</v>
      </c>
    </row>
    <row r="947" spans="2:19" ht="13.8" x14ac:dyDescent="0.25">
      <c r="B947" s="6" t="s">
        <v>2451</v>
      </c>
      <c r="C947" s="15">
        <v>44798</v>
      </c>
      <c r="D947" s="6" t="str">
        <f>TEXT(Main_table[[#This Row],[Order Date]],"d")</f>
        <v>25</v>
      </c>
      <c r="E947" s="6" t="str">
        <f>TEXT(Main_table[[#This Row],[Order Date]],"dddd")</f>
        <v>Thursday</v>
      </c>
      <c r="F947" s="6" t="str">
        <f>TEXT(Main_table[[#This Row],[Order Date]],"mmmm")</f>
        <v>August</v>
      </c>
      <c r="G947" s="6" t="s">
        <v>2237</v>
      </c>
      <c r="H947" s="6" t="s">
        <v>2238</v>
      </c>
      <c r="I947" s="6" t="s">
        <v>15</v>
      </c>
      <c r="J947" s="6" t="s">
        <v>45</v>
      </c>
      <c r="K947" s="25">
        <v>1500</v>
      </c>
      <c r="L947" s="26">
        <v>21</v>
      </c>
      <c r="M947" s="25">
        <f>Main_table[[#This Row],[Qty]]*Main_table[[#This Row],[Price]]</f>
        <v>31500</v>
      </c>
      <c r="N947" s="29" t="s">
        <v>17</v>
      </c>
      <c r="O947" s="25">
        <f>SUMIFS(Main_table[Amount], Main_table[Order Date], "&gt;"&amp;Main_table[[#This Row],[Order Date]]-30,Main_table[Order Date], "&lt;="&amp;Main_table[[#This Row],[Order Date]])</f>
        <v>2220740</v>
      </c>
      <c r="P947" s="25">
        <f>SUMIFS(Main_table[Amount], Main_table[Order Date], "&gt;"&amp;Main_table[[#This Row],[Order Date]]-90,Main_table[Order Date], "&lt;="&amp;Main_table[[#This Row],[Order Date]])</f>
        <v>6246450</v>
      </c>
      <c r="Q947" s="25">
        <f>SUMIFS(Main_table[Amount], Main_table[Order Date], "&gt;"&amp;DATE(2022, 9, 12)-30, Main_table[Order Date], "&lt;="&amp;DATE(2022, 9, 12))</f>
        <v>8929710</v>
      </c>
      <c r="R947" s="25">
        <f>SUMIFS(Main_table[Amount], Main_table[Order Date], "&gt;"&amp;DATE(2022, 9, 12)-90, Main_table[Order Date], "&lt;="&amp;DATE(2022, 9, 12))</f>
        <v>12529390</v>
      </c>
      <c r="S947" s="25" t="b">
        <f>AND(Main_table[[#This Row],[Order Date]] &gt; DATE(2022,8,12), Main_table[[#This Row],[Order Date]] &lt;=DATE(2022,9,12))</f>
        <v>1</v>
      </c>
    </row>
    <row r="948" spans="2:19" ht="13.8" x14ac:dyDescent="0.25">
      <c r="B948" s="6" t="s">
        <v>2452</v>
      </c>
      <c r="C948" s="15">
        <v>44798</v>
      </c>
      <c r="D948" s="6" t="str">
        <f>TEXT(Main_table[[#This Row],[Order Date]],"d")</f>
        <v>25</v>
      </c>
      <c r="E948" s="6" t="str">
        <f>TEXT(Main_table[[#This Row],[Order Date]],"dddd")</f>
        <v>Thursday</v>
      </c>
      <c r="F948" s="6" t="str">
        <f>TEXT(Main_table[[#This Row],[Order Date]],"mmmm")</f>
        <v>August</v>
      </c>
      <c r="G948" s="6" t="s">
        <v>2240</v>
      </c>
      <c r="H948" s="6" t="s">
        <v>2241</v>
      </c>
      <c r="I948" s="6" t="s">
        <v>27</v>
      </c>
      <c r="J948" s="6" t="s">
        <v>37</v>
      </c>
      <c r="K948" s="25">
        <v>210</v>
      </c>
      <c r="L948" s="26">
        <v>23</v>
      </c>
      <c r="M948" s="25">
        <f>Main_table[[#This Row],[Qty]]*Main_table[[#This Row],[Price]]</f>
        <v>4830</v>
      </c>
      <c r="N948" s="6" t="s">
        <v>23</v>
      </c>
      <c r="O948" s="25">
        <f>SUMIFS(Main_table[Amount], Main_table[Order Date], "&gt;"&amp;Main_table[[#This Row],[Order Date]]-30,Main_table[Order Date], "&lt;="&amp;Main_table[[#This Row],[Order Date]])</f>
        <v>2220740</v>
      </c>
      <c r="P948" s="25">
        <f>SUMIFS(Main_table[Amount], Main_table[Order Date], "&gt;"&amp;Main_table[[#This Row],[Order Date]]-90,Main_table[Order Date], "&lt;="&amp;Main_table[[#This Row],[Order Date]])</f>
        <v>6246450</v>
      </c>
      <c r="Q948" s="25">
        <f>SUMIFS(Main_table[Amount], Main_table[Order Date], "&gt;"&amp;DATE(2022, 9, 12)-30, Main_table[Order Date], "&lt;="&amp;DATE(2022, 9, 12))</f>
        <v>8929710</v>
      </c>
      <c r="R948" s="25">
        <f>SUMIFS(Main_table[Amount], Main_table[Order Date], "&gt;"&amp;DATE(2022, 9, 12)-90, Main_table[Order Date], "&lt;="&amp;DATE(2022, 9, 12))</f>
        <v>12529390</v>
      </c>
      <c r="S948" s="25" t="b">
        <f>AND(Main_table[[#This Row],[Order Date]] &gt; DATE(2022,8,12), Main_table[[#This Row],[Order Date]] &lt;=DATE(2022,9,12))</f>
        <v>1</v>
      </c>
    </row>
    <row r="949" spans="2:19" ht="13.8" x14ac:dyDescent="0.25">
      <c r="B949" s="6" t="s">
        <v>2453</v>
      </c>
      <c r="C949" s="15">
        <v>44799</v>
      </c>
      <c r="D949" s="6" t="str">
        <f>TEXT(Main_table[[#This Row],[Order Date]],"d")</f>
        <v>26</v>
      </c>
      <c r="E949" s="6" t="str">
        <f>TEXT(Main_table[[#This Row],[Order Date]],"dddd")</f>
        <v>Friday</v>
      </c>
      <c r="F949" s="6" t="str">
        <f>TEXT(Main_table[[#This Row],[Order Date]],"mmmm")</f>
        <v>August</v>
      </c>
      <c r="G949" s="6" t="s">
        <v>2243</v>
      </c>
      <c r="H949" s="6" t="s">
        <v>2244</v>
      </c>
      <c r="I949" s="6" t="s">
        <v>32</v>
      </c>
      <c r="J949" s="6" t="s">
        <v>41</v>
      </c>
      <c r="K949" s="25">
        <v>4000</v>
      </c>
      <c r="L949" s="26">
        <v>25</v>
      </c>
      <c r="M949" s="25">
        <f>Main_table[[#This Row],[Qty]]*Main_table[[#This Row],[Price]]</f>
        <v>100000</v>
      </c>
      <c r="N949" s="6" t="s">
        <v>17</v>
      </c>
      <c r="O949" s="25">
        <f>SUMIFS(Main_table[Amount], Main_table[Order Date], "&gt;"&amp;Main_table[[#This Row],[Order Date]]-30,Main_table[Order Date], "&lt;="&amp;Main_table[[#This Row],[Order Date]])</f>
        <v>2531860</v>
      </c>
      <c r="P949" s="25">
        <f>SUMIFS(Main_table[Amount], Main_table[Order Date], "&gt;"&amp;Main_table[[#This Row],[Order Date]]-90,Main_table[Order Date], "&lt;="&amp;Main_table[[#This Row],[Order Date]])</f>
        <v>6564170</v>
      </c>
      <c r="Q949" s="25">
        <f>SUMIFS(Main_table[Amount], Main_table[Order Date], "&gt;"&amp;DATE(2022, 9, 12)-30, Main_table[Order Date], "&lt;="&amp;DATE(2022, 9, 12))</f>
        <v>8929710</v>
      </c>
      <c r="R949" s="25">
        <f>SUMIFS(Main_table[Amount], Main_table[Order Date], "&gt;"&amp;DATE(2022, 9, 12)-90, Main_table[Order Date], "&lt;="&amp;DATE(2022, 9, 12))</f>
        <v>12529390</v>
      </c>
      <c r="S949" s="25" t="b">
        <f>AND(Main_table[[#This Row],[Order Date]] &gt; DATE(2022,8,12), Main_table[[#This Row],[Order Date]] &lt;=DATE(2022,9,12))</f>
        <v>1</v>
      </c>
    </row>
    <row r="950" spans="2:19" ht="13.8" x14ac:dyDescent="0.25">
      <c r="B950" s="6" t="s">
        <v>2454</v>
      </c>
      <c r="C950" s="15">
        <v>44799</v>
      </c>
      <c r="D950" s="6" t="str">
        <f>TEXT(Main_table[[#This Row],[Order Date]],"d")</f>
        <v>26</v>
      </c>
      <c r="E950" s="6" t="str">
        <f>TEXT(Main_table[[#This Row],[Order Date]],"dddd")</f>
        <v>Friday</v>
      </c>
      <c r="F950" s="6" t="str">
        <f>TEXT(Main_table[[#This Row],[Order Date]],"mmmm")</f>
        <v>August</v>
      </c>
      <c r="G950" s="6" t="s">
        <v>2246</v>
      </c>
      <c r="H950" s="6" t="s">
        <v>2247</v>
      </c>
      <c r="I950" s="6" t="s">
        <v>15</v>
      </c>
      <c r="J950" s="6" t="s">
        <v>45</v>
      </c>
      <c r="K950" s="25">
        <v>3200</v>
      </c>
      <c r="L950" s="26">
        <v>27</v>
      </c>
      <c r="M950" s="25">
        <f>Main_table[[#This Row],[Qty]]*Main_table[[#This Row],[Price]]</f>
        <v>86400</v>
      </c>
      <c r="N950" s="29" t="s">
        <v>23</v>
      </c>
      <c r="O950" s="25">
        <f>SUMIFS(Main_table[Amount], Main_table[Order Date], "&gt;"&amp;Main_table[[#This Row],[Order Date]]-30,Main_table[Order Date], "&lt;="&amp;Main_table[[#This Row],[Order Date]])</f>
        <v>2531860</v>
      </c>
      <c r="P950" s="25">
        <f>SUMIFS(Main_table[Amount], Main_table[Order Date], "&gt;"&amp;Main_table[[#This Row],[Order Date]]-90,Main_table[Order Date], "&lt;="&amp;Main_table[[#This Row],[Order Date]])</f>
        <v>6564170</v>
      </c>
      <c r="Q950" s="25">
        <f>SUMIFS(Main_table[Amount], Main_table[Order Date], "&gt;"&amp;DATE(2022, 9, 12)-30, Main_table[Order Date], "&lt;="&amp;DATE(2022, 9, 12))</f>
        <v>8929710</v>
      </c>
      <c r="R950" s="25">
        <f>SUMIFS(Main_table[Amount], Main_table[Order Date], "&gt;"&amp;DATE(2022, 9, 12)-90, Main_table[Order Date], "&lt;="&amp;DATE(2022, 9, 12))</f>
        <v>12529390</v>
      </c>
      <c r="S950" s="25" t="b">
        <f>AND(Main_table[[#This Row],[Order Date]] &gt; DATE(2022,8,12), Main_table[[#This Row],[Order Date]] &lt;=DATE(2022,9,12))</f>
        <v>1</v>
      </c>
    </row>
    <row r="951" spans="2:19" ht="13.8" x14ac:dyDescent="0.25">
      <c r="B951" s="6" t="s">
        <v>2455</v>
      </c>
      <c r="C951" s="15">
        <v>44799</v>
      </c>
      <c r="D951" s="6" t="str">
        <f>TEXT(Main_table[[#This Row],[Order Date]],"d")</f>
        <v>26</v>
      </c>
      <c r="E951" s="6" t="str">
        <f>TEXT(Main_table[[#This Row],[Order Date]],"dddd")</f>
        <v>Friday</v>
      </c>
      <c r="F951" s="6" t="str">
        <f>TEXT(Main_table[[#This Row],[Order Date]],"mmmm")</f>
        <v>August</v>
      </c>
      <c r="G951" s="6" t="s">
        <v>2180</v>
      </c>
      <c r="H951" s="6" t="s">
        <v>2181</v>
      </c>
      <c r="I951" s="6" t="s">
        <v>27</v>
      </c>
      <c r="J951" s="6" t="s">
        <v>37</v>
      </c>
      <c r="K951" s="25">
        <v>2900</v>
      </c>
      <c r="L951" s="26">
        <v>28</v>
      </c>
      <c r="M951" s="25">
        <f>Main_table[[#This Row],[Qty]]*Main_table[[#This Row],[Price]]</f>
        <v>81200</v>
      </c>
      <c r="N951" s="6" t="s">
        <v>17</v>
      </c>
      <c r="O951" s="25">
        <f>SUMIFS(Main_table[Amount], Main_table[Order Date], "&gt;"&amp;Main_table[[#This Row],[Order Date]]-30,Main_table[Order Date], "&lt;="&amp;Main_table[[#This Row],[Order Date]])</f>
        <v>2531860</v>
      </c>
      <c r="P951" s="25">
        <f>SUMIFS(Main_table[Amount], Main_table[Order Date], "&gt;"&amp;Main_table[[#This Row],[Order Date]]-90,Main_table[Order Date], "&lt;="&amp;Main_table[[#This Row],[Order Date]])</f>
        <v>6564170</v>
      </c>
      <c r="Q951" s="25">
        <f>SUMIFS(Main_table[Amount], Main_table[Order Date], "&gt;"&amp;DATE(2022, 9, 12)-30, Main_table[Order Date], "&lt;="&amp;DATE(2022, 9, 12))</f>
        <v>8929710</v>
      </c>
      <c r="R951" s="25">
        <f>SUMIFS(Main_table[Amount], Main_table[Order Date], "&gt;"&amp;DATE(2022, 9, 12)-90, Main_table[Order Date], "&lt;="&amp;DATE(2022, 9, 12))</f>
        <v>12529390</v>
      </c>
      <c r="S951" s="25" t="b">
        <f>AND(Main_table[[#This Row],[Order Date]] &gt; DATE(2022,8,12), Main_table[[#This Row],[Order Date]] &lt;=DATE(2022,9,12))</f>
        <v>1</v>
      </c>
    </row>
    <row r="952" spans="2:19" ht="13.8" x14ac:dyDescent="0.25">
      <c r="B952" s="6" t="s">
        <v>2456</v>
      </c>
      <c r="C952" s="15">
        <v>44799</v>
      </c>
      <c r="D952" s="6" t="str">
        <f>TEXT(Main_table[[#This Row],[Order Date]],"d")</f>
        <v>26</v>
      </c>
      <c r="E952" s="6" t="str">
        <f>TEXT(Main_table[[#This Row],[Order Date]],"dddd")</f>
        <v>Friday</v>
      </c>
      <c r="F952" s="6" t="str">
        <f>TEXT(Main_table[[#This Row],[Order Date]],"mmmm")</f>
        <v>August</v>
      </c>
      <c r="G952" s="6" t="s">
        <v>2183</v>
      </c>
      <c r="H952" s="6" t="s">
        <v>2184</v>
      </c>
      <c r="I952" s="6" t="s">
        <v>32</v>
      </c>
      <c r="J952" s="6" t="s">
        <v>41</v>
      </c>
      <c r="K952" s="25">
        <v>190</v>
      </c>
      <c r="L952" s="26">
        <v>25</v>
      </c>
      <c r="M952" s="25">
        <f>Main_table[[#This Row],[Qty]]*Main_table[[#This Row],[Price]]</f>
        <v>4750</v>
      </c>
      <c r="N952" s="6" t="s">
        <v>23</v>
      </c>
      <c r="O952" s="25">
        <f>SUMIFS(Main_table[Amount], Main_table[Order Date], "&gt;"&amp;Main_table[[#This Row],[Order Date]]-30,Main_table[Order Date], "&lt;="&amp;Main_table[[#This Row],[Order Date]])</f>
        <v>2531860</v>
      </c>
      <c r="P952" s="25">
        <f>SUMIFS(Main_table[Amount], Main_table[Order Date], "&gt;"&amp;Main_table[[#This Row],[Order Date]]-90,Main_table[Order Date], "&lt;="&amp;Main_table[[#This Row],[Order Date]])</f>
        <v>6564170</v>
      </c>
      <c r="Q952" s="25">
        <f>SUMIFS(Main_table[Amount], Main_table[Order Date], "&gt;"&amp;DATE(2022, 9, 12)-30, Main_table[Order Date], "&lt;="&amp;DATE(2022, 9, 12))</f>
        <v>8929710</v>
      </c>
      <c r="R952" s="25">
        <f>SUMIFS(Main_table[Amount], Main_table[Order Date], "&gt;"&amp;DATE(2022, 9, 12)-90, Main_table[Order Date], "&lt;="&amp;DATE(2022, 9, 12))</f>
        <v>12529390</v>
      </c>
      <c r="S952" s="25" t="b">
        <f>AND(Main_table[[#This Row],[Order Date]] &gt; DATE(2022,8,12), Main_table[[#This Row],[Order Date]] &lt;=DATE(2022,9,12))</f>
        <v>1</v>
      </c>
    </row>
    <row r="953" spans="2:19" ht="13.8" x14ac:dyDescent="0.25">
      <c r="B953" s="6" t="s">
        <v>2457</v>
      </c>
      <c r="C953" s="15">
        <v>44799</v>
      </c>
      <c r="D953" s="6" t="str">
        <f>TEXT(Main_table[[#This Row],[Order Date]],"d")</f>
        <v>26</v>
      </c>
      <c r="E953" s="6" t="str">
        <f>TEXT(Main_table[[#This Row],[Order Date]],"dddd")</f>
        <v>Friday</v>
      </c>
      <c r="F953" s="6" t="str">
        <f>TEXT(Main_table[[#This Row],[Order Date]],"mmmm")</f>
        <v>August</v>
      </c>
      <c r="G953" s="6" t="s">
        <v>2186</v>
      </c>
      <c r="H953" s="6" t="s">
        <v>2187</v>
      </c>
      <c r="I953" s="6" t="s">
        <v>15</v>
      </c>
      <c r="J953" s="6" t="s">
        <v>45</v>
      </c>
      <c r="K953" s="25">
        <v>4000</v>
      </c>
      <c r="L953" s="26">
        <v>24</v>
      </c>
      <c r="M953" s="25">
        <f>Main_table[[#This Row],[Qty]]*Main_table[[#This Row],[Price]]</f>
        <v>96000</v>
      </c>
      <c r="N953" s="29" t="s">
        <v>17</v>
      </c>
      <c r="O953" s="25">
        <f>SUMIFS(Main_table[Amount], Main_table[Order Date], "&gt;"&amp;Main_table[[#This Row],[Order Date]]-30,Main_table[Order Date], "&lt;="&amp;Main_table[[#This Row],[Order Date]])</f>
        <v>2531860</v>
      </c>
      <c r="P953" s="25">
        <f>SUMIFS(Main_table[Amount], Main_table[Order Date], "&gt;"&amp;Main_table[[#This Row],[Order Date]]-90,Main_table[Order Date], "&lt;="&amp;Main_table[[#This Row],[Order Date]])</f>
        <v>6564170</v>
      </c>
      <c r="Q953" s="25">
        <f>SUMIFS(Main_table[Amount], Main_table[Order Date], "&gt;"&amp;DATE(2022, 9, 12)-30, Main_table[Order Date], "&lt;="&amp;DATE(2022, 9, 12))</f>
        <v>8929710</v>
      </c>
      <c r="R953" s="25">
        <f>SUMIFS(Main_table[Amount], Main_table[Order Date], "&gt;"&amp;DATE(2022, 9, 12)-90, Main_table[Order Date], "&lt;="&amp;DATE(2022, 9, 12))</f>
        <v>12529390</v>
      </c>
      <c r="S953" s="25" t="b">
        <f>AND(Main_table[[#This Row],[Order Date]] &gt; DATE(2022,8,12), Main_table[[#This Row],[Order Date]] &lt;=DATE(2022,9,12))</f>
        <v>1</v>
      </c>
    </row>
    <row r="954" spans="2:19" ht="13.8" x14ac:dyDescent="0.25">
      <c r="B954" s="6" t="s">
        <v>2458</v>
      </c>
      <c r="C954" s="15">
        <v>44800</v>
      </c>
      <c r="D954" s="6" t="str">
        <f>TEXT(Main_table[[#This Row],[Order Date]],"d")</f>
        <v>27</v>
      </c>
      <c r="E954" s="6" t="str">
        <f>TEXT(Main_table[[#This Row],[Order Date]],"dddd")</f>
        <v>Saturday</v>
      </c>
      <c r="F954" s="6" t="str">
        <f>TEXT(Main_table[[#This Row],[Order Date]],"mmmm")</f>
        <v>August</v>
      </c>
      <c r="G954" s="6" t="s">
        <v>2189</v>
      </c>
      <c r="H954" s="6" t="s">
        <v>2190</v>
      </c>
      <c r="I954" s="6" t="s">
        <v>21</v>
      </c>
      <c r="J954" s="6" t="s">
        <v>16</v>
      </c>
      <c r="K954" s="25">
        <v>1500</v>
      </c>
      <c r="L954" s="26">
        <v>23</v>
      </c>
      <c r="M954" s="25">
        <f>Main_table[[#This Row],[Qty]]*Main_table[[#This Row],[Price]]</f>
        <v>34500</v>
      </c>
      <c r="N954" s="6" t="s">
        <v>23</v>
      </c>
      <c r="O954" s="25">
        <f>SUMIFS(Main_table[Amount], Main_table[Order Date], "&gt;"&amp;Main_table[[#This Row],[Order Date]]-30,Main_table[Order Date], "&lt;="&amp;Main_table[[#This Row],[Order Date]])</f>
        <v>2814660</v>
      </c>
      <c r="P954" s="25">
        <f>SUMIFS(Main_table[Amount], Main_table[Order Date], "&gt;"&amp;Main_table[[#This Row],[Order Date]]-90,Main_table[Order Date], "&lt;="&amp;Main_table[[#This Row],[Order Date]])</f>
        <v>6771210</v>
      </c>
      <c r="Q954" s="25">
        <f>SUMIFS(Main_table[Amount], Main_table[Order Date], "&gt;"&amp;DATE(2022, 9, 12)-30, Main_table[Order Date], "&lt;="&amp;DATE(2022, 9, 12))</f>
        <v>8929710</v>
      </c>
      <c r="R954" s="25">
        <f>SUMIFS(Main_table[Amount], Main_table[Order Date], "&gt;"&amp;DATE(2022, 9, 12)-90, Main_table[Order Date], "&lt;="&amp;DATE(2022, 9, 12))</f>
        <v>12529390</v>
      </c>
      <c r="S954" s="25" t="b">
        <f>AND(Main_table[[#This Row],[Order Date]] &gt; DATE(2022,8,12), Main_table[[#This Row],[Order Date]] &lt;=DATE(2022,9,12))</f>
        <v>1</v>
      </c>
    </row>
    <row r="955" spans="2:19" ht="13.8" x14ac:dyDescent="0.25">
      <c r="B955" s="6" t="s">
        <v>2459</v>
      </c>
      <c r="C955" s="15">
        <v>44800</v>
      </c>
      <c r="D955" s="6" t="str">
        <f>TEXT(Main_table[[#This Row],[Order Date]],"d")</f>
        <v>27</v>
      </c>
      <c r="E955" s="6" t="str">
        <f>TEXT(Main_table[[#This Row],[Order Date]],"dddd")</f>
        <v>Saturday</v>
      </c>
      <c r="F955" s="6" t="str">
        <f>TEXT(Main_table[[#This Row],[Order Date]],"mmmm")</f>
        <v>August</v>
      </c>
      <c r="G955" s="6" t="s">
        <v>2192</v>
      </c>
      <c r="H955" s="6" t="s">
        <v>2193</v>
      </c>
      <c r="I955" s="6" t="s">
        <v>27</v>
      </c>
      <c r="J955" s="6" t="s">
        <v>22</v>
      </c>
      <c r="K955" s="25">
        <v>210</v>
      </c>
      <c r="L955" s="26">
        <v>24</v>
      </c>
      <c r="M955" s="25">
        <f>Main_table[[#This Row],[Qty]]*Main_table[[#This Row],[Price]]</f>
        <v>5040</v>
      </c>
      <c r="N955" s="6" t="s">
        <v>17</v>
      </c>
      <c r="O955" s="25">
        <f>SUMIFS(Main_table[Amount], Main_table[Order Date], "&gt;"&amp;Main_table[[#This Row],[Order Date]]-30,Main_table[Order Date], "&lt;="&amp;Main_table[[#This Row],[Order Date]])</f>
        <v>2814660</v>
      </c>
      <c r="P955" s="25">
        <f>SUMIFS(Main_table[Amount], Main_table[Order Date], "&gt;"&amp;Main_table[[#This Row],[Order Date]]-90,Main_table[Order Date], "&lt;="&amp;Main_table[[#This Row],[Order Date]])</f>
        <v>6771210</v>
      </c>
      <c r="Q955" s="25">
        <f>SUMIFS(Main_table[Amount], Main_table[Order Date], "&gt;"&amp;DATE(2022, 9, 12)-30, Main_table[Order Date], "&lt;="&amp;DATE(2022, 9, 12))</f>
        <v>8929710</v>
      </c>
      <c r="R955" s="25">
        <f>SUMIFS(Main_table[Amount], Main_table[Order Date], "&gt;"&amp;DATE(2022, 9, 12)-90, Main_table[Order Date], "&lt;="&amp;DATE(2022, 9, 12))</f>
        <v>12529390</v>
      </c>
      <c r="S955" s="25" t="b">
        <f>AND(Main_table[[#This Row],[Order Date]] &gt; DATE(2022,8,12), Main_table[[#This Row],[Order Date]] &lt;=DATE(2022,9,12))</f>
        <v>1</v>
      </c>
    </row>
    <row r="956" spans="2:19" ht="13.8" x14ac:dyDescent="0.25">
      <c r="B956" s="6" t="s">
        <v>2460</v>
      </c>
      <c r="C956" s="15">
        <v>44800</v>
      </c>
      <c r="D956" s="6" t="str">
        <f>TEXT(Main_table[[#This Row],[Order Date]],"d")</f>
        <v>27</v>
      </c>
      <c r="E956" s="6" t="str">
        <f>TEXT(Main_table[[#This Row],[Order Date]],"dddd")</f>
        <v>Saturday</v>
      </c>
      <c r="F956" s="6" t="str">
        <f>TEXT(Main_table[[#This Row],[Order Date]],"mmmm")</f>
        <v>August</v>
      </c>
      <c r="G956" s="6" t="s">
        <v>2195</v>
      </c>
      <c r="H956" s="6" t="s">
        <v>2196</v>
      </c>
      <c r="I956" s="6" t="s">
        <v>32</v>
      </c>
      <c r="J956" s="6" t="s">
        <v>28</v>
      </c>
      <c r="K956" s="25">
        <v>4000</v>
      </c>
      <c r="L956" s="26">
        <v>25</v>
      </c>
      <c r="M956" s="25">
        <f>Main_table[[#This Row],[Qty]]*Main_table[[#This Row],[Price]]</f>
        <v>100000</v>
      </c>
      <c r="N956" s="6" t="s">
        <v>23</v>
      </c>
      <c r="O956" s="25">
        <f>SUMIFS(Main_table[Amount], Main_table[Order Date], "&gt;"&amp;Main_table[[#This Row],[Order Date]]-30,Main_table[Order Date], "&lt;="&amp;Main_table[[#This Row],[Order Date]])</f>
        <v>2814660</v>
      </c>
      <c r="P956" s="25">
        <f>SUMIFS(Main_table[Amount], Main_table[Order Date], "&gt;"&amp;Main_table[[#This Row],[Order Date]]-90,Main_table[Order Date], "&lt;="&amp;Main_table[[#This Row],[Order Date]])</f>
        <v>6771210</v>
      </c>
      <c r="Q956" s="25">
        <f>SUMIFS(Main_table[Amount], Main_table[Order Date], "&gt;"&amp;DATE(2022, 9, 12)-30, Main_table[Order Date], "&lt;="&amp;DATE(2022, 9, 12))</f>
        <v>8929710</v>
      </c>
      <c r="R956" s="25">
        <f>SUMIFS(Main_table[Amount], Main_table[Order Date], "&gt;"&amp;DATE(2022, 9, 12)-90, Main_table[Order Date], "&lt;="&amp;DATE(2022, 9, 12))</f>
        <v>12529390</v>
      </c>
      <c r="S956" s="25" t="b">
        <f>AND(Main_table[[#This Row],[Order Date]] &gt; DATE(2022,8,12), Main_table[[#This Row],[Order Date]] &lt;=DATE(2022,9,12))</f>
        <v>1</v>
      </c>
    </row>
    <row r="957" spans="2:19" ht="13.8" x14ac:dyDescent="0.25">
      <c r="B957" s="6" t="s">
        <v>2461</v>
      </c>
      <c r="C957" s="15">
        <v>44800</v>
      </c>
      <c r="D957" s="6" t="str">
        <f>TEXT(Main_table[[#This Row],[Order Date]],"d")</f>
        <v>27</v>
      </c>
      <c r="E957" s="6" t="str">
        <f>TEXT(Main_table[[#This Row],[Order Date]],"dddd")</f>
        <v>Saturday</v>
      </c>
      <c r="F957" s="6" t="str">
        <f>TEXT(Main_table[[#This Row],[Order Date]],"mmmm")</f>
        <v>August</v>
      </c>
      <c r="G957" s="6" t="s">
        <v>2198</v>
      </c>
      <c r="H957" s="6" t="s">
        <v>2199</v>
      </c>
      <c r="I957" s="6" t="s">
        <v>15</v>
      </c>
      <c r="J957" s="6" t="s">
        <v>33</v>
      </c>
      <c r="K957" s="25">
        <v>3200</v>
      </c>
      <c r="L957" s="26">
        <v>26</v>
      </c>
      <c r="M957" s="25">
        <f>Main_table[[#This Row],[Qty]]*Main_table[[#This Row],[Price]]</f>
        <v>83200</v>
      </c>
      <c r="N957" s="29" t="s">
        <v>17</v>
      </c>
      <c r="O957" s="25">
        <f>SUMIFS(Main_table[Amount], Main_table[Order Date], "&gt;"&amp;Main_table[[#This Row],[Order Date]]-30,Main_table[Order Date], "&lt;="&amp;Main_table[[#This Row],[Order Date]])</f>
        <v>2814660</v>
      </c>
      <c r="P957" s="25">
        <f>SUMIFS(Main_table[Amount], Main_table[Order Date], "&gt;"&amp;Main_table[[#This Row],[Order Date]]-90,Main_table[Order Date], "&lt;="&amp;Main_table[[#This Row],[Order Date]])</f>
        <v>6771210</v>
      </c>
      <c r="Q957" s="25">
        <f>SUMIFS(Main_table[Amount], Main_table[Order Date], "&gt;"&amp;DATE(2022, 9, 12)-30, Main_table[Order Date], "&lt;="&amp;DATE(2022, 9, 12))</f>
        <v>8929710</v>
      </c>
      <c r="R957" s="25">
        <f>SUMIFS(Main_table[Amount], Main_table[Order Date], "&gt;"&amp;DATE(2022, 9, 12)-90, Main_table[Order Date], "&lt;="&amp;DATE(2022, 9, 12))</f>
        <v>12529390</v>
      </c>
      <c r="S957" s="25" t="b">
        <f>AND(Main_table[[#This Row],[Order Date]] &gt; DATE(2022,8,12), Main_table[[#This Row],[Order Date]] &lt;=DATE(2022,9,12))</f>
        <v>1</v>
      </c>
    </row>
    <row r="958" spans="2:19" ht="13.8" x14ac:dyDescent="0.25">
      <c r="B958" s="6" t="s">
        <v>2462</v>
      </c>
      <c r="C958" s="15">
        <v>44800</v>
      </c>
      <c r="D958" s="6" t="str">
        <f>TEXT(Main_table[[#This Row],[Order Date]],"d")</f>
        <v>27</v>
      </c>
      <c r="E958" s="6" t="str">
        <f>TEXT(Main_table[[#This Row],[Order Date]],"dddd")</f>
        <v>Saturday</v>
      </c>
      <c r="F958" s="6" t="str">
        <f>TEXT(Main_table[[#This Row],[Order Date]],"mmmm")</f>
        <v>August</v>
      </c>
      <c r="G958" s="6" t="s">
        <v>2201</v>
      </c>
      <c r="H958" s="6" t="s">
        <v>2202</v>
      </c>
      <c r="I958" s="6" t="s">
        <v>21</v>
      </c>
      <c r="J958" s="6" t="s">
        <v>37</v>
      </c>
      <c r="K958" s="25">
        <v>2900</v>
      </c>
      <c r="L958" s="26">
        <v>29</v>
      </c>
      <c r="M958" s="25">
        <f>Main_table[[#This Row],[Qty]]*Main_table[[#This Row],[Price]]</f>
        <v>84100</v>
      </c>
      <c r="N958" s="6" t="s">
        <v>23</v>
      </c>
      <c r="O958" s="25">
        <f>SUMIFS(Main_table[Amount], Main_table[Order Date], "&gt;"&amp;Main_table[[#This Row],[Order Date]]-30,Main_table[Order Date], "&lt;="&amp;Main_table[[#This Row],[Order Date]])</f>
        <v>2814660</v>
      </c>
      <c r="P958" s="25">
        <f>SUMIFS(Main_table[Amount], Main_table[Order Date], "&gt;"&amp;Main_table[[#This Row],[Order Date]]-90,Main_table[Order Date], "&lt;="&amp;Main_table[[#This Row],[Order Date]])</f>
        <v>6771210</v>
      </c>
      <c r="Q958" s="25">
        <f>SUMIFS(Main_table[Amount], Main_table[Order Date], "&gt;"&amp;DATE(2022, 9, 12)-30, Main_table[Order Date], "&lt;="&amp;DATE(2022, 9, 12))</f>
        <v>8929710</v>
      </c>
      <c r="R958" s="25">
        <f>SUMIFS(Main_table[Amount], Main_table[Order Date], "&gt;"&amp;DATE(2022, 9, 12)-90, Main_table[Order Date], "&lt;="&amp;DATE(2022, 9, 12))</f>
        <v>12529390</v>
      </c>
      <c r="S958" s="25" t="b">
        <f>AND(Main_table[[#This Row],[Order Date]] &gt; DATE(2022,8,12), Main_table[[#This Row],[Order Date]] &lt;=DATE(2022,9,12))</f>
        <v>1</v>
      </c>
    </row>
    <row r="959" spans="2:19" ht="13.8" x14ac:dyDescent="0.25">
      <c r="B959" s="6" t="s">
        <v>2463</v>
      </c>
      <c r="C959" s="15">
        <v>44801</v>
      </c>
      <c r="D959" s="6" t="str">
        <f>TEXT(Main_table[[#This Row],[Order Date]],"d")</f>
        <v>28</v>
      </c>
      <c r="E959" s="6" t="str">
        <f>TEXT(Main_table[[#This Row],[Order Date]],"dddd")</f>
        <v>Sunday</v>
      </c>
      <c r="F959" s="6" t="str">
        <f>TEXT(Main_table[[#This Row],[Order Date]],"mmmm")</f>
        <v>August</v>
      </c>
      <c r="G959" s="6" t="s">
        <v>2204</v>
      </c>
      <c r="H959" s="6" t="s">
        <v>2205</v>
      </c>
      <c r="I959" s="6" t="s">
        <v>27</v>
      </c>
      <c r="J959" s="6" t="s">
        <v>41</v>
      </c>
      <c r="K959" s="25">
        <v>190</v>
      </c>
      <c r="L959" s="26">
        <v>30</v>
      </c>
      <c r="M959" s="25">
        <f>Main_table[[#This Row],[Qty]]*Main_table[[#This Row],[Price]]</f>
        <v>5700</v>
      </c>
      <c r="N959" s="6" t="s">
        <v>17</v>
      </c>
      <c r="O959" s="25">
        <f>SUMIFS(Main_table[Amount], Main_table[Order Date], "&gt;"&amp;Main_table[[#This Row],[Order Date]]-30,Main_table[Order Date], "&lt;="&amp;Main_table[[#This Row],[Order Date]])</f>
        <v>3048940</v>
      </c>
      <c r="P959" s="25">
        <f>SUMIFS(Main_table[Amount], Main_table[Order Date], "&gt;"&amp;Main_table[[#This Row],[Order Date]]-90,Main_table[Order Date], "&lt;="&amp;Main_table[[#This Row],[Order Date]])</f>
        <v>6957480</v>
      </c>
      <c r="Q959" s="25">
        <f>SUMIFS(Main_table[Amount], Main_table[Order Date], "&gt;"&amp;DATE(2022, 9, 12)-30, Main_table[Order Date], "&lt;="&amp;DATE(2022, 9, 12))</f>
        <v>8929710</v>
      </c>
      <c r="R959" s="25">
        <f>SUMIFS(Main_table[Amount], Main_table[Order Date], "&gt;"&amp;DATE(2022, 9, 12)-90, Main_table[Order Date], "&lt;="&amp;DATE(2022, 9, 12))</f>
        <v>12529390</v>
      </c>
      <c r="S959" s="25" t="b">
        <f>AND(Main_table[[#This Row],[Order Date]] &gt; DATE(2022,8,12), Main_table[[#This Row],[Order Date]] &lt;=DATE(2022,9,12))</f>
        <v>1</v>
      </c>
    </row>
    <row r="960" spans="2:19" ht="13.8" x14ac:dyDescent="0.25">
      <c r="B960" s="6" t="s">
        <v>2464</v>
      </c>
      <c r="C960" s="15">
        <v>44801</v>
      </c>
      <c r="D960" s="6" t="str">
        <f>TEXT(Main_table[[#This Row],[Order Date]],"d")</f>
        <v>28</v>
      </c>
      <c r="E960" s="6" t="str">
        <f>TEXT(Main_table[[#This Row],[Order Date]],"dddd")</f>
        <v>Sunday</v>
      </c>
      <c r="F960" s="6" t="str">
        <f>TEXT(Main_table[[#This Row],[Order Date]],"mmmm")</f>
        <v>August</v>
      </c>
      <c r="G960" s="6" t="s">
        <v>2207</v>
      </c>
      <c r="H960" s="6" t="s">
        <v>2208</v>
      </c>
      <c r="I960" s="6" t="s">
        <v>32</v>
      </c>
      <c r="J960" s="6" t="s">
        <v>45</v>
      </c>
      <c r="K960" s="25">
        <v>4000</v>
      </c>
      <c r="L960" s="26">
        <v>30</v>
      </c>
      <c r="M960" s="25">
        <f>Main_table[[#This Row],[Qty]]*Main_table[[#This Row],[Price]]</f>
        <v>120000</v>
      </c>
      <c r="N960" s="6" t="s">
        <v>23</v>
      </c>
      <c r="O960" s="25">
        <f>SUMIFS(Main_table[Amount], Main_table[Order Date], "&gt;"&amp;Main_table[[#This Row],[Order Date]]-30,Main_table[Order Date], "&lt;="&amp;Main_table[[#This Row],[Order Date]])</f>
        <v>3048940</v>
      </c>
      <c r="P960" s="25">
        <f>SUMIFS(Main_table[Amount], Main_table[Order Date], "&gt;"&amp;Main_table[[#This Row],[Order Date]]-90,Main_table[Order Date], "&lt;="&amp;Main_table[[#This Row],[Order Date]])</f>
        <v>6957480</v>
      </c>
      <c r="Q960" s="25">
        <f>SUMIFS(Main_table[Amount], Main_table[Order Date], "&gt;"&amp;DATE(2022, 9, 12)-30, Main_table[Order Date], "&lt;="&amp;DATE(2022, 9, 12))</f>
        <v>8929710</v>
      </c>
      <c r="R960" s="25">
        <f>SUMIFS(Main_table[Amount], Main_table[Order Date], "&gt;"&amp;DATE(2022, 9, 12)-90, Main_table[Order Date], "&lt;="&amp;DATE(2022, 9, 12))</f>
        <v>12529390</v>
      </c>
      <c r="S960" s="25" t="b">
        <f>AND(Main_table[[#This Row],[Order Date]] &gt; DATE(2022,8,12), Main_table[[#This Row],[Order Date]] &lt;=DATE(2022,9,12))</f>
        <v>1</v>
      </c>
    </row>
    <row r="961" spans="2:19" ht="13.8" x14ac:dyDescent="0.25">
      <c r="B961" s="6" t="s">
        <v>2465</v>
      </c>
      <c r="C961" s="15">
        <v>44801</v>
      </c>
      <c r="D961" s="6" t="str">
        <f>TEXT(Main_table[[#This Row],[Order Date]],"d")</f>
        <v>28</v>
      </c>
      <c r="E961" s="6" t="str">
        <f>TEXT(Main_table[[#This Row],[Order Date]],"dddd")</f>
        <v>Sunday</v>
      </c>
      <c r="F961" s="6" t="str">
        <f>TEXT(Main_table[[#This Row],[Order Date]],"mmmm")</f>
        <v>August</v>
      </c>
      <c r="G961" s="6" t="s">
        <v>2210</v>
      </c>
      <c r="H961" s="6" t="s">
        <v>2211</v>
      </c>
      <c r="I961" s="6" t="s">
        <v>15</v>
      </c>
      <c r="J961" s="6" t="s">
        <v>16</v>
      </c>
      <c r="K961" s="25">
        <v>1500</v>
      </c>
      <c r="L961" s="26">
        <v>24</v>
      </c>
      <c r="M961" s="25">
        <f>Main_table[[#This Row],[Qty]]*Main_table[[#This Row],[Price]]</f>
        <v>36000</v>
      </c>
      <c r="N961" s="29" t="s">
        <v>17</v>
      </c>
      <c r="O961" s="25">
        <f>SUMIFS(Main_table[Amount], Main_table[Order Date], "&gt;"&amp;Main_table[[#This Row],[Order Date]]-30,Main_table[Order Date], "&lt;="&amp;Main_table[[#This Row],[Order Date]])</f>
        <v>3048940</v>
      </c>
      <c r="P961" s="25">
        <f>SUMIFS(Main_table[Amount], Main_table[Order Date], "&gt;"&amp;Main_table[[#This Row],[Order Date]]-90,Main_table[Order Date], "&lt;="&amp;Main_table[[#This Row],[Order Date]])</f>
        <v>6957480</v>
      </c>
      <c r="Q961" s="25">
        <f>SUMIFS(Main_table[Amount], Main_table[Order Date], "&gt;"&amp;DATE(2022, 9, 12)-30, Main_table[Order Date], "&lt;="&amp;DATE(2022, 9, 12))</f>
        <v>8929710</v>
      </c>
      <c r="R961" s="25">
        <f>SUMIFS(Main_table[Amount], Main_table[Order Date], "&gt;"&amp;DATE(2022, 9, 12)-90, Main_table[Order Date], "&lt;="&amp;DATE(2022, 9, 12))</f>
        <v>12529390</v>
      </c>
      <c r="S961" s="25" t="b">
        <f>AND(Main_table[[#This Row],[Order Date]] &gt; DATE(2022,8,12), Main_table[[#This Row],[Order Date]] &lt;=DATE(2022,9,12))</f>
        <v>1</v>
      </c>
    </row>
    <row r="962" spans="2:19" ht="13.8" x14ac:dyDescent="0.25">
      <c r="B962" s="6" t="s">
        <v>2466</v>
      </c>
      <c r="C962" s="15">
        <v>44801</v>
      </c>
      <c r="D962" s="6" t="str">
        <f>TEXT(Main_table[[#This Row],[Order Date]],"d")</f>
        <v>28</v>
      </c>
      <c r="E962" s="6" t="str">
        <f>TEXT(Main_table[[#This Row],[Order Date]],"dddd")</f>
        <v>Sunday</v>
      </c>
      <c r="F962" s="6" t="str">
        <f>TEXT(Main_table[[#This Row],[Order Date]],"mmmm")</f>
        <v>August</v>
      </c>
      <c r="G962" s="6" t="s">
        <v>2213</v>
      </c>
      <c r="H962" s="6" t="s">
        <v>2214</v>
      </c>
      <c r="I962" s="6" t="s">
        <v>21</v>
      </c>
      <c r="J962" s="6" t="s">
        <v>22</v>
      </c>
      <c r="K962" s="25">
        <v>210</v>
      </c>
      <c r="L962" s="26">
        <v>25</v>
      </c>
      <c r="M962" s="25">
        <f>Main_table[[#This Row],[Qty]]*Main_table[[#This Row],[Price]]</f>
        <v>5250</v>
      </c>
      <c r="N962" s="6" t="s">
        <v>23</v>
      </c>
      <c r="O962" s="25">
        <f>SUMIFS(Main_table[Amount], Main_table[Order Date], "&gt;"&amp;Main_table[[#This Row],[Order Date]]-30,Main_table[Order Date], "&lt;="&amp;Main_table[[#This Row],[Order Date]])</f>
        <v>3048940</v>
      </c>
      <c r="P962" s="25">
        <f>SUMIFS(Main_table[Amount], Main_table[Order Date], "&gt;"&amp;Main_table[[#This Row],[Order Date]]-90,Main_table[Order Date], "&lt;="&amp;Main_table[[#This Row],[Order Date]])</f>
        <v>6957480</v>
      </c>
      <c r="Q962" s="25">
        <f>SUMIFS(Main_table[Amount], Main_table[Order Date], "&gt;"&amp;DATE(2022, 9, 12)-30, Main_table[Order Date], "&lt;="&amp;DATE(2022, 9, 12))</f>
        <v>8929710</v>
      </c>
      <c r="R962" s="25">
        <f>SUMIFS(Main_table[Amount], Main_table[Order Date], "&gt;"&amp;DATE(2022, 9, 12)-90, Main_table[Order Date], "&lt;="&amp;DATE(2022, 9, 12))</f>
        <v>12529390</v>
      </c>
      <c r="S962" s="25" t="b">
        <f>AND(Main_table[[#This Row],[Order Date]] &gt; DATE(2022,8,12), Main_table[[#This Row],[Order Date]] &lt;=DATE(2022,9,12))</f>
        <v>1</v>
      </c>
    </row>
    <row r="963" spans="2:19" ht="13.8" x14ac:dyDescent="0.25">
      <c r="B963" s="6" t="s">
        <v>2467</v>
      </c>
      <c r="C963" s="15">
        <v>44801</v>
      </c>
      <c r="D963" s="6" t="str">
        <f>TEXT(Main_table[[#This Row],[Order Date]],"d")</f>
        <v>28</v>
      </c>
      <c r="E963" s="6" t="str">
        <f>TEXT(Main_table[[#This Row],[Order Date]],"dddd")</f>
        <v>Sunday</v>
      </c>
      <c r="F963" s="6" t="str">
        <f>TEXT(Main_table[[#This Row],[Order Date]],"mmmm")</f>
        <v>August</v>
      </c>
      <c r="G963" s="6" t="s">
        <v>2216</v>
      </c>
      <c r="H963" s="6" t="s">
        <v>2217</v>
      </c>
      <c r="I963" s="6" t="s">
        <v>27</v>
      </c>
      <c r="J963" s="6" t="s">
        <v>28</v>
      </c>
      <c r="K963" s="25">
        <v>4000</v>
      </c>
      <c r="L963" s="26">
        <v>26</v>
      </c>
      <c r="M963" s="25">
        <f>Main_table[[#This Row],[Qty]]*Main_table[[#This Row],[Price]]</f>
        <v>104000</v>
      </c>
      <c r="N963" s="6" t="s">
        <v>17</v>
      </c>
      <c r="O963" s="25">
        <f>SUMIFS(Main_table[Amount], Main_table[Order Date], "&gt;"&amp;Main_table[[#This Row],[Order Date]]-30,Main_table[Order Date], "&lt;="&amp;Main_table[[#This Row],[Order Date]])</f>
        <v>3048940</v>
      </c>
      <c r="P963" s="25">
        <f>SUMIFS(Main_table[Amount], Main_table[Order Date], "&gt;"&amp;Main_table[[#This Row],[Order Date]]-90,Main_table[Order Date], "&lt;="&amp;Main_table[[#This Row],[Order Date]])</f>
        <v>6957480</v>
      </c>
      <c r="Q963" s="25">
        <f>SUMIFS(Main_table[Amount], Main_table[Order Date], "&gt;"&amp;DATE(2022, 9, 12)-30, Main_table[Order Date], "&lt;="&amp;DATE(2022, 9, 12))</f>
        <v>8929710</v>
      </c>
      <c r="R963" s="25">
        <f>SUMIFS(Main_table[Amount], Main_table[Order Date], "&gt;"&amp;DATE(2022, 9, 12)-90, Main_table[Order Date], "&lt;="&amp;DATE(2022, 9, 12))</f>
        <v>12529390</v>
      </c>
      <c r="S963" s="25" t="b">
        <f>AND(Main_table[[#This Row],[Order Date]] &gt; DATE(2022,8,12), Main_table[[#This Row],[Order Date]] &lt;=DATE(2022,9,12))</f>
        <v>1</v>
      </c>
    </row>
    <row r="964" spans="2:19" ht="13.8" x14ac:dyDescent="0.25">
      <c r="B964" s="6" t="s">
        <v>2468</v>
      </c>
      <c r="C964" s="15">
        <v>44802</v>
      </c>
      <c r="D964" s="6" t="str">
        <f>TEXT(Main_table[[#This Row],[Order Date]],"d")</f>
        <v>29</v>
      </c>
      <c r="E964" s="6" t="str">
        <f>TEXT(Main_table[[#This Row],[Order Date]],"dddd")</f>
        <v>Monday</v>
      </c>
      <c r="F964" s="6" t="str">
        <f>TEXT(Main_table[[#This Row],[Order Date]],"mmmm")</f>
        <v>August</v>
      </c>
      <c r="G964" s="6" t="s">
        <v>2219</v>
      </c>
      <c r="H964" s="6" t="s">
        <v>2220</v>
      </c>
      <c r="I964" s="6" t="s">
        <v>32</v>
      </c>
      <c r="J964" s="6" t="s">
        <v>33</v>
      </c>
      <c r="K964" s="25">
        <v>3200</v>
      </c>
      <c r="L964" s="26">
        <v>31</v>
      </c>
      <c r="M964" s="25">
        <f>Main_table[[#This Row],[Qty]]*Main_table[[#This Row],[Price]]</f>
        <v>99200</v>
      </c>
      <c r="N964" s="6" t="s">
        <v>23</v>
      </c>
      <c r="O964" s="25">
        <f>SUMIFS(Main_table[Amount], Main_table[Order Date], "&gt;"&amp;Main_table[[#This Row],[Order Date]]-30,Main_table[Order Date], "&lt;="&amp;Main_table[[#This Row],[Order Date]])</f>
        <v>3316780</v>
      </c>
      <c r="P964" s="25">
        <f>SUMIFS(Main_table[Amount], Main_table[Order Date], "&gt;"&amp;Main_table[[#This Row],[Order Date]]-90,Main_table[Order Date], "&lt;="&amp;Main_table[[#This Row],[Order Date]])</f>
        <v>7240540</v>
      </c>
      <c r="Q964" s="25">
        <f>SUMIFS(Main_table[Amount], Main_table[Order Date], "&gt;"&amp;DATE(2022, 9, 12)-30, Main_table[Order Date], "&lt;="&amp;DATE(2022, 9, 12))</f>
        <v>8929710</v>
      </c>
      <c r="R964" s="25">
        <f>SUMIFS(Main_table[Amount], Main_table[Order Date], "&gt;"&amp;DATE(2022, 9, 12)-90, Main_table[Order Date], "&lt;="&amp;DATE(2022, 9, 12))</f>
        <v>12529390</v>
      </c>
      <c r="S964" s="25" t="b">
        <f>AND(Main_table[[#This Row],[Order Date]] &gt; DATE(2022,8,12), Main_table[[#This Row],[Order Date]] &lt;=DATE(2022,9,12))</f>
        <v>1</v>
      </c>
    </row>
    <row r="965" spans="2:19" ht="13.8" x14ac:dyDescent="0.25">
      <c r="B965" s="6" t="s">
        <v>2469</v>
      </c>
      <c r="C965" s="15">
        <v>44802</v>
      </c>
      <c r="D965" s="6" t="str">
        <f>TEXT(Main_table[[#This Row],[Order Date]],"d")</f>
        <v>29</v>
      </c>
      <c r="E965" s="6" t="str">
        <f>TEXT(Main_table[[#This Row],[Order Date]],"dddd")</f>
        <v>Monday</v>
      </c>
      <c r="F965" s="6" t="str">
        <f>TEXT(Main_table[[#This Row],[Order Date]],"mmmm")</f>
        <v>August</v>
      </c>
      <c r="G965" s="6" t="s">
        <v>2222</v>
      </c>
      <c r="H965" s="6" t="s">
        <v>2223</v>
      </c>
      <c r="I965" s="6" t="s">
        <v>15</v>
      </c>
      <c r="J965" s="6" t="s">
        <v>37</v>
      </c>
      <c r="K965" s="25">
        <v>2900</v>
      </c>
      <c r="L965" s="26">
        <v>21</v>
      </c>
      <c r="M965" s="25">
        <f>Main_table[[#This Row],[Qty]]*Main_table[[#This Row],[Price]]</f>
        <v>60900</v>
      </c>
      <c r="N965" s="29" t="s">
        <v>17</v>
      </c>
      <c r="O965" s="25">
        <f>SUMIFS(Main_table[Amount], Main_table[Order Date], "&gt;"&amp;Main_table[[#This Row],[Order Date]]-30,Main_table[Order Date], "&lt;="&amp;Main_table[[#This Row],[Order Date]])</f>
        <v>3316780</v>
      </c>
      <c r="P965" s="25">
        <f>SUMIFS(Main_table[Amount], Main_table[Order Date], "&gt;"&amp;Main_table[[#This Row],[Order Date]]-90,Main_table[Order Date], "&lt;="&amp;Main_table[[#This Row],[Order Date]])</f>
        <v>7240540</v>
      </c>
      <c r="Q965" s="25">
        <f>SUMIFS(Main_table[Amount], Main_table[Order Date], "&gt;"&amp;DATE(2022, 9, 12)-30, Main_table[Order Date], "&lt;="&amp;DATE(2022, 9, 12))</f>
        <v>8929710</v>
      </c>
      <c r="R965" s="25">
        <f>SUMIFS(Main_table[Amount], Main_table[Order Date], "&gt;"&amp;DATE(2022, 9, 12)-90, Main_table[Order Date], "&lt;="&amp;DATE(2022, 9, 12))</f>
        <v>12529390</v>
      </c>
      <c r="S965" s="25" t="b">
        <f>AND(Main_table[[#This Row],[Order Date]] &gt; DATE(2022,8,12), Main_table[[#This Row],[Order Date]] &lt;=DATE(2022,9,12))</f>
        <v>1</v>
      </c>
    </row>
    <row r="966" spans="2:19" ht="13.8" x14ac:dyDescent="0.25">
      <c r="B966" s="6" t="s">
        <v>2470</v>
      </c>
      <c r="C966" s="15">
        <v>44802</v>
      </c>
      <c r="D966" s="6" t="str">
        <f>TEXT(Main_table[[#This Row],[Order Date]],"d")</f>
        <v>29</v>
      </c>
      <c r="E966" s="6" t="str">
        <f>TEXT(Main_table[[#This Row],[Order Date]],"dddd")</f>
        <v>Monday</v>
      </c>
      <c r="F966" s="6" t="str">
        <f>TEXT(Main_table[[#This Row],[Order Date]],"mmmm")</f>
        <v>August</v>
      </c>
      <c r="G966" s="6" t="s">
        <v>2225</v>
      </c>
      <c r="H966" s="6" t="s">
        <v>2226</v>
      </c>
      <c r="I966" s="6" t="s">
        <v>21</v>
      </c>
      <c r="J966" s="6" t="s">
        <v>41</v>
      </c>
      <c r="K966" s="25">
        <v>190</v>
      </c>
      <c r="L966" s="26">
        <v>33</v>
      </c>
      <c r="M966" s="25">
        <f>Main_table[[#This Row],[Qty]]*Main_table[[#This Row],[Price]]</f>
        <v>6270</v>
      </c>
      <c r="N966" s="6" t="s">
        <v>23</v>
      </c>
      <c r="O966" s="25">
        <f>SUMIFS(Main_table[Amount], Main_table[Order Date], "&gt;"&amp;Main_table[[#This Row],[Order Date]]-30,Main_table[Order Date], "&lt;="&amp;Main_table[[#This Row],[Order Date]])</f>
        <v>3316780</v>
      </c>
      <c r="P966" s="25">
        <f>SUMIFS(Main_table[Amount], Main_table[Order Date], "&gt;"&amp;Main_table[[#This Row],[Order Date]]-90,Main_table[Order Date], "&lt;="&amp;Main_table[[#This Row],[Order Date]])</f>
        <v>7240540</v>
      </c>
      <c r="Q966" s="25">
        <f>SUMIFS(Main_table[Amount], Main_table[Order Date], "&gt;"&amp;DATE(2022, 9, 12)-30, Main_table[Order Date], "&lt;="&amp;DATE(2022, 9, 12))</f>
        <v>8929710</v>
      </c>
      <c r="R966" s="25">
        <f>SUMIFS(Main_table[Amount], Main_table[Order Date], "&gt;"&amp;DATE(2022, 9, 12)-90, Main_table[Order Date], "&lt;="&amp;DATE(2022, 9, 12))</f>
        <v>12529390</v>
      </c>
      <c r="S966" s="25" t="b">
        <f>AND(Main_table[[#This Row],[Order Date]] &gt; DATE(2022,8,12), Main_table[[#This Row],[Order Date]] &lt;=DATE(2022,9,12))</f>
        <v>1</v>
      </c>
    </row>
    <row r="967" spans="2:19" ht="13.8" x14ac:dyDescent="0.25">
      <c r="B967" s="6" t="s">
        <v>2471</v>
      </c>
      <c r="C967" s="15">
        <v>44802</v>
      </c>
      <c r="D967" s="6" t="str">
        <f>TEXT(Main_table[[#This Row],[Order Date]],"d")</f>
        <v>29</v>
      </c>
      <c r="E967" s="6" t="str">
        <f>TEXT(Main_table[[#This Row],[Order Date]],"dddd")</f>
        <v>Monday</v>
      </c>
      <c r="F967" s="6" t="str">
        <f>TEXT(Main_table[[#This Row],[Order Date]],"mmmm")</f>
        <v>August</v>
      </c>
      <c r="G967" s="6" t="s">
        <v>2228</v>
      </c>
      <c r="H967" s="6" t="s">
        <v>2229</v>
      </c>
      <c r="I967" s="6" t="s">
        <v>27</v>
      </c>
      <c r="J967" s="6" t="s">
        <v>45</v>
      </c>
      <c r="K967" s="25">
        <v>4000</v>
      </c>
      <c r="L967" s="26">
        <v>33</v>
      </c>
      <c r="M967" s="25">
        <f>Main_table[[#This Row],[Qty]]*Main_table[[#This Row],[Price]]</f>
        <v>132000</v>
      </c>
      <c r="N967" s="6" t="s">
        <v>17</v>
      </c>
      <c r="O967" s="25">
        <f>SUMIFS(Main_table[Amount], Main_table[Order Date], "&gt;"&amp;Main_table[[#This Row],[Order Date]]-30,Main_table[Order Date], "&lt;="&amp;Main_table[[#This Row],[Order Date]])</f>
        <v>3316780</v>
      </c>
      <c r="P967" s="25">
        <f>SUMIFS(Main_table[Amount], Main_table[Order Date], "&gt;"&amp;Main_table[[#This Row],[Order Date]]-90,Main_table[Order Date], "&lt;="&amp;Main_table[[#This Row],[Order Date]])</f>
        <v>7240540</v>
      </c>
      <c r="Q967" s="25">
        <f>SUMIFS(Main_table[Amount], Main_table[Order Date], "&gt;"&amp;DATE(2022, 9, 12)-30, Main_table[Order Date], "&lt;="&amp;DATE(2022, 9, 12))</f>
        <v>8929710</v>
      </c>
      <c r="R967" s="25">
        <f>SUMIFS(Main_table[Amount], Main_table[Order Date], "&gt;"&amp;DATE(2022, 9, 12)-90, Main_table[Order Date], "&lt;="&amp;DATE(2022, 9, 12))</f>
        <v>12529390</v>
      </c>
      <c r="S967" s="25" t="b">
        <f>AND(Main_table[[#This Row],[Order Date]] &gt; DATE(2022,8,12), Main_table[[#This Row],[Order Date]] &lt;=DATE(2022,9,12))</f>
        <v>1</v>
      </c>
    </row>
    <row r="968" spans="2:19" ht="13.8" x14ac:dyDescent="0.25">
      <c r="B968" s="6" t="s">
        <v>2472</v>
      </c>
      <c r="C968" s="15">
        <v>44802</v>
      </c>
      <c r="D968" s="6" t="str">
        <f>TEXT(Main_table[[#This Row],[Order Date]],"d")</f>
        <v>29</v>
      </c>
      <c r="E968" s="6" t="str">
        <f>TEXT(Main_table[[#This Row],[Order Date]],"dddd")</f>
        <v>Monday</v>
      </c>
      <c r="F968" s="6" t="str">
        <f>TEXT(Main_table[[#This Row],[Order Date]],"mmmm")</f>
        <v>August</v>
      </c>
      <c r="G968" s="6" t="s">
        <v>2231</v>
      </c>
      <c r="H968" s="6" t="s">
        <v>2232</v>
      </c>
      <c r="I968" s="6" t="s">
        <v>27</v>
      </c>
      <c r="J968" s="6" t="s">
        <v>37</v>
      </c>
      <c r="K968" s="25">
        <v>1500</v>
      </c>
      <c r="L968" s="26">
        <v>23</v>
      </c>
      <c r="M968" s="25">
        <f>Main_table[[#This Row],[Qty]]*Main_table[[#This Row],[Price]]</f>
        <v>34500</v>
      </c>
      <c r="N968" s="6" t="s">
        <v>23</v>
      </c>
      <c r="O968" s="25">
        <f>SUMIFS(Main_table[Amount], Main_table[Order Date], "&gt;"&amp;Main_table[[#This Row],[Order Date]]-30,Main_table[Order Date], "&lt;="&amp;Main_table[[#This Row],[Order Date]])</f>
        <v>3316780</v>
      </c>
      <c r="P968" s="25">
        <f>SUMIFS(Main_table[Amount], Main_table[Order Date], "&gt;"&amp;Main_table[[#This Row],[Order Date]]-90,Main_table[Order Date], "&lt;="&amp;Main_table[[#This Row],[Order Date]])</f>
        <v>7240540</v>
      </c>
      <c r="Q968" s="25">
        <f>SUMIFS(Main_table[Amount], Main_table[Order Date], "&gt;"&amp;DATE(2022, 9, 12)-30, Main_table[Order Date], "&lt;="&amp;DATE(2022, 9, 12))</f>
        <v>8929710</v>
      </c>
      <c r="R968" s="25">
        <f>SUMIFS(Main_table[Amount], Main_table[Order Date], "&gt;"&amp;DATE(2022, 9, 12)-90, Main_table[Order Date], "&lt;="&amp;DATE(2022, 9, 12))</f>
        <v>12529390</v>
      </c>
      <c r="S968" s="25" t="b">
        <f>AND(Main_table[[#This Row],[Order Date]] &gt; DATE(2022,8,12), Main_table[[#This Row],[Order Date]] &lt;=DATE(2022,9,12))</f>
        <v>1</v>
      </c>
    </row>
    <row r="969" spans="2:19" ht="13.8" x14ac:dyDescent="0.25">
      <c r="B969" s="6" t="s">
        <v>2473</v>
      </c>
      <c r="C969" s="15">
        <v>44803</v>
      </c>
      <c r="D969" s="6" t="str">
        <f>TEXT(Main_table[[#This Row],[Order Date]],"d")</f>
        <v>30</v>
      </c>
      <c r="E969" s="6" t="str">
        <f>TEXT(Main_table[[#This Row],[Order Date]],"dddd")</f>
        <v>Tuesday</v>
      </c>
      <c r="F969" s="6" t="str">
        <f>TEXT(Main_table[[#This Row],[Order Date]],"mmmm")</f>
        <v>August</v>
      </c>
      <c r="G969" s="6" t="s">
        <v>2234</v>
      </c>
      <c r="H969" s="6" t="s">
        <v>2235</v>
      </c>
      <c r="I969" s="6" t="s">
        <v>32</v>
      </c>
      <c r="J969" s="6" t="s">
        <v>41</v>
      </c>
      <c r="K969" s="25">
        <v>210</v>
      </c>
      <c r="L969" s="26">
        <v>33</v>
      </c>
      <c r="M969" s="25">
        <f>Main_table[[#This Row],[Qty]]*Main_table[[#This Row],[Price]]</f>
        <v>6930</v>
      </c>
      <c r="N969" s="6" t="s">
        <v>17</v>
      </c>
      <c r="O969" s="25">
        <f>SUMIFS(Main_table[Amount], Main_table[Order Date], "&gt;"&amp;Main_table[[#This Row],[Order Date]]-30,Main_table[Order Date], "&lt;="&amp;Main_table[[#This Row],[Order Date]])</f>
        <v>3577680</v>
      </c>
      <c r="P969" s="25">
        <f>SUMIFS(Main_table[Amount], Main_table[Order Date], "&gt;"&amp;Main_table[[#This Row],[Order Date]]-90,Main_table[Order Date], "&lt;="&amp;Main_table[[#This Row],[Order Date]])</f>
        <v>7492520</v>
      </c>
      <c r="Q969" s="25">
        <f>SUMIFS(Main_table[Amount], Main_table[Order Date], "&gt;"&amp;DATE(2022, 9, 12)-30, Main_table[Order Date], "&lt;="&amp;DATE(2022, 9, 12))</f>
        <v>8929710</v>
      </c>
      <c r="R969" s="25">
        <f>SUMIFS(Main_table[Amount], Main_table[Order Date], "&gt;"&amp;DATE(2022, 9, 12)-90, Main_table[Order Date], "&lt;="&amp;DATE(2022, 9, 12))</f>
        <v>12529390</v>
      </c>
      <c r="S969" s="25" t="b">
        <f>AND(Main_table[[#This Row],[Order Date]] &gt; DATE(2022,8,12), Main_table[[#This Row],[Order Date]] &lt;=DATE(2022,9,12))</f>
        <v>1</v>
      </c>
    </row>
    <row r="970" spans="2:19" ht="13.8" x14ac:dyDescent="0.25">
      <c r="B970" s="6" t="s">
        <v>2474</v>
      </c>
      <c r="C970" s="15">
        <v>44803</v>
      </c>
      <c r="D970" s="6" t="str">
        <f>TEXT(Main_table[[#This Row],[Order Date]],"d")</f>
        <v>30</v>
      </c>
      <c r="E970" s="6" t="str">
        <f>TEXT(Main_table[[#This Row],[Order Date]],"dddd")</f>
        <v>Tuesday</v>
      </c>
      <c r="F970" s="6" t="str">
        <f>TEXT(Main_table[[#This Row],[Order Date]],"mmmm")</f>
        <v>August</v>
      </c>
      <c r="G970" s="6" t="s">
        <v>2237</v>
      </c>
      <c r="H970" s="6" t="s">
        <v>2238</v>
      </c>
      <c r="I970" s="6" t="s">
        <v>15</v>
      </c>
      <c r="J970" s="6" t="s">
        <v>45</v>
      </c>
      <c r="K970" s="25">
        <v>4000</v>
      </c>
      <c r="L970" s="26">
        <v>32</v>
      </c>
      <c r="M970" s="25">
        <f>Main_table[[#This Row],[Qty]]*Main_table[[#This Row],[Price]]</f>
        <v>128000</v>
      </c>
      <c r="N970" s="29" t="s">
        <v>23</v>
      </c>
      <c r="O970" s="25">
        <f>SUMIFS(Main_table[Amount], Main_table[Order Date], "&gt;"&amp;Main_table[[#This Row],[Order Date]]-30,Main_table[Order Date], "&lt;="&amp;Main_table[[#This Row],[Order Date]])</f>
        <v>3577680</v>
      </c>
      <c r="P970" s="25">
        <f>SUMIFS(Main_table[Amount], Main_table[Order Date], "&gt;"&amp;Main_table[[#This Row],[Order Date]]-90,Main_table[Order Date], "&lt;="&amp;Main_table[[#This Row],[Order Date]])</f>
        <v>7492520</v>
      </c>
      <c r="Q970" s="25">
        <f>SUMIFS(Main_table[Amount], Main_table[Order Date], "&gt;"&amp;DATE(2022, 9, 12)-30, Main_table[Order Date], "&lt;="&amp;DATE(2022, 9, 12))</f>
        <v>8929710</v>
      </c>
      <c r="R970" s="25">
        <f>SUMIFS(Main_table[Amount], Main_table[Order Date], "&gt;"&amp;DATE(2022, 9, 12)-90, Main_table[Order Date], "&lt;="&amp;DATE(2022, 9, 12))</f>
        <v>12529390</v>
      </c>
      <c r="S970" s="25" t="b">
        <f>AND(Main_table[[#This Row],[Order Date]] &gt; DATE(2022,8,12), Main_table[[#This Row],[Order Date]] &lt;=DATE(2022,9,12))</f>
        <v>1</v>
      </c>
    </row>
    <row r="971" spans="2:19" ht="13.8" x14ac:dyDescent="0.25">
      <c r="B971" s="6" t="s">
        <v>2475</v>
      </c>
      <c r="C971" s="15">
        <v>44803</v>
      </c>
      <c r="D971" s="6" t="str">
        <f>TEXT(Main_table[[#This Row],[Order Date]],"d")</f>
        <v>30</v>
      </c>
      <c r="E971" s="6" t="str">
        <f>TEXT(Main_table[[#This Row],[Order Date]],"dddd")</f>
        <v>Tuesday</v>
      </c>
      <c r="F971" s="6" t="str">
        <f>TEXT(Main_table[[#This Row],[Order Date]],"mmmm")</f>
        <v>August</v>
      </c>
      <c r="G971" s="6" t="s">
        <v>2240</v>
      </c>
      <c r="H971" s="6" t="s">
        <v>2241</v>
      </c>
      <c r="I971" s="6" t="s">
        <v>27</v>
      </c>
      <c r="J971" s="6" t="s">
        <v>37</v>
      </c>
      <c r="K971" s="25">
        <v>3200</v>
      </c>
      <c r="L971" s="26">
        <v>23</v>
      </c>
      <c r="M971" s="25">
        <f>Main_table[[#This Row],[Qty]]*Main_table[[#This Row],[Price]]</f>
        <v>73600</v>
      </c>
      <c r="N971" s="6" t="s">
        <v>17</v>
      </c>
      <c r="O971" s="25">
        <f>SUMIFS(Main_table[Amount], Main_table[Order Date], "&gt;"&amp;Main_table[[#This Row],[Order Date]]-30,Main_table[Order Date], "&lt;="&amp;Main_table[[#This Row],[Order Date]])</f>
        <v>3577680</v>
      </c>
      <c r="P971" s="25">
        <f>SUMIFS(Main_table[Amount], Main_table[Order Date], "&gt;"&amp;Main_table[[#This Row],[Order Date]]-90,Main_table[Order Date], "&lt;="&amp;Main_table[[#This Row],[Order Date]])</f>
        <v>7492520</v>
      </c>
      <c r="Q971" s="25">
        <f>SUMIFS(Main_table[Amount], Main_table[Order Date], "&gt;"&amp;DATE(2022, 9, 12)-30, Main_table[Order Date], "&lt;="&amp;DATE(2022, 9, 12))</f>
        <v>8929710</v>
      </c>
      <c r="R971" s="25">
        <f>SUMIFS(Main_table[Amount], Main_table[Order Date], "&gt;"&amp;DATE(2022, 9, 12)-90, Main_table[Order Date], "&lt;="&amp;DATE(2022, 9, 12))</f>
        <v>12529390</v>
      </c>
      <c r="S971" s="25" t="b">
        <f>AND(Main_table[[#This Row],[Order Date]] &gt; DATE(2022,8,12), Main_table[[#This Row],[Order Date]] &lt;=DATE(2022,9,12))</f>
        <v>1</v>
      </c>
    </row>
    <row r="972" spans="2:19" ht="13.8" x14ac:dyDescent="0.25">
      <c r="B972" s="6" t="s">
        <v>2476</v>
      </c>
      <c r="C972" s="15">
        <v>44803</v>
      </c>
      <c r="D972" s="6" t="str">
        <f>TEXT(Main_table[[#This Row],[Order Date]],"d")</f>
        <v>30</v>
      </c>
      <c r="E972" s="6" t="str">
        <f>TEXT(Main_table[[#This Row],[Order Date]],"dddd")</f>
        <v>Tuesday</v>
      </c>
      <c r="F972" s="6" t="str">
        <f>TEXT(Main_table[[#This Row],[Order Date]],"mmmm")</f>
        <v>August</v>
      </c>
      <c r="G972" s="6" t="s">
        <v>2243</v>
      </c>
      <c r="H972" s="6" t="s">
        <v>2244</v>
      </c>
      <c r="I972" s="6" t="s">
        <v>32</v>
      </c>
      <c r="J972" s="6" t="s">
        <v>41</v>
      </c>
      <c r="K972" s="25">
        <v>2900</v>
      </c>
      <c r="L972" s="26">
        <v>31</v>
      </c>
      <c r="M972" s="25">
        <f>Main_table[[#This Row],[Qty]]*Main_table[[#This Row],[Price]]</f>
        <v>89900</v>
      </c>
      <c r="N972" s="6" t="s">
        <v>23</v>
      </c>
      <c r="O972" s="25">
        <f>SUMIFS(Main_table[Amount], Main_table[Order Date], "&gt;"&amp;Main_table[[#This Row],[Order Date]]-30,Main_table[Order Date], "&lt;="&amp;Main_table[[#This Row],[Order Date]])</f>
        <v>3577680</v>
      </c>
      <c r="P972" s="25">
        <f>SUMIFS(Main_table[Amount], Main_table[Order Date], "&gt;"&amp;Main_table[[#This Row],[Order Date]]-90,Main_table[Order Date], "&lt;="&amp;Main_table[[#This Row],[Order Date]])</f>
        <v>7492520</v>
      </c>
      <c r="Q972" s="25">
        <f>SUMIFS(Main_table[Amount], Main_table[Order Date], "&gt;"&amp;DATE(2022, 9, 12)-30, Main_table[Order Date], "&lt;="&amp;DATE(2022, 9, 12))</f>
        <v>8929710</v>
      </c>
      <c r="R972" s="25">
        <f>SUMIFS(Main_table[Amount], Main_table[Order Date], "&gt;"&amp;DATE(2022, 9, 12)-90, Main_table[Order Date], "&lt;="&amp;DATE(2022, 9, 12))</f>
        <v>12529390</v>
      </c>
      <c r="S972" s="25" t="b">
        <f>AND(Main_table[[#This Row],[Order Date]] &gt; DATE(2022,8,12), Main_table[[#This Row],[Order Date]] &lt;=DATE(2022,9,12))</f>
        <v>1</v>
      </c>
    </row>
    <row r="973" spans="2:19" ht="13.8" x14ac:dyDescent="0.25">
      <c r="B973" s="6" t="s">
        <v>2477</v>
      </c>
      <c r="C973" s="15">
        <v>44803</v>
      </c>
      <c r="D973" s="6" t="str">
        <f>TEXT(Main_table[[#This Row],[Order Date]],"d")</f>
        <v>30</v>
      </c>
      <c r="E973" s="6" t="str">
        <f>TEXT(Main_table[[#This Row],[Order Date]],"dddd")</f>
        <v>Tuesday</v>
      </c>
      <c r="F973" s="6" t="str">
        <f>TEXT(Main_table[[#This Row],[Order Date]],"mmmm")</f>
        <v>August</v>
      </c>
      <c r="G973" s="6" t="s">
        <v>2246</v>
      </c>
      <c r="H973" s="6" t="s">
        <v>2247</v>
      </c>
      <c r="I973" s="6" t="s">
        <v>15</v>
      </c>
      <c r="J973" s="6" t="s">
        <v>45</v>
      </c>
      <c r="K973" s="25">
        <v>190</v>
      </c>
      <c r="L973" s="26">
        <v>22</v>
      </c>
      <c r="M973" s="25">
        <f>Main_table[[#This Row],[Qty]]*Main_table[[#This Row],[Price]]</f>
        <v>4180</v>
      </c>
      <c r="N973" s="29" t="s">
        <v>17</v>
      </c>
      <c r="O973" s="25">
        <f>SUMIFS(Main_table[Amount], Main_table[Order Date], "&gt;"&amp;Main_table[[#This Row],[Order Date]]-30,Main_table[Order Date], "&lt;="&amp;Main_table[[#This Row],[Order Date]])</f>
        <v>3577680</v>
      </c>
      <c r="P973" s="25">
        <f>SUMIFS(Main_table[Amount], Main_table[Order Date], "&gt;"&amp;Main_table[[#This Row],[Order Date]]-90,Main_table[Order Date], "&lt;="&amp;Main_table[[#This Row],[Order Date]])</f>
        <v>7492520</v>
      </c>
      <c r="Q973" s="25">
        <f>SUMIFS(Main_table[Amount], Main_table[Order Date], "&gt;"&amp;DATE(2022, 9, 12)-30, Main_table[Order Date], "&lt;="&amp;DATE(2022, 9, 12))</f>
        <v>8929710</v>
      </c>
      <c r="R973" s="25">
        <f>SUMIFS(Main_table[Amount], Main_table[Order Date], "&gt;"&amp;DATE(2022, 9, 12)-90, Main_table[Order Date], "&lt;="&amp;DATE(2022, 9, 12))</f>
        <v>12529390</v>
      </c>
      <c r="S973" s="25" t="b">
        <f>AND(Main_table[[#This Row],[Order Date]] &gt; DATE(2022,8,12), Main_table[[#This Row],[Order Date]] &lt;=DATE(2022,9,12))</f>
        <v>1</v>
      </c>
    </row>
    <row r="974" spans="2:19" ht="13.8" x14ac:dyDescent="0.25">
      <c r="B974" s="6" t="s">
        <v>2478</v>
      </c>
      <c r="C974" s="15">
        <v>44804</v>
      </c>
      <c r="D974" s="6" t="str">
        <f>TEXT(Main_table[[#This Row],[Order Date]],"d")</f>
        <v>31</v>
      </c>
      <c r="E974" s="6" t="str">
        <f>TEXT(Main_table[[#This Row],[Order Date]],"dddd")</f>
        <v>Wednesday</v>
      </c>
      <c r="F974" s="6" t="str">
        <f>TEXT(Main_table[[#This Row],[Order Date]],"mmmm")</f>
        <v>August</v>
      </c>
      <c r="G974" s="6" t="s">
        <v>2180</v>
      </c>
      <c r="H974" s="6" t="s">
        <v>2181</v>
      </c>
      <c r="I974" s="6" t="s">
        <v>27</v>
      </c>
      <c r="J974" s="6" t="s">
        <v>37</v>
      </c>
      <c r="K974" s="25">
        <v>4000</v>
      </c>
      <c r="L974" s="26">
        <v>22</v>
      </c>
      <c r="M974" s="25">
        <f>Main_table[[#This Row],[Qty]]*Main_table[[#This Row],[Price]]</f>
        <v>88000</v>
      </c>
      <c r="N974" s="6" t="s">
        <v>23</v>
      </c>
      <c r="O974" s="25">
        <f>SUMIFS(Main_table[Amount], Main_table[Order Date], "&gt;"&amp;Main_table[[#This Row],[Order Date]]-30,Main_table[Order Date], "&lt;="&amp;Main_table[[#This Row],[Order Date]])</f>
        <v>3919130</v>
      </c>
      <c r="P974" s="25">
        <f>SUMIFS(Main_table[Amount], Main_table[Order Date], "&gt;"&amp;Main_table[[#This Row],[Order Date]]-90,Main_table[Order Date], "&lt;="&amp;Main_table[[#This Row],[Order Date]])</f>
        <v>7765840</v>
      </c>
      <c r="Q974" s="25">
        <f>SUMIFS(Main_table[Amount], Main_table[Order Date], "&gt;"&amp;DATE(2022, 9, 12)-30, Main_table[Order Date], "&lt;="&amp;DATE(2022, 9, 12))</f>
        <v>8929710</v>
      </c>
      <c r="R974" s="25">
        <f>SUMIFS(Main_table[Amount], Main_table[Order Date], "&gt;"&amp;DATE(2022, 9, 12)-90, Main_table[Order Date], "&lt;="&amp;DATE(2022, 9, 12))</f>
        <v>12529390</v>
      </c>
      <c r="S974" s="25" t="b">
        <f>AND(Main_table[[#This Row],[Order Date]] &gt; DATE(2022,8,12), Main_table[[#This Row],[Order Date]] &lt;=DATE(2022,9,12))</f>
        <v>1</v>
      </c>
    </row>
    <row r="975" spans="2:19" ht="13.8" x14ac:dyDescent="0.25">
      <c r="B975" s="6" t="s">
        <v>2479</v>
      </c>
      <c r="C975" s="15">
        <v>44804</v>
      </c>
      <c r="D975" s="6" t="str">
        <f>TEXT(Main_table[[#This Row],[Order Date]],"d")</f>
        <v>31</v>
      </c>
      <c r="E975" s="6" t="str">
        <f>TEXT(Main_table[[#This Row],[Order Date]],"dddd")</f>
        <v>Wednesday</v>
      </c>
      <c r="F975" s="6" t="str">
        <f>TEXT(Main_table[[#This Row],[Order Date]],"mmmm")</f>
        <v>August</v>
      </c>
      <c r="G975" s="6" t="s">
        <v>2183</v>
      </c>
      <c r="H975" s="6" t="s">
        <v>2184</v>
      </c>
      <c r="I975" s="6" t="s">
        <v>32</v>
      </c>
      <c r="J975" s="6" t="s">
        <v>41</v>
      </c>
      <c r="K975" s="25">
        <v>1500</v>
      </c>
      <c r="L975" s="26">
        <v>32</v>
      </c>
      <c r="M975" s="25">
        <f>Main_table[[#This Row],[Qty]]*Main_table[[#This Row],[Price]]</f>
        <v>48000</v>
      </c>
      <c r="N975" s="6" t="s">
        <v>17</v>
      </c>
      <c r="O975" s="25">
        <f>SUMIFS(Main_table[Amount], Main_table[Order Date], "&gt;"&amp;Main_table[[#This Row],[Order Date]]-30,Main_table[Order Date], "&lt;="&amp;Main_table[[#This Row],[Order Date]])</f>
        <v>3919130</v>
      </c>
      <c r="P975" s="25">
        <f>SUMIFS(Main_table[Amount], Main_table[Order Date], "&gt;"&amp;Main_table[[#This Row],[Order Date]]-90,Main_table[Order Date], "&lt;="&amp;Main_table[[#This Row],[Order Date]])</f>
        <v>7765840</v>
      </c>
      <c r="Q975" s="25">
        <f>SUMIFS(Main_table[Amount], Main_table[Order Date], "&gt;"&amp;DATE(2022, 9, 12)-30, Main_table[Order Date], "&lt;="&amp;DATE(2022, 9, 12))</f>
        <v>8929710</v>
      </c>
      <c r="R975" s="25">
        <f>SUMIFS(Main_table[Amount], Main_table[Order Date], "&gt;"&amp;DATE(2022, 9, 12)-90, Main_table[Order Date], "&lt;="&amp;DATE(2022, 9, 12))</f>
        <v>12529390</v>
      </c>
      <c r="S975" s="25" t="b">
        <f>AND(Main_table[[#This Row],[Order Date]] &gt; DATE(2022,8,12), Main_table[[#This Row],[Order Date]] &lt;=DATE(2022,9,12))</f>
        <v>1</v>
      </c>
    </row>
    <row r="976" spans="2:19" ht="13.8" x14ac:dyDescent="0.25">
      <c r="B976" s="6" t="s">
        <v>2480</v>
      </c>
      <c r="C976" s="15">
        <v>44804</v>
      </c>
      <c r="D976" s="6" t="str">
        <f>TEXT(Main_table[[#This Row],[Order Date]],"d")</f>
        <v>31</v>
      </c>
      <c r="E976" s="6" t="str">
        <f>TEXT(Main_table[[#This Row],[Order Date]],"dddd")</f>
        <v>Wednesday</v>
      </c>
      <c r="F976" s="6" t="str">
        <f>TEXT(Main_table[[#This Row],[Order Date]],"mmmm")</f>
        <v>August</v>
      </c>
      <c r="G976" s="6" t="s">
        <v>2186</v>
      </c>
      <c r="H976" s="6" t="s">
        <v>2187</v>
      </c>
      <c r="I976" s="6" t="s">
        <v>15</v>
      </c>
      <c r="J976" s="6" t="s">
        <v>45</v>
      </c>
      <c r="K976" s="25">
        <v>210</v>
      </c>
      <c r="L976" s="26">
        <v>32</v>
      </c>
      <c r="M976" s="25">
        <f>Main_table[[#This Row],[Qty]]*Main_table[[#This Row],[Price]]</f>
        <v>6720</v>
      </c>
      <c r="N976" s="29" t="s">
        <v>23</v>
      </c>
      <c r="O976" s="25">
        <f>SUMIFS(Main_table[Amount], Main_table[Order Date], "&gt;"&amp;Main_table[[#This Row],[Order Date]]-30,Main_table[Order Date], "&lt;="&amp;Main_table[[#This Row],[Order Date]])</f>
        <v>3919130</v>
      </c>
      <c r="P976" s="25">
        <f>SUMIFS(Main_table[Amount], Main_table[Order Date], "&gt;"&amp;Main_table[[#This Row],[Order Date]]-90,Main_table[Order Date], "&lt;="&amp;Main_table[[#This Row],[Order Date]])</f>
        <v>7765840</v>
      </c>
      <c r="Q976" s="25">
        <f>SUMIFS(Main_table[Amount], Main_table[Order Date], "&gt;"&amp;DATE(2022, 9, 12)-30, Main_table[Order Date], "&lt;="&amp;DATE(2022, 9, 12))</f>
        <v>8929710</v>
      </c>
      <c r="R976" s="25">
        <f>SUMIFS(Main_table[Amount], Main_table[Order Date], "&gt;"&amp;DATE(2022, 9, 12)-90, Main_table[Order Date], "&lt;="&amp;DATE(2022, 9, 12))</f>
        <v>12529390</v>
      </c>
      <c r="S976" s="25" t="b">
        <f>AND(Main_table[[#This Row],[Order Date]] &gt; DATE(2022,8,12), Main_table[[#This Row],[Order Date]] &lt;=DATE(2022,9,12))</f>
        <v>1</v>
      </c>
    </row>
    <row r="977" spans="2:19" ht="13.8" x14ac:dyDescent="0.25">
      <c r="B977" s="6" t="s">
        <v>2481</v>
      </c>
      <c r="C977" s="15">
        <v>44804</v>
      </c>
      <c r="D977" s="6" t="str">
        <f>TEXT(Main_table[[#This Row],[Order Date]],"d")</f>
        <v>31</v>
      </c>
      <c r="E977" s="6" t="str">
        <f>TEXT(Main_table[[#This Row],[Order Date]],"dddd")</f>
        <v>Wednesday</v>
      </c>
      <c r="F977" s="6" t="str">
        <f>TEXT(Main_table[[#This Row],[Order Date]],"mmmm")</f>
        <v>August</v>
      </c>
      <c r="G977" s="6" t="s">
        <v>2189</v>
      </c>
      <c r="H977" s="6" t="s">
        <v>2190</v>
      </c>
      <c r="I977" s="6" t="s">
        <v>21</v>
      </c>
      <c r="J977" s="6" t="s">
        <v>16</v>
      </c>
      <c r="K977" s="25">
        <v>4000</v>
      </c>
      <c r="L977" s="26">
        <v>32</v>
      </c>
      <c r="M977" s="25">
        <f>Main_table[[#This Row],[Qty]]*Main_table[[#This Row],[Price]]</f>
        <v>128000</v>
      </c>
      <c r="N977" s="6" t="s">
        <v>17</v>
      </c>
      <c r="O977" s="25">
        <f>SUMIFS(Main_table[Amount], Main_table[Order Date], "&gt;"&amp;Main_table[[#This Row],[Order Date]]-30,Main_table[Order Date], "&lt;="&amp;Main_table[[#This Row],[Order Date]])</f>
        <v>3919130</v>
      </c>
      <c r="P977" s="25">
        <f>SUMIFS(Main_table[Amount], Main_table[Order Date], "&gt;"&amp;Main_table[[#This Row],[Order Date]]-90,Main_table[Order Date], "&lt;="&amp;Main_table[[#This Row],[Order Date]])</f>
        <v>7765840</v>
      </c>
      <c r="Q977" s="25">
        <f>SUMIFS(Main_table[Amount], Main_table[Order Date], "&gt;"&amp;DATE(2022, 9, 12)-30, Main_table[Order Date], "&lt;="&amp;DATE(2022, 9, 12))</f>
        <v>8929710</v>
      </c>
      <c r="R977" s="25">
        <f>SUMIFS(Main_table[Amount], Main_table[Order Date], "&gt;"&amp;DATE(2022, 9, 12)-90, Main_table[Order Date], "&lt;="&amp;DATE(2022, 9, 12))</f>
        <v>12529390</v>
      </c>
      <c r="S977" s="25" t="b">
        <f>AND(Main_table[[#This Row],[Order Date]] &gt; DATE(2022,8,12), Main_table[[#This Row],[Order Date]] &lt;=DATE(2022,9,12))</f>
        <v>1</v>
      </c>
    </row>
    <row r="978" spans="2:19" ht="13.8" x14ac:dyDescent="0.25">
      <c r="B978" s="6" t="s">
        <v>2482</v>
      </c>
      <c r="C978" s="15">
        <v>44804</v>
      </c>
      <c r="D978" s="6" t="str">
        <f>TEXT(Main_table[[#This Row],[Order Date]],"d")</f>
        <v>31</v>
      </c>
      <c r="E978" s="6" t="str">
        <f>TEXT(Main_table[[#This Row],[Order Date]],"dddd")</f>
        <v>Wednesday</v>
      </c>
      <c r="F978" s="6" t="str">
        <f>TEXT(Main_table[[#This Row],[Order Date]],"mmmm")</f>
        <v>August</v>
      </c>
      <c r="G978" s="6" t="s">
        <v>2192</v>
      </c>
      <c r="H978" s="6" t="s">
        <v>2193</v>
      </c>
      <c r="I978" s="6" t="s">
        <v>27</v>
      </c>
      <c r="J978" s="6" t="s">
        <v>22</v>
      </c>
      <c r="K978" s="25">
        <v>3200</v>
      </c>
      <c r="L978" s="26">
        <v>32</v>
      </c>
      <c r="M978" s="25">
        <f>Main_table[[#This Row],[Qty]]*Main_table[[#This Row],[Price]]</f>
        <v>102400</v>
      </c>
      <c r="N978" s="6" t="s">
        <v>23</v>
      </c>
      <c r="O978" s="25">
        <f>SUMIFS(Main_table[Amount], Main_table[Order Date], "&gt;"&amp;Main_table[[#This Row],[Order Date]]-30,Main_table[Order Date], "&lt;="&amp;Main_table[[#This Row],[Order Date]])</f>
        <v>3919130</v>
      </c>
      <c r="P978" s="25">
        <f>SUMIFS(Main_table[Amount], Main_table[Order Date], "&gt;"&amp;Main_table[[#This Row],[Order Date]]-90,Main_table[Order Date], "&lt;="&amp;Main_table[[#This Row],[Order Date]])</f>
        <v>7765840</v>
      </c>
      <c r="Q978" s="25">
        <f>SUMIFS(Main_table[Amount], Main_table[Order Date], "&gt;"&amp;DATE(2022, 9, 12)-30, Main_table[Order Date], "&lt;="&amp;DATE(2022, 9, 12))</f>
        <v>8929710</v>
      </c>
      <c r="R978" s="25">
        <f>SUMIFS(Main_table[Amount], Main_table[Order Date], "&gt;"&amp;DATE(2022, 9, 12)-90, Main_table[Order Date], "&lt;="&amp;DATE(2022, 9, 12))</f>
        <v>12529390</v>
      </c>
      <c r="S978" s="25" t="b">
        <f>AND(Main_table[[#This Row],[Order Date]] &gt; DATE(2022,8,12), Main_table[[#This Row],[Order Date]] &lt;=DATE(2022,9,12))</f>
        <v>1</v>
      </c>
    </row>
    <row r="979" spans="2:19" ht="13.8" x14ac:dyDescent="0.25">
      <c r="B979" s="6" t="s">
        <v>2483</v>
      </c>
      <c r="C979" s="15">
        <v>44805</v>
      </c>
      <c r="D979" s="6" t="str">
        <f>TEXT(Main_table[[#This Row],[Order Date]],"d")</f>
        <v>1</v>
      </c>
      <c r="E979" s="6" t="str">
        <f>TEXT(Main_table[[#This Row],[Order Date]],"dddd")</f>
        <v>Thursday</v>
      </c>
      <c r="F979" s="6" t="str">
        <f>TEXT(Main_table[[#This Row],[Order Date]],"mmmm")</f>
        <v>September</v>
      </c>
      <c r="G979" s="6" t="s">
        <v>2195</v>
      </c>
      <c r="H979" s="6" t="s">
        <v>2196</v>
      </c>
      <c r="I979" s="6" t="s">
        <v>32</v>
      </c>
      <c r="J979" s="6" t="s">
        <v>28</v>
      </c>
      <c r="K979" s="25">
        <v>2900</v>
      </c>
      <c r="L979" s="26">
        <v>32</v>
      </c>
      <c r="M979" s="25">
        <f>Main_table[[#This Row],[Qty]]*Main_table[[#This Row],[Price]]</f>
        <v>92800</v>
      </c>
      <c r="N979" s="6" t="s">
        <v>17</v>
      </c>
      <c r="O979" s="25">
        <f>SUMIFS(Main_table[Amount], Main_table[Order Date], "&gt;"&amp;Main_table[[#This Row],[Order Date]]-30,Main_table[Order Date], "&lt;="&amp;Main_table[[#This Row],[Order Date]])</f>
        <v>4165910</v>
      </c>
      <c r="P979" s="25">
        <f>SUMIFS(Main_table[Amount], Main_table[Order Date], "&gt;"&amp;Main_table[[#This Row],[Order Date]]-90,Main_table[Order Date], "&lt;="&amp;Main_table[[#This Row],[Order Date]])</f>
        <v>7974140</v>
      </c>
      <c r="Q979" s="25">
        <f>SUMIFS(Main_table[Amount], Main_table[Order Date], "&gt;"&amp;DATE(2022, 9, 12)-30, Main_table[Order Date], "&lt;="&amp;DATE(2022, 9, 12))</f>
        <v>8929710</v>
      </c>
      <c r="R979" s="25">
        <f>SUMIFS(Main_table[Amount], Main_table[Order Date], "&gt;"&amp;DATE(2022, 9, 12)-90, Main_table[Order Date], "&lt;="&amp;DATE(2022, 9, 12))</f>
        <v>12529390</v>
      </c>
      <c r="S979" s="25" t="b">
        <f>AND(Main_table[[#This Row],[Order Date]] &gt; DATE(2022,8,12), Main_table[[#This Row],[Order Date]] &lt;=DATE(2022,9,12))</f>
        <v>1</v>
      </c>
    </row>
    <row r="980" spans="2:19" ht="13.8" x14ac:dyDescent="0.25">
      <c r="B980" s="6" t="s">
        <v>2484</v>
      </c>
      <c r="C980" s="15">
        <v>44805</v>
      </c>
      <c r="D980" s="6" t="str">
        <f>TEXT(Main_table[[#This Row],[Order Date]],"d")</f>
        <v>1</v>
      </c>
      <c r="E980" s="6" t="str">
        <f>TEXT(Main_table[[#This Row],[Order Date]],"dddd")</f>
        <v>Thursday</v>
      </c>
      <c r="F980" s="6" t="str">
        <f>TEXT(Main_table[[#This Row],[Order Date]],"mmmm")</f>
        <v>September</v>
      </c>
      <c r="G980" s="6" t="s">
        <v>2198</v>
      </c>
      <c r="H980" s="6" t="s">
        <v>2199</v>
      </c>
      <c r="I980" s="6" t="s">
        <v>15</v>
      </c>
      <c r="J980" s="6" t="s">
        <v>33</v>
      </c>
      <c r="K980" s="25">
        <v>190</v>
      </c>
      <c r="L980" s="26">
        <v>34</v>
      </c>
      <c r="M980" s="25">
        <f>Main_table[[#This Row],[Qty]]*Main_table[[#This Row],[Price]]</f>
        <v>6460</v>
      </c>
      <c r="N980" s="29" t="s">
        <v>23</v>
      </c>
      <c r="O980" s="25">
        <f>SUMIFS(Main_table[Amount], Main_table[Order Date], "&gt;"&amp;Main_table[[#This Row],[Order Date]]-30,Main_table[Order Date], "&lt;="&amp;Main_table[[#This Row],[Order Date]])</f>
        <v>4165910</v>
      </c>
      <c r="P980" s="25">
        <f>SUMIFS(Main_table[Amount], Main_table[Order Date], "&gt;"&amp;Main_table[[#This Row],[Order Date]]-90,Main_table[Order Date], "&lt;="&amp;Main_table[[#This Row],[Order Date]])</f>
        <v>7974140</v>
      </c>
      <c r="Q980" s="25">
        <f>SUMIFS(Main_table[Amount], Main_table[Order Date], "&gt;"&amp;DATE(2022, 9, 12)-30, Main_table[Order Date], "&lt;="&amp;DATE(2022, 9, 12))</f>
        <v>8929710</v>
      </c>
      <c r="R980" s="25">
        <f>SUMIFS(Main_table[Amount], Main_table[Order Date], "&gt;"&amp;DATE(2022, 9, 12)-90, Main_table[Order Date], "&lt;="&amp;DATE(2022, 9, 12))</f>
        <v>12529390</v>
      </c>
      <c r="S980" s="25" t="b">
        <f>AND(Main_table[[#This Row],[Order Date]] &gt; DATE(2022,8,12), Main_table[[#This Row],[Order Date]] &lt;=DATE(2022,9,12))</f>
        <v>1</v>
      </c>
    </row>
    <row r="981" spans="2:19" ht="13.8" x14ac:dyDescent="0.25">
      <c r="B981" s="6" t="s">
        <v>2485</v>
      </c>
      <c r="C981" s="15">
        <v>44805</v>
      </c>
      <c r="D981" s="6" t="str">
        <f>TEXT(Main_table[[#This Row],[Order Date]],"d")</f>
        <v>1</v>
      </c>
      <c r="E981" s="6" t="str">
        <f>TEXT(Main_table[[#This Row],[Order Date]],"dddd")</f>
        <v>Thursday</v>
      </c>
      <c r="F981" s="6" t="str">
        <f>TEXT(Main_table[[#This Row],[Order Date]],"mmmm")</f>
        <v>September</v>
      </c>
      <c r="G981" s="6" t="s">
        <v>2201</v>
      </c>
      <c r="H981" s="6" t="s">
        <v>2202</v>
      </c>
      <c r="I981" s="6" t="s">
        <v>21</v>
      </c>
      <c r="J981" s="6" t="s">
        <v>37</v>
      </c>
      <c r="K981" s="25">
        <v>4000</v>
      </c>
      <c r="L981" s="26">
        <v>34</v>
      </c>
      <c r="M981" s="25">
        <f>Main_table[[#This Row],[Qty]]*Main_table[[#This Row],[Price]]</f>
        <v>136000</v>
      </c>
      <c r="N981" s="6" t="s">
        <v>17</v>
      </c>
      <c r="O981" s="25">
        <f>SUMIFS(Main_table[Amount], Main_table[Order Date], "&gt;"&amp;Main_table[[#This Row],[Order Date]]-30,Main_table[Order Date], "&lt;="&amp;Main_table[[#This Row],[Order Date]])</f>
        <v>4165910</v>
      </c>
      <c r="P981" s="25">
        <f>SUMIFS(Main_table[Amount], Main_table[Order Date], "&gt;"&amp;Main_table[[#This Row],[Order Date]]-90,Main_table[Order Date], "&lt;="&amp;Main_table[[#This Row],[Order Date]])</f>
        <v>7974140</v>
      </c>
      <c r="Q981" s="25">
        <f>SUMIFS(Main_table[Amount], Main_table[Order Date], "&gt;"&amp;DATE(2022, 9, 12)-30, Main_table[Order Date], "&lt;="&amp;DATE(2022, 9, 12))</f>
        <v>8929710</v>
      </c>
      <c r="R981" s="25">
        <f>SUMIFS(Main_table[Amount], Main_table[Order Date], "&gt;"&amp;DATE(2022, 9, 12)-90, Main_table[Order Date], "&lt;="&amp;DATE(2022, 9, 12))</f>
        <v>12529390</v>
      </c>
      <c r="S981" s="25" t="b">
        <f>AND(Main_table[[#This Row],[Order Date]] &gt; DATE(2022,8,12), Main_table[[#This Row],[Order Date]] &lt;=DATE(2022,9,12))</f>
        <v>1</v>
      </c>
    </row>
    <row r="982" spans="2:19" ht="13.8" x14ac:dyDescent="0.25">
      <c r="B982" s="6" t="s">
        <v>2486</v>
      </c>
      <c r="C982" s="15">
        <v>44805</v>
      </c>
      <c r="D982" s="6" t="str">
        <f>TEXT(Main_table[[#This Row],[Order Date]],"d")</f>
        <v>1</v>
      </c>
      <c r="E982" s="6" t="str">
        <f>TEXT(Main_table[[#This Row],[Order Date]],"dddd")</f>
        <v>Thursday</v>
      </c>
      <c r="F982" s="6" t="str">
        <f>TEXT(Main_table[[#This Row],[Order Date]],"mmmm")</f>
        <v>September</v>
      </c>
      <c r="G982" s="6" t="s">
        <v>2204</v>
      </c>
      <c r="H982" s="6" t="s">
        <v>2205</v>
      </c>
      <c r="I982" s="6" t="s">
        <v>27</v>
      </c>
      <c r="J982" s="6" t="s">
        <v>41</v>
      </c>
      <c r="K982" s="25">
        <v>1500</v>
      </c>
      <c r="L982" s="26">
        <v>34</v>
      </c>
      <c r="M982" s="25">
        <f>Main_table[[#This Row],[Qty]]*Main_table[[#This Row],[Price]]</f>
        <v>51000</v>
      </c>
      <c r="N982" s="6" t="s">
        <v>23</v>
      </c>
      <c r="O982" s="25">
        <f>SUMIFS(Main_table[Amount], Main_table[Order Date], "&gt;"&amp;Main_table[[#This Row],[Order Date]]-30,Main_table[Order Date], "&lt;="&amp;Main_table[[#This Row],[Order Date]])</f>
        <v>4165910</v>
      </c>
      <c r="P982" s="25">
        <f>SUMIFS(Main_table[Amount], Main_table[Order Date], "&gt;"&amp;Main_table[[#This Row],[Order Date]]-90,Main_table[Order Date], "&lt;="&amp;Main_table[[#This Row],[Order Date]])</f>
        <v>7974140</v>
      </c>
      <c r="Q982" s="25">
        <f>SUMIFS(Main_table[Amount], Main_table[Order Date], "&gt;"&amp;DATE(2022, 9, 12)-30, Main_table[Order Date], "&lt;="&amp;DATE(2022, 9, 12))</f>
        <v>8929710</v>
      </c>
      <c r="R982" s="25">
        <f>SUMIFS(Main_table[Amount], Main_table[Order Date], "&gt;"&amp;DATE(2022, 9, 12)-90, Main_table[Order Date], "&lt;="&amp;DATE(2022, 9, 12))</f>
        <v>12529390</v>
      </c>
      <c r="S982" s="25" t="b">
        <f>AND(Main_table[[#This Row],[Order Date]] &gt; DATE(2022,8,12), Main_table[[#This Row],[Order Date]] &lt;=DATE(2022,9,12))</f>
        <v>1</v>
      </c>
    </row>
    <row r="983" spans="2:19" ht="13.8" x14ac:dyDescent="0.25">
      <c r="B983" s="6" t="s">
        <v>2487</v>
      </c>
      <c r="C983" s="15">
        <v>44805</v>
      </c>
      <c r="D983" s="6" t="str">
        <f>TEXT(Main_table[[#This Row],[Order Date]],"d")</f>
        <v>1</v>
      </c>
      <c r="E983" s="6" t="str">
        <f>TEXT(Main_table[[#This Row],[Order Date]],"dddd")</f>
        <v>Thursday</v>
      </c>
      <c r="F983" s="6" t="str">
        <f>TEXT(Main_table[[#This Row],[Order Date]],"mmmm")</f>
        <v>September</v>
      </c>
      <c r="G983" s="6" t="s">
        <v>2207</v>
      </c>
      <c r="H983" s="6" t="s">
        <v>2208</v>
      </c>
      <c r="I983" s="6" t="s">
        <v>32</v>
      </c>
      <c r="J983" s="6" t="s">
        <v>45</v>
      </c>
      <c r="K983" s="25">
        <v>210</v>
      </c>
      <c r="L983" s="26">
        <v>32</v>
      </c>
      <c r="M983" s="25">
        <f>Main_table[[#This Row],[Qty]]*Main_table[[#This Row],[Price]]</f>
        <v>6720</v>
      </c>
      <c r="N983" s="6" t="s">
        <v>17</v>
      </c>
      <c r="O983" s="25">
        <f>SUMIFS(Main_table[Amount], Main_table[Order Date], "&gt;"&amp;Main_table[[#This Row],[Order Date]]-30,Main_table[Order Date], "&lt;="&amp;Main_table[[#This Row],[Order Date]])</f>
        <v>4165910</v>
      </c>
      <c r="P983" s="25">
        <f>SUMIFS(Main_table[Amount], Main_table[Order Date], "&gt;"&amp;Main_table[[#This Row],[Order Date]]-90,Main_table[Order Date], "&lt;="&amp;Main_table[[#This Row],[Order Date]])</f>
        <v>7974140</v>
      </c>
      <c r="Q983" s="25">
        <f>SUMIFS(Main_table[Amount], Main_table[Order Date], "&gt;"&amp;DATE(2022, 9, 12)-30, Main_table[Order Date], "&lt;="&amp;DATE(2022, 9, 12))</f>
        <v>8929710</v>
      </c>
      <c r="R983" s="25">
        <f>SUMIFS(Main_table[Amount], Main_table[Order Date], "&gt;"&amp;DATE(2022, 9, 12)-90, Main_table[Order Date], "&lt;="&amp;DATE(2022, 9, 12))</f>
        <v>12529390</v>
      </c>
      <c r="S983" s="25" t="b">
        <f>AND(Main_table[[#This Row],[Order Date]] &gt; DATE(2022,8,12), Main_table[[#This Row],[Order Date]] &lt;=DATE(2022,9,12))</f>
        <v>1</v>
      </c>
    </row>
    <row r="984" spans="2:19" ht="13.8" x14ac:dyDescent="0.25">
      <c r="B984" s="6" t="s">
        <v>2488</v>
      </c>
      <c r="C984" s="15">
        <v>44806</v>
      </c>
      <c r="D984" s="6" t="str">
        <f>TEXT(Main_table[[#This Row],[Order Date]],"d")</f>
        <v>2</v>
      </c>
      <c r="E984" s="6" t="str">
        <f>TEXT(Main_table[[#This Row],[Order Date]],"dddd")</f>
        <v>Friday</v>
      </c>
      <c r="F984" s="6" t="str">
        <f>TEXT(Main_table[[#This Row],[Order Date]],"mmmm")</f>
        <v>September</v>
      </c>
      <c r="G984" s="6" t="s">
        <v>2210</v>
      </c>
      <c r="H984" s="6" t="s">
        <v>2211</v>
      </c>
      <c r="I984" s="6" t="s">
        <v>15</v>
      </c>
      <c r="J984" s="6" t="s">
        <v>16</v>
      </c>
      <c r="K984" s="25">
        <v>4000</v>
      </c>
      <c r="L984" s="26">
        <v>34</v>
      </c>
      <c r="M984" s="25">
        <f>Main_table[[#This Row],[Qty]]*Main_table[[#This Row],[Price]]</f>
        <v>136000</v>
      </c>
      <c r="N984" s="29" t="s">
        <v>23</v>
      </c>
      <c r="O984" s="25">
        <f>SUMIFS(Main_table[Amount], Main_table[Order Date], "&gt;"&amp;Main_table[[#This Row],[Order Date]]-30,Main_table[Order Date], "&lt;="&amp;Main_table[[#This Row],[Order Date]])</f>
        <v>4602920</v>
      </c>
      <c r="P984" s="25">
        <f>SUMIFS(Main_table[Amount], Main_table[Order Date], "&gt;"&amp;Main_table[[#This Row],[Order Date]]-90,Main_table[Order Date], "&lt;="&amp;Main_table[[#This Row],[Order Date]])</f>
        <v>8435650</v>
      </c>
      <c r="Q984" s="25">
        <f>SUMIFS(Main_table[Amount], Main_table[Order Date], "&gt;"&amp;DATE(2022, 9, 12)-30, Main_table[Order Date], "&lt;="&amp;DATE(2022, 9, 12))</f>
        <v>8929710</v>
      </c>
      <c r="R984" s="25">
        <f>SUMIFS(Main_table[Amount], Main_table[Order Date], "&gt;"&amp;DATE(2022, 9, 12)-90, Main_table[Order Date], "&lt;="&amp;DATE(2022, 9, 12))</f>
        <v>12529390</v>
      </c>
      <c r="S984" s="25" t="b">
        <f>AND(Main_table[[#This Row],[Order Date]] &gt; DATE(2022,8,12), Main_table[[#This Row],[Order Date]] &lt;=DATE(2022,9,12))</f>
        <v>1</v>
      </c>
    </row>
    <row r="985" spans="2:19" ht="13.8" x14ac:dyDescent="0.25">
      <c r="B985" s="6" t="s">
        <v>2489</v>
      </c>
      <c r="C985" s="15">
        <v>44806</v>
      </c>
      <c r="D985" s="6" t="str">
        <f>TEXT(Main_table[[#This Row],[Order Date]],"d")</f>
        <v>2</v>
      </c>
      <c r="E985" s="6" t="str">
        <f>TEXT(Main_table[[#This Row],[Order Date]],"dddd")</f>
        <v>Friday</v>
      </c>
      <c r="F985" s="6" t="str">
        <f>TEXT(Main_table[[#This Row],[Order Date]],"mmmm")</f>
        <v>September</v>
      </c>
      <c r="G985" s="6" t="s">
        <v>2213</v>
      </c>
      <c r="H985" s="6" t="s">
        <v>2214</v>
      </c>
      <c r="I985" s="6" t="s">
        <v>21</v>
      </c>
      <c r="J985" s="6" t="s">
        <v>22</v>
      </c>
      <c r="K985" s="25">
        <v>3200</v>
      </c>
      <c r="L985" s="26">
        <v>34</v>
      </c>
      <c r="M985" s="25">
        <f>Main_table[[#This Row],[Qty]]*Main_table[[#This Row],[Price]]</f>
        <v>108800</v>
      </c>
      <c r="N985" s="6" t="s">
        <v>17</v>
      </c>
      <c r="O985" s="25">
        <f>SUMIFS(Main_table[Amount], Main_table[Order Date], "&gt;"&amp;Main_table[[#This Row],[Order Date]]-30,Main_table[Order Date], "&lt;="&amp;Main_table[[#This Row],[Order Date]])</f>
        <v>4602920</v>
      </c>
      <c r="P985" s="25">
        <f>SUMIFS(Main_table[Amount], Main_table[Order Date], "&gt;"&amp;Main_table[[#This Row],[Order Date]]-90,Main_table[Order Date], "&lt;="&amp;Main_table[[#This Row],[Order Date]])</f>
        <v>8435650</v>
      </c>
      <c r="Q985" s="25">
        <f>SUMIFS(Main_table[Amount], Main_table[Order Date], "&gt;"&amp;DATE(2022, 9, 12)-30, Main_table[Order Date], "&lt;="&amp;DATE(2022, 9, 12))</f>
        <v>8929710</v>
      </c>
      <c r="R985" s="25">
        <f>SUMIFS(Main_table[Amount], Main_table[Order Date], "&gt;"&amp;DATE(2022, 9, 12)-90, Main_table[Order Date], "&lt;="&amp;DATE(2022, 9, 12))</f>
        <v>12529390</v>
      </c>
      <c r="S985" s="25" t="b">
        <f>AND(Main_table[[#This Row],[Order Date]] &gt; DATE(2022,8,12), Main_table[[#This Row],[Order Date]] &lt;=DATE(2022,9,12))</f>
        <v>1</v>
      </c>
    </row>
    <row r="986" spans="2:19" ht="13.8" x14ac:dyDescent="0.25">
      <c r="B986" s="6" t="s">
        <v>2490</v>
      </c>
      <c r="C986" s="15">
        <v>44806</v>
      </c>
      <c r="D986" s="6" t="str">
        <f>TEXT(Main_table[[#This Row],[Order Date]],"d")</f>
        <v>2</v>
      </c>
      <c r="E986" s="6" t="str">
        <f>TEXT(Main_table[[#This Row],[Order Date]],"dddd")</f>
        <v>Friday</v>
      </c>
      <c r="F986" s="6" t="str">
        <f>TEXT(Main_table[[#This Row],[Order Date]],"mmmm")</f>
        <v>September</v>
      </c>
      <c r="G986" s="6" t="s">
        <v>2216</v>
      </c>
      <c r="H986" s="6" t="s">
        <v>2217</v>
      </c>
      <c r="I986" s="6" t="s">
        <v>27</v>
      </c>
      <c r="J986" s="6" t="s">
        <v>28</v>
      </c>
      <c r="K986" s="25">
        <v>2900</v>
      </c>
      <c r="L986" s="26">
        <v>37</v>
      </c>
      <c r="M986" s="25">
        <f>Main_table[[#This Row],[Qty]]*Main_table[[#This Row],[Price]]</f>
        <v>107300</v>
      </c>
      <c r="N986" s="6" t="s">
        <v>23</v>
      </c>
      <c r="O986" s="25">
        <f>SUMIFS(Main_table[Amount], Main_table[Order Date], "&gt;"&amp;Main_table[[#This Row],[Order Date]]-30,Main_table[Order Date], "&lt;="&amp;Main_table[[#This Row],[Order Date]])</f>
        <v>4602920</v>
      </c>
      <c r="P986" s="25">
        <f>SUMIFS(Main_table[Amount], Main_table[Order Date], "&gt;"&amp;Main_table[[#This Row],[Order Date]]-90,Main_table[Order Date], "&lt;="&amp;Main_table[[#This Row],[Order Date]])</f>
        <v>8435650</v>
      </c>
      <c r="Q986" s="25">
        <f>SUMIFS(Main_table[Amount], Main_table[Order Date], "&gt;"&amp;DATE(2022, 9, 12)-30, Main_table[Order Date], "&lt;="&amp;DATE(2022, 9, 12))</f>
        <v>8929710</v>
      </c>
      <c r="R986" s="25">
        <f>SUMIFS(Main_table[Amount], Main_table[Order Date], "&gt;"&amp;DATE(2022, 9, 12)-90, Main_table[Order Date], "&lt;="&amp;DATE(2022, 9, 12))</f>
        <v>12529390</v>
      </c>
      <c r="S986" s="25" t="b">
        <f>AND(Main_table[[#This Row],[Order Date]] &gt; DATE(2022,8,12), Main_table[[#This Row],[Order Date]] &lt;=DATE(2022,9,12))</f>
        <v>1</v>
      </c>
    </row>
    <row r="987" spans="2:19" ht="13.8" x14ac:dyDescent="0.25">
      <c r="B987" s="6" t="s">
        <v>2491</v>
      </c>
      <c r="C987" s="15">
        <v>44806</v>
      </c>
      <c r="D987" s="6" t="str">
        <f>TEXT(Main_table[[#This Row],[Order Date]],"d")</f>
        <v>2</v>
      </c>
      <c r="E987" s="6" t="str">
        <f>TEXT(Main_table[[#This Row],[Order Date]],"dddd")</f>
        <v>Friday</v>
      </c>
      <c r="F987" s="6" t="str">
        <f>TEXT(Main_table[[#This Row],[Order Date]],"mmmm")</f>
        <v>September</v>
      </c>
      <c r="G987" s="6" t="s">
        <v>2219</v>
      </c>
      <c r="H987" s="6" t="s">
        <v>2220</v>
      </c>
      <c r="I987" s="6" t="s">
        <v>32</v>
      </c>
      <c r="J987" s="6" t="s">
        <v>33</v>
      </c>
      <c r="K987" s="25">
        <v>190</v>
      </c>
      <c r="L987" s="26">
        <v>38</v>
      </c>
      <c r="M987" s="25">
        <f>Main_table[[#This Row],[Qty]]*Main_table[[#This Row],[Price]]</f>
        <v>7220</v>
      </c>
      <c r="N987" s="6" t="s">
        <v>17</v>
      </c>
      <c r="O987" s="25">
        <f>SUMIFS(Main_table[Amount], Main_table[Order Date], "&gt;"&amp;Main_table[[#This Row],[Order Date]]-30,Main_table[Order Date], "&lt;="&amp;Main_table[[#This Row],[Order Date]])</f>
        <v>4602920</v>
      </c>
      <c r="P987" s="25">
        <f>SUMIFS(Main_table[Amount], Main_table[Order Date], "&gt;"&amp;Main_table[[#This Row],[Order Date]]-90,Main_table[Order Date], "&lt;="&amp;Main_table[[#This Row],[Order Date]])</f>
        <v>8435650</v>
      </c>
      <c r="Q987" s="25">
        <f>SUMIFS(Main_table[Amount], Main_table[Order Date], "&gt;"&amp;DATE(2022, 9, 12)-30, Main_table[Order Date], "&lt;="&amp;DATE(2022, 9, 12))</f>
        <v>8929710</v>
      </c>
      <c r="R987" s="25">
        <f>SUMIFS(Main_table[Amount], Main_table[Order Date], "&gt;"&amp;DATE(2022, 9, 12)-90, Main_table[Order Date], "&lt;="&amp;DATE(2022, 9, 12))</f>
        <v>12529390</v>
      </c>
      <c r="S987" s="25" t="b">
        <f>AND(Main_table[[#This Row],[Order Date]] &gt; DATE(2022,8,12), Main_table[[#This Row],[Order Date]] &lt;=DATE(2022,9,12))</f>
        <v>1</v>
      </c>
    </row>
    <row r="988" spans="2:19" ht="13.8" x14ac:dyDescent="0.25">
      <c r="B988" s="6" t="s">
        <v>2492</v>
      </c>
      <c r="C988" s="15">
        <v>44806</v>
      </c>
      <c r="D988" s="6" t="str">
        <f>TEXT(Main_table[[#This Row],[Order Date]],"d")</f>
        <v>2</v>
      </c>
      <c r="E988" s="6" t="str">
        <f>TEXT(Main_table[[#This Row],[Order Date]],"dddd")</f>
        <v>Friday</v>
      </c>
      <c r="F988" s="6" t="str">
        <f>TEXT(Main_table[[#This Row],[Order Date]],"mmmm")</f>
        <v>September</v>
      </c>
      <c r="G988" s="6" t="s">
        <v>2222</v>
      </c>
      <c r="H988" s="6" t="s">
        <v>2223</v>
      </c>
      <c r="I988" s="6" t="s">
        <v>15</v>
      </c>
      <c r="J988" s="6" t="s">
        <v>37</v>
      </c>
      <c r="K988" s="25">
        <v>4000</v>
      </c>
      <c r="L988" s="26">
        <v>38</v>
      </c>
      <c r="M988" s="25">
        <f>Main_table[[#This Row],[Qty]]*Main_table[[#This Row],[Price]]</f>
        <v>152000</v>
      </c>
      <c r="N988" s="29" t="s">
        <v>23</v>
      </c>
      <c r="O988" s="25">
        <f>SUMIFS(Main_table[Amount], Main_table[Order Date], "&gt;"&amp;Main_table[[#This Row],[Order Date]]-30,Main_table[Order Date], "&lt;="&amp;Main_table[[#This Row],[Order Date]])</f>
        <v>4602920</v>
      </c>
      <c r="P988" s="25">
        <f>SUMIFS(Main_table[Amount], Main_table[Order Date], "&gt;"&amp;Main_table[[#This Row],[Order Date]]-90,Main_table[Order Date], "&lt;="&amp;Main_table[[#This Row],[Order Date]])</f>
        <v>8435650</v>
      </c>
      <c r="Q988" s="25">
        <f>SUMIFS(Main_table[Amount], Main_table[Order Date], "&gt;"&amp;DATE(2022, 9, 12)-30, Main_table[Order Date], "&lt;="&amp;DATE(2022, 9, 12))</f>
        <v>8929710</v>
      </c>
      <c r="R988" s="25">
        <f>SUMIFS(Main_table[Amount], Main_table[Order Date], "&gt;"&amp;DATE(2022, 9, 12)-90, Main_table[Order Date], "&lt;="&amp;DATE(2022, 9, 12))</f>
        <v>12529390</v>
      </c>
      <c r="S988" s="25" t="b">
        <f>AND(Main_table[[#This Row],[Order Date]] &gt; DATE(2022,8,12), Main_table[[#This Row],[Order Date]] &lt;=DATE(2022,9,12))</f>
        <v>1</v>
      </c>
    </row>
    <row r="989" spans="2:19" ht="13.8" x14ac:dyDescent="0.25">
      <c r="B989" s="6" t="s">
        <v>2493</v>
      </c>
      <c r="C989" s="15">
        <v>44807</v>
      </c>
      <c r="D989" s="6" t="str">
        <f>TEXT(Main_table[[#This Row],[Order Date]],"d")</f>
        <v>3</v>
      </c>
      <c r="E989" s="6" t="str">
        <f>TEXT(Main_table[[#This Row],[Order Date]],"dddd")</f>
        <v>Saturday</v>
      </c>
      <c r="F989" s="6" t="str">
        <f>TEXT(Main_table[[#This Row],[Order Date]],"mmmm")</f>
        <v>September</v>
      </c>
      <c r="G989" s="6" t="s">
        <v>2225</v>
      </c>
      <c r="H989" s="6" t="s">
        <v>2226</v>
      </c>
      <c r="I989" s="6" t="s">
        <v>21</v>
      </c>
      <c r="J989" s="6" t="s">
        <v>41</v>
      </c>
      <c r="K989" s="25">
        <v>1500</v>
      </c>
      <c r="L989" s="26">
        <v>38</v>
      </c>
      <c r="M989" s="25">
        <f>Main_table[[#This Row],[Qty]]*Main_table[[#This Row],[Price]]</f>
        <v>57000</v>
      </c>
      <c r="N989" s="6" t="s">
        <v>17</v>
      </c>
      <c r="O989" s="25">
        <f>SUMIFS(Main_table[Amount], Main_table[Order Date], "&gt;"&amp;Main_table[[#This Row],[Order Date]]-30,Main_table[Order Date], "&lt;="&amp;Main_table[[#This Row],[Order Date]])</f>
        <v>5067200</v>
      </c>
      <c r="P989" s="25">
        <f>SUMIFS(Main_table[Amount], Main_table[Order Date], "&gt;"&amp;Main_table[[#This Row],[Order Date]]-90,Main_table[Order Date], "&lt;="&amp;Main_table[[#This Row],[Order Date]])</f>
        <v>8894610</v>
      </c>
      <c r="Q989" s="25">
        <f>SUMIFS(Main_table[Amount], Main_table[Order Date], "&gt;"&amp;DATE(2022, 9, 12)-30, Main_table[Order Date], "&lt;="&amp;DATE(2022, 9, 12))</f>
        <v>8929710</v>
      </c>
      <c r="R989" s="25">
        <f>SUMIFS(Main_table[Amount], Main_table[Order Date], "&gt;"&amp;DATE(2022, 9, 12)-90, Main_table[Order Date], "&lt;="&amp;DATE(2022, 9, 12))</f>
        <v>12529390</v>
      </c>
      <c r="S989" s="25" t="b">
        <f>AND(Main_table[[#This Row],[Order Date]] &gt; DATE(2022,8,12), Main_table[[#This Row],[Order Date]] &lt;=DATE(2022,9,12))</f>
        <v>1</v>
      </c>
    </row>
    <row r="990" spans="2:19" ht="13.8" x14ac:dyDescent="0.25">
      <c r="B990" s="6" t="s">
        <v>2494</v>
      </c>
      <c r="C990" s="15">
        <v>44807</v>
      </c>
      <c r="D990" s="6" t="str">
        <f>TEXT(Main_table[[#This Row],[Order Date]],"d")</f>
        <v>3</v>
      </c>
      <c r="E990" s="6" t="str">
        <f>TEXT(Main_table[[#This Row],[Order Date]],"dddd")</f>
        <v>Saturday</v>
      </c>
      <c r="F990" s="6" t="str">
        <f>TEXT(Main_table[[#This Row],[Order Date]],"mmmm")</f>
        <v>September</v>
      </c>
      <c r="G990" s="6" t="s">
        <v>2228</v>
      </c>
      <c r="H990" s="6" t="s">
        <v>2229</v>
      </c>
      <c r="I990" s="6" t="s">
        <v>27</v>
      </c>
      <c r="J990" s="6" t="s">
        <v>45</v>
      </c>
      <c r="K990" s="25">
        <v>210</v>
      </c>
      <c r="L990" s="26">
        <v>39</v>
      </c>
      <c r="M990" s="25">
        <f>Main_table[[#This Row],[Qty]]*Main_table[[#This Row],[Price]]</f>
        <v>8190</v>
      </c>
      <c r="N990" s="6" t="s">
        <v>23</v>
      </c>
      <c r="O990" s="25">
        <f>SUMIFS(Main_table[Amount], Main_table[Order Date], "&gt;"&amp;Main_table[[#This Row],[Order Date]]-30,Main_table[Order Date], "&lt;="&amp;Main_table[[#This Row],[Order Date]])</f>
        <v>5067200</v>
      </c>
      <c r="P990" s="25">
        <f>SUMIFS(Main_table[Amount], Main_table[Order Date], "&gt;"&amp;Main_table[[#This Row],[Order Date]]-90,Main_table[Order Date], "&lt;="&amp;Main_table[[#This Row],[Order Date]])</f>
        <v>8894610</v>
      </c>
      <c r="Q990" s="25">
        <f>SUMIFS(Main_table[Amount], Main_table[Order Date], "&gt;"&amp;DATE(2022, 9, 12)-30, Main_table[Order Date], "&lt;="&amp;DATE(2022, 9, 12))</f>
        <v>8929710</v>
      </c>
      <c r="R990" s="25">
        <f>SUMIFS(Main_table[Amount], Main_table[Order Date], "&gt;"&amp;DATE(2022, 9, 12)-90, Main_table[Order Date], "&lt;="&amp;DATE(2022, 9, 12))</f>
        <v>12529390</v>
      </c>
      <c r="S990" s="25" t="b">
        <f>AND(Main_table[[#This Row],[Order Date]] &gt; DATE(2022,8,12), Main_table[[#This Row],[Order Date]] &lt;=DATE(2022,9,12))</f>
        <v>1</v>
      </c>
    </row>
    <row r="991" spans="2:19" ht="13.8" x14ac:dyDescent="0.25">
      <c r="B991" s="6" t="s">
        <v>2495</v>
      </c>
      <c r="C991" s="15">
        <v>44807</v>
      </c>
      <c r="D991" s="6" t="str">
        <f>TEXT(Main_table[[#This Row],[Order Date]],"d")</f>
        <v>3</v>
      </c>
      <c r="E991" s="6" t="str">
        <f>TEXT(Main_table[[#This Row],[Order Date]],"dddd")</f>
        <v>Saturday</v>
      </c>
      <c r="F991" s="6" t="str">
        <f>TEXT(Main_table[[#This Row],[Order Date]],"mmmm")</f>
        <v>September</v>
      </c>
      <c r="G991" s="6" t="s">
        <v>2231</v>
      </c>
      <c r="H991" s="6" t="s">
        <v>2232</v>
      </c>
      <c r="I991" s="6" t="s">
        <v>27</v>
      </c>
      <c r="J991" s="6" t="s">
        <v>37</v>
      </c>
      <c r="K991" s="25">
        <v>4000</v>
      </c>
      <c r="L991" s="26">
        <v>44</v>
      </c>
      <c r="M991" s="25">
        <f>Main_table[[#This Row],[Qty]]*Main_table[[#This Row],[Price]]</f>
        <v>176000</v>
      </c>
      <c r="N991" s="6" t="s">
        <v>17</v>
      </c>
      <c r="O991" s="25">
        <f>SUMIFS(Main_table[Amount], Main_table[Order Date], "&gt;"&amp;Main_table[[#This Row],[Order Date]]-30,Main_table[Order Date], "&lt;="&amp;Main_table[[#This Row],[Order Date]])</f>
        <v>5067200</v>
      </c>
      <c r="P991" s="25">
        <f>SUMIFS(Main_table[Amount], Main_table[Order Date], "&gt;"&amp;Main_table[[#This Row],[Order Date]]-90,Main_table[Order Date], "&lt;="&amp;Main_table[[#This Row],[Order Date]])</f>
        <v>8894610</v>
      </c>
      <c r="Q991" s="25">
        <f>SUMIFS(Main_table[Amount], Main_table[Order Date], "&gt;"&amp;DATE(2022, 9, 12)-30, Main_table[Order Date], "&lt;="&amp;DATE(2022, 9, 12))</f>
        <v>8929710</v>
      </c>
      <c r="R991" s="25">
        <f>SUMIFS(Main_table[Amount], Main_table[Order Date], "&gt;"&amp;DATE(2022, 9, 12)-90, Main_table[Order Date], "&lt;="&amp;DATE(2022, 9, 12))</f>
        <v>12529390</v>
      </c>
      <c r="S991" s="25" t="b">
        <f>AND(Main_table[[#This Row],[Order Date]] &gt; DATE(2022,8,12), Main_table[[#This Row],[Order Date]] &lt;=DATE(2022,9,12))</f>
        <v>1</v>
      </c>
    </row>
    <row r="992" spans="2:19" ht="13.8" x14ac:dyDescent="0.25">
      <c r="B992" s="6" t="s">
        <v>2496</v>
      </c>
      <c r="C992" s="15">
        <v>44807</v>
      </c>
      <c r="D992" s="6" t="str">
        <f>TEXT(Main_table[[#This Row],[Order Date]],"d")</f>
        <v>3</v>
      </c>
      <c r="E992" s="6" t="str">
        <f>TEXT(Main_table[[#This Row],[Order Date]],"dddd")</f>
        <v>Saturday</v>
      </c>
      <c r="F992" s="6" t="str">
        <f>TEXT(Main_table[[#This Row],[Order Date]],"mmmm")</f>
        <v>September</v>
      </c>
      <c r="G992" s="6" t="s">
        <v>2234</v>
      </c>
      <c r="H992" s="6" t="s">
        <v>2235</v>
      </c>
      <c r="I992" s="6" t="s">
        <v>32</v>
      </c>
      <c r="J992" s="6" t="s">
        <v>41</v>
      </c>
      <c r="K992" s="25">
        <v>3200</v>
      </c>
      <c r="L992" s="26">
        <v>44</v>
      </c>
      <c r="M992" s="25">
        <f>Main_table[[#This Row],[Qty]]*Main_table[[#This Row],[Price]]</f>
        <v>140800</v>
      </c>
      <c r="N992" s="6" t="s">
        <v>23</v>
      </c>
      <c r="O992" s="25">
        <f>SUMIFS(Main_table[Amount], Main_table[Order Date], "&gt;"&amp;Main_table[[#This Row],[Order Date]]-30,Main_table[Order Date], "&lt;="&amp;Main_table[[#This Row],[Order Date]])</f>
        <v>5067200</v>
      </c>
      <c r="P992" s="25">
        <f>SUMIFS(Main_table[Amount], Main_table[Order Date], "&gt;"&amp;Main_table[[#This Row],[Order Date]]-90,Main_table[Order Date], "&lt;="&amp;Main_table[[#This Row],[Order Date]])</f>
        <v>8894610</v>
      </c>
      <c r="Q992" s="25">
        <f>SUMIFS(Main_table[Amount], Main_table[Order Date], "&gt;"&amp;DATE(2022, 9, 12)-30, Main_table[Order Date], "&lt;="&amp;DATE(2022, 9, 12))</f>
        <v>8929710</v>
      </c>
      <c r="R992" s="25">
        <f>SUMIFS(Main_table[Amount], Main_table[Order Date], "&gt;"&amp;DATE(2022, 9, 12)-90, Main_table[Order Date], "&lt;="&amp;DATE(2022, 9, 12))</f>
        <v>12529390</v>
      </c>
      <c r="S992" s="25" t="b">
        <f>AND(Main_table[[#This Row],[Order Date]] &gt; DATE(2022,8,12), Main_table[[#This Row],[Order Date]] &lt;=DATE(2022,9,12))</f>
        <v>1</v>
      </c>
    </row>
    <row r="993" spans="2:19" ht="13.8" x14ac:dyDescent="0.25">
      <c r="B993" s="6" t="s">
        <v>2497</v>
      </c>
      <c r="C993" s="15">
        <v>44807</v>
      </c>
      <c r="D993" s="6" t="str">
        <f>TEXT(Main_table[[#This Row],[Order Date]],"d")</f>
        <v>3</v>
      </c>
      <c r="E993" s="6" t="str">
        <f>TEXT(Main_table[[#This Row],[Order Date]],"dddd")</f>
        <v>Saturday</v>
      </c>
      <c r="F993" s="6" t="str">
        <f>TEXT(Main_table[[#This Row],[Order Date]],"mmmm")</f>
        <v>September</v>
      </c>
      <c r="G993" s="6" t="s">
        <v>2237</v>
      </c>
      <c r="H993" s="6" t="s">
        <v>2238</v>
      </c>
      <c r="I993" s="6" t="s">
        <v>15</v>
      </c>
      <c r="J993" s="6" t="s">
        <v>45</v>
      </c>
      <c r="K993" s="25">
        <v>2900</v>
      </c>
      <c r="L993" s="26">
        <v>44</v>
      </c>
      <c r="M993" s="25">
        <f>Main_table[[#This Row],[Qty]]*Main_table[[#This Row],[Price]]</f>
        <v>127600</v>
      </c>
      <c r="N993" s="29" t="s">
        <v>17</v>
      </c>
      <c r="O993" s="25">
        <f>SUMIFS(Main_table[Amount], Main_table[Order Date], "&gt;"&amp;Main_table[[#This Row],[Order Date]]-30,Main_table[Order Date], "&lt;="&amp;Main_table[[#This Row],[Order Date]])</f>
        <v>5067200</v>
      </c>
      <c r="P993" s="25">
        <f>SUMIFS(Main_table[Amount], Main_table[Order Date], "&gt;"&amp;Main_table[[#This Row],[Order Date]]-90,Main_table[Order Date], "&lt;="&amp;Main_table[[#This Row],[Order Date]])</f>
        <v>8894610</v>
      </c>
      <c r="Q993" s="25">
        <f>SUMIFS(Main_table[Amount], Main_table[Order Date], "&gt;"&amp;DATE(2022, 9, 12)-30, Main_table[Order Date], "&lt;="&amp;DATE(2022, 9, 12))</f>
        <v>8929710</v>
      </c>
      <c r="R993" s="25">
        <f>SUMIFS(Main_table[Amount], Main_table[Order Date], "&gt;"&amp;DATE(2022, 9, 12)-90, Main_table[Order Date], "&lt;="&amp;DATE(2022, 9, 12))</f>
        <v>12529390</v>
      </c>
      <c r="S993" s="25" t="b">
        <f>AND(Main_table[[#This Row],[Order Date]] &gt; DATE(2022,8,12), Main_table[[#This Row],[Order Date]] &lt;=DATE(2022,9,12))</f>
        <v>1</v>
      </c>
    </row>
    <row r="994" spans="2:19" ht="13.8" x14ac:dyDescent="0.25">
      <c r="B994" s="6" t="s">
        <v>2498</v>
      </c>
      <c r="C994" s="15">
        <v>44808</v>
      </c>
      <c r="D994" s="6" t="str">
        <f>TEXT(Main_table[[#This Row],[Order Date]],"d")</f>
        <v>4</v>
      </c>
      <c r="E994" s="6" t="str">
        <f>TEXT(Main_table[[#This Row],[Order Date]],"dddd")</f>
        <v>Sunday</v>
      </c>
      <c r="F994" s="6" t="str">
        <f>TEXT(Main_table[[#This Row],[Order Date]],"mmmm")</f>
        <v>September</v>
      </c>
      <c r="G994" s="6" t="s">
        <v>2240</v>
      </c>
      <c r="H994" s="6" t="s">
        <v>2241</v>
      </c>
      <c r="I994" s="6" t="s">
        <v>27</v>
      </c>
      <c r="J994" s="6" t="s">
        <v>37</v>
      </c>
      <c r="K994" s="25">
        <v>190</v>
      </c>
      <c r="L994" s="26">
        <v>42</v>
      </c>
      <c r="M994" s="25">
        <f>Main_table[[#This Row],[Qty]]*Main_table[[#This Row],[Price]]</f>
        <v>7980</v>
      </c>
      <c r="N994" s="6" t="s">
        <v>23</v>
      </c>
      <c r="O994" s="25">
        <f>SUMIFS(Main_table[Amount], Main_table[Order Date], "&gt;"&amp;Main_table[[#This Row],[Order Date]]-30,Main_table[Order Date], "&lt;="&amp;Main_table[[#This Row],[Order Date]])</f>
        <v>5386830</v>
      </c>
      <c r="P994" s="25">
        <f>SUMIFS(Main_table[Amount], Main_table[Order Date], "&gt;"&amp;Main_table[[#This Row],[Order Date]]-90,Main_table[Order Date], "&lt;="&amp;Main_table[[#This Row],[Order Date]])</f>
        <v>9180010</v>
      </c>
      <c r="Q994" s="25">
        <f>SUMIFS(Main_table[Amount], Main_table[Order Date], "&gt;"&amp;DATE(2022, 9, 12)-30, Main_table[Order Date], "&lt;="&amp;DATE(2022, 9, 12))</f>
        <v>8929710</v>
      </c>
      <c r="R994" s="25">
        <f>SUMIFS(Main_table[Amount], Main_table[Order Date], "&gt;"&amp;DATE(2022, 9, 12)-90, Main_table[Order Date], "&lt;="&amp;DATE(2022, 9, 12))</f>
        <v>12529390</v>
      </c>
      <c r="S994" s="25" t="b">
        <f>AND(Main_table[[#This Row],[Order Date]] &gt; DATE(2022,8,12), Main_table[[#This Row],[Order Date]] &lt;=DATE(2022,9,12))</f>
        <v>1</v>
      </c>
    </row>
    <row r="995" spans="2:19" ht="13.8" x14ac:dyDescent="0.25">
      <c r="B995" s="6" t="s">
        <v>2499</v>
      </c>
      <c r="C995" s="15">
        <v>44808</v>
      </c>
      <c r="D995" s="6" t="str">
        <f>TEXT(Main_table[[#This Row],[Order Date]],"d")</f>
        <v>4</v>
      </c>
      <c r="E995" s="6" t="str">
        <f>TEXT(Main_table[[#This Row],[Order Date]],"dddd")</f>
        <v>Sunday</v>
      </c>
      <c r="F995" s="6" t="str">
        <f>TEXT(Main_table[[#This Row],[Order Date]],"mmmm")</f>
        <v>September</v>
      </c>
      <c r="G995" s="6" t="s">
        <v>2243</v>
      </c>
      <c r="H995" s="6" t="s">
        <v>2244</v>
      </c>
      <c r="I995" s="6" t="s">
        <v>32</v>
      </c>
      <c r="J995" s="6" t="s">
        <v>41</v>
      </c>
      <c r="K995" s="25">
        <v>4000</v>
      </c>
      <c r="L995" s="26">
        <v>41</v>
      </c>
      <c r="M995" s="25">
        <f>Main_table[[#This Row],[Qty]]*Main_table[[#This Row],[Price]]</f>
        <v>164000</v>
      </c>
      <c r="N995" s="6" t="s">
        <v>17</v>
      </c>
      <c r="O995" s="25">
        <f>SUMIFS(Main_table[Amount], Main_table[Order Date], "&gt;"&amp;Main_table[[#This Row],[Order Date]]-30,Main_table[Order Date], "&lt;="&amp;Main_table[[#This Row],[Order Date]])</f>
        <v>5386830</v>
      </c>
      <c r="P995" s="25">
        <f>SUMIFS(Main_table[Amount], Main_table[Order Date], "&gt;"&amp;Main_table[[#This Row],[Order Date]]-90,Main_table[Order Date], "&lt;="&amp;Main_table[[#This Row],[Order Date]])</f>
        <v>9180010</v>
      </c>
      <c r="Q995" s="25">
        <f>SUMIFS(Main_table[Amount], Main_table[Order Date], "&gt;"&amp;DATE(2022, 9, 12)-30, Main_table[Order Date], "&lt;="&amp;DATE(2022, 9, 12))</f>
        <v>8929710</v>
      </c>
      <c r="R995" s="25">
        <f>SUMIFS(Main_table[Amount], Main_table[Order Date], "&gt;"&amp;DATE(2022, 9, 12)-90, Main_table[Order Date], "&lt;="&amp;DATE(2022, 9, 12))</f>
        <v>12529390</v>
      </c>
      <c r="S995" s="25" t="b">
        <f>AND(Main_table[[#This Row],[Order Date]] &gt; DATE(2022,8,12), Main_table[[#This Row],[Order Date]] &lt;=DATE(2022,9,12))</f>
        <v>1</v>
      </c>
    </row>
    <row r="996" spans="2:19" ht="13.8" x14ac:dyDescent="0.25">
      <c r="B996" s="6" t="s">
        <v>2500</v>
      </c>
      <c r="C996" s="15">
        <v>44808</v>
      </c>
      <c r="D996" s="6" t="str">
        <f>TEXT(Main_table[[#This Row],[Order Date]],"d")</f>
        <v>4</v>
      </c>
      <c r="E996" s="6" t="str">
        <f>TEXT(Main_table[[#This Row],[Order Date]],"dddd")</f>
        <v>Sunday</v>
      </c>
      <c r="F996" s="6" t="str">
        <f>TEXT(Main_table[[#This Row],[Order Date]],"mmmm")</f>
        <v>September</v>
      </c>
      <c r="G996" s="6" t="s">
        <v>2246</v>
      </c>
      <c r="H996" s="6" t="s">
        <v>2247</v>
      </c>
      <c r="I996" s="6" t="s">
        <v>15</v>
      </c>
      <c r="J996" s="6" t="s">
        <v>45</v>
      </c>
      <c r="K996" s="25">
        <v>1500</v>
      </c>
      <c r="L996" s="26">
        <v>23</v>
      </c>
      <c r="M996" s="25">
        <f>Main_table[[#This Row],[Qty]]*Main_table[[#This Row],[Price]]</f>
        <v>34500</v>
      </c>
      <c r="N996" s="29" t="s">
        <v>23</v>
      </c>
      <c r="O996" s="25">
        <f>SUMIFS(Main_table[Amount], Main_table[Order Date], "&gt;"&amp;Main_table[[#This Row],[Order Date]]-30,Main_table[Order Date], "&lt;="&amp;Main_table[[#This Row],[Order Date]])</f>
        <v>5386830</v>
      </c>
      <c r="P996" s="25">
        <f>SUMIFS(Main_table[Amount], Main_table[Order Date], "&gt;"&amp;Main_table[[#This Row],[Order Date]]-90,Main_table[Order Date], "&lt;="&amp;Main_table[[#This Row],[Order Date]])</f>
        <v>9180010</v>
      </c>
      <c r="Q996" s="25">
        <f>SUMIFS(Main_table[Amount], Main_table[Order Date], "&gt;"&amp;DATE(2022, 9, 12)-30, Main_table[Order Date], "&lt;="&amp;DATE(2022, 9, 12))</f>
        <v>8929710</v>
      </c>
      <c r="R996" s="25">
        <f>SUMIFS(Main_table[Amount], Main_table[Order Date], "&gt;"&amp;DATE(2022, 9, 12)-90, Main_table[Order Date], "&lt;="&amp;DATE(2022, 9, 12))</f>
        <v>12529390</v>
      </c>
      <c r="S996" s="25" t="b">
        <f>AND(Main_table[[#This Row],[Order Date]] &gt; DATE(2022,8,12), Main_table[[#This Row],[Order Date]] &lt;=DATE(2022,9,12))</f>
        <v>1</v>
      </c>
    </row>
    <row r="997" spans="2:19" ht="13.8" x14ac:dyDescent="0.25">
      <c r="B997" s="6" t="s">
        <v>2501</v>
      </c>
      <c r="C997" s="15">
        <v>44808</v>
      </c>
      <c r="D997" s="6" t="str">
        <f>TEXT(Main_table[[#This Row],[Order Date]],"d")</f>
        <v>4</v>
      </c>
      <c r="E997" s="6" t="str">
        <f>TEXT(Main_table[[#This Row],[Order Date]],"dddd")</f>
        <v>Sunday</v>
      </c>
      <c r="F997" s="6" t="str">
        <f>TEXT(Main_table[[#This Row],[Order Date]],"mmmm")</f>
        <v>September</v>
      </c>
      <c r="G997" s="6" t="s">
        <v>2180</v>
      </c>
      <c r="H997" s="6" t="s">
        <v>2181</v>
      </c>
      <c r="I997" s="6" t="s">
        <v>27</v>
      </c>
      <c r="J997" s="6" t="s">
        <v>37</v>
      </c>
      <c r="K997" s="25">
        <v>210</v>
      </c>
      <c r="L997" s="26">
        <v>32</v>
      </c>
      <c r="M997" s="25">
        <f>Main_table[[#This Row],[Qty]]*Main_table[[#This Row],[Price]]</f>
        <v>6720</v>
      </c>
      <c r="N997" s="6" t="s">
        <v>17</v>
      </c>
      <c r="O997" s="25">
        <f>SUMIFS(Main_table[Amount], Main_table[Order Date], "&gt;"&amp;Main_table[[#This Row],[Order Date]]-30,Main_table[Order Date], "&lt;="&amp;Main_table[[#This Row],[Order Date]])</f>
        <v>5386830</v>
      </c>
      <c r="P997" s="25">
        <f>SUMIFS(Main_table[Amount], Main_table[Order Date], "&gt;"&amp;Main_table[[#This Row],[Order Date]]-90,Main_table[Order Date], "&lt;="&amp;Main_table[[#This Row],[Order Date]])</f>
        <v>9180010</v>
      </c>
      <c r="Q997" s="25">
        <f>SUMIFS(Main_table[Amount], Main_table[Order Date], "&gt;"&amp;DATE(2022, 9, 12)-30, Main_table[Order Date], "&lt;="&amp;DATE(2022, 9, 12))</f>
        <v>8929710</v>
      </c>
      <c r="R997" s="25">
        <f>SUMIFS(Main_table[Amount], Main_table[Order Date], "&gt;"&amp;DATE(2022, 9, 12)-90, Main_table[Order Date], "&lt;="&amp;DATE(2022, 9, 12))</f>
        <v>12529390</v>
      </c>
      <c r="S997" s="25" t="b">
        <f>AND(Main_table[[#This Row],[Order Date]] &gt; DATE(2022,8,12), Main_table[[#This Row],[Order Date]] &lt;=DATE(2022,9,12))</f>
        <v>1</v>
      </c>
    </row>
    <row r="998" spans="2:19" ht="13.8" x14ac:dyDescent="0.25">
      <c r="B998" s="6" t="s">
        <v>2502</v>
      </c>
      <c r="C998" s="15">
        <v>44808</v>
      </c>
      <c r="D998" s="6" t="str">
        <f>TEXT(Main_table[[#This Row],[Order Date]],"d")</f>
        <v>4</v>
      </c>
      <c r="E998" s="6" t="str">
        <f>TEXT(Main_table[[#This Row],[Order Date]],"dddd")</f>
        <v>Sunday</v>
      </c>
      <c r="F998" s="6" t="str">
        <f>TEXT(Main_table[[#This Row],[Order Date]],"mmmm")</f>
        <v>September</v>
      </c>
      <c r="G998" s="6" t="s">
        <v>2183</v>
      </c>
      <c r="H998" s="6" t="s">
        <v>2184</v>
      </c>
      <c r="I998" s="6" t="s">
        <v>32</v>
      </c>
      <c r="J998" s="6" t="s">
        <v>41</v>
      </c>
      <c r="K998" s="25">
        <v>4000</v>
      </c>
      <c r="L998" s="26">
        <v>43</v>
      </c>
      <c r="M998" s="25">
        <f>Main_table[[#This Row],[Qty]]*Main_table[[#This Row],[Price]]</f>
        <v>172000</v>
      </c>
      <c r="N998" s="6" t="s">
        <v>23</v>
      </c>
      <c r="O998" s="25">
        <f>SUMIFS(Main_table[Amount], Main_table[Order Date], "&gt;"&amp;Main_table[[#This Row],[Order Date]]-30,Main_table[Order Date], "&lt;="&amp;Main_table[[#This Row],[Order Date]])</f>
        <v>5386830</v>
      </c>
      <c r="P998" s="25">
        <f>SUMIFS(Main_table[Amount], Main_table[Order Date], "&gt;"&amp;Main_table[[#This Row],[Order Date]]-90,Main_table[Order Date], "&lt;="&amp;Main_table[[#This Row],[Order Date]])</f>
        <v>9180010</v>
      </c>
      <c r="Q998" s="25">
        <f>SUMIFS(Main_table[Amount], Main_table[Order Date], "&gt;"&amp;DATE(2022, 9, 12)-30, Main_table[Order Date], "&lt;="&amp;DATE(2022, 9, 12))</f>
        <v>8929710</v>
      </c>
      <c r="R998" s="25">
        <f>SUMIFS(Main_table[Amount], Main_table[Order Date], "&gt;"&amp;DATE(2022, 9, 12)-90, Main_table[Order Date], "&lt;="&amp;DATE(2022, 9, 12))</f>
        <v>12529390</v>
      </c>
      <c r="S998" s="25" t="b">
        <f>AND(Main_table[[#This Row],[Order Date]] &gt; DATE(2022,8,12), Main_table[[#This Row],[Order Date]] &lt;=DATE(2022,9,12))</f>
        <v>1</v>
      </c>
    </row>
    <row r="999" spans="2:19" ht="13.8" x14ac:dyDescent="0.25">
      <c r="B999" s="6" t="s">
        <v>2503</v>
      </c>
      <c r="C999" s="15">
        <v>44809</v>
      </c>
      <c r="D999" s="6" t="str">
        <f>TEXT(Main_table[[#This Row],[Order Date]],"d")</f>
        <v>5</v>
      </c>
      <c r="E999" s="6" t="str">
        <f>TEXT(Main_table[[#This Row],[Order Date]],"dddd")</f>
        <v>Monday</v>
      </c>
      <c r="F999" s="6" t="str">
        <f>TEXT(Main_table[[#This Row],[Order Date]],"mmmm")</f>
        <v>September</v>
      </c>
      <c r="G999" s="6" t="s">
        <v>2186</v>
      </c>
      <c r="H999" s="6" t="s">
        <v>2187</v>
      </c>
      <c r="I999" s="6" t="s">
        <v>15</v>
      </c>
      <c r="J999" s="6" t="s">
        <v>45</v>
      </c>
      <c r="K999" s="25">
        <v>3200</v>
      </c>
      <c r="L999" s="26">
        <v>34</v>
      </c>
      <c r="M999" s="25">
        <f>Main_table[[#This Row],[Qty]]*Main_table[[#This Row],[Price]]</f>
        <v>108800</v>
      </c>
      <c r="N999" s="29" t="s">
        <v>17</v>
      </c>
      <c r="O999" s="25">
        <f>SUMIFS(Main_table[Amount], Main_table[Order Date], "&gt;"&amp;Main_table[[#This Row],[Order Date]]-30,Main_table[Order Date], "&lt;="&amp;Main_table[[#This Row],[Order Date]])</f>
        <v>5853980</v>
      </c>
      <c r="P999" s="25">
        <f>SUMIFS(Main_table[Amount], Main_table[Order Date], "&gt;"&amp;Main_table[[#This Row],[Order Date]]-90,Main_table[Order Date], "&lt;="&amp;Main_table[[#This Row],[Order Date]])</f>
        <v>9599290</v>
      </c>
      <c r="Q999" s="25">
        <f>SUMIFS(Main_table[Amount], Main_table[Order Date], "&gt;"&amp;DATE(2022, 9, 12)-30, Main_table[Order Date], "&lt;="&amp;DATE(2022, 9, 12))</f>
        <v>8929710</v>
      </c>
      <c r="R999" s="25">
        <f>SUMIFS(Main_table[Amount], Main_table[Order Date], "&gt;"&amp;DATE(2022, 9, 12)-90, Main_table[Order Date], "&lt;="&amp;DATE(2022, 9, 12))</f>
        <v>12529390</v>
      </c>
      <c r="S999" s="25" t="b">
        <f>AND(Main_table[[#This Row],[Order Date]] &gt; DATE(2022,8,12), Main_table[[#This Row],[Order Date]] &lt;=DATE(2022,9,12))</f>
        <v>1</v>
      </c>
    </row>
    <row r="1000" spans="2:19" ht="13.8" x14ac:dyDescent="0.25">
      <c r="B1000" s="6" t="s">
        <v>2504</v>
      </c>
      <c r="C1000" s="15">
        <v>44809</v>
      </c>
      <c r="D1000" s="6" t="str">
        <f>TEXT(Main_table[[#This Row],[Order Date]],"d")</f>
        <v>5</v>
      </c>
      <c r="E1000" s="6" t="str">
        <f>TEXT(Main_table[[#This Row],[Order Date]],"dddd")</f>
        <v>Monday</v>
      </c>
      <c r="F1000" s="6" t="str">
        <f>TEXT(Main_table[[#This Row],[Order Date]],"mmmm")</f>
        <v>September</v>
      </c>
      <c r="G1000" s="6" t="s">
        <v>2189</v>
      </c>
      <c r="H1000" s="6" t="s">
        <v>2190</v>
      </c>
      <c r="I1000" s="6" t="s">
        <v>21</v>
      </c>
      <c r="J1000" s="6" t="s">
        <v>16</v>
      </c>
      <c r="K1000" s="25">
        <v>2900</v>
      </c>
      <c r="L1000" s="26">
        <v>43</v>
      </c>
      <c r="M1000" s="25">
        <f>Main_table[[#This Row],[Qty]]*Main_table[[#This Row],[Price]]</f>
        <v>124700</v>
      </c>
      <c r="N1000" s="6" t="s">
        <v>23</v>
      </c>
      <c r="O1000" s="25">
        <f>SUMIFS(Main_table[Amount], Main_table[Order Date], "&gt;"&amp;Main_table[[#This Row],[Order Date]]-30,Main_table[Order Date], "&lt;="&amp;Main_table[[#This Row],[Order Date]])</f>
        <v>5853980</v>
      </c>
      <c r="P1000" s="25">
        <f>SUMIFS(Main_table[Amount], Main_table[Order Date], "&gt;"&amp;Main_table[[#This Row],[Order Date]]-90,Main_table[Order Date], "&lt;="&amp;Main_table[[#This Row],[Order Date]])</f>
        <v>9599290</v>
      </c>
      <c r="Q1000" s="25">
        <f>SUMIFS(Main_table[Amount], Main_table[Order Date], "&gt;"&amp;DATE(2022, 9, 12)-30, Main_table[Order Date], "&lt;="&amp;DATE(2022, 9, 12))</f>
        <v>8929710</v>
      </c>
      <c r="R1000" s="25">
        <f>SUMIFS(Main_table[Amount], Main_table[Order Date], "&gt;"&amp;DATE(2022, 9, 12)-90, Main_table[Order Date], "&lt;="&amp;DATE(2022, 9, 12))</f>
        <v>12529390</v>
      </c>
      <c r="S1000" s="25" t="b">
        <f>AND(Main_table[[#This Row],[Order Date]] &gt; DATE(2022,8,12), Main_table[[#This Row],[Order Date]] &lt;=DATE(2022,9,12))</f>
        <v>1</v>
      </c>
    </row>
    <row r="1001" spans="2:19" ht="13.8" x14ac:dyDescent="0.25">
      <c r="B1001" s="6" t="s">
        <v>2505</v>
      </c>
      <c r="C1001" s="15">
        <v>44809</v>
      </c>
      <c r="D1001" s="6" t="str">
        <f>TEXT(Main_table[[#This Row],[Order Date]],"d")</f>
        <v>5</v>
      </c>
      <c r="E1001" s="6" t="str">
        <f>TEXT(Main_table[[#This Row],[Order Date]],"dddd")</f>
        <v>Monday</v>
      </c>
      <c r="F1001" s="6" t="str">
        <f>TEXT(Main_table[[#This Row],[Order Date]],"mmmm")</f>
        <v>September</v>
      </c>
      <c r="G1001" s="6" t="s">
        <v>2192</v>
      </c>
      <c r="H1001" s="6" t="s">
        <v>2193</v>
      </c>
      <c r="I1001" s="6" t="s">
        <v>27</v>
      </c>
      <c r="J1001" s="6" t="s">
        <v>22</v>
      </c>
      <c r="K1001" s="25">
        <v>190</v>
      </c>
      <c r="L1001" s="26">
        <v>34</v>
      </c>
      <c r="M1001" s="25">
        <f>Main_table[[#This Row],[Qty]]*Main_table[[#This Row],[Price]]</f>
        <v>6460</v>
      </c>
      <c r="N1001" s="6" t="s">
        <v>17</v>
      </c>
      <c r="O1001" s="25">
        <f>SUMIFS(Main_table[Amount], Main_table[Order Date], "&gt;"&amp;Main_table[[#This Row],[Order Date]]-30,Main_table[Order Date], "&lt;="&amp;Main_table[[#This Row],[Order Date]])</f>
        <v>5853980</v>
      </c>
      <c r="P1001" s="25">
        <f>SUMIFS(Main_table[Amount], Main_table[Order Date], "&gt;"&amp;Main_table[[#This Row],[Order Date]]-90,Main_table[Order Date], "&lt;="&amp;Main_table[[#This Row],[Order Date]])</f>
        <v>9599290</v>
      </c>
      <c r="Q1001" s="25">
        <f>SUMIFS(Main_table[Amount], Main_table[Order Date], "&gt;"&amp;DATE(2022, 9, 12)-30, Main_table[Order Date], "&lt;="&amp;DATE(2022, 9, 12))</f>
        <v>8929710</v>
      </c>
      <c r="R1001" s="25">
        <f>SUMIFS(Main_table[Amount], Main_table[Order Date], "&gt;"&amp;DATE(2022, 9, 12)-90, Main_table[Order Date], "&lt;="&amp;DATE(2022, 9, 12))</f>
        <v>12529390</v>
      </c>
      <c r="S1001" s="25" t="b">
        <f>AND(Main_table[[#This Row],[Order Date]] &gt; DATE(2022,8,12), Main_table[[#This Row],[Order Date]] &lt;=DATE(2022,9,12))</f>
        <v>1</v>
      </c>
    </row>
    <row r="1002" spans="2:19" ht="13.8" x14ac:dyDescent="0.25">
      <c r="B1002" s="6" t="s">
        <v>2506</v>
      </c>
      <c r="C1002" s="15">
        <v>44809</v>
      </c>
      <c r="D1002" s="6" t="str">
        <f>TEXT(Main_table[[#This Row],[Order Date]],"d")</f>
        <v>5</v>
      </c>
      <c r="E1002" s="6" t="str">
        <f>TEXT(Main_table[[#This Row],[Order Date]],"dddd")</f>
        <v>Monday</v>
      </c>
      <c r="F1002" s="6" t="str">
        <f>TEXT(Main_table[[#This Row],[Order Date]],"mmmm")</f>
        <v>September</v>
      </c>
      <c r="G1002" s="6" t="s">
        <v>2195</v>
      </c>
      <c r="H1002" s="6" t="s">
        <v>2196</v>
      </c>
      <c r="I1002" s="6" t="s">
        <v>32</v>
      </c>
      <c r="J1002" s="6" t="s">
        <v>28</v>
      </c>
      <c r="K1002" s="25">
        <v>4000</v>
      </c>
      <c r="L1002" s="26">
        <v>54</v>
      </c>
      <c r="M1002" s="25">
        <f>Main_table[[#This Row],[Qty]]*Main_table[[#This Row],[Price]]</f>
        <v>216000</v>
      </c>
      <c r="N1002" s="6" t="s">
        <v>23</v>
      </c>
      <c r="O1002" s="25">
        <f>SUMIFS(Main_table[Amount], Main_table[Order Date], "&gt;"&amp;Main_table[[#This Row],[Order Date]]-30,Main_table[Order Date], "&lt;="&amp;Main_table[[#This Row],[Order Date]])</f>
        <v>5853980</v>
      </c>
      <c r="P1002" s="25">
        <f>SUMIFS(Main_table[Amount], Main_table[Order Date], "&gt;"&amp;Main_table[[#This Row],[Order Date]]-90,Main_table[Order Date], "&lt;="&amp;Main_table[[#This Row],[Order Date]])</f>
        <v>9599290</v>
      </c>
      <c r="Q1002" s="25">
        <f>SUMIFS(Main_table[Amount], Main_table[Order Date], "&gt;"&amp;DATE(2022, 9, 12)-30, Main_table[Order Date], "&lt;="&amp;DATE(2022, 9, 12))</f>
        <v>8929710</v>
      </c>
      <c r="R1002" s="25">
        <f>SUMIFS(Main_table[Amount], Main_table[Order Date], "&gt;"&amp;DATE(2022, 9, 12)-90, Main_table[Order Date], "&lt;="&amp;DATE(2022, 9, 12))</f>
        <v>12529390</v>
      </c>
      <c r="S1002" s="25" t="b">
        <f>AND(Main_table[[#This Row],[Order Date]] &gt; DATE(2022,8,12), Main_table[[#This Row],[Order Date]] &lt;=DATE(2022,9,12))</f>
        <v>1</v>
      </c>
    </row>
    <row r="1003" spans="2:19" ht="13.8" x14ac:dyDescent="0.25">
      <c r="B1003" s="6" t="s">
        <v>2507</v>
      </c>
      <c r="C1003" s="15">
        <v>44809</v>
      </c>
      <c r="D1003" s="6" t="str">
        <f>TEXT(Main_table[[#This Row],[Order Date]],"d")</f>
        <v>5</v>
      </c>
      <c r="E1003" s="6" t="str">
        <f>TEXT(Main_table[[#This Row],[Order Date]],"dddd")</f>
        <v>Monday</v>
      </c>
      <c r="F1003" s="6" t="str">
        <f>TEXT(Main_table[[#This Row],[Order Date]],"mmmm")</f>
        <v>September</v>
      </c>
      <c r="G1003" s="6" t="s">
        <v>2198</v>
      </c>
      <c r="H1003" s="6" t="s">
        <v>2199</v>
      </c>
      <c r="I1003" s="6" t="s">
        <v>15</v>
      </c>
      <c r="J1003" s="6" t="s">
        <v>33</v>
      </c>
      <c r="K1003" s="25">
        <v>1500</v>
      </c>
      <c r="L1003" s="26">
        <v>32</v>
      </c>
      <c r="M1003" s="25">
        <f>Main_table[[#This Row],[Qty]]*Main_table[[#This Row],[Price]]</f>
        <v>48000</v>
      </c>
      <c r="N1003" s="29" t="s">
        <v>17</v>
      </c>
      <c r="O1003" s="25">
        <f>SUMIFS(Main_table[Amount], Main_table[Order Date], "&gt;"&amp;Main_table[[#This Row],[Order Date]]-30,Main_table[Order Date], "&lt;="&amp;Main_table[[#This Row],[Order Date]])</f>
        <v>5853980</v>
      </c>
      <c r="P1003" s="25">
        <f>SUMIFS(Main_table[Amount], Main_table[Order Date], "&gt;"&amp;Main_table[[#This Row],[Order Date]]-90,Main_table[Order Date], "&lt;="&amp;Main_table[[#This Row],[Order Date]])</f>
        <v>9599290</v>
      </c>
      <c r="Q1003" s="25">
        <f>SUMIFS(Main_table[Amount], Main_table[Order Date], "&gt;"&amp;DATE(2022, 9, 12)-30, Main_table[Order Date], "&lt;="&amp;DATE(2022, 9, 12))</f>
        <v>8929710</v>
      </c>
      <c r="R1003" s="25">
        <f>SUMIFS(Main_table[Amount], Main_table[Order Date], "&gt;"&amp;DATE(2022, 9, 12)-90, Main_table[Order Date], "&lt;="&amp;DATE(2022, 9, 12))</f>
        <v>12529390</v>
      </c>
      <c r="S1003" s="25" t="b">
        <f>AND(Main_table[[#This Row],[Order Date]] &gt; DATE(2022,8,12), Main_table[[#This Row],[Order Date]] &lt;=DATE(2022,9,12))</f>
        <v>1</v>
      </c>
    </row>
    <row r="1004" spans="2:19" ht="13.8" x14ac:dyDescent="0.25">
      <c r="B1004" s="6" t="s">
        <v>2508</v>
      </c>
      <c r="C1004" s="15">
        <v>44810</v>
      </c>
      <c r="D1004" s="6" t="str">
        <f>TEXT(Main_table[[#This Row],[Order Date]],"d")</f>
        <v>6</v>
      </c>
      <c r="E1004" s="6" t="str">
        <f>TEXT(Main_table[[#This Row],[Order Date]],"dddd")</f>
        <v>Tuesday</v>
      </c>
      <c r="F1004" s="6" t="str">
        <f>TEXT(Main_table[[#This Row],[Order Date]],"mmmm")</f>
        <v>September</v>
      </c>
      <c r="G1004" s="6" t="s">
        <v>2201</v>
      </c>
      <c r="H1004" s="6" t="s">
        <v>2202</v>
      </c>
      <c r="I1004" s="6" t="s">
        <v>21</v>
      </c>
      <c r="J1004" s="6" t="s">
        <v>37</v>
      </c>
      <c r="K1004" s="25">
        <v>210</v>
      </c>
      <c r="L1004" s="26">
        <v>34</v>
      </c>
      <c r="M1004" s="25">
        <f>Main_table[[#This Row],[Qty]]*Main_table[[#This Row],[Price]]</f>
        <v>7140</v>
      </c>
      <c r="N1004" s="6" t="s">
        <v>23</v>
      </c>
      <c r="O1004" s="25">
        <f>SUMIFS(Main_table[Amount], Main_table[Order Date], "&gt;"&amp;Main_table[[#This Row],[Order Date]]-30,Main_table[Order Date], "&lt;="&amp;Main_table[[#This Row],[Order Date]])</f>
        <v>6248480</v>
      </c>
      <c r="P1004" s="25">
        <f>SUMIFS(Main_table[Amount], Main_table[Order Date], "&gt;"&amp;Main_table[[#This Row],[Order Date]]-90,Main_table[Order Date], "&lt;="&amp;Main_table[[#This Row],[Order Date]])</f>
        <v>9970670</v>
      </c>
      <c r="Q1004" s="25">
        <f>SUMIFS(Main_table[Amount], Main_table[Order Date], "&gt;"&amp;DATE(2022, 9, 12)-30, Main_table[Order Date], "&lt;="&amp;DATE(2022, 9, 12))</f>
        <v>8929710</v>
      </c>
      <c r="R1004" s="25">
        <f>SUMIFS(Main_table[Amount], Main_table[Order Date], "&gt;"&amp;DATE(2022, 9, 12)-90, Main_table[Order Date], "&lt;="&amp;DATE(2022, 9, 12))</f>
        <v>12529390</v>
      </c>
      <c r="S1004" s="25" t="b">
        <f>AND(Main_table[[#This Row],[Order Date]] &gt; DATE(2022,8,12), Main_table[[#This Row],[Order Date]] &lt;=DATE(2022,9,12))</f>
        <v>1</v>
      </c>
    </row>
    <row r="1005" spans="2:19" ht="13.8" x14ac:dyDescent="0.25">
      <c r="B1005" s="6" t="s">
        <v>2509</v>
      </c>
      <c r="C1005" s="15">
        <v>44810</v>
      </c>
      <c r="D1005" s="6" t="str">
        <f>TEXT(Main_table[[#This Row],[Order Date]],"d")</f>
        <v>6</v>
      </c>
      <c r="E1005" s="6" t="str">
        <f>TEXT(Main_table[[#This Row],[Order Date]],"dddd")</f>
        <v>Tuesday</v>
      </c>
      <c r="F1005" s="6" t="str">
        <f>TEXT(Main_table[[#This Row],[Order Date]],"mmmm")</f>
        <v>September</v>
      </c>
      <c r="G1005" s="6" t="s">
        <v>2204</v>
      </c>
      <c r="H1005" s="6" t="s">
        <v>2205</v>
      </c>
      <c r="I1005" s="6" t="s">
        <v>27</v>
      </c>
      <c r="J1005" s="6" t="s">
        <v>41</v>
      </c>
      <c r="K1005" s="25">
        <v>4000</v>
      </c>
      <c r="L1005" s="26">
        <v>43</v>
      </c>
      <c r="M1005" s="25">
        <f>Main_table[[#This Row],[Qty]]*Main_table[[#This Row],[Price]]</f>
        <v>172000</v>
      </c>
      <c r="N1005" s="6" t="s">
        <v>17</v>
      </c>
      <c r="O1005" s="25">
        <f>SUMIFS(Main_table[Amount], Main_table[Order Date], "&gt;"&amp;Main_table[[#This Row],[Order Date]]-30,Main_table[Order Date], "&lt;="&amp;Main_table[[#This Row],[Order Date]])</f>
        <v>6248480</v>
      </c>
      <c r="P1005" s="25">
        <f>SUMIFS(Main_table[Amount], Main_table[Order Date], "&gt;"&amp;Main_table[[#This Row],[Order Date]]-90,Main_table[Order Date], "&lt;="&amp;Main_table[[#This Row],[Order Date]])</f>
        <v>9970670</v>
      </c>
      <c r="Q1005" s="25">
        <f>SUMIFS(Main_table[Amount], Main_table[Order Date], "&gt;"&amp;DATE(2022, 9, 12)-30, Main_table[Order Date], "&lt;="&amp;DATE(2022, 9, 12))</f>
        <v>8929710</v>
      </c>
      <c r="R1005" s="25">
        <f>SUMIFS(Main_table[Amount], Main_table[Order Date], "&gt;"&amp;DATE(2022, 9, 12)-90, Main_table[Order Date], "&lt;="&amp;DATE(2022, 9, 12))</f>
        <v>12529390</v>
      </c>
      <c r="S1005" s="25" t="b">
        <f>AND(Main_table[[#This Row],[Order Date]] &gt; DATE(2022,8,12), Main_table[[#This Row],[Order Date]] &lt;=DATE(2022,9,12))</f>
        <v>1</v>
      </c>
    </row>
    <row r="1006" spans="2:19" ht="13.8" x14ac:dyDescent="0.25">
      <c r="B1006" s="6" t="s">
        <v>2510</v>
      </c>
      <c r="C1006" s="15">
        <v>44810</v>
      </c>
      <c r="D1006" s="6" t="str">
        <f>TEXT(Main_table[[#This Row],[Order Date]],"d")</f>
        <v>6</v>
      </c>
      <c r="E1006" s="6" t="str">
        <f>TEXT(Main_table[[#This Row],[Order Date]],"dddd")</f>
        <v>Tuesday</v>
      </c>
      <c r="F1006" s="6" t="str">
        <f>TEXT(Main_table[[#This Row],[Order Date]],"mmmm")</f>
        <v>September</v>
      </c>
      <c r="G1006" s="6" t="s">
        <v>2207</v>
      </c>
      <c r="H1006" s="6" t="s">
        <v>2208</v>
      </c>
      <c r="I1006" s="6" t="s">
        <v>32</v>
      </c>
      <c r="J1006" s="6" t="s">
        <v>45</v>
      </c>
      <c r="K1006" s="25">
        <v>3200</v>
      </c>
      <c r="L1006" s="26">
        <v>34</v>
      </c>
      <c r="M1006" s="25">
        <f>Main_table[[#This Row],[Qty]]*Main_table[[#This Row],[Price]]</f>
        <v>108800</v>
      </c>
      <c r="N1006" s="6" t="s">
        <v>23</v>
      </c>
      <c r="O1006" s="25">
        <f>SUMIFS(Main_table[Amount], Main_table[Order Date], "&gt;"&amp;Main_table[[#This Row],[Order Date]]-30,Main_table[Order Date], "&lt;="&amp;Main_table[[#This Row],[Order Date]])</f>
        <v>6248480</v>
      </c>
      <c r="P1006" s="25">
        <f>SUMIFS(Main_table[Amount], Main_table[Order Date], "&gt;"&amp;Main_table[[#This Row],[Order Date]]-90,Main_table[Order Date], "&lt;="&amp;Main_table[[#This Row],[Order Date]])</f>
        <v>9970670</v>
      </c>
      <c r="Q1006" s="25">
        <f>SUMIFS(Main_table[Amount], Main_table[Order Date], "&gt;"&amp;DATE(2022, 9, 12)-30, Main_table[Order Date], "&lt;="&amp;DATE(2022, 9, 12))</f>
        <v>8929710</v>
      </c>
      <c r="R1006" s="25">
        <f>SUMIFS(Main_table[Amount], Main_table[Order Date], "&gt;"&amp;DATE(2022, 9, 12)-90, Main_table[Order Date], "&lt;="&amp;DATE(2022, 9, 12))</f>
        <v>12529390</v>
      </c>
      <c r="S1006" s="25" t="b">
        <f>AND(Main_table[[#This Row],[Order Date]] &gt; DATE(2022,8,12), Main_table[[#This Row],[Order Date]] &lt;=DATE(2022,9,12))</f>
        <v>1</v>
      </c>
    </row>
    <row r="1007" spans="2:19" ht="13.8" x14ac:dyDescent="0.25">
      <c r="B1007" s="6" t="s">
        <v>2511</v>
      </c>
      <c r="C1007" s="15">
        <v>44810</v>
      </c>
      <c r="D1007" s="6" t="str">
        <f>TEXT(Main_table[[#This Row],[Order Date]],"d")</f>
        <v>6</v>
      </c>
      <c r="E1007" s="6" t="str">
        <f>TEXT(Main_table[[#This Row],[Order Date]],"dddd")</f>
        <v>Tuesday</v>
      </c>
      <c r="F1007" s="6" t="str">
        <f>TEXT(Main_table[[#This Row],[Order Date]],"mmmm")</f>
        <v>September</v>
      </c>
      <c r="G1007" s="6" t="s">
        <v>2210</v>
      </c>
      <c r="H1007" s="6" t="s">
        <v>2211</v>
      </c>
      <c r="I1007" s="6" t="s">
        <v>15</v>
      </c>
      <c r="J1007" s="6" t="s">
        <v>16</v>
      </c>
      <c r="K1007" s="25">
        <v>2900</v>
      </c>
      <c r="L1007" s="26">
        <v>43</v>
      </c>
      <c r="M1007" s="25">
        <f>Main_table[[#This Row],[Qty]]*Main_table[[#This Row],[Price]]</f>
        <v>124700</v>
      </c>
      <c r="N1007" s="29" t="s">
        <v>17</v>
      </c>
      <c r="O1007" s="25">
        <f>SUMIFS(Main_table[Amount], Main_table[Order Date], "&gt;"&amp;Main_table[[#This Row],[Order Date]]-30,Main_table[Order Date], "&lt;="&amp;Main_table[[#This Row],[Order Date]])</f>
        <v>6248480</v>
      </c>
      <c r="P1007" s="25">
        <f>SUMIFS(Main_table[Amount], Main_table[Order Date], "&gt;"&amp;Main_table[[#This Row],[Order Date]]-90,Main_table[Order Date], "&lt;="&amp;Main_table[[#This Row],[Order Date]])</f>
        <v>9970670</v>
      </c>
      <c r="Q1007" s="25">
        <f>SUMIFS(Main_table[Amount], Main_table[Order Date], "&gt;"&amp;DATE(2022, 9, 12)-30, Main_table[Order Date], "&lt;="&amp;DATE(2022, 9, 12))</f>
        <v>8929710</v>
      </c>
      <c r="R1007" s="25">
        <f>SUMIFS(Main_table[Amount], Main_table[Order Date], "&gt;"&amp;DATE(2022, 9, 12)-90, Main_table[Order Date], "&lt;="&amp;DATE(2022, 9, 12))</f>
        <v>12529390</v>
      </c>
      <c r="S1007" s="25" t="b">
        <f>AND(Main_table[[#This Row],[Order Date]] &gt; DATE(2022,8,12), Main_table[[#This Row],[Order Date]] &lt;=DATE(2022,9,12))</f>
        <v>1</v>
      </c>
    </row>
    <row r="1008" spans="2:19" ht="13.8" x14ac:dyDescent="0.25">
      <c r="B1008" s="6" t="s">
        <v>2512</v>
      </c>
      <c r="C1008" s="15">
        <v>44810</v>
      </c>
      <c r="D1008" s="6" t="str">
        <f>TEXT(Main_table[[#This Row],[Order Date]],"d")</f>
        <v>6</v>
      </c>
      <c r="E1008" s="6" t="str">
        <f>TEXT(Main_table[[#This Row],[Order Date]],"dddd")</f>
        <v>Tuesday</v>
      </c>
      <c r="F1008" s="6" t="str">
        <f>TEXT(Main_table[[#This Row],[Order Date]],"mmmm")</f>
        <v>September</v>
      </c>
      <c r="G1008" s="6" t="s">
        <v>2213</v>
      </c>
      <c r="H1008" s="6" t="s">
        <v>2214</v>
      </c>
      <c r="I1008" s="6" t="s">
        <v>21</v>
      </c>
      <c r="J1008" s="6" t="s">
        <v>22</v>
      </c>
      <c r="K1008" s="25">
        <v>190</v>
      </c>
      <c r="L1008" s="26">
        <v>45</v>
      </c>
      <c r="M1008" s="25">
        <f>Main_table[[#This Row],[Qty]]*Main_table[[#This Row],[Price]]</f>
        <v>8550</v>
      </c>
      <c r="N1008" s="6" t="s">
        <v>23</v>
      </c>
      <c r="O1008" s="25">
        <f>SUMIFS(Main_table[Amount], Main_table[Order Date], "&gt;"&amp;Main_table[[#This Row],[Order Date]]-30,Main_table[Order Date], "&lt;="&amp;Main_table[[#This Row],[Order Date]])</f>
        <v>6248480</v>
      </c>
      <c r="P1008" s="25">
        <f>SUMIFS(Main_table[Amount], Main_table[Order Date], "&gt;"&amp;Main_table[[#This Row],[Order Date]]-90,Main_table[Order Date], "&lt;="&amp;Main_table[[#This Row],[Order Date]])</f>
        <v>9970670</v>
      </c>
      <c r="Q1008" s="25">
        <f>SUMIFS(Main_table[Amount], Main_table[Order Date], "&gt;"&amp;DATE(2022, 9, 12)-30, Main_table[Order Date], "&lt;="&amp;DATE(2022, 9, 12))</f>
        <v>8929710</v>
      </c>
      <c r="R1008" s="25">
        <f>SUMIFS(Main_table[Amount], Main_table[Order Date], "&gt;"&amp;DATE(2022, 9, 12)-90, Main_table[Order Date], "&lt;="&amp;DATE(2022, 9, 12))</f>
        <v>12529390</v>
      </c>
      <c r="S1008" s="25" t="b">
        <f>AND(Main_table[[#This Row],[Order Date]] &gt; DATE(2022,8,12), Main_table[[#This Row],[Order Date]] &lt;=DATE(2022,9,12))</f>
        <v>1</v>
      </c>
    </row>
    <row r="1009" spans="2:19" ht="13.8" x14ac:dyDescent="0.25">
      <c r="B1009" s="6" t="s">
        <v>2513</v>
      </c>
      <c r="C1009" s="15">
        <v>44811</v>
      </c>
      <c r="D1009" s="6" t="str">
        <f>TEXT(Main_table[[#This Row],[Order Date]],"d")</f>
        <v>7</v>
      </c>
      <c r="E1009" s="6" t="str">
        <f>TEXT(Main_table[[#This Row],[Order Date]],"dddd")</f>
        <v>Wednesday</v>
      </c>
      <c r="F1009" s="6" t="str">
        <f>TEXT(Main_table[[#This Row],[Order Date]],"mmmm")</f>
        <v>September</v>
      </c>
      <c r="G1009" s="6" t="s">
        <v>2216</v>
      </c>
      <c r="H1009" s="6" t="s">
        <v>2217</v>
      </c>
      <c r="I1009" s="6" t="s">
        <v>27</v>
      </c>
      <c r="J1009" s="6" t="s">
        <v>28</v>
      </c>
      <c r="K1009" s="25">
        <v>4000</v>
      </c>
      <c r="L1009" s="26">
        <v>54</v>
      </c>
      <c r="M1009" s="25">
        <f>Main_table[[#This Row],[Qty]]*Main_table[[#This Row],[Price]]</f>
        <v>216000</v>
      </c>
      <c r="N1009" s="6" t="s">
        <v>17</v>
      </c>
      <c r="O1009" s="25">
        <f>SUMIFS(Main_table[Amount], Main_table[Order Date], "&gt;"&amp;Main_table[[#This Row],[Order Date]]-30,Main_table[Order Date], "&lt;="&amp;Main_table[[#This Row],[Order Date]])</f>
        <v>6680230</v>
      </c>
      <c r="P1009" s="25">
        <f>SUMIFS(Main_table[Amount], Main_table[Order Date], "&gt;"&amp;Main_table[[#This Row],[Order Date]]-90,Main_table[Order Date], "&lt;="&amp;Main_table[[#This Row],[Order Date]])</f>
        <v>10408060</v>
      </c>
      <c r="Q1009" s="25">
        <f>SUMIFS(Main_table[Amount], Main_table[Order Date], "&gt;"&amp;DATE(2022, 9, 12)-30, Main_table[Order Date], "&lt;="&amp;DATE(2022, 9, 12))</f>
        <v>8929710</v>
      </c>
      <c r="R1009" s="25">
        <f>SUMIFS(Main_table[Amount], Main_table[Order Date], "&gt;"&amp;DATE(2022, 9, 12)-90, Main_table[Order Date], "&lt;="&amp;DATE(2022, 9, 12))</f>
        <v>12529390</v>
      </c>
      <c r="S1009" s="25" t="b">
        <f>AND(Main_table[[#This Row],[Order Date]] &gt; DATE(2022,8,12), Main_table[[#This Row],[Order Date]] &lt;=DATE(2022,9,12))</f>
        <v>1</v>
      </c>
    </row>
    <row r="1010" spans="2:19" ht="13.8" x14ac:dyDescent="0.25">
      <c r="B1010" s="6" t="s">
        <v>2514</v>
      </c>
      <c r="C1010" s="15">
        <v>44811</v>
      </c>
      <c r="D1010" s="6" t="str">
        <f>TEXT(Main_table[[#This Row],[Order Date]],"d")</f>
        <v>7</v>
      </c>
      <c r="E1010" s="6" t="str">
        <f>TEXT(Main_table[[#This Row],[Order Date]],"dddd")</f>
        <v>Wednesday</v>
      </c>
      <c r="F1010" s="6" t="str">
        <f>TEXT(Main_table[[#This Row],[Order Date]],"mmmm")</f>
        <v>September</v>
      </c>
      <c r="G1010" s="6" t="s">
        <v>2219</v>
      </c>
      <c r="H1010" s="6" t="s">
        <v>2220</v>
      </c>
      <c r="I1010" s="6" t="s">
        <v>32</v>
      </c>
      <c r="J1010" s="6" t="s">
        <v>33</v>
      </c>
      <c r="K1010" s="25">
        <v>1500</v>
      </c>
      <c r="L1010" s="26">
        <v>43</v>
      </c>
      <c r="M1010" s="25">
        <f>Main_table[[#This Row],[Qty]]*Main_table[[#This Row],[Price]]</f>
        <v>64500</v>
      </c>
      <c r="N1010" s="6" t="s">
        <v>23</v>
      </c>
      <c r="O1010" s="25">
        <f>SUMIFS(Main_table[Amount], Main_table[Order Date], "&gt;"&amp;Main_table[[#This Row],[Order Date]]-30,Main_table[Order Date], "&lt;="&amp;Main_table[[#This Row],[Order Date]])</f>
        <v>6680230</v>
      </c>
      <c r="P1010" s="25">
        <f>SUMIFS(Main_table[Amount], Main_table[Order Date], "&gt;"&amp;Main_table[[#This Row],[Order Date]]-90,Main_table[Order Date], "&lt;="&amp;Main_table[[#This Row],[Order Date]])</f>
        <v>10408060</v>
      </c>
      <c r="Q1010" s="25">
        <f>SUMIFS(Main_table[Amount], Main_table[Order Date], "&gt;"&amp;DATE(2022, 9, 12)-30, Main_table[Order Date], "&lt;="&amp;DATE(2022, 9, 12))</f>
        <v>8929710</v>
      </c>
      <c r="R1010" s="25">
        <f>SUMIFS(Main_table[Amount], Main_table[Order Date], "&gt;"&amp;DATE(2022, 9, 12)-90, Main_table[Order Date], "&lt;="&amp;DATE(2022, 9, 12))</f>
        <v>12529390</v>
      </c>
      <c r="S1010" s="25" t="b">
        <f>AND(Main_table[[#This Row],[Order Date]] &gt; DATE(2022,8,12), Main_table[[#This Row],[Order Date]] &lt;=DATE(2022,9,12))</f>
        <v>1</v>
      </c>
    </row>
    <row r="1011" spans="2:19" ht="13.8" x14ac:dyDescent="0.25">
      <c r="B1011" s="6" t="s">
        <v>2515</v>
      </c>
      <c r="C1011" s="15">
        <v>44811</v>
      </c>
      <c r="D1011" s="6" t="str">
        <f>TEXT(Main_table[[#This Row],[Order Date]],"d")</f>
        <v>7</v>
      </c>
      <c r="E1011" s="6" t="str">
        <f>TEXT(Main_table[[#This Row],[Order Date]],"dddd")</f>
        <v>Wednesday</v>
      </c>
      <c r="F1011" s="6" t="str">
        <f>TEXT(Main_table[[#This Row],[Order Date]],"mmmm")</f>
        <v>September</v>
      </c>
      <c r="G1011" s="6" t="s">
        <v>2222</v>
      </c>
      <c r="H1011" s="6" t="s">
        <v>2223</v>
      </c>
      <c r="I1011" s="6" t="s">
        <v>15</v>
      </c>
      <c r="J1011" s="6" t="s">
        <v>37</v>
      </c>
      <c r="K1011" s="25">
        <v>210</v>
      </c>
      <c r="L1011" s="26">
        <v>32</v>
      </c>
      <c r="M1011" s="25">
        <f>Main_table[[#This Row],[Qty]]*Main_table[[#This Row],[Price]]</f>
        <v>6720</v>
      </c>
      <c r="N1011" s="29" t="s">
        <v>17</v>
      </c>
      <c r="O1011" s="25">
        <f>SUMIFS(Main_table[Amount], Main_table[Order Date], "&gt;"&amp;Main_table[[#This Row],[Order Date]]-30,Main_table[Order Date], "&lt;="&amp;Main_table[[#This Row],[Order Date]])</f>
        <v>6680230</v>
      </c>
      <c r="P1011" s="25">
        <f>SUMIFS(Main_table[Amount], Main_table[Order Date], "&gt;"&amp;Main_table[[#This Row],[Order Date]]-90,Main_table[Order Date], "&lt;="&amp;Main_table[[#This Row],[Order Date]])</f>
        <v>10408060</v>
      </c>
      <c r="Q1011" s="25">
        <f>SUMIFS(Main_table[Amount], Main_table[Order Date], "&gt;"&amp;DATE(2022, 9, 12)-30, Main_table[Order Date], "&lt;="&amp;DATE(2022, 9, 12))</f>
        <v>8929710</v>
      </c>
      <c r="R1011" s="25">
        <f>SUMIFS(Main_table[Amount], Main_table[Order Date], "&gt;"&amp;DATE(2022, 9, 12)-90, Main_table[Order Date], "&lt;="&amp;DATE(2022, 9, 12))</f>
        <v>12529390</v>
      </c>
      <c r="S1011" s="25" t="b">
        <f>AND(Main_table[[#This Row],[Order Date]] &gt; DATE(2022,8,12), Main_table[[#This Row],[Order Date]] &lt;=DATE(2022,9,12))</f>
        <v>1</v>
      </c>
    </row>
    <row r="1012" spans="2:19" ht="13.8" x14ac:dyDescent="0.25">
      <c r="B1012" s="6" t="s">
        <v>2516</v>
      </c>
      <c r="C1012" s="15">
        <v>44811</v>
      </c>
      <c r="D1012" s="6" t="str">
        <f>TEXT(Main_table[[#This Row],[Order Date]],"d")</f>
        <v>7</v>
      </c>
      <c r="E1012" s="6" t="str">
        <f>TEXT(Main_table[[#This Row],[Order Date]],"dddd")</f>
        <v>Wednesday</v>
      </c>
      <c r="F1012" s="6" t="str">
        <f>TEXT(Main_table[[#This Row],[Order Date]],"mmmm")</f>
        <v>September</v>
      </c>
      <c r="G1012" s="6" t="s">
        <v>2225</v>
      </c>
      <c r="H1012" s="6" t="s">
        <v>2226</v>
      </c>
      <c r="I1012" s="6" t="s">
        <v>21</v>
      </c>
      <c r="J1012" s="6" t="s">
        <v>41</v>
      </c>
      <c r="K1012" s="25">
        <v>4000</v>
      </c>
      <c r="L1012" s="26">
        <v>23</v>
      </c>
      <c r="M1012" s="25">
        <f>Main_table[[#This Row],[Qty]]*Main_table[[#This Row],[Price]]</f>
        <v>92000</v>
      </c>
      <c r="N1012" s="6" t="s">
        <v>23</v>
      </c>
      <c r="O1012" s="25">
        <f>SUMIFS(Main_table[Amount], Main_table[Order Date], "&gt;"&amp;Main_table[[#This Row],[Order Date]]-30,Main_table[Order Date], "&lt;="&amp;Main_table[[#This Row],[Order Date]])</f>
        <v>6680230</v>
      </c>
      <c r="P1012" s="25">
        <f>SUMIFS(Main_table[Amount], Main_table[Order Date], "&gt;"&amp;Main_table[[#This Row],[Order Date]]-90,Main_table[Order Date], "&lt;="&amp;Main_table[[#This Row],[Order Date]])</f>
        <v>10408060</v>
      </c>
      <c r="Q1012" s="25">
        <f>SUMIFS(Main_table[Amount], Main_table[Order Date], "&gt;"&amp;DATE(2022, 9, 12)-30, Main_table[Order Date], "&lt;="&amp;DATE(2022, 9, 12))</f>
        <v>8929710</v>
      </c>
      <c r="R1012" s="25">
        <f>SUMIFS(Main_table[Amount], Main_table[Order Date], "&gt;"&amp;DATE(2022, 9, 12)-90, Main_table[Order Date], "&lt;="&amp;DATE(2022, 9, 12))</f>
        <v>12529390</v>
      </c>
      <c r="S1012" s="25" t="b">
        <f>AND(Main_table[[#This Row],[Order Date]] &gt; DATE(2022,8,12), Main_table[[#This Row],[Order Date]] &lt;=DATE(2022,9,12))</f>
        <v>1</v>
      </c>
    </row>
    <row r="1013" spans="2:19" ht="13.8" x14ac:dyDescent="0.25">
      <c r="B1013" s="6" t="s">
        <v>2517</v>
      </c>
      <c r="C1013" s="15">
        <v>44811</v>
      </c>
      <c r="D1013" s="6" t="str">
        <f>TEXT(Main_table[[#This Row],[Order Date]],"d")</f>
        <v>7</v>
      </c>
      <c r="E1013" s="6" t="str">
        <f>TEXT(Main_table[[#This Row],[Order Date]],"dddd")</f>
        <v>Wednesday</v>
      </c>
      <c r="F1013" s="6" t="str">
        <f>TEXT(Main_table[[#This Row],[Order Date]],"mmmm")</f>
        <v>September</v>
      </c>
      <c r="G1013" s="6" t="s">
        <v>2228</v>
      </c>
      <c r="H1013" s="6" t="s">
        <v>2229</v>
      </c>
      <c r="I1013" s="6" t="s">
        <v>27</v>
      </c>
      <c r="J1013" s="6" t="s">
        <v>45</v>
      </c>
      <c r="K1013" s="25">
        <v>3200</v>
      </c>
      <c r="L1013" s="26">
        <v>34</v>
      </c>
      <c r="M1013" s="25">
        <f>Main_table[[#This Row],[Qty]]*Main_table[[#This Row],[Price]]</f>
        <v>108800</v>
      </c>
      <c r="N1013" s="6" t="s">
        <v>17</v>
      </c>
      <c r="O1013" s="25">
        <f>SUMIFS(Main_table[Amount], Main_table[Order Date], "&gt;"&amp;Main_table[[#This Row],[Order Date]]-30,Main_table[Order Date], "&lt;="&amp;Main_table[[#This Row],[Order Date]])</f>
        <v>6680230</v>
      </c>
      <c r="P1013" s="25">
        <f>SUMIFS(Main_table[Amount], Main_table[Order Date], "&gt;"&amp;Main_table[[#This Row],[Order Date]]-90,Main_table[Order Date], "&lt;="&amp;Main_table[[#This Row],[Order Date]])</f>
        <v>10408060</v>
      </c>
      <c r="Q1013" s="25">
        <f>SUMIFS(Main_table[Amount], Main_table[Order Date], "&gt;"&amp;DATE(2022, 9, 12)-30, Main_table[Order Date], "&lt;="&amp;DATE(2022, 9, 12))</f>
        <v>8929710</v>
      </c>
      <c r="R1013" s="25">
        <f>SUMIFS(Main_table[Amount], Main_table[Order Date], "&gt;"&amp;DATE(2022, 9, 12)-90, Main_table[Order Date], "&lt;="&amp;DATE(2022, 9, 12))</f>
        <v>12529390</v>
      </c>
      <c r="S1013" s="25" t="b">
        <f>AND(Main_table[[#This Row],[Order Date]] &gt; DATE(2022,8,12), Main_table[[#This Row],[Order Date]] &lt;=DATE(2022,9,12))</f>
        <v>1</v>
      </c>
    </row>
    <row r="1014" spans="2:19" ht="13.8" x14ac:dyDescent="0.25">
      <c r="B1014" s="6" t="s">
        <v>2518</v>
      </c>
      <c r="C1014" s="15">
        <v>44812</v>
      </c>
      <c r="D1014" s="6" t="str">
        <f>TEXT(Main_table[[#This Row],[Order Date]],"d")</f>
        <v>8</v>
      </c>
      <c r="E1014" s="6" t="str">
        <f>TEXT(Main_table[[#This Row],[Order Date]],"dddd")</f>
        <v>Thursday</v>
      </c>
      <c r="F1014" s="6" t="str">
        <f>TEXT(Main_table[[#This Row],[Order Date]],"mmmm")</f>
        <v>September</v>
      </c>
      <c r="G1014" s="6" t="s">
        <v>2231</v>
      </c>
      <c r="H1014" s="6" t="s">
        <v>2232</v>
      </c>
      <c r="I1014" s="6" t="s">
        <v>27</v>
      </c>
      <c r="J1014" s="6" t="s">
        <v>37</v>
      </c>
      <c r="K1014" s="25">
        <v>2900</v>
      </c>
      <c r="L1014" s="26">
        <v>45</v>
      </c>
      <c r="M1014" s="25">
        <f>Main_table[[#This Row],[Qty]]*Main_table[[#This Row],[Price]]</f>
        <v>130500</v>
      </c>
      <c r="N1014" s="6" t="s">
        <v>23</v>
      </c>
      <c r="O1014" s="25">
        <f>SUMIFS(Main_table[Amount], Main_table[Order Date], "&gt;"&amp;Main_table[[#This Row],[Order Date]]-30,Main_table[Order Date], "&lt;="&amp;Main_table[[#This Row],[Order Date]])</f>
        <v>6993310</v>
      </c>
      <c r="P1014" s="25">
        <f>SUMIFS(Main_table[Amount], Main_table[Order Date], "&gt;"&amp;Main_table[[#This Row],[Order Date]]-90,Main_table[Order Date], "&lt;="&amp;Main_table[[#This Row],[Order Date]])</f>
        <v>10677440</v>
      </c>
      <c r="Q1014" s="25">
        <f>SUMIFS(Main_table[Amount], Main_table[Order Date], "&gt;"&amp;DATE(2022, 9, 12)-30, Main_table[Order Date], "&lt;="&amp;DATE(2022, 9, 12))</f>
        <v>8929710</v>
      </c>
      <c r="R1014" s="25">
        <f>SUMIFS(Main_table[Amount], Main_table[Order Date], "&gt;"&amp;DATE(2022, 9, 12)-90, Main_table[Order Date], "&lt;="&amp;DATE(2022, 9, 12))</f>
        <v>12529390</v>
      </c>
      <c r="S1014" s="25" t="b">
        <f>AND(Main_table[[#This Row],[Order Date]] &gt; DATE(2022,8,12), Main_table[[#This Row],[Order Date]] &lt;=DATE(2022,9,12))</f>
        <v>1</v>
      </c>
    </row>
    <row r="1015" spans="2:19" ht="13.8" x14ac:dyDescent="0.25">
      <c r="B1015" s="6" t="s">
        <v>2519</v>
      </c>
      <c r="C1015" s="15">
        <v>44812</v>
      </c>
      <c r="D1015" s="6" t="str">
        <f>TEXT(Main_table[[#This Row],[Order Date]],"d")</f>
        <v>8</v>
      </c>
      <c r="E1015" s="6" t="str">
        <f>TEXT(Main_table[[#This Row],[Order Date]],"dddd")</f>
        <v>Thursday</v>
      </c>
      <c r="F1015" s="6" t="str">
        <f>TEXT(Main_table[[#This Row],[Order Date]],"mmmm")</f>
        <v>September</v>
      </c>
      <c r="G1015" s="6" t="s">
        <v>2234</v>
      </c>
      <c r="H1015" s="6" t="s">
        <v>2235</v>
      </c>
      <c r="I1015" s="6" t="s">
        <v>32</v>
      </c>
      <c r="J1015" s="6" t="s">
        <v>41</v>
      </c>
      <c r="K1015" s="25">
        <v>190</v>
      </c>
      <c r="L1015" s="26">
        <v>65</v>
      </c>
      <c r="M1015" s="25">
        <f>Main_table[[#This Row],[Qty]]*Main_table[[#This Row],[Price]]</f>
        <v>12350</v>
      </c>
      <c r="N1015" s="6" t="s">
        <v>17</v>
      </c>
      <c r="O1015" s="25">
        <f>SUMIFS(Main_table[Amount], Main_table[Order Date], "&gt;"&amp;Main_table[[#This Row],[Order Date]]-30,Main_table[Order Date], "&lt;="&amp;Main_table[[#This Row],[Order Date]])</f>
        <v>6993310</v>
      </c>
      <c r="P1015" s="25">
        <f>SUMIFS(Main_table[Amount], Main_table[Order Date], "&gt;"&amp;Main_table[[#This Row],[Order Date]]-90,Main_table[Order Date], "&lt;="&amp;Main_table[[#This Row],[Order Date]])</f>
        <v>10677440</v>
      </c>
      <c r="Q1015" s="25">
        <f>SUMIFS(Main_table[Amount], Main_table[Order Date], "&gt;"&amp;DATE(2022, 9, 12)-30, Main_table[Order Date], "&lt;="&amp;DATE(2022, 9, 12))</f>
        <v>8929710</v>
      </c>
      <c r="R1015" s="25">
        <f>SUMIFS(Main_table[Amount], Main_table[Order Date], "&gt;"&amp;DATE(2022, 9, 12)-90, Main_table[Order Date], "&lt;="&amp;DATE(2022, 9, 12))</f>
        <v>12529390</v>
      </c>
      <c r="S1015" s="25" t="b">
        <f>AND(Main_table[[#This Row],[Order Date]] &gt; DATE(2022,8,12), Main_table[[#This Row],[Order Date]] &lt;=DATE(2022,9,12))</f>
        <v>1</v>
      </c>
    </row>
    <row r="1016" spans="2:19" ht="13.8" x14ac:dyDescent="0.25">
      <c r="B1016" s="6" t="s">
        <v>2520</v>
      </c>
      <c r="C1016" s="15">
        <v>44812</v>
      </c>
      <c r="D1016" s="6" t="str">
        <f>TEXT(Main_table[[#This Row],[Order Date]],"d")</f>
        <v>8</v>
      </c>
      <c r="E1016" s="6" t="str">
        <f>TEXT(Main_table[[#This Row],[Order Date]],"dddd")</f>
        <v>Thursday</v>
      </c>
      <c r="F1016" s="6" t="str">
        <f>TEXT(Main_table[[#This Row],[Order Date]],"mmmm")</f>
        <v>September</v>
      </c>
      <c r="G1016" s="6" t="s">
        <v>2237</v>
      </c>
      <c r="H1016" s="6" t="s">
        <v>2238</v>
      </c>
      <c r="I1016" s="6" t="s">
        <v>15</v>
      </c>
      <c r="J1016" s="6" t="s">
        <v>45</v>
      </c>
      <c r="K1016" s="25">
        <v>4000</v>
      </c>
      <c r="L1016" s="26">
        <v>43</v>
      </c>
      <c r="M1016" s="25">
        <f>Main_table[[#This Row],[Qty]]*Main_table[[#This Row],[Price]]</f>
        <v>172000</v>
      </c>
      <c r="N1016" s="29" t="s">
        <v>23</v>
      </c>
      <c r="O1016" s="25">
        <f>SUMIFS(Main_table[Amount], Main_table[Order Date], "&gt;"&amp;Main_table[[#This Row],[Order Date]]-30,Main_table[Order Date], "&lt;="&amp;Main_table[[#This Row],[Order Date]])</f>
        <v>6993310</v>
      </c>
      <c r="P1016" s="25">
        <f>SUMIFS(Main_table[Amount], Main_table[Order Date], "&gt;"&amp;Main_table[[#This Row],[Order Date]]-90,Main_table[Order Date], "&lt;="&amp;Main_table[[#This Row],[Order Date]])</f>
        <v>10677440</v>
      </c>
      <c r="Q1016" s="25">
        <f>SUMIFS(Main_table[Amount], Main_table[Order Date], "&gt;"&amp;DATE(2022, 9, 12)-30, Main_table[Order Date], "&lt;="&amp;DATE(2022, 9, 12))</f>
        <v>8929710</v>
      </c>
      <c r="R1016" s="25">
        <f>SUMIFS(Main_table[Amount], Main_table[Order Date], "&gt;"&amp;DATE(2022, 9, 12)-90, Main_table[Order Date], "&lt;="&amp;DATE(2022, 9, 12))</f>
        <v>12529390</v>
      </c>
      <c r="S1016" s="25" t="b">
        <f>AND(Main_table[[#This Row],[Order Date]] &gt; DATE(2022,8,12), Main_table[[#This Row],[Order Date]] &lt;=DATE(2022,9,12))</f>
        <v>1</v>
      </c>
    </row>
    <row r="1017" spans="2:19" ht="13.8" x14ac:dyDescent="0.25">
      <c r="B1017" s="6" t="s">
        <v>2521</v>
      </c>
      <c r="C1017" s="15">
        <v>44812</v>
      </c>
      <c r="D1017" s="6" t="str">
        <f>TEXT(Main_table[[#This Row],[Order Date]],"d")</f>
        <v>8</v>
      </c>
      <c r="E1017" s="6" t="str">
        <f>TEXT(Main_table[[#This Row],[Order Date]],"dddd")</f>
        <v>Thursday</v>
      </c>
      <c r="F1017" s="6" t="str">
        <f>TEXT(Main_table[[#This Row],[Order Date]],"mmmm")</f>
        <v>September</v>
      </c>
      <c r="G1017" s="6" t="s">
        <v>2240</v>
      </c>
      <c r="H1017" s="6" t="s">
        <v>2241</v>
      </c>
      <c r="I1017" s="6" t="s">
        <v>27</v>
      </c>
      <c r="J1017" s="6" t="s">
        <v>37</v>
      </c>
      <c r="K1017" s="25">
        <v>1500</v>
      </c>
      <c r="L1017" s="26">
        <v>33</v>
      </c>
      <c r="M1017" s="25">
        <f>Main_table[[#This Row],[Qty]]*Main_table[[#This Row],[Price]]</f>
        <v>49500</v>
      </c>
      <c r="N1017" s="6" t="s">
        <v>17</v>
      </c>
      <c r="O1017" s="25">
        <f>SUMIFS(Main_table[Amount], Main_table[Order Date], "&gt;"&amp;Main_table[[#This Row],[Order Date]]-30,Main_table[Order Date], "&lt;="&amp;Main_table[[#This Row],[Order Date]])</f>
        <v>6993310</v>
      </c>
      <c r="P1017" s="25">
        <f>SUMIFS(Main_table[Amount], Main_table[Order Date], "&gt;"&amp;Main_table[[#This Row],[Order Date]]-90,Main_table[Order Date], "&lt;="&amp;Main_table[[#This Row],[Order Date]])</f>
        <v>10677440</v>
      </c>
      <c r="Q1017" s="25">
        <f>SUMIFS(Main_table[Amount], Main_table[Order Date], "&gt;"&amp;DATE(2022, 9, 12)-30, Main_table[Order Date], "&lt;="&amp;DATE(2022, 9, 12))</f>
        <v>8929710</v>
      </c>
      <c r="R1017" s="25">
        <f>SUMIFS(Main_table[Amount], Main_table[Order Date], "&gt;"&amp;DATE(2022, 9, 12)-90, Main_table[Order Date], "&lt;="&amp;DATE(2022, 9, 12))</f>
        <v>12529390</v>
      </c>
      <c r="S1017" s="25" t="b">
        <f>AND(Main_table[[#This Row],[Order Date]] &gt; DATE(2022,8,12), Main_table[[#This Row],[Order Date]] &lt;=DATE(2022,9,12))</f>
        <v>1</v>
      </c>
    </row>
    <row r="1018" spans="2:19" ht="13.8" x14ac:dyDescent="0.25">
      <c r="B1018" s="6" t="s">
        <v>2522</v>
      </c>
      <c r="C1018" s="15">
        <v>44812</v>
      </c>
      <c r="D1018" s="6" t="str">
        <f>TEXT(Main_table[[#This Row],[Order Date]],"d")</f>
        <v>8</v>
      </c>
      <c r="E1018" s="6" t="str">
        <f>TEXT(Main_table[[#This Row],[Order Date]],"dddd")</f>
        <v>Thursday</v>
      </c>
      <c r="F1018" s="6" t="str">
        <f>TEXT(Main_table[[#This Row],[Order Date]],"mmmm")</f>
        <v>September</v>
      </c>
      <c r="G1018" s="6" t="s">
        <v>2243</v>
      </c>
      <c r="H1018" s="6" t="s">
        <v>2244</v>
      </c>
      <c r="I1018" s="6" t="s">
        <v>32</v>
      </c>
      <c r="J1018" s="6" t="s">
        <v>41</v>
      </c>
      <c r="K1018" s="25">
        <v>210</v>
      </c>
      <c r="L1018" s="26">
        <v>23</v>
      </c>
      <c r="M1018" s="25">
        <f>Main_table[[#This Row],[Qty]]*Main_table[[#This Row],[Price]]</f>
        <v>4830</v>
      </c>
      <c r="N1018" s="6" t="s">
        <v>23</v>
      </c>
      <c r="O1018" s="25">
        <f>SUMIFS(Main_table[Amount], Main_table[Order Date], "&gt;"&amp;Main_table[[#This Row],[Order Date]]-30,Main_table[Order Date], "&lt;="&amp;Main_table[[#This Row],[Order Date]])</f>
        <v>6993310</v>
      </c>
      <c r="P1018" s="25">
        <f>SUMIFS(Main_table[Amount], Main_table[Order Date], "&gt;"&amp;Main_table[[#This Row],[Order Date]]-90,Main_table[Order Date], "&lt;="&amp;Main_table[[#This Row],[Order Date]])</f>
        <v>10677440</v>
      </c>
      <c r="Q1018" s="25">
        <f>SUMIFS(Main_table[Amount], Main_table[Order Date], "&gt;"&amp;DATE(2022, 9, 12)-30, Main_table[Order Date], "&lt;="&amp;DATE(2022, 9, 12))</f>
        <v>8929710</v>
      </c>
      <c r="R1018" s="25">
        <f>SUMIFS(Main_table[Amount], Main_table[Order Date], "&gt;"&amp;DATE(2022, 9, 12)-90, Main_table[Order Date], "&lt;="&amp;DATE(2022, 9, 12))</f>
        <v>12529390</v>
      </c>
      <c r="S1018" s="25" t="b">
        <f>AND(Main_table[[#This Row],[Order Date]] &gt; DATE(2022,8,12), Main_table[[#This Row],[Order Date]] &lt;=DATE(2022,9,12))</f>
        <v>1</v>
      </c>
    </row>
    <row r="1019" spans="2:19" ht="13.8" x14ac:dyDescent="0.25">
      <c r="B1019" s="6" t="s">
        <v>2523</v>
      </c>
      <c r="C1019" s="15">
        <v>44813</v>
      </c>
      <c r="D1019" s="6" t="str">
        <f>TEXT(Main_table[[#This Row],[Order Date]],"d")</f>
        <v>9</v>
      </c>
      <c r="E1019" s="6" t="str">
        <f>TEXT(Main_table[[#This Row],[Order Date]],"dddd")</f>
        <v>Friday</v>
      </c>
      <c r="F1019" s="6" t="str">
        <f>TEXT(Main_table[[#This Row],[Order Date]],"mmmm")</f>
        <v>September</v>
      </c>
      <c r="G1019" s="6" t="s">
        <v>2246</v>
      </c>
      <c r="H1019" s="6" t="s">
        <v>2247</v>
      </c>
      <c r="I1019" s="6" t="s">
        <v>15</v>
      </c>
      <c r="J1019" s="6" t="s">
        <v>45</v>
      </c>
      <c r="K1019" s="25">
        <v>4000</v>
      </c>
      <c r="L1019" s="26">
        <v>12</v>
      </c>
      <c r="M1019" s="25">
        <f>Main_table[[#This Row],[Qty]]*Main_table[[#This Row],[Price]]</f>
        <v>48000</v>
      </c>
      <c r="N1019" s="29" t="s">
        <v>17</v>
      </c>
      <c r="O1019" s="25">
        <f>SUMIFS(Main_table[Amount], Main_table[Order Date], "&gt;"&amp;Main_table[[#This Row],[Order Date]]-30,Main_table[Order Date], "&lt;="&amp;Main_table[[#This Row],[Order Date]])</f>
        <v>7320930</v>
      </c>
      <c r="P1019" s="25">
        <f>SUMIFS(Main_table[Amount], Main_table[Order Date], "&gt;"&amp;Main_table[[#This Row],[Order Date]]-90,Main_table[Order Date], "&lt;="&amp;Main_table[[#This Row],[Order Date]])</f>
        <v>10949130</v>
      </c>
      <c r="Q1019" s="25">
        <f>SUMIFS(Main_table[Amount], Main_table[Order Date], "&gt;"&amp;DATE(2022, 9, 12)-30, Main_table[Order Date], "&lt;="&amp;DATE(2022, 9, 12))</f>
        <v>8929710</v>
      </c>
      <c r="R1019" s="25">
        <f>SUMIFS(Main_table[Amount], Main_table[Order Date], "&gt;"&amp;DATE(2022, 9, 12)-90, Main_table[Order Date], "&lt;="&amp;DATE(2022, 9, 12))</f>
        <v>12529390</v>
      </c>
      <c r="S1019" s="25" t="b">
        <f>AND(Main_table[[#This Row],[Order Date]] &gt; DATE(2022,8,12), Main_table[[#This Row],[Order Date]] &lt;=DATE(2022,9,12))</f>
        <v>1</v>
      </c>
    </row>
    <row r="1020" spans="2:19" ht="13.8" x14ac:dyDescent="0.25">
      <c r="B1020" s="6" t="s">
        <v>2524</v>
      </c>
      <c r="C1020" s="15">
        <v>44813</v>
      </c>
      <c r="D1020" s="6" t="str">
        <f>TEXT(Main_table[[#This Row],[Order Date]],"d")</f>
        <v>9</v>
      </c>
      <c r="E1020" s="6" t="str">
        <f>TEXT(Main_table[[#This Row],[Order Date]],"dddd")</f>
        <v>Friday</v>
      </c>
      <c r="F1020" s="6" t="str">
        <f>TEXT(Main_table[[#This Row],[Order Date]],"mmmm")</f>
        <v>September</v>
      </c>
      <c r="G1020" s="6" t="s">
        <v>2180</v>
      </c>
      <c r="H1020" s="6" t="s">
        <v>2181</v>
      </c>
      <c r="I1020" s="6" t="s">
        <v>27</v>
      </c>
      <c r="J1020" s="6" t="s">
        <v>37</v>
      </c>
      <c r="K1020" s="25">
        <v>3200</v>
      </c>
      <c r="L1020" s="26">
        <v>23</v>
      </c>
      <c r="M1020" s="25">
        <f>Main_table[[#This Row],[Qty]]*Main_table[[#This Row],[Price]]</f>
        <v>73600</v>
      </c>
      <c r="N1020" s="6" t="s">
        <v>23</v>
      </c>
      <c r="O1020" s="25">
        <f>SUMIFS(Main_table[Amount], Main_table[Order Date], "&gt;"&amp;Main_table[[#This Row],[Order Date]]-30,Main_table[Order Date], "&lt;="&amp;Main_table[[#This Row],[Order Date]])</f>
        <v>7320930</v>
      </c>
      <c r="P1020" s="25">
        <f>SUMIFS(Main_table[Amount], Main_table[Order Date], "&gt;"&amp;Main_table[[#This Row],[Order Date]]-90,Main_table[Order Date], "&lt;="&amp;Main_table[[#This Row],[Order Date]])</f>
        <v>10949130</v>
      </c>
      <c r="Q1020" s="25">
        <f>SUMIFS(Main_table[Amount], Main_table[Order Date], "&gt;"&amp;DATE(2022, 9, 12)-30, Main_table[Order Date], "&lt;="&amp;DATE(2022, 9, 12))</f>
        <v>8929710</v>
      </c>
      <c r="R1020" s="25">
        <f>SUMIFS(Main_table[Amount], Main_table[Order Date], "&gt;"&amp;DATE(2022, 9, 12)-90, Main_table[Order Date], "&lt;="&amp;DATE(2022, 9, 12))</f>
        <v>12529390</v>
      </c>
      <c r="S1020" s="25" t="b">
        <f>AND(Main_table[[#This Row],[Order Date]] &gt; DATE(2022,8,12), Main_table[[#This Row],[Order Date]] &lt;=DATE(2022,9,12))</f>
        <v>1</v>
      </c>
    </row>
    <row r="1021" spans="2:19" ht="13.8" x14ac:dyDescent="0.25">
      <c r="B1021" s="6" t="s">
        <v>2525</v>
      </c>
      <c r="C1021" s="15">
        <v>44813</v>
      </c>
      <c r="D1021" s="6" t="str">
        <f>TEXT(Main_table[[#This Row],[Order Date]],"d")</f>
        <v>9</v>
      </c>
      <c r="E1021" s="6" t="str">
        <f>TEXT(Main_table[[#This Row],[Order Date]],"dddd")</f>
        <v>Friday</v>
      </c>
      <c r="F1021" s="6" t="str">
        <f>TEXT(Main_table[[#This Row],[Order Date]],"mmmm")</f>
        <v>September</v>
      </c>
      <c r="G1021" s="6" t="s">
        <v>2183</v>
      </c>
      <c r="H1021" s="6" t="s">
        <v>2184</v>
      </c>
      <c r="I1021" s="6" t="s">
        <v>32</v>
      </c>
      <c r="J1021" s="6" t="s">
        <v>41</v>
      </c>
      <c r="K1021" s="25">
        <v>2900</v>
      </c>
      <c r="L1021" s="26">
        <v>34</v>
      </c>
      <c r="M1021" s="25">
        <f>Main_table[[#This Row],[Qty]]*Main_table[[#This Row],[Price]]</f>
        <v>98600</v>
      </c>
      <c r="N1021" s="6" t="s">
        <v>17</v>
      </c>
      <c r="O1021" s="25">
        <f>SUMIFS(Main_table[Amount], Main_table[Order Date], "&gt;"&amp;Main_table[[#This Row],[Order Date]]-30,Main_table[Order Date], "&lt;="&amp;Main_table[[#This Row],[Order Date]])</f>
        <v>7320930</v>
      </c>
      <c r="P1021" s="25">
        <f>SUMIFS(Main_table[Amount], Main_table[Order Date], "&gt;"&amp;Main_table[[#This Row],[Order Date]]-90,Main_table[Order Date], "&lt;="&amp;Main_table[[#This Row],[Order Date]])</f>
        <v>10949130</v>
      </c>
      <c r="Q1021" s="25">
        <f>SUMIFS(Main_table[Amount], Main_table[Order Date], "&gt;"&amp;DATE(2022, 9, 12)-30, Main_table[Order Date], "&lt;="&amp;DATE(2022, 9, 12))</f>
        <v>8929710</v>
      </c>
      <c r="R1021" s="25">
        <f>SUMIFS(Main_table[Amount], Main_table[Order Date], "&gt;"&amp;DATE(2022, 9, 12)-90, Main_table[Order Date], "&lt;="&amp;DATE(2022, 9, 12))</f>
        <v>12529390</v>
      </c>
      <c r="S1021" s="25" t="b">
        <f>AND(Main_table[[#This Row],[Order Date]] &gt; DATE(2022,8,12), Main_table[[#This Row],[Order Date]] &lt;=DATE(2022,9,12))</f>
        <v>1</v>
      </c>
    </row>
    <row r="1022" spans="2:19" ht="13.8" x14ac:dyDescent="0.25">
      <c r="B1022" s="6" t="s">
        <v>2526</v>
      </c>
      <c r="C1022" s="15">
        <v>44813</v>
      </c>
      <c r="D1022" s="6" t="str">
        <f>TEXT(Main_table[[#This Row],[Order Date]],"d")</f>
        <v>9</v>
      </c>
      <c r="E1022" s="6" t="str">
        <f>TEXT(Main_table[[#This Row],[Order Date]],"dddd")</f>
        <v>Friday</v>
      </c>
      <c r="F1022" s="6" t="str">
        <f>TEXT(Main_table[[#This Row],[Order Date]],"mmmm")</f>
        <v>September</v>
      </c>
      <c r="G1022" s="6" t="s">
        <v>2186</v>
      </c>
      <c r="H1022" s="6" t="s">
        <v>2187</v>
      </c>
      <c r="I1022" s="6" t="s">
        <v>15</v>
      </c>
      <c r="J1022" s="6" t="s">
        <v>45</v>
      </c>
      <c r="K1022" s="25">
        <v>190</v>
      </c>
      <c r="L1022" s="26">
        <v>43</v>
      </c>
      <c r="M1022" s="25">
        <f>Main_table[[#This Row],[Qty]]*Main_table[[#This Row],[Price]]</f>
        <v>8170</v>
      </c>
      <c r="N1022" s="29" t="s">
        <v>23</v>
      </c>
      <c r="O1022" s="25">
        <f>SUMIFS(Main_table[Amount], Main_table[Order Date], "&gt;"&amp;Main_table[[#This Row],[Order Date]]-30,Main_table[Order Date], "&lt;="&amp;Main_table[[#This Row],[Order Date]])</f>
        <v>7320930</v>
      </c>
      <c r="P1022" s="25">
        <f>SUMIFS(Main_table[Amount], Main_table[Order Date], "&gt;"&amp;Main_table[[#This Row],[Order Date]]-90,Main_table[Order Date], "&lt;="&amp;Main_table[[#This Row],[Order Date]])</f>
        <v>10949130</v>
      </c>
      <c r="Q1022" s="25">
        <f>SUMIFS(Main_table[Amount], Main_table[Order Date], "&gt;"&amp;DATE(2022, 9, 12)-30, Main_table[Order Date], "&lt;="&amp;DATE(2022, 9, 12))</f>
        <v>8929710</v>
      </c>
      <c r="R1022" s="25">
        <f>SUMIFS(Main_table[Amount], Main_table[Order Date], "&gt;"&amp;DATE(2022, 9, 12)-90, Main_table[Order Date], "&lt;="&amp;DATE(2022, 9, 12))</f>
        <v>12529390</v>
      </c>
      <c r="S1022" s="25" t="b">
        <f>AND(Main_table[[#This Row],[Order Date]] &gt; DATE(2022,8,12), Main_table[[#This Row],[Order Date]] &lt;=DATE(2022,9,12))</f>
        <v>1</v>
      </c>
    </row>
    <row r="1023" spans="2:19" ht="13.8" x14ac:dyDescent="0.25">
      <c r="B1023" s="6" t="s">
        <v>2527</v>
      </c>
      <c r="C1023" s="15">
        <v>44813</v>
      </c>
      <c r="D1023" s="6" t="str">
        <f>TEXT(Main_table[[#This Row],[Order Date]],"d")</f>
        <v>9</v>
      </c>
      <c r="E1023" s="6" t="str">
        <f>TEXT(Main_table[[#This Row],[Order Date]],"dddd")</f>
        <v>Friday</v>
      </c>
      <c r="F1023" s="6" t="str">
        <f>TEXT(Main_table[[#This Row],[Order Date]],"mmmm")</f>
        <v>September</v>
      </c>
      <c r="G1023" s="6" t="s">
        <v>2189</v>
      </c>
      <c r="H1023" s="6" t="s">
        <v>2190</v>
      </c>
      <c r="I1023" s="6" t="s">
        <v>21</v>
      </c>
      <c r="J1023" s="6" t="s">
        <v>16</v>
      </c>
      <c r="K1023" s="25">
        <v>4000</v>
      </c>
      <c r="L1023" s="26">
        <v>32</v>
      </c>
      <c r="M1023" s="25">
        <f>Main_table[[#This Row],[Qty]]*Main_table[[#This Row],[Price]]</f>
        <v>128000</v>
      </c>
      <c r="N1023" s="6" t="s">
        <v>17</v>
      </c>
      <c r="O1023" s="25">
        <f>SUMIFS(Main_table[Amount], Main_table[Order Date], "&gt;"&amp;Main_table[[#This Row],[Order Date]]-30,Main_table[Order Date], "&lt;="&amp;Main_table[[#This Row],[Order Date]])</f>
        <v>7320930</v>
      </c>
      <c r="P1023" s="25">
        <f>SUMIFS(Main_table[Amount], Main_table[Order Date], "&gt;"&amp;Main_table[[#This Row],[Order Date]]-90,Main_table[Order Date], "&lt;="&amp;Main_table[[#This Row],[Order Date]])</f>
        <v>10949130</v>
      </c>
      <c r="Q1023" s="25">
        <f>SUMIFS(Main_table[Amount], Main_table[Order Date], "&gt;"&amp;DATE(2022, 9, 12)-30, Main_table[Order Date], "&lt;="&amp;DATE(2022, 9, 12))</f>
        <v>8929710</v>
      </c>
      <c r="R1023" s="25">
        <f>SUMIFS(Main_table[Amount], Main_table[Order Date], "&gt;"&amp;DATE(2022, 9, 12)-90, Main_table[Order Date], "&lt;="&amp;DATE(2022, 9, 12))</f>
        <v>12529390</v>
      </c>
      <c r="S1023" s="25" t="b">
        <f>AND(Main_table[[#This Row],[Order Date]] &gt; DATE(2022,8,12), Main_table[[#This Row],[Order Date]] &lt;=DATE(2022,9,12))</f>
        <v>1</v>
      </c>
    </row>
    <row r="1024" spans="2:19" ht="13.8" x14ac:dyDescent="0.25">
      <c r="B1024" s="6" t="s">
        <v>2528</v>
      </c>
      <c r="C1024" s="15">
        <v>44814</v>
      </c>
      <c r="D1024" s="6" t="str">
        <f>TEXT(Main_table[[#This Row],[Order Date]],"d")</f>
        <v>10</v>
      </c>
      <c r="E1024" s="6" t="str">
        <f>TEXT(Main_table[[#This Row],[Order Date]],"dddd")</f>
        <v>Saturday</v>
      </c>
      <c r="F1024" s="6" t="str">
        <f>TEXT(Main_table[[#This Row],[Order Date]],"mmmm")</f>
        <v>September</v>
      </c>
      <c r="G1024" s="6" t="s">
        <v>2192</v>
      </c>
      <c r="H1024" s="6" t="s">
        <v>2193</v>
      </c>
      <c r="I1024" s="6" t="s">
        <v>27</v>
      </c>
      <c r="J1024" s="6" t="s">
        <v>22</v>
      </c>
      <c r="K1024" s="25">
        <v>1500</v>
      </c>
      <c r="L1024" s="26">
        <v>45</v>
      </c>
      <c r="M1024" s="25">
        <f>Main_table[[#This Row],[Qty]]*Main_table[[#This Row],[Price]]</f>
        <v>67500</v>
      </c>
      <c r="N1024" s="6" t="s">
        <v>23</v>
      </c>
      <c r="O1024" s="25">
        <f>SUMIFS(Main_table[Amount], Main_table[Order Date], "&gt;"&amp;Main_table[[#This Row],[Order Date]]-30,Main_table[Order Date], "&lt;="&amp;Main_table[[#This Row],[Order Date]])</f>
        <v>7921490</v>
      </c>
      <c r="P1024" s="25">
        <f>SUMIFS(Main_table[Amount], Main_table[Order Date], "&gt;"&amp;Main_table[[#This Row],[Order Date]]-90,Main_table[Order Date], "&lt;="&amp;Main_table[[#This Row],[Order Date]])</f>
        <v>11535670</v>
      </c>
      <c r="Q1024" s="25">
        <f>SUMIFS(Main_table[Amount], Main_table[Order Date], "&gt;"&amp;DATE(2022, 9, 12)-30, Main_table[Order Date], "&lt;="&amp;DATE(2022, 9, 12))</f>
        <v>8929710</v>
      </c>
      <c r="R1024" s="25">
        <f>SUMIFS(Main_table[Amount], Main_table[Order Date], "&gt;"&amp;DATE(2022, 9, 12)-90, Main_table[Order Date], "&lt;="&amp;DATE(2022, 9, 12))</f>
        <v>12529390</v>
      </c>
      <c r="S1024" s="25" t="b">
        <f>AND(Main_table[[#This Row],[Order Date]] &gt; DATE(2022,8,12), Main_table[[#This Row],[Order Date]] &lt;=DATE(2022,9,12))</f>
        <v>1</v>
      </c>
    </row>
    <row r="1025" spans="2:19" ht="13.8" x14ac:dyDescent="0.25">
      <c r="B1025" s="6" t="s">
        <v>2529</v>
      </c>
      <c r="C1025" s="15">
        <v>44814</v>
      </c>
      <c r="D1025" s="6" t="str">
        <f>TEXT(Main_table[[#This Row],[Order Date]],"d")</f>
        <v>10</v>
      </c>
      <c r="E1025" s="6" t="str">
        <f>TEXT(Main_table[[#This Row],[Order Date]],"dddd")</f>
        <v>Saturday</v>
      </c>
      <c r="F1025" s="6" t="str">
        <f>TEXT(Main_table[[#This Row],[Order Date]],"mmmm")</f>
        <v>September</v>
      </c>
      <c r="G1025" s="6" t="s">
        <v>2195</v>
      </c>
      <c r="H1025" s="6" t="s">
        <v>2196</v>
      </c>
      <c r="I1025" s="6" t="s">
        <v>32</v>
      </c>
      <c r="J1025" s="6" t="s">
        <v>28</v>
      </c>
      <c r="K1025" s="25">
        <v>210</v>
      </c>
      <c r="L1025" s="26">
        <v>65</v>
      </c>
      <c r="M1025" s="25">
        <f>Main_table[[#This Row],[Qty]]*Main_table[[#This Row],[Price]]</f>
        <v>13650</v>
      </c>
      <c r="N1025" s="6" t="s">
        <v>17</v>
      </c>
      <c r="O1025" s="25">
        <f>SUMIFS(Main_table[Amount], Main_table[Order Date], "&gt;"&amp;Main_table[[#This Row],[Order Date]]-30,Main_table[Order Date], "&lt;="&amp;Main_table[[#This Row],[Order Date]])</f>
        <v>7921490</v>
      </c>
      <c r="P1025" s="25">
        <f>SUMIFS(Main_table[Amount], Main_table[Order Date], "&gt;"&amp;Main_table[[#This Row],[Order Date]]-90,Main_table[Order Date], "&lt;="&amp;Main_table[[#This Row],[Order Date]])</f>
        <v>11535670</v>
      </c>
      <c r="Q1025" s="25">
        <f>SUMIFS(Main_table[Amount], Main_table[Order Date], "&gt;"&amp;DATE(2022, 9, 12)-30, Main_table[Order Date], "&lt;="&amp;DATE(2022, 9, 12))</f>
        <v>8929710</v>
      </c>
      <c r="R1025" s="25">
        <f>SUMIFS(Main_table[Amount], Main_table[Order Date], "&gt;"&amp;DATE(2022, 9, 12)-90, Main_table[Order Date], "&lt;="&amp;DATE(2022, 9, 12))</f>
        <v>12529390</v>
      </c>
      <c r="S1025" s="25" t="b">
        <f>AND(Main_table[[#This Row],[Order Date]] &gt; DATE(2022,8,12), Main_table[[#This Row],[Order Date]] &lt;=DATE(2022,9,12))</f>
        <v>1</v>
      </c>
    </row>
    <row r="1026" spans="2:19" ht="13.8" x14ac:dyDescent="0.25">
      <c r="B1026" s="6" t="s">
        <v>2530</v>
      </c>
      <c r="C1026" s="15">
        <v>44814</v>
      </c>
      <c r="D1026" s="6" t="str">
        <f>TEXT(Main_table[[#This Row],[Order Date]],"d")</f>
        <v>10</v>
      </c>
      <c r="E1026" s="6" t="str">
        <f>TEXT(Main_table[[#This Row],[Order Date]],"dddd")</f>
        <v>Saturday</v>
      </c>
      <c r="F1026" s="6" t="str">
        <f>TEXT(Main_table[[#This Row],[Order Date]],"mmmm")</f>
        <v>September</v>
      </c>
      <c r="G1026" s="6" t="s">
        <v>2198</v>
      </c>
      <c r="H1026" s="6" t="s">
        <v>2199</v>
      </c>
      <c r="I1026" s="6" t="s">
        <v>15</v>
      </c>
      <c r="J1026" s="6" t="s">
        <v>33</v>
      </c>
      <c r="K1026" s="25">
        <v>4000</v>
      </c>
      <c r="L1026" s="26">
        <v>55</v>
      </c>
      <c r="M1026" s="25">
        <f>Main_table[[#This Row],[Qty]]*Main_table[[#This Row],[Price]]</f>
        <v>220000</v>
      </c>
      <c r="N1026" s="29" t="s">
        <v>23</v>
      </c>
      <c r="O1026" s="25">
        <f>SUMIFS(Main_table[Amount], Main_table[Order Date], "&gt;"&amp;Main_table[[#This Row],[Order Date]]-30,Main_table[Order Date], "&lt;="&amp;Main_table[[#This Row],[Order Date]])</f>
        <v>7921490</v>
      </c>
      <c r="P1026" s="25">
        <f>SUMIFS(Main_table[Amount], Main_table[Order Date], "&gt;"&amp;Main_table[[#This Row],[Order Date]]-90,Main_table[Order Date], "&lt;="&amp;Main_table[[#This Row],[Order Date]])</f>
        <v>11535670</v>
      </c>
      <c r="Q1026" s="25">
        <f>SUMIFS(Main_table[Amount], Main_table[Order Date], "&gt;"&amp;DATE(2022, 9, 12)-30, Main_table[Order Date], "&lt;="&amp;DATE(2022, 9, 12))</f>
        <v>8929710</v>
      </c>
      <c r="R1026" s="25">
        <f>SUMIFS(Main_table[Amount], Main_table[Order Date], "&gt;"&amp;DATE(2022, 9, 12)-90, Main_table[Order Date], "&lt;="&amp;DATE(2022, 9, 12))</f>
        <v>12529390</v>
      </c>
      <c r="S1026" s="25" t="b">
        <f>AND(Main_table[[#This Row],[Order Date]] &gt; DATE(2022,8,12), Main_table[[#This Row],[Order Date]] &lt;=DATE(2022,9,12))</f>
        <v>1</v>
      </c>
    </row>
    <row r="1027" spans="2:19" ht="13.8" x14ac:dyDescent="0.25">
      <c r="B1027" s="6" t="s">
        <v>2531</v>
      </c>
      <c r="C1027" s="15">
        <v>44814</v>
      </c>
      <c r="D1027" s="6" t="str">
        <f>TEXT(Main_table[[#This Row],[Order Date]],"d")</f>
        <v>10</v>
      </c>
      <c r="E1027" s="6" t="str">
        <f>TEXT(Main_table[[#This Row],[Order Date]],"dddd")</f>
        <v>Saturday</v>
      </c>
      <c r="F1027" s="6" t="str">
        <f>TEXT(Main_table[[#This Row],[Order Date]],"mmmm")</f>
        <v>September</v>
      </c>
      <c r="G1027" s="6" t="s">
        <v>2201</v>
      </c>
      <c r="H1027" s="6" t="s">
        <v>2202</v>
      </c>
      <c r="I1027" s="6" t="s">
        <v>21</v>
      </c>
      <c r="J1027" s="6" t="s">
        <v>37</v>
      </c>
      <c r="K1027" s="25">
        <v>3200</v>
      </c>
      <c r="L1027" s="26">
        <v>54</v>
      </c>
      <c r="M1027" s="25">
        <f>Main_table[[#This Row],[Qty]]*Main_table[[#This Row],[Price]]</f>
        <v>172800</v>
      </c>
      <c r="N1027" s="6" t="s">
        <v>17</v>
      </c>
      <c r="O1027" s="25">
        <f>SUMIFS(Main_table[Amount], Main_table[Order Date], "&gt;"&amp;Main_table[[#This Row],[Order Date]]-30,Main_table[Order Date], "&lt;="&amp;Main_table[[#This Row],[Order Date]])</f>
        <v>7921490</v>
      </c>
      <c r="P1027" s="25">
        <f>SUMIFS(Main_table[Amount], Main_table[Order Date], "&gt;"&amp;Main_table[[#This Row],[Order Date]]-90,Main_table[Order Date], "&lt;="&amp;Main_table[[#This Row],[Order Date]])</f>
        <v>11535670</v>
      </c>
      <c r="Q1027" s="25">
        <f>SUMIFS(Main_table[Amount], Main_table[Order Date], "&gt;"&amp;DATE(2022, 9, 12)-30, Main_table[Order Date], "&lt;="&amp;DATE(2022, 9, 12))</f>
        <v>8929710</v>
      </c>
      <c r="R1027" s="25">
        <f>SUMIFS(Main_table[Amount], Main_table[Order Date], "&gt;"&amp;DATE(2022, 9, 12)-90, Main_table[Order Date], "&lt;="&amp;DATE(2022, 9, 12))</f>
        <v>12529390</v>
      </c>
      <c r="S1027" s="25" t="b">
        <f>AND(Main_table[[#This Row],[Order Date]] &gt; DATE(2022,8,12), Main_table[[#This Row],[Order Date]] &lt;=DATE(2022,9,12))</f>
        <v>1</v>
      </c>
    </row>
    <row r="1028" spans="2:19" ht="13.8" x14ac:dyDescent="0.25">
      <c r="B1028" s="6" t="s">
        <v>2532</v>
      </c>
      <c r="C1028" s="15">
        <v>44814</v>
      </c>
      <c r="D1028" s="6" t="str">
        <f>TEXT(Main_table[[#This Row],[Order Date]],"d")</f>
        <v>10</v>
      </c>
      <c r="E1028" s="6" t="str">
        <f>TEXT(Main_table[[#This Row],[Order Date]],"dddd")</f>
        <v>Saturday</v>
      </c>
      <c r="F1028" s="6" t="str">
        <f>TEXT(Main_table[[#This Row],[Order Date]],"mmmm")</f>
        <v>September</v>
      </c>
      <c r="G1028" s="6" t="s">
        <v>2204</v>
      </c>
      <c r="H1028" s="6" t="s">
        <v>2205</v>
      </c>
      <c r="I1028" s="6" t="s">
        <v>27</v>
      </c>
      <c r="J1028" s="6" t="s">
        <v>41</v>
      </c>
      <c r="K1028" s="25">
        <v>2900</v>
      </c>
      <c r="L1028" s="26">
        <v>56</v>
      </c>
      <c r="M1028" s="25">
        <f>Main_table[[#This Row],[Qty]]*Main_table[[#This Row],[Price]]</f>
        <v>162400</v>
      </c>
      <c r="N1028" s="6" t="s">
        <v>23</v>
      </c>
      <c r="O1028" s="25">
        <f>SUMIFS(Main_table[Amount], Main_table[Order Date], "&gt;"&amp;Main_table[[#This Row],[Order Date]]-30,Main_table[Order Date], "&lt;="&amp;Main_table[[#This Row],[Order Date]])</f>
        <v>7921490</v>
      </c>
      <c r="P1028" s="25">
        <f>SUMIFS(Main_table[Amount], Main_table[Order Date], "&gt;"&amp;Main_table[[#This Row],[Order Date]]-90,Main_table[Order Date], "&lt;="&amp;Main_table[[#This Row],[Order Date]])</f>
        <v>11535670</v>
      </c>
      <c r="Q1028" s="25">
        <f>SUMIFS(Main_table[Amount], Main_table[Order Date], "&gt;"&amp;DATE(2022, 9, 12)-30, Main_table[Order Date], "&lt;="&amp;DATE(2022, 9, 12))</f>
        <v>8929710</v>
      </c>
      <c r="R1028" s="25">
        <f>SUMIFS(Main_table[Amount], Main_table[Order Date], "&gt;"&amp;DATE(2022, 9, 12)-90, Main_table[Order Date], "&lt;="&amp;DATE(2022, 9, 12))</f>
        <v>12529390</v>
      </c>
      <c r="S1028" s="25" t="b">
        <f>AND(Main_table[[#This Row],[Order Date]] &gt; DATE(2022,8,12), Main_table[[#This Row],[Order Date]] &lt;=DATE(2022,9,12))</f>
        <v>1</v>
      </c>
    </row>
    <row r="1029" spans="2:19" ht="13.8" x14ac:dyDescent="0.25">
      <c r="B1029" s="6" t="s">
        <v>2533</v>
      </c>
      <c r="C1029" s="15">
        <v>44815</v>
      </c>
      <c r="D1029" s="6" t="str">
        <f>TEXT(Main_table[[#This Row],[Order Date]],"d")</f>
        <v>11</v>
      </c>
      <c r="E1029" s="6" t="str">
        <f>TEXT(Main_table[[#This Row],[Order Date]],"dddd")</f>
        <v>Sunday</v>
      </c>
      <c r="F1029" s="6" t="str">
        <f>TEXT(Main_table[[#This Row],[Order Date]],"mmmm")</f>
        <v>September</v>
      </c>
      <c r="G1029" s="6" t="s">
        <v>2207</v>
      </c>
      <c r="H1029" s="6" t="s">
        <v>2208</v>
      </c>
      <c r="I1029" s="6" t="s">
        <v>32</v>
      </c>
      <c r="J1029" s="6" t="s">
        <v>45</v>
      </c>
      <c r="K1029" s="25">
        <v>190</v>
      </c>
      <c r="L1029" s="26">
        <v>54</v>
      </c>
      <c r="M1029" s="25">
        <f>Main_table[[#This Row],[Qty]]*Main_table[[#This Row],[Price]]</f>
        <v>10260</v>
      </c>
      <c r="N1029" s="6" t="s">
        <v>17</v>
      </c>
      <c r="O1029" s="25">
        <f>SUMIFS(Main_table[Amount], Main_table[Order Date], "&gt;"&amp;Main_table[[#This Row],[Order Date]]-30,Main_table[Order Date], "&lt;="&amp;Main_table[[#This Row],[Order Date]])</f>
        <v>8312500</v>
      </c>
      <c r="P1029" s="25">
        <f>SUMIFS(Main_table[Amount], Main_table[Order Date], "&gt;"&amp;Main_table[[#This Row],[Order Date]]-90,Main_table[Order Date], "&lt;="&amp;Main_table[[#This Row],[Order Date]])</f>
        <v>11952940</v>
      </c>
      <c r="Q1029" s="25">
        <f>SUMIFS(Main_table[Amount], Main_table[Order Date], "&gt;"&amp;DATE(2022, 9, 12)-30, Main_table[Order Date], "&lt;="&amp;DATE(2022, 9, 12))</f>
        <v>8929710</v>
      </c>
      <c r="R1029" s="25">
        <f>SUMIFS(Main_table[Amount], Main_table[Order Date], "&gt;"&amp;DATE(2022, 9, 12)-90, Main_table[Order Date], "&lt;="&amp;DATE(2022, 9, 12))</f>
        <v>12529390</v>
      </c>
      <c r="S1029" s="25" t="b">
        <f>AND(Main_table[[#This Row],[Order Date]] &gt; DATE(2022,8,12), Main_table[[#This Row],[Order Date]] &lt;=DATE(2022,9,12))</f>
        <v>1</v>
      </c>
    </row>
    <row r="1030" spans="2:19" ht="13.8" x14ac:dyDescent="0.25">
      <c r="B1030" s="6" t="s">
        <v>2534</v>
      </c>
      <c r="C1030" s="15">
        <v>44815</v>
      </c>
      <c r="D1030" s="6" t="str">
        <f>TEXT(Main_table[[#This Row],[Order Date]],"d")</f>
        <v>11</v>
      </c>
      <c r="E1030" s="6" t="str">
        <f>TEXT(Main_table[[#This Row],[Order Date]],"dddd")</f>
        <v>Sunday</v>
      </c>
      <c r="F1030" s="6" t="str">
        <f>TEXT(Main_table[[#This Row],[Order Date]],"mmmm")</f>
        <v>September</v>
      </c>
      <c r="G1030" s="6" t="s">
        <v>2210</v>
      </c>
      <c r="H1030" s="6" t="s">
        <v>2211</v>
      </c>
      <c r="I1030" s="6" t="s">
        <v>15</v>
      </c>
      <c r="J1030" s="6" t="s">
        <v>16</v>
      </c>
      <c r="K1030" s="25">
        <v>4000</v>
      </c>
      <c r="L1030" s="26">
        <v>35</v>
      </c>
      <c r="M1030" s="25">
        <f>Main_table[[#This Row],[Qty]]*Main_table[[#This Row],[Price]]</f>
        <v>140000</v>
      </c>
      <c r="N1030" s="29" t="s">
        <v>23</v>
      </c>
      <c r="O1030" s="25">
        <f>SUMIFS(Main_table[Amount], Main_table[Order Date], "&gt;"&amp;Main_table[[#This Row],[Order Date]]-30,Main_table[Order Date], "&lt;="&amp;Main_table[[#This Row],[Order Date]])</f>
        <v>8312500</v>
      </c>
      <c r="P1030" s="25">
        <f>SUMIFS(Main_table[Amount], Main_table[Order Date], "&gt;"&amp;Main_table[[#This Row],[Order Date]]-90,Main_table[Order Date], "&lt;="&amp;Main_table[[#This Row],[Order Date]])</f>
        <v>11952940</v>
      </c>
      <c r="Q1030" s="25">
        <f>SUMIFS(Main_table[Amount], Main_table[Order Date], "&gt;"&amp;DATE(2022, 9, 12)-30, Main_table[Order Date], "&lt;="&amp;DATE(2022, 9, 12))</f>
        <v>8929710</v>
      </c>
      <c r="R1030" s="25">
        <f>SUMIFS(Main_table[Amount], Main_table[Order Date], "&gt;"&amp;DATE(2022, 9, 12)-90, Main_table[Order Date], "&lt;="&amp;DATE(2022, 9, 12))</f>
        <v>12529390</v>
      </c>
      <c r="S1030" s="25" t="b">
        <f>AND(Main_table[[#This Row],[Order Date]] &gt; DATE(2022,8,12), Main_table[[#This Row],[Order Date]] &lt;=DATE(2022,9,12))</f>
        <v>1</v>
      </c>
    </row>
    <row r="1031" spans="2:19" ht="13.8" x14ac:dyDescent="0.25">
      <c r="B1031" s="6" t="s">
        <v>2535</v>
      </c>
      <c r="C1031" s="15">
        <v>44815</v>
      </c>
      <c r="D1031" s="6" t="str">
        <f>TEXT(Main_table[[#This Row],[Order Date]],"d")</f>
        <v>11</v>
      </c>
      <c r="E1031" s="6" t="str">
        <f>TEXT(Main_table[[#This Row],[Order Date]],"dddd")</f>
        <v>Sunday</v>
      </c>
      <c r="F1031" s="6" t="str">
        <f>TEXT(Main_table[[#This Row],[Order Date]],"mmmm")</f>
        <v>September</v>
      </c>
      <c r="G1031" s="6" t="s">
        <v>2213</v>
      </c>
      <c r="H1031" s="6" t="s">
        <v>2214</v>
      </c>
      <c r="I1031" s="6" t="s">
        <v>21</v>
      </c>
      <c r="J1031" s="6" t="s">
        <v>22</v>
      </c>
      <c r="K1031" s="25">
        <v>1500</v>
      </c>
      <c r="L1031" s="26">
        <v>63</v>
      </c>
      <c r="M1031" s="25">
        <f>Main_table[[#This Row],[Qty]]*Main_table[[#This Row],[Price]]</f>
        <v>94500</v>
      </c>
      <c r="N1031" s="6" t="s">
        <v>17</v>
      </c>
      <c r="O1031" s="25">
        <f>SUMIFS(Main_table[Amount], Main_table[Order Date], "&gt;"&amp;Main_table[[#This Row],[Order Date]]-30,Main_table[Order Date], "&lt;="&amp;Main_table[[#This Row],[Order Date]])</f>
        <v>8312500</v>
      </c>
      <c r="P1031" s="25">
        <f>SUMIFS(Main_table[Amount], Main_table[Order Date], "&gt;"&amp;Main_table[[#This Row],[Order Date]]-90,Main_table[Order Date], "&lt;="&amp;Main_table[[#This Row],[Order Date]])</f>
        <v>11952940</v>
      </c>
      <c r="Q1031" s="25">
        <f>SUMIFS(Main_table[Amount], Main_table[Order Date], "&gt;"&amp;DATE(2022, 9, 12)-30, Main_table[Order Date], "&lt;="&amp;DATE(2022, 9, 12))</f>
        <v>8929710</v>
      </c>
      <c r="R1031" s="25">
        <f>SUMIFS(Main_table[Amount], Main_table[Order Date], "&gt;"&amp;DATE(2022, 9, 12)-90, Main_table[Order Date], "&lt;="&amp;DATE(2022, 9, 12))</f>
        <v>12529390</v>
      </c>
      <c r="S1031" s="25" t="b">
        <f>AND(Main_table[[#This Row],[Order Date]] &gt; DATE(2022,8,12), Main_table[[#This Row],[Order Date]] &lt;=DATE(2022,9,12))</f>
        <v>1</v>
      </c>
    </row>
    <row r="1032" spans="2:19" ht="13.8" x14ac:dyDescent="0.25">
      <c r="B1032" s="6" t="s">
        <v>2536</v>
      </c>
      <c r="C1032" s="15">
        <v>44815</v>
      </c>
      <c r="D1032" s="6" t="str">
        <f>TEXT(Main_table[[#This Row],[Order Date]],"d")</f>
        <v>11</v>
      </c>
      <c r="E1032" s="6" t="str">
        <f>TEXT(Main_table[[#This Row],[Order Date]],"dddd")</f>
        <v>Sunday</v>
      </c>
      <c r="F1032" s="6" t="str">
        <f>TEXT(Main_table[[#This Row],[Order Date]],"mmmm")</f>
        <v>September</v>
      </c>
      <c r="G1032" s="6" t="s">
        <v>2216</v>
      </c>
      <c r="H1032" s="6" t="s">
        <v>2217</v>
      </c>
      <c r="I1032" s="6" t="s">
        <v>27</v>
      </c>
      <c r="J1032" s="6" t="s">
        <v>28</v>
      </c>
      <c r="K1032" s="25">
        <v>210</v>
      </c>
      <c r="L1032" s="26">
        <v>34</v>
      </c>
      <c r="M1032" s="25">
        <f>Main_table[[#This Row],[Qty]]*Main_table[[#This Row],[Price]]</f>
        <v>7140</v>
      </c>
      <c r="N1032" s="6" t="s">
        <v>23</v>
      </c>
      <c r="O1032" s="25">
        <f>SUMIFS(Main_table[Amount], Main_table[Order Date], "&gt;"&amp;Main_table[[#This Row],[Order Date]]-30,Main_table[Order Date], "&lt;="&amp;Main_table[[#This Row],[Order Date]])</f>
        <v>8312500</v>
      </c>
      <c r="P1032" s="25">
        <f>SUMIFS(Main_table[Amount], Main_table[Order Date], "&gt;"&amp;Main_table[[#This Row],[Order Date]]-90,Main_table[Order Date], "&lt;="&amp;Main_table[[#This Row],[Order Date]])</f>
        <v>11952940</v>
      </c>
      <c r="Q1032" s="25">
        <f>SUMIFS(Main_table[Amount], Main_table[Order Date], "&gt;"&amp;DATE(2022, 9, 12)-30, Main_table[Order Date], "&lt;="&amp;DATE(2022, 9, 12))</f>
        <v>8929710</v>
      </c>
      <c r="R1032" s="25">
        <f>SUMIFS(Main_table[Amount], Main_table[Order Date], "&gt;"&amp;DATE(2022, 9, 12)-90, Main_table[Order Date], "&lt;="&amp;DATE(2022, 9, 12))</f>
        <v>12529390</v>
      </c>
      <c r="S1032" s="25" t="b">
        <f>AND(Main_table[[#This Row],[Order Date]] &gt; DATE(2022,8,12), Main_table[[#This Row],[Order Date]] &lt;=DATE(2022,9,12))</f>
        <v>1</v>
      </c>
    </row>
    <row r="1033" spans="2:19" ht="13.8" x14ac:dyDescent="0.25">
      <c r="B1033" s="6" t="s">
        <v>2537</v>
      </c>
      <c r="C1033" s="15">
        <v>44815</v>
      </c>
      <c r="D1033" s="6" t="str">
        <f>TEXT(Main_table[[#This Row],[Order Date]],"d")</f>
        <v>11</v>
      </c>
      <c r="E1033" s="6" t="str">
        <f>TEXT(Main_table[[#This Row],[Order Date]],"dddd")</f>
        <v>Sunday</v>
      </c>
      <c r="F1033" s="6" t="str">
        <f>TEXT(Main_table[[#This Row],[Order Date]],"mmmm")</f>
        <v>September</v>
      </c>
      <c r="G1033" s="6" t="s">
        <v>2219</v>
      </c>
      <c r="H1033" s="6" t="s">
        <v>2220</v>
      </c>
      <c r="I1033" s="6" t="s">
        <v>32</v>
      </c>
      <c r="J1033" s="6" t="s">
        <v>33</v>
      </c>
      <c r="K1033" s="25">
        <v>4000</v>
      </c>
      <c r="L1033" s="26">
        <v>54</v>
      </c>
      <c r="M1033" s="25">
        <f>Main_table[[#This Row],[Qty]]*Main_table[[#This Row],[Price]]</f>
        <v>216000</v>
      </c>
      <c r="N1033" s="6" t="s">
        <v>17</v>
      </c>
      <c r="O1033" s="25">
        <f>SUMIFS(Main_table[Amount], Main_table[Order Date], "&gt;"&amp;Main_table[[#This Row],[Order Date]]-30,Main_table[Order Date], "&lt;="&amp;Main_table[[#This Row],[Order Date]])</f>
        <v>8312500</v>
      </c>
      <c r="P1033" s="25">
        <f>SUMIFS(Main_table[Amount], Main_table[Order Date], "&gt;"&amp;Main_table[[#This Row],[Order Date]]-90,Main_table[Order Date], "&lt;="&amp;Main_table[[#This Row],[Order Date]])</f>
        <v>11952940</v>
      </c>
      <c r="Q1033" s="25">
        <f>SUMIFS(Main_table[Amount], Main_table[Order Date], "&gt;"&amp;DATE(2022, 9, 12)-30, Main_table[Order Date], "&lt;="&amp;DATE(2022, 9, 12))</f>
        <v>8929710</v>
      </c>
      <c r="R1033" s="25">
        <f>SUMIFS(Main_table[Amount], Main_table[Order Date], "&gt;"&amp;DATE(2022, 9, 12)-90, Main_table[Order Date], "&lt;="&amp;DATE(2022, 9, 12))</f>
        <v>12529390</v>
      </c>
      <c r="S1033" s="25" t="b">
        <f>AND(Main_table[[#This Row],[Order Date]] &gt; DATE(2022,8,12), Main_table[[#This Row],[Order Date]] &lt;=DATE(2022,9,12))</f>
        <v>1</v>
      </c>
    </row>
    <row r="1034" spans="2:19" ht="13.8" x14ac:dyDescent="0.25">
      <c r="B1034" s="6" t="s">
        <v>2538</v>
      </c>
      <c r="C1034" s="15">
        <v>44816</v>
      </c>
      <c r="D1034" s="6" t="str">
        <f>TEXT(Main_table[[#This Row],[Order Date]],"d")</f>
        <v>12</v>
      </c>
      <c r="E1034" s="6" t="str">
        <f>TEXT(Main_table[[#This Row],[Order Date]],"dddd")</f>
        <v>Monday</v>
      </c>
      <c r="F1034" s="6" t="str">
        <f>TEXT(Main_table[[#This Row],[Order Date]],"mmmm")</f>
        <v>September</v>
      </c>
      <c r="G1034" s="6" t="s">
        <v>2222</v>
      </c>
      <c r="H1034" s="6" t="s">
        <v>2223</v>
      </c>
      <c r="I1034" s="6" t="s">
        <v>15</v>
      </c>
      <c r="J1034" s="6" t="s">
        <v>37</v>
      </c>
      <c r="K1034" s="25">
        <v>3200</v>
      </c>
      <c r="L1034" s="26">
        <v>45</v>
      </c>
      <c r="M1034" s="25">
        <f>Main_table[[#This Row],[Qty]]*Main_table[[#This Row],[Price]]</f>
        <v>144000</v>
      </c>
      <c r="N1034" s="29" t="s">
        <v>23</v>
      </c>
      <c r="O1034" s="25">
        <f>SUMIFS(Main_table[Amount], Main_table[Order Date], "&gt;"&amp;Main_table[[#This Row],[Order Date]]-30,Main_table[Order Date], "&lt;="&amp;Main_table[[#This Row],[Order Date]])</f>
        <v>8929710</v>
      </c>
      <c r="P1034" s="25">
        <f>SUMIFS(Main_table[Amount], Main_table[Order Date], "&gt;"&amp;Main_table[[#This Row],[Order Date]]-90,Main_table[Order Date], "&lt;="&amp;Main_table[[#This Row],[Order Date]])</f>
        <v>12529390</v>
      </c>
      <c r="Q1034" s="25">
        <f>SUMIFS(Main_table[Amount], Main_table[Order Date], "&gt;"&amp;DATE(2022, 9, 12)-30, Main_table[Order Date], "&lt;="&amp;DATE(2022, 9, 12))</f>
        <v>8929710</v>
      </c>
      <c r="R1034" s="25">
        <f>SUMIFS(Main_table[Amount], Main_table[Order Date], "&gt;"&amp;DATE(2022, 9, 12)-90, Main_table[Order Date], "&lt;="&amp;DATE(2022, 9, 12))</f>
        <v>12529390</v>
      </c>
      <c r="S1034" s="25" t="b">
        <f>AND(Main_table[[#This Row],[Order Date]] &gt; DATE(2022,8,12), Main_table[[#This Row],[Order Date]] &lt;=DATE(2022,9,12))</f>
        <v>1</v>
      </c>
    </row>
    <row r="1035" spans="2:19" ht="13.8" x14ac:dyDescent="0.25">
      <c r="B1035" s="6" t="s">
        <v>2539</v>
      </c>
      <c r="C1035" s="15">
        <v>44816</v>
      </c>
      <c r="D1035" s="6" t="str">
        <f>TEXT(Main_table[[#This Row],[Order Date]],"d")</f>
        <v>12</v>
      </c>
      <c r="E1035" s="6" t="str">
        <f>TEXT(Main_table[[#This Row],[Order Date]],"dddd")</f>
        <v>Monday</v>
      </c>
      <c r="F1035" s="6" t="str">
        <f>TEXT(Main_table[[#This Row],[Order Date]],"mmmm")</f>
        <v>September</v>
      </c>
      <c r="G1035" s="6" t="s">
        <v>2225</v>
      </c>
      <c r="H1035" s="6" t="s">
        <v>2226</v>
      </c>
      <c r="I1035" s="6" t="s">
        <v>21</v>
      </c>
      <c r="J1035" s="6" t="s">
        <v>41</v>
      </c>
      <c r="K1035" s="25">
        <v>2900</v>
      </c>
      <c r="L1035" s="26">
        <v>56</v>
      </c>
      <c r="M1035" s="25">
        <f>Main_table[[#This Row],[Qty]]*Main_table[[#This Row],[Price]]</f>
        <v>162400</v>
      </c>
      <c r="N1035" s="6" t="s">
        <v>17</v>
      </c>
      <c r="O1035" s="25">
        <f>SUMIFS(Main_table[Amount], Main_table[Order Date], "&gt;"&amp;Main_table[[#This Row],[Order Date]]-30,Main_table[Order Date], "&lt;="&amp;Main_table[[#This Row],[Order Date]])</f>
        <v>8929710</v>
      </c>
      <c r="P1035" s="25">
        <f>SUMIFS(Main_table[Amount], Main_table[Order Date], "&gt;"&amp;Main_table[[#This Row],[Order Date]]-90,Main_table[Order Date], "&lt;="&amp;Main_table[[#This Row],[Order Date]])</f>
        <v>12529390</v>
      </c>
      <c r="Q1035" s="25">
        <f>SUMIFS(Main_table[Amount], Main_table[Order Date], "&gt;"&amp;DATE(2022, 9, 12)-30, Main_table[Order Date], "&lt;="&amp;DATE(2022, 9, 12))</f>
        <v>8929710</v>
      </c>
      <c r="R1035" s="25">
        <f>SUMIFS(Main_table[Amount], Main_table[Order Date], "&gt;"&amp;DATE(2022, 9, 12)-90, Main_table[Order Date], "&lt;="&amp;DATE(2022, 9, 12))</f>
        <v>12529390</v>
      </c>
      <c r="S1035" s="25" t="b">
        <f>AND(Main_table[[#This Row],[Order Date]] &gt; DATE(2022,8,12), Main_table[[#This Row],[Order Date]] &lt;=DATE(2022,9,12))</f>
        <v>1</v>
      </c>
    </row>
    <row r="1036" spans="2:19" ht="13.8" x14ac:dyDescent="0.25">
      <c r="B1036" s="6" t="s">
        <v>2540</v>
      </c>
      <c r="C1036" s="15">
        <v>44816</v>
      </c>
      <c r="D1036" s="6" t="str">
        <f>TEXT(Main_table[[#This Row],[Order Date]],"d")</f>
        <v>12</v>
      </c>
      <c r="E1036" s="6" t="str">
        <f>TEXT(Main_table[[#This Row],[Order Date]],"dddd")</f>
        <v>Monday</v>
      </c>
      <c r="F1036" s="6" t="str">
        <f>TEXT(Main_table[[#This Row],[Order Date]],"mmmm")</f>
        <v>September</v>
      </c>
      <c r="G1036" s="6" t="s">
        <v>2228</v>
      </c>
      <c r="H1036" s="6" t="s">
        <v>2229</v>
      </c>
      <c r="I1036" s="6" t="s">
        <v>27</v>
      </c>
      <c r="J1036" s="6" t="s">
        <v>45</v>
      </c>
      <c r="K1036" s="25">
        <v>190</v>
      </c>
      <c r="L1036" s="26">
        <v>65</v>
      </c>
      <c r="M1036" s="25">
        <f>Main_table[[#This Row],[Qty]]*Main_table[[#This Row],[Price]]</f>
        <v>12350</v>
      </c>
      <c r="N1036" s="6" t="s">
        <v>23</v>
      </c>
      <c r="O1036" s="25">
        <f>SUMIFS(Main_table[Amount], Main_table[Order Date], "&gt;"&amp;Main_table[[#This Row],[Order Date]]-30,Main_table[Order Date], "&lt;="&amp;Main_table[[#This Row],[Order Date]])</f>
        <v>8929710</v>
      </c>
      <c r="P1036" s="25">
        <f>SUMIFS(Main_table[Amount], Main_table[Order Date], "&gt;"&amp;Main_table[[#This Row],[Order Date]]-90,Main_table[Order Date], "&lt;="&amp;Main_table[[#This Row],[Order Date]])</f>
        <v>12529390</v>
      </c>
      <c r="Q1036" s="25">
        <f>SUMIFS(Main_table[Amount], Main_table[Order Date], "&gt;"&amp;DATE(2022, 9, 12)-30, Main_table[Order Date], "&lt;="&amp;DATE(2022, 9, 12))</f>
        <v>8929710</v>
      </c>
      <c r="R1036" s="25">
        <f>SUMIFS(Main_table[Amount], Main_table[Order Date], "&gt;"&amp;DATE(2022, 9, 12)-90, Main_table[Order Date], "&lt;="&amp;DATE(2022, 9, 12))</f>
        <v>12529390</v>
      </c>
      <c r="S1036" s="25" t="b">
        <f>AND(Main_table[[#This Row],[Order Date]] &gt; DATE(2022,8,12), Main_table[[#This Row],[Order Date]] &lt;=DATE(2022,9,12))</f>
        <v>1</v>
      </c>
    </row>
    <row r="1037" spans="2:19" ht="13.8" x14ac:dyDescent="0.25">
      <c r="B1037" s="6" t="s">
        <v>2541</v>
      </c>
      <c r="C1037" s="15">
        <v>44816</v>
      </c>
      <c r="D1037" s="6" t="str">
        <f>TEXT(Main_table[[#This Row],[Order Date]],"d")</f>
        <v>12</v>
      </c>
      <c r="E1037" s="6" t="str">
        <f>TEXT(Main_table[[#This Row],[Order Date]],"dddd")</f>
        <v>Monday</v>
      </c>
      <c r="F1037" s="6" t="str">
        <f>TEXT(Main_table[[#This Row],[Order Date]],"mmmm")</f>
        <v>September</v>
      </c>
      <c r="G1037" s="6" t="s">
        <v>2231</v>
      </c>
      <c r="H1037" s="6" t="s">
        <v>2232</v>
      </c>
      <c r="I1037" s="6" t="s">
        <v>27</v>
      </c>
      <c r="J1037" s="6" t="s">
        <v>37</v>
      </c>
      <c r="K1037" s="25">
        <v>4000</v>
      </c>
      <c r="L1037" s="26">
        <v>65</v>
      </c>
      <c r="M1037" s="25">
        <f>Main_table[[#This Row],[Qty]]*Main_table[[#This Row],[Price]]</f>
        <v>260000</v>
      </c>
      <c r="N1037" s="6" t="s">
        <v>17</v>
      </c>
      <c r="O1037" s="25">
        <f>SUMIFS(Main_table[Amount], Main_table[Order Date], "&gt;"&amp;Main_table[[#This Row],[Order Date]]-30,Main_table[Order Date], "&lt;="&amp;Main_table[[#This Row],[Order Date]])</f>
        <v>8929710</v>
      </c>
      <c r="P1037" s="25">
        <f>SUMIFS(Main_table[Amount], Main_table[Order Date], "&gt;"&amp;Main_table[[#This Row],[Order Date]]-90,Main_table[Order Date], "&lt;="&amp;Main_table[[#This Row],[Order Date]])</f>
        <v>12529390</v>
      </c>
      <c r="Q1037" s="25">
        <f>SUMIFS(Main_table[Amount], Main_table[Order Date], "&gt;"&amp;DATE(2022, 9, 12)-30, Main_table[Order Date], "&lt;="&amp;DATE(2022, 9, 12))</f>
        <v>8929710</v>
      </c>
      <c r="R1037" s="25">
        <f>SUMIFS(Main_table[Amount], Main_table[Order Date], "&gt;"&amp;DATE(2022, 9, 12)-90, Main_table[Order Date], "&lt;="&amp;DATE(2022, 9, 12))</f>
        <v>12529390</v>
      </c>
      <c r="S1037" s="25" t="b">
        <f>AND(Main_table[[#This Row],[Order Date]] &gt; DATE(2022,8,12), Main_table[[#This Row],[Order Date]] &lt;=DATE(2022,9,12))</f>
        <v>1</v>
      </c>
    </row>
    <row r="1038" spans="2:19" ht="13.8" x14ac:dyDescent="0.25">
      <c r="B1038" s="6" t="s">
        <v>2542</v>
      </c>
      <c r="C1038" s="15">
        <v>44816</v>
      </c>
      <c r="D1038" s="6" t="str">
        <f>TEXT(Main_table[[#This Row],[Order Date]],"d")</f>
        <v>12</v>
      </c>
      <c r="E1038" s="6" t="str">
        <f>TEXT(Main_table[[#This Row],[Order Date]],"dddd")</f>
        <v>Monday</v>
      </c>
      <c r="F1038" s="6" t="str">
        <f>TEXT(Main_table[[#This Row],[Order Date]],"mmmm")</f>
        <v>September</v>
      </c>
      <c r="G1038" s="6" t="s">
        <v>2234</v>
      </c>
      <c r="H1038" s="6" t="s">
        <v>2235</v>
      </c>
      <c r="I1038" s="6" t="s">
        <v>32</v>
      </c>
      <c r="J1038" s="6" t="s">
        <v>41</v>
      </c>
      <c r="K1038" s="25">
        <v>1500</v>
      </c>
      <c r="L1038" s="26">
        <v>65</v>
      </c>
      <c r="M1038" s="25">
        <f>Main_table[[#This Row],[Qty]]*Main_table[[#This Row],[Price]]</f>
        <v>97500</v>
      </c>
      <c r="N1038" s="6" t="s">
        <v>23</v>
      </c>
      <c r="O1038" s="25">
        <f>SUMIFS(Main_table[Amount], Main_table[Order Date], "&gt;"&amp;Main_table[[#This Row],[Order Date]]-30,Main_table[Order Date], "&lt;="&amp;Main_table[[#This Row],[Order Date]])</f>
        <v>8929710</v>
      </c>
      <c r="P1038" s="25">
        <f>SUMIFS(Main_table[Amount], Main_table[Order Date], "&gt;"&amp;Main_table[[#This Row],[Order Date]]-90,Main_table[Order Date], "&lt;="&amp;Main_table[[#This Row],[Order Date]])</f>
        <v>12529390</v>
      </c>
      <c r="Q1038" s="25">
        <f>SUMIFS(Main_table[Amount], Main_table[Order Date], "&gt;"&amp;DATE(2022, 9, 12)-30, Main_table[Order Date], "&lt;="&amp;DATE(2022, 9, 12))</f>
        <v>8929710</v>
      </c>
      <c r="R1038" s="25">
        <f>SUMIFS(Main_table[Amount], Main_table[Order Date], "&gt;"&amp;DATE(2022, 9, 12)-90, Main_table[Order Date], "&lt;="&amp;DATE(2022, 9, 12))</f>
        <v>12529390</v>
      </c>
      <c r="S1038" s="28" t="b">
        <f>AND(Main_table[[#This Row],[Order Date]] &gt; DATE(2022,8,12), Main_table[[#This Row],[Order Date]] &lt;=DATE(2022,9,12))</f>
        <v>1</v>
      </c>
    </row>
    <row r="1039" spans="2:19" x14ac:dyDescent="0.3">
      <c r="M1039" s="24"/>
    </row>
    <row r="1040" spans="2:19" x14ac:dyDescent="0.3">
      <c r="M1040" s="24"/>
    </row>
    <row r="1041" spans="13:13" x14ac:dyDescent="0.3">
      <c r="M1041" s="24"/>
    </row>
    <row r="1042" spans="13:13" x14ac:dyDescent="0.3">
      <c r="M1042" s="24"/>
    </row>
    <row r="1043" spans="13:13" x14ac:dyDescent="0.3">
      <c r="M1043" s="24"/>
    </row>
    <row r="1044" spans="13:13" x14ac:dyDescent="0.3">
      <c r="M1044" s="24"/>
    </row>
    <row r="1045" spans="13:13" x14ac:dyDescent="0.3">
      <c r="M1045" s="24"/>
    </row>
    <row r="1046" spans="13:13" x14ac:dyDescent="0.3">
      <c r="M1046" s="24"/>
    </row>
    <row r="1047" spans="13:13" x14ac:dyDescent="0.3">
      <c r="M1047" s="24"/>
    </row>
    <row r="1048" spans="13:13" x14ac:dyDescent="0.3">
      <c r="M1048" s="24"/>
    </row>
    <row r="1049" spans="13:13" x14ac:dyDescent="0.3">
      <c r="M1049" s="24"/>
    </row>
    <row r="1050" spans="13:13" x14ac:dyDescent="0.3">
      <c r="M1050" s="24"/>
    </row>
    <row r="1051" spans="13:13" x14ac:dyDescent="0.3">
      <c r="M1051" s="24"/>
    </row>
    <row r="1052" spans="13:13" x14ac:dyDescent="0.3">
      <c r="M1052" s="24"/>
    </row>
    <row r="1053" spans="13:13" x14ac:dyDescent="0.3">
      <c r="M1053" s="24"/>
    </row>
    <row r="1054" spans="13:13" x14ac:dyDescent="0.3">
      <c r="M1054" s="24"/>
    </row>
    <row r="1055" spans="13:13" x14ac:dyDescent="0.3">
      <c r="M1055" s="24"/>
    </row>
    <row r="1056" spans="13:13" x14ac:dyDescent="0.3">
      <c r="M1056" s="24"/>
    </row>
    <row r="1057" spans="5:13" x14ac:dyDescent="0.3">
      <c r="M1057" s="24"/>
    </row>
    <row r="1058" spans="5:13" x14ac:dyDescent="0.3">
      <c r="M1058" s="24"/>
    </row>
    <row r="1059" spans="5:13" x14ac:dyDescent="0.3">
      <c r="M1059" s="24"/>
    </row>
    <row r="1060" spans="5:13" x14ac:dyDescent="0.3">
      <c r="M1060" s="24"/>
    </row>
    <row r="1061" spans="5:13" x14ac:dyDescent="0.3">
      <c r="E1061" s="23"/>
      <c r="M1061" s="24"/>
    </row>
    <row r="1062" spans="5:13" x14ac:dyDescent="0.3">
      <c r="M1062" s="24"/>
    </row>
    <row r="1063" spans="5:13" x14ac:dyDescent="0.3">
      <c r="M1063" s="24"/>
    </row>
    <row r="1064" spans="5:13" x14ac:dyDescent="0.3">
      <c r="M1064" s="24"/>
    </row>
    <row r="1065" spans="5:13" x14ac:dyDescent="0.3">
      <c r="M1065" s="24"/>
    </row>
    <row r="1066" spans="5:13" x14ac:dyDescent="0.3">
      <c r="M1066" s="24"/>
    </row>
  </sheetData>
  <mergeCells count="2">
    <mergeCell ref="O1:P1"/>
    <mergeCell ref="Q1:R1"/>
  </mergeCells>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8E48D-2408-4191-BB73-45BDC73094F6}">
  <dimension ref="C2:J18"/>
  <sheetViews>
    <sheetView zoomScaleNormal="100" workbookViewId="0">
      <selection activeCell="E13" sqref="E13:F17"/>
    </sheetView>
  </sheetViews>
  <sheetFormatPr defaultRowHeight="13.8" x14ac:dyDescent="0.25"/>
  <cols>
    <col min="2" max="2" width="9.796875" customWidth="1"/>
    <col min="3" max="3" width="5.8984375" customWidth="1"/>
    <col min="4" max="4" width="1.3984375" customWidth="1"/>
    <col min="5" max="5" width="13.09765625" customWidth="1"/>
    <col min="6" max="6" width="19.5" bestFit="1" customWidth="1"/>
  </cols>
  <sheetData>
    <row r="2" spans="5:10" x14ac:dyDescent="0.25">
      <c r="J2" t="s">
        <v>2630</v>
      </c>
    </row>
    <row r="11" spans="5:10" ht="22.2" customHeight="1" x14ac:dyDescent="0.25"/>
    <row r="12" spans="5:10" ht="18" customHeight="1" thickBot="1" x14ac:dyDescent="0.3"/>
    <row r="13" spans="5:10" ht="14.4" customHeight="1" x14ac:dyDescent="0.25">
      <c r="E13" s="31" t="s">
        <v>6</v>
      </c>
      <c r="F13" s="32" t="s">
        <v>2575</v>
      </c>
    </row>
    <row r="14" spans="5:10" ht="20.399999999999999" customHeight="1" x14ac:dyDescent="0.25">
      <c r="E14" s="33" t="str" cm="1">
        <f t="array" ref="E14:E17">_xlfn.UNIQUE(Main_table[Seller])</f>
        <v>ABC Traders</v>
      </c>
      <c r="F14" s="34" t="str">
        <f>_xlfn.XLOOKUP(MAX(Seller!C14:'Seller'!I14),Seller!C14:I14,Seller!$C$13:$I$13)</f>
        <v>HDD 256 GB</v>
      </c>
    </row>
    <row r="15" spans="5:10" ht="22.8" customHeight="1" x14ac:dyDescent="0.25">
      <c r="E15" s="33" t="str">
        <v>Super Tech</v>
      </c>
      <c r="F15" s="34" t="str">
        <f>_xlfn.XLOOKUP(MAX(Seller!C15:I15),Seller!C15:I15,Seller!$C$13:$I$13)</f>
        <v>SSD 256 GB</v>
      </c>
    </row>
    <row r="16" spans="5:10" ht="19.8" customHeight="1" x14ac:dyDescent="0.25">
      <c r="E16" s="33" t="str">
        <v>RG Store</v>
      </c>
      <c r="F16" s="34" t="str">
        <f>_xlfn.XLOOKUP(MAX(Seller!C16:I16),Seller!C16:I16,Seller!$C$13:$I$13)</f>
        <v>Keyboard</v>
      </c>
    </row>
    <row r="17" spans="3:6" ht="19.8" customHeight="1" thickBot="1" x14ac:dyDescent="0.3">
      <c r="E17" s="35" t="str">
        <v>CCC Mart</v>
      </c>
      <c r="F17" s="36" t="str">
        <f>_xlfn.XLOOKUP(MAX(Seller!C17:I17),Seller!C17:I17,Seller!$C$13:$I$13)</f>
        <v>Keyboard</v>
      </c>
    </row>
    <row r="18" spans="3:6" ht="14.4" x14ac:dyDescent="0.3">
      <c r="C18"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850B-0D0A-438F-8CD0-3CFE3BADD069}">
  <dimension ref="A1:J33"/>
  <sheetViews>
    <sheetView tabSelected="1" workbookViewId="0">
      <selection activeCell="D2" sqref="D2"/>
    </sheetView>
  </sheetViews>
  <sheetFormatPr defaultRowHeight="13.8" x14ac:dyDescent="0.25"/>
  <cols>
    <col min="1" max="1" width="13.09765625" bestFit="1" customWidth="1"/>
    <col min="2" max="2" width="14.3984375" bestFit="1" customWidth="1"/>
    <col min="3" max="3" width="16.3984375" bestFit="1" customWidth="1"/>
    <col min="4" max="4" width="9.5" bestFit="1" customWidth="1"/>
    <col min="5" max="5" width="7.8984375" bestFit="1" customWidth="1"/>
    <col min="6" max="6" width="6.796875" bestFit="1" customWidth="1"/>
    <col min="7" max="7" width="7" bestFit="1" customWidth="1"/>
    <col min="8" max="8" width="8" bestFit="1" customWidth="1"/>
    <col min="9" max="9" width="11.09765625" bestFit="1" customWidth="1"/>
    <col min="10" max="10" width="11.5" bestFit="1" customWidth="1"/>
  </cols>
  <sheetData>
    <row r="1" spans="1:10" ht="15" x14ac:dyDescent="0.25">
      <c r="C1" s="31" t="s">
        <v>6</v>
      </c>
      <c r="D1" s="32" t="s">
        <v>2575</v>
      </c>
    </row>
    <row r="2" spans="1:10" ht="15" x14ac:dyDescent="0.25">
      <c r="C2" s="33" t="str" cm="1">
        <f t="array" ref="C2:C5">_xlfn.UNIQUE(Main_table[Seller])</f>
        <v>ABC Traders</v>
      </c>
      <c r="D2" s="34" t="str">
        <f ca="1">_xlfn.XLOOKUP(MAX(Seller!A2:'Seller'!G2),Seller!A2:G2,Seller!$C$13:$I$13)</f>
        <v>HDD 256 GB</v>
      </c>
    </row>
    <row r="3" spans="1:10" ht="15" x14ac:dyDescent="0.25">
      <c r="C3" s="33" t="str">
        <v>Super Tech</v>
      </c>
      <c r="D3" s="34" t="str">
        <f ca="1">_xlfn.XLOOKUP(MAX(Seller!A3:G3),Seller!A3:G3,Seller!$C$13:$I$13)</f>
        <v>SSD 256 GB</v>
      </c>
    </row>
    <row r="4" spans="1:10" ht="15" x14ac:dyDescent="0.25">
      <c r="C4" s="33" t="str">
        <v>RG Store</v>
      </c>
      <c r="D4" s="34" t="str">
        <f ca="1">_xlfn.XLOOKUP(MAX(Seller!A4:G4),Seller!A4:G4,Seller!$C$13:$I$13)</f>
        <v>Keyboard</v>
      </c>
    </row>
    <row r="5" spans="1:10" ht="15.6" thickBot="1" x14ac:dyDescent="0.3">
      <c r="C5" s="35" t="str">
        <v>CCC Mart</v>
      </c>
      <c r="D5" s="36" t="str">
        <f ca="1">_xlfn.XLOOKUP(MAX(Seller!A5:G5),Seller!A5:G5,Seller!$C$13:$I$13)</f>
        <v>Keyboard</v>
      </c>
    </row>
    <row r="12" spans="1:10" x14ac:dyDescent="0.25">
      <c r="B12" s="19" t="s">
        <v>2570</v>
      </c>
      <c r="C12" s="19" t="s">
        <v>2574</v>
      </c>
    </row>
    <row r="13" spans="1:10" x14ac:dyDescent="0.25">
      <c r="B13" s="19" t="s">
        <v>2553</v>
      </c>
      <c r="C13" t="s">
        <v>45</v>
      </c>
      <c r="D13" t="s">
        <v>37</v>
      </c>
      <c r="E13" t="s">
        <v>22</v>
      </c>
      <c r="F13" t="s">
        <v>16</v>
      </c>
      <c r="G13" t="s">
        <v>28</v>
      </c>
      <c r="H13" t="s">
        <v>33</v>
      </c>
      <c r="I13" t="s">
        <v>41</v>
      </c>
      <c r="J13" t="s">
        <v>2560</v>
      </c>
    </row>
    <row r="14" spans="1:10" x14ac:dyDescent="0.25">
      <c r="A14" t="str">
        <f>_xlfn.XLOOKUP(MAX(C14:I14),Seller!C14:I14,Seller!$C$13:$I$13)</f>
        <v>HDD 256 GB</v>
      </c>
      <c r="B14" s="20" t="s">
        <v>15</v>
      </c>
      <c r="C14" s="43">
        <v>532</v>
      </c>
      <c r="D14" s="43">
        <v>205</v>
      </c>
      <c r="E14" s="43">
        <v>156</v>
      </c>
      <c r="F14" s="43">
        <v>230</v>
      </c>
      <c r="G14" s="43">
        <v>156</v>
      </c>
      <c r="H14" s="43">
        <v>338</v>
      </c>
      <c r="I14" s="43">
        <v>52</v>
      </c>
      <c r="J14" s="43">
        <v>1669</v>
      </c>
    </row>
    <row r="15" spans="1:10" x14ac:dyDescent="0.25">
      <c r="A15" t="str">
        <f>_xlfn.XLOOKUP(MAX(C15:I15),Seller!C15:I15,Seller!$C$13:$I$13)</f>
        <v>SSD 256 GB</v>
      </c>
      <c r="B15" s="20" t="s">
        <v>32</v>
      </c>
      <c r="C15" s="43">
        <v>378</v>
      </c>
      <c r="D15" s="43">
        <v>104</v>
      </c>
      <c r="E15" s="43">
        <v>130</v>
      </c>
      <c r="F15" s="43">
        <v>182</v>
      </c>
      <c r="G15" s="43">
        <v>395</v>
      </c>
      <c r="H15" s="43">
        <v>310</v>
      </c>
      <c r="I15" s="43">
        <v>927</v>
      </c>
      <c r="J15" s="43">
        <v>2426</v>
      </c>
    </row>
    <row r="16" spans="1:10" x14ac:dyDescent="0.25">
      <c r="A16" t="str">
        <f>_xlfn.XLOOKUP(MAX(C16:I16),Seller!C16:I16,Seller!$C$13:$I$13)</f>
        <v>Keyboard</v>
      </c>
      <c r="B16" s="20" t="s">
        <v>27</v>
      </c>
      <c r="C16" s="43">
        <v>307</v>
      </c>
      <c r="D16" s="43">
        <v>641</v>
      </c>
      <c r="E16" s="43">
        <v>321</v>
      </c>
      <c r="F16" s="43">
        <v>104</v>
      </c>
      <c r="G16" s="43">
        <v>351</v>
      </c>
      <c r="H16" s="43">
        <v>78</v>
      </c>
      <c r="I16" s="43">
        <v>349</v>
      </c>
      <c r="J16" s="43">
        <v>2151</v>
      </c>
    </row>
    <row r="17" spans="1:10" x14ac:dyDescent="0.25">
      <c r="A17" t="str">
        <f>_xlfn.XLOOKUP(MAX(C17:I17),Seller!C17:I17,Seller!$C$13:$I$13)</f>
        <v>Keyboard</v>
      </c>
      <c r="B17" s="20" t="s">
        <v>21</v>
      </c>
      <c r="C17" s="43">
        <v>78</v>
      </c>
      <c r="D17" s="43">
        <v>370</v>
      </c>
      <c r="E17" s="43">
        <v>297</v>
      </c>
      <c r="F17" s="43">
        <v>271</v>
      </c>
      <c r="G17" s="43">
        <v>26</v>
      </c>
      <c r="H17" s="43">
        <v>130</v>
      </c>
      <c r="I17" s="43">
        <v>261</v>
      </c>
      <c r="J17" s="43">
        <v>1433</v>
      </c>
    </row>
    <row r="18" spans="1:10" x14ac:dyDescent="0.25">
      <c r="B18" s="20" t="s">
        <v>2560</v>
      </c>
      <c r="C18" s="43">
        <v>1295</v>
      </c>
      <c r="D18" s="43">
        <v>1320</v>
      </c>
      <c r="E18" s="43">
        <v>904</v>
      </c>
      <c r="F18" s="43">
        <v>787</v>
      </c>
      <c r="G18" s="43">
        <v>928</v>
      </c>
      <c r="H18" s="43">
        <v>856</v>
      </c>
      <c r="I18" s="43">
        <v>1589</v>
      </c>
      <c r="J18" s="43">
        <v>7679</v>
      </c>
    </row>
    <row r="20" spans="1:10" x14ac:dyDescent="0.25">
      <c r="B20" s="20"/>
    </row>
    <row r="21" spans="1:10" x14ac:dyDescent="0.25">
      <c r="B21" s="20"/>
    </row>
    <row r="28" spans="1:10" x14ac:dyDescent="0.25">
      <c r="A28" s="19" t="s">
        <v>2553</v>
      </c>
      <c r="B28" t="s">
        <v>2561</v>
      </c>
    </row>
    <row r="29" spans="1:10" x14ac:dyDescent="0.25">
      <c r="A29" s="20" t="s">
        <v>15</v>
      </c>
      <c r="B29" s="43">
        <v>4353920</v>
      </c>
    </row>
    <row r="30" spans="1:10" x14ac:dyDescent="0.25">
      <c r="A30" s="20" t="s">
        <v>32</v>
      </c>
      <c r="B30" s="43">
        <v>5554100</v>
      </c>
    </row>
    <row r="31" spans="1:10" x14ac:dyDescent="0.25">
      <c r="A31" s="20" t="s">
        <v>27</v>
      </c>
      <c r="B31" s="43">
        <v>4951440</v>
      </c>
    </row>
    <row r="32" spans="1:10" x14ac:dyDescent="0.25">
      <c r="A32" s="20" t="s">
        <v>21</v>
      </c>
      <c r="B32" s="43">
        <v>2998730</v>
      </c>
    </row>
    <row r="33" spans="1:2" x14ac:dyDescent="0.25">
      <c r="A33" s="20" t="s">
        <v>2560</v>
      </c>
      <c r="B33" s="43">
        <v>17858190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437CC-D0EC-409B-A72B-766BE0374C67}">
  <dimension ref="B2:C10"/>
  <sheetViews>
    <sheetView workbookViewId="0">
      <selection activeCell="E30" activeCellId="1" sqref="P15 E30"/>
    </sheetView>
  </sheetViews>
  <sheetFormatPr defaultRowHeight="13.8" x14ac:dyDescent="0.25"/>
  <cols>
    <col min="1" max="1" width="11.296875" bestFit="1" customWidth="1"/>
    <col min="2" max="2" width="13.09765625" bestFit="1" customWidth="1"/>
    <col min="3" max="3" width="10.59765625" bestFit="1" customWidth="1"/>
  </cols>
  <sheetData>
    <row r="2" spans="2:3" x14ac:dyDescent="0.25">
      <c r="B2" s="19" t="s">
        <v>2553</v>
      </c>
      <c r="C2" t="s">
        <v>2570</v>
      </c>
    </row>
    <row r="3" spans="2:3" x14ac:dyDescent="0.25">
      <c r="B3" s="20" t="s">
        <v>45</v>
      </c>
      <c r="C3" s="43">
        <v>1295</v>
      </c>
    </row>
    <row r="4" spans="2:3" x14ac:dyDescent="0.25">
      <c r="B4" s="20" t="s">
        <v>37</v>
      </c>
      <c r="C4" s="43">
        <v>1320</v>
      </c>
    </row>
    <row r="5" spans="2:3" x14ac:dyDescent="0.25">
      <c r="B5" s="20" t="s">
        <v>22</v>
      </c>
      <c r="C5" s="43">
        <v>904</v>
      </c>
    </row>
    <row r="6" spans="2:3" x14ac:dyDescent="0.25">
      <c r="B6" s="20" t="s">
        <v>16</v>
      </c>
      <c r="C6" s="43">
        <v>787</v>
      </c>
    </row>
    <row r="7" spans="2:3" x14ac:dyDescent="0.25">
      <c r="B7" s="20" t="s">
        <v>28</v>
      </c>
      <c r="C7" s="43">
        <v>928</v>
      </c>
    </row>
    <row r="8" spans="2:3" x14ac:dyDescent="0.25">
      <c r="B8" s="20" t="s">
        <v>33</v>
      </c>
      <c r="C8" s="43">
        <v>856</v>
      </c>
    </row>
    <row r="9" spans="2:3" x14ac:dyDescent="0.25">
      <c r="B9" s="20" t="s">
        <v>41</v>
      </c>
      <c r="C9" s="43">
        <v>1589</v>
      </c>
    </row>
    <row r="10" spans="2:3" x14ac:dyDescent="0.25">
      <c r="B10" s="20" t="s">
        <v>2560</v>
      </c>
      <c r="C10" s="43">
        <v>7679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E9298-370F-4FDC-B0C8-3A425837817C}">
  <dimension ref="B2:C10"/>
  <sheetViews>
    <sheetView workbookViewId="0">
      <selection activeCell="C24" sqref="C24"/>
    </sheetView>
  </sheetViews>
  <sheetFormatPr defaultRowHeight="13.8" x14ac:dyDescent="0.25"/>
  <cols>
    <col min="1" max="1" width="11.296875" bestFit="1" customWidth="1"/>
    <col min="2" max="2" width="13.09765625" bestFit="1" customWidth="1"/>
    <col min="3" max="3" width="14.3984375" bestFit="1" customWidth="1"/>
    <col min="4" max="4" width="8.09765625" customWidth="1"/>
    <col min="5" max="5" width="9.296875" bestFit="1" customWidth="1"/>
    <col min="6" max="6" width="9.69921875" bestFit="1" customWidth="1"/>
  </cols>
  <sheetData>
    <row r="2" spans="2:3" x14ac:dyDescent="0.25">
      <c r="B2" s="19" t="s">
        <v>2553</v>
      </c>
      <c r="C2" t="s">
        <v>2561</v>
      </c>
    </row>
    <row r="3" spans="2:3" x14ac:dyDescent="0.25">
      <c r="B3" s="20" t="s">
        <v>2568</v>
      </c>
      <c r="C3" s="43">
        <v>2852880</v>
      </c>
    </row>
    <row r="4" spans="2:3" x14ac:dyDescent="0.25">
      <c r="B4" s="20" t="s">
        <v>2564</v>
      </c>
      <c r="C4" s="43">
        <v>2930600</v>
      </c>
    </row>
    <row r="5" spans="2:3" x14ac:dyDescent="0.25">
      <c r="B5" s="20" t="s">
        <v>2569</v>
      </c>
      <c r="C5" s="43">
        <v>2880520</v>
      </c>
    </row>
    <row r="6" spans="2:3" x14ac:dyDescent="0.25">
      <c r="B6" s="20" t="s">
        <v>2563</v>
      </c>
      <c r="C6" s="43">
        <v>2462690</v>
      </c>
    </row>
    <row r="7" spans="2:3" x14ac:dyDescent="0.25">
      <c r="B7" s="20" t="s">
        <v>2567</v>
      </c>
      <c r="C7" s="43">
        <v>2102630</v>
      </c>
    </row>
    <row r="8" spans="2:3" x14ac:dyDescent="0.25">
      <c r="B8" s="20" t="s">
        <v>2565</v>
      </c>
      <c r="C8" s="43">
        <v>2242420</v>
      </c>
    </row>
    <row r="9" spans="2:3" x14ac:dyDescent="0.25">
      <c r="B9" s="20" t="s">
        <v>2566</v>
      </c>
      <c r="C9" s="43">
        <v>2386450</v>
      </c>
    </row>
    <row r="10" spans="2:3" x14ac:dyDescent="0.25">
      <c r="B10" s="20" t="s">
        <v>2560</v>
      </c>
      <c r="C10" s="43">
        <v>17858190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A1AE-2AB9-4F22-AC24-B1175822FD8A}">
  <dimension ref="A1:T42"/>
  <sheetViews>
    <sheetView workbookViewId="0"/>
  </sheetViews>
  <sheetFormatPr defaultRowHeight="13.8" x14ac:dyDescent="0.25"/>
  <cols>
    <col min="1" max="1" width="22.09765625" bestFit="1" customWidth="1"/>
    <col min="2" max="2" width="24.59765625" bestFit="1" customWidth="1"/>
    <col min="3" max="3" width="18.19921875" bestFit="1" customWidth="1"/>
    <col min="4" max="4" width="23" bestFit="1" customWidth="1"/>
    <col min="5" max="5" width="20.3984375" bestFit="1" customWidth="1"/>
    <col min="6" max="6" width="21.296875" bestFit="1" customWidth="1"/>
    <col min="7" max="7" width="24.59765625" bestFit="1" customWidth="1"/>
    <col min="8" max="8" width="19.69921875" bestFit="1" customWidth="1"/>
    <col min="9" max="9" width="21.5" bestFit="1" customWidth="1"/>
    <col min="10" max="10" width="19.296875" bestFit="1" customWidth="1"/>
    <col min="11" max="11" width="17.796875" bestFit="1" customWidth="1"/>
    <col min="12" max="12" width="21.59765625" bestFit="1" customWidth="1"/>
    <col min="13" max="13" width="28.296875" bestFit="1" customWidth="1"/>
    <col min="14" max="14" width="26.09765625" bestFit="1" customWidth="1"/>
    <col min="15" max="15" width="27.296875" bestFit="1" customWidth="1"/>
    <col min="16" max="17" width="30" bestFit="1" customWidth="1"/>
    <col min="18" max="18" width="26.8984375" bestFit="1" customWidth="1"/>
    <col min="19" max="19" width="32.19921875" bestFit="1" customWidth="1"/>
    <col min="20" max="20" width="37.69921875" bestFit="1" customWidth="1"/>
  </cols>
  <sheetData>
    <row r="1" spans="1:20" ht="14.4" x14ac:dyDescent="0.3">
      <c r="A1" s="23"/>
    </row>
    <row r="3" spans="1:20" x14ac:dyDescent="0.25">
      <c r="A3" t="s">
        <v>2576</v>
      </c>
      <c r="B3" t="s">
        <v>2577</v>
      </c>
      <c r="C3" t="s">
        <v>2578</v>
      </c>
      <c r="D3" t="s">
        <v>2579</v>
      </c>
      <c r="E3" t="s">
        <v>2580</v>
      </c>
      <c r="F3" t="s">
        <v>2581</v>
      </c>
      <c r="G3" t="s">
        <v>2582</v>
      </c>
      <c r="H3" t="s">
        <v>2583</v>
      </c>
      <c r="I3" t="s">
        <v>2584</v>
      </c>
      <c r="J3" t="s">
        <v>2585</v>
      </c>
      <c r="K3" t="s">
        <v>2586</v>
      </c>
      <c r="L3" t="s">
        <v>2587</v>
      </c>
      <c r="M3" t="s">
        <v>2588</v>
      </c>
      <c r="N3" t="s">
        <v>2589</v>
      </c>
      <c r="O3" t="s">
        <v>2590</v>
      </c>
      <c r="P3" t="s">
        <v>2591</v>
      </c>
      <c r="Q3" t="s">
        <v>2592</v>
      </c>
      <c r="R3" t="s">
        <v>2593</v>
      </c>
      <c r="S3" t="s">
        <v>2594</v>
      </c>
      <c r="T3" t="s">
        <v>2595</v>
      </c>
    </row>
    <row r="4" spans="1:20" x14ac:dyDescent="0.25">
      <c r="A4" t="s">
        <v>106</v>
      </c>
      <c r="B4" s="30">
        <v>44655</v>
      </c>
      <c r="C4" t="s">
        <v>2596</v>
      </c>
      <c r="D4" t="s">
        <v>2564</v>
      </c>
      <c r="E4" t="s">
        <v>2554</v>
      </c>
      <c r="F4" t="s">
        <v>107</v>
      </c>
      <c r="G4" t="s">
        <v>108</v>
      </c>
      <c r="H4" t="s">
        <v>32</v>
      </c>
      <c r="I4" t="s">
        <v>45</v>
      </c>
      <c r="J4">
        <v>1500</v>
      </c>
      <c r="K4">
        <v>6</v>
      </c>
      <c r="L4">
        <v>9000</v>
      </c>
      <c r="M4" t="s">
        <v>23</v>
      </c>
      <c r="N4">
        <v>284920</v>
      </c>
      <c r="O4">
        <v>284920</v>
      </c>
      <c r="P4">
        <v>8929710</v>
      </c>
      <c r="Q4">
        <v>12529390</v>
      </c>
      <c r="R4" t="b">
        <v>0</v>
      </c>
      <c r="S4" t="s">
        <v>2597</v>
      </c>
      <c r="T4">
        <v>4</v>
      </c>
    </row>
    <row r="5" spans="1:20" x14ac:dyDescent="0.25">
      <c r="A5" t="s">
        <v>190</v>
      </c>
      <c r="B5" s="30">
        <v>44659</v>
      </c>
      <c r="C5" t="s">
        <v>2598</v>
      </c>
      <c r="D5" t="s">
        <v>2568</v>
      </c>
      <c r="E5" t="s">
        <v>2554</v>
      </c>
      <c r="F5" t="s">
        <v>191</v>
      </c>
      <c r="G5" t="s">
        <v>192</v>
      </c>
      <c r="H5" t="s">
        <v>32</v>
      </c>
      <c r="I5" t="s">
        <v>45</v>
      </c>
      <c r="J5">
        <v>1500</v>
      </c>
      <c r="K5">
        <v>6</v>
      </c>
      <c r="L5">
        <v>9000</v>
      </c>
      <c r="M5" t="s">
        <v>23</v>
      </c>
      <c r="N5">
        <v>569840</v>
      </c>
      <c r="O5">
        <v>569840</v>
      </c>
      <c r="P5">
        <v>8929710</v>
      </c>
      <c r="Q5">
        <v>12529390</v>
      </c>
      <c r="R5" t="b">
        <v>0</v>
      </c>
      <c r="S5" t="s">
        <v>2597</v>
      </c>
      <c r="T5">
        <v>4</v>
      </c>
    </row>
    <row r="6" spans="1:20" x14ac:dyDescent="0.25">
      <c r="A6" t="s">
        <v>274</v>
      </c>
      <c r="B6" s="30">
        <v>44663</v>
      </c>
      <c r="C6" t="s">
        <v>2599</v>
      </c>
      <c r="D6" t="s">
        <v>2565</v>
      </c>
      <c r="E6" t="s">
        <v>2554</v>
      </c>
      <c r="F6" t="s">
        <v>275</v>
      </c>
      <c r="G6" t="s">
        <v>276</v>
      </c>
      <c r="H6" t="s">
        <v>32</v>
      </c>
      <c r="I6" t="s">
        <v>45</v>
      </c>
      <c r="J6">
        <v>1500</v>
      </c>
      <c r="K6">
        <v>6</v>
      </c>
      <c r="L6">
        <v>9000</v>
      </c>
      <c r="M6" t="s">
        <v>23</v>
      </c>
      <c r="N6">
        <v>854760</v>
      </c>
      <c r="O6">
        <v>854760</v>
      </c>
      <c r="P6">
        <v>8929710</v>
      </c>
      <c r="Q6">
        <v>12529390</v>
      </c>
      <c r="R6" t="b">
        <v>0</v>
      </c>
      <c r="S6" t="s">
        <v>2597</v>
      </c>
      <c r="T6">
        <v>4</v>
      </c>
    </row>
    <row r="7" spans="1:20" x14ac:dyDescent="0.25">
      <c r="A7" t="s">
        <v>358</v>
      </c>
      <c r="B7" s="30">
        <v>44667</v>
      </c>
      <c r="C7" t="s">
        <v>2600</v>
      </c>
      <c r="D7" t="s">
        <v>2569</v>
      </c>
      <c r="E7" t="s">
        <v>2554</v>
      </c>
      <c r="F7" t="s">
        <v>359</v>
      </c>
      <c r="G7" t="s">
        <v>360</v>
      </c>
      <c r="H7" t="s">
        <v>32</v>
      </c>
      <c r="I7" t="s">
        <v>45</v>
      </c>
      <c r="J7">
        <v>1500</v>
      </c>
      <c r="K7">
        <v>6</v>
      </c>
      <c r="L7">
        <v>9000</v>
      </c>
      <c r="M7" t="s">
        <v>23</v>
      </c>
      <c r="N7">
        <v>1139680</v>
      </c>
      <c r="O7">
        <v>1139680</v>
      </c>
      <c r="P7">
        <v>8929710</v>
      </c>
      <c r="Q7">
        <v>12529390</v>
      </c>
      <c r="R7" t="b">
        <v>0</v>
      </c>
      <c r="S7" t="s">
        <v>2597</v>
      </c>
      <c r="T7">
        <v>4</v>
      </c>
    </row>
    <row r="8" spans="1:20" x14ac:dyDescent="0.25">
      <c r="A8" t="s">
        <v>442</v>
      </c>
      <c r="B8" s="30">
        <v>44671</v>
      </c>
      <c r="C8" t="s">
        <v>2601</v>
      </c>
      <c r="D8" t="s">
        <v>2566</v>
      </c>
      <c r="E8" t="s">
        <v>2554</v>
      </c>
      <c r="F8" t="s">
        <v>443</v>
      </c>
      <c r="G8" t="s">
        <v>444</v>
      </c>
      <c r="H8" t="s">
        <v>32</v>
      </c>
      <c r="I8" t="s">
        <v>45</v>
      </c>
      <c r="J8">
        <v>1500</v>
      </c>
      <c r="K8">
        <v>6</v>
      </c>
      <c r="L8">
        <v>9000</v>
      </c>
      <c r="M8" t="s">
        <v>23</v>
      </c>
      <c r="N8">
        <v>1424600</v>
      </c>
      <c r="O8">
        <v>1424600</v>
      </c>
      <c r="P8">
        <v>8929710</v>
      </c>
      <c r="Q8">
        <v>12529390</v>
      </c>
      <c r="R8" t="b">
        <v>0</v>
      </c>
      <c r="S8" t="s">
        <v>2597</v>
      </c>
      <c r="T8">
        <v>4</v>
      </c>
    </row>
    <row r="9" spans="1:20" x14ac:dyDescent="0.25">
      <c r="A9" t="s">
        <v>526</v>
      </c>
      <c r="B9" s="30">
        <v>44675</v>
      </c>
      <c r="C9" t="s">
        <v>2602</v>
      </c>
      <c r="D9" t="s">
        <v>2563</v>
      </c>
      <c r="E9" t="s">
        <v>2554</v>
      </c>
      <c r="F9" t="s">
        <v>527</v>
      </c>
      <c r="G9" t="s">
        <v>528</v>
      </c>
      <c r="H9" t="s">
        <v>32</v>
      </c>
      <c r="I9" t="s">
        <v>45</v>
      </c>
      <c r="J9">
        <v>1500</v>
      </c>
      <c r="K9">
        <v>6</v>
      </c>
      <c r="L9">
        <v>9000</v>
      </c>
      <c r="M9" t="s">
        <v>23</v>
      </c>
      <c r="N9">
        <v>1709520</v>
      </c>
      <c r="O9">
        <v>1709520</v>
      </c>
      <c r="P9">
        <v>8929710</v>
      </c>
      <c r="Q9">
        <v>12529390</v>
      </c>
      <c r="R9" t="b">
        <v>0</v>
      </c>
      <c r="S9" t="s">
        <v>2597</v>
      </c>
      <c r="T9">
        <v>4</v>
      </c>
    </row>
    <row r="10" spans="1:20" x14ac:dyDescent="0.25">
      <c r="A10" t="s">
        <v>610</v>
      </c>
      <c r="B10" s="30">
        <v>44679</v>
      </c>
      <c r="C10" t="s">
        <v>2603</v>
      </c>
      <c r="D10" t="s">
        <v>2567</v>
      </c>
      <c r="E10" t="s">
        <v>2554</v>
      </c>
      <c r="F10" t="s">
        <v>611</v>
      </c>
      <c r="G10" t="s">
        <v>612</v>
      </c>
      <c r="H10" t="s">
        <v>32</v>
      </c>
      <c r="I10" t="s">
        <v>45</v>
      </c>
      <c r="J10">
        <v>1500</v>
      </c>
      <c r="K10">
        <v>6</v>
      </c>
      <c r="L10">
        <v>9000</v>
      </c>
      <c r="M10" t="s">
        <v>23</v>
      </c>
      <c r="N10">
        <v>1994440</v>
      </c>
      <c r="O10">
        <v>1994440</v>
      </c>
      <c r="P10">
        <v>8929710</v>
      </c>
      <c r="Q10">
        <v>12529390</v>
      </c>
      <c r="R10" t="b">
        <v>0</v>
      </c>
      <c r="S10" t="s">
        <v>2597</v>
      </c>
      <c r="T10">
        <v>4</v>
      </c>
    </row>
    <row r="11" spans="1:20" x14ac:dyDescent="0.25">
      <c r="A11" t="s">
        <v>694</v>
      </c>
      <c r="B11" s="30">
        <v>44683</v>
      </c>
      <c r="C11" t="s">
        <v>2604</v>
      </c>
      <c r="D11" t="s">
        <v>2564</v>
      </c>
      <c r="E11" t="s">
        <v>2555</v>
      </c>
      <c r="F11" t="s">
        <v>695</v>
      </c>
      <c r="G11" t="s">
        <v>696</v>
      </c>
      <c r="H11" t="s">
        <v>32</v>
      </c>
      <c r="I11" t="s">
        <v>45</v>
      </c>
      <c r="J11">
        <v>1500</v>
      </c>
      <c r="K11">
        <v>6</v>
      </c>
      <c r="L11">
        <v>9000</v>
      </c>
      <c r="M11" t="s">
        <v>23</v>
      </c>
      <c r="N11">
        <v>2178920</v>
      </c>
      <c r="O11">
        <v>2279360</v>
      </c>
      <c r="P11">
        <v>8929710</v>
      </c>
      <c r="Q11">
        <v>12529390</v>
      </c>
      <c r="R11" t="b">
        <v>0</v>
      </c>
      <c r="S11" t="s">
        <v>2555</v>
      </c>
      <c r="T11">
        <v>5</v>
      </c>
    </row>
    <row r="12" spans="1:20" x14ac:dyDescent="0.25">
      <c r="A12" t="s">
        <v>778</v>
      </c>
      <c r="B12" s="30">
        <v>44687</v>
      </c>
      <c r="C12" t="s">
        <v>2605</v>
      </c>
      <c r="D12" t="s">
        <v>2568</v>
      </c>
      <c r="E12" t="s">
        <v>2555</v>
      </c>
      <c r="F12" t="s">
        <v>779</v>
      </c>
      <c r="G12" t="s">
        <v>780</v>
      </c>
      <c r="H12" t="s">
        <v>32</v>
      </c>
      <c r="I12" t="s">
        <v>45</v>
      </c>
      <c r="J12">
        <v>1500</v>
      </c>
      <c r="K12">
        <v>6</v>
      </c>
      <c r="L12">
        <v>9000</v>
      </c>
      <c r="M12" t="s">
        <v>23</v>
      </c>
      <c r="N12">
        <v>2178920</v>
      </c>
      <c r="O12">
        <v>2564280</v>
      </c>
      <c r="P12">
        <v>8929710</v>
      </c>
      <c r="Q12">
        <v>12529390</v>
      </c>
      <c r="R12" t="b">
        <v>0</v>
      </c>
      <c r="S12" t="s">
        <v>2555</v>
      </c>
      <c r="T12">
        <v>5</v>
      </c>
    </row>
    <row r="13" spans="1:20" x14ac:dyDescent="0.25">
      <c r="A13" t="s">
        <v>862</v>
      </c>
      <c r="B13" s="30">
        <v>44691</v>
      </c>
      <c r="C13" t="s">
        <v>2606</v>
      </c>
      <c r="D13" t="s">
        <v>2565</v>
      </c>
      <c r="E13" t="s">
        <v>2555</v>
      </c>
      <c r="F13" t="s">
        <v>863</v>
      </c>
      <c r="G13" t="s">
        <v>864</v>
      </c>
      <c r="H13" t="s">
        <v>32</v>
      </c>
      <c r="I13" t="s">
        <v>45</v>
      </c>
      <c r="J13">
        <v>1500</v>
      </c>
      <c r="K13">
        <v>6</v>
      </c>
      <c r="L13">
        <v>9000</v>
      </c>
      <c r="M13" t="s">
        <v>23</v>
      </c>
      <c r="N13">
        <v>2178920</v>
      </c>
      <c r="O13">
        <v>2849200</v>
      </c>
      <c r="P13">
        <v>8929710</v>
      </c>
      <c r="Q13">
        <v>12529390</v>
      </c>
      <c r="R13" t="b">
        <v>0</v>
      </c>
      <c r="S13" t="s">
        <v>2555</v>
      </c>
      <c r="T13">
        <v>5</v>
      </c>
    </row>
    <row r="14" spans="1:20" x14ac:dyDescent="0.25">
      <c r="A14" t="s">
        <v>946</v>
      </c>
      <c r="B14" s="30">
        <v>44695</v>
      </c>
      <c r="C14" t="s">
        <v>2607</v>
      </c>
      <c r="D14" t="s">
        <v>2569</v>
      </c>
      <c r="E14" t="s">
        <v>2555</v>
      </c>
      <c r="F14" t="s">
        <v>947</v>
      </c>
      <c r="G14" t="s">
        <v>948</v>
      </c>
      <c r="H14" t="s">
        <v>32</v>
      </c>
      <c r="I14" t="s">
        <v>45</v>
      </c>
      <c r="J14">
        <v>1500</v>
      </c>
      <c r="K14">
        <v>6</v>
      </c>
      <c r="L14">
        <v>9000</v>
      </c>
      <c r="M14" t="s">
        <v>23</v>
      </c>
      <c r="N14">
        <v>2178920</v>
      </c>
      <c r="O14">
        <v>3134120</v>
      </c>
      <c r="P14">
        <v>8929710</v>
      </c>
      <c r="Q14">
        <v>12529390</v>
      </c>
      <c r="R14" t="b">
        <v>0</v>
      </c>
      <c r="S14" t="s">
        <v>2555</v>
      </c>
      <c r="T14">
        <v>5</v>
      </c>
    </row>
    <row r="15" spans="1:20" x14ac:dyDescent="0.25">
      <c r="A15" t="s">
        <v>1030</v>
      </c>
      <c r="B15" s="30">
        <v>44699</v>
      </c>
      <c r="C15" t="s">
        <v>2608</v>
      </c>
      <c r="D15" t="s">
        <v>2566</v>
      </c>
      <c r="E15" t="s">
        <v>2555</v>
      </c>
      <c r="F15" t="s">
        <v>1031</v>
      </c>
      <c r="G15" t="s">
        <v>1032</v>
      </c>
      <c r="H15" t="s">
        <v>32</v>
      </c>
      <c r="I15" t="s">
        <v>45</v>
      </c>
      <c r="J15">
        <v>1500</v>
      </c>
      <c r="K15">
        <v>6</v>
      </c>
      <c r="L15">
        <v>9000</v>
      </c>
      <c r="M15" t="s">
        <v>23</v>
      </c>
      <c r="N15">
        <v>2178920</v>
      </c>
      <c r="O15">
        <v>3419040</v>
      </c>
      <c r="P15">
        <v>8929710</v>
      </c>
      <c r="Q15">
        <v>12529390</v>
      </c>
      <c r="R15" t="b">
        <v>0</v>
      </c>
      <c r="S15" t="s">
        <v>2555</v>
      </c>
      <c r="T15">
        <v>5</v>
      </c>
    </row>
    <row r="16" spans="1:20" x14ac:dyDescent="0.25">
      <c r="A16" t="s">
        <v>1114</v>
      </c>
      <c r="B16" s="30">
        <v>44703</v>
      </c>
      <c r="C16" t="s">
        <v>2609</v>
      </c>
      <c r="D16" t="s">
        <v>2563</v>
      </c>
      <c r="E16" t="s">
        <v>2555</v>
      </c>
      <c r="F16" t="s">
        <v>1115</v>
      </c>
      <c r="G16" t="s">
        <v>1116</v>
      </c>
      <c r="H16" t="s">
        <v>32</v>
      </c>
      <c r="I16" t="s">
        <v>45</v>
      </c>
      <c r="J16">
        <v>1500</v>
      </c>
      <c r="K16">
        <v>6</v>
      </c>
      <c r="L16">
        <v>9000</v>
      </c>
      <c r="M16" t="s">
        <v>23</v>
      </c>
      <c r="N16">
        <v>2178920</v>
      </c>
      <c r="O16">
        <v>3703960</v>
      </c>
      <c r="P16">
        <v>8929710</v>
      </c>
      <c r="Q16">
        <v>12529390</v>
      </c>
      <c r="R16" t="b">
        <v>0</v>
      </c>
      <c r="S16" t="s">
        <v>2555</v>
      </c>
      <c r="T16">
        <v>5</v>
      </c>
    </row>
    <row r="17" spans="1:20" x14ac:dyDescent="0.25">
      <c r="A17" t="s">
        <v>1198</v>
      </c>
      <c r="B17" s="30">
        <v>44707</v>
      </c>
      <c r="C17" t="s">
        <v>2610</v>
      </c>
      <c r="D17" t="s">
        <v>2567</v>
      </c>
      <c r="E17" t="s">
        <v>2555</v>
      </c>
      <c r="F17" t="s">
        <v>1199</v>
      </c>
      <c r="G17" t="s">
        <v>1200</v>
      </c>
      <c r="H17" t="s">
        <v>32</v>
      </c>
      <c r="I17" t="s">
        <v>45</v>
      </c>
      <c r="J17">
        <v>1500</v>
      </c>
      <c r="K17">
        <v>6</v>
      </c>
      <c r="L17">
        <v>9000</v>
      </c>
      <c r="M17" t="s">
        <v>23</v>
      </c>
      <c r="N17">
        <v>2178920</v>
      </c>
      <c r="O17">
        <v>3988880</v>
      </c>
      <c r="P17">
        <v>8929710</v>
      </c>
      <c r="Q17">
        <v>12529390</v>
      </c>
      <c r="R17" t="b">
        <v>0</v>
      </c>
      <c r="S17" t="s">
        <v>2555</v>
      </c>
      <c r="T17">
        <v>5</v>
      </c>
    </row>
    <row r="18" spans="1:20" x14ac:dyDescent="0.25">
      <c r="A18" t="s">
        <v>1282</v>
      </c>
      <c r="B18" s="30">
        <v>44711</v>
      </c>
      <c r="C18" t="s">
        <v>2611</v>
      </c>
      <c r="D18" t="s">
        <v>2564</v>
      </c>
      <c r="E18" t="s">
        <v>2555</v>
      </c>
      <c r="F18" t="s">
        <v>1283</v>
      </c>
      <c r="G18" t="s">
        <v>1284</v>
      </c>
      <c r="H18" t="s">
        <v>32</v>
      </c>
      <c r="I18" t="s">
        <v>45</v>
      </c>
      <c r="J18">
        <v>1500</v>
      </c>
      <c r="K18">
        <v>6</v>
      </c>
      <c r="L18">
        <v>9000</v>
      </c>
      <c r="M18" t="s">
        <v>23</v>
      </c>
      <c r="N18">
        <v>2178920</v>
      </c>
      <c r="O18">
        <v>4273800</v>
      </c>
      <c r="P18">
        <v>8929710</v>
      </c>
      <c r="Q18">
        <v>12529390</v>
      </c>
      <c r="R18" t="b">
        <v>0</v>
      </c>
      <c r="S18" t="s">
        <v>2555</v>
      </c>
      <c r="T18">
        <v>5</v>
      </c>
    </row>
    <row r="19" spans="1:20" x14ac:dyDescent="0.25">
      <c r="A19" t="s">
        <v>1366</v>
      </c>
      <c r="B19" s="30">
        <v>44715</v>
      </c>
      <c r="C19" t="s">
        <v>2612</v>
      </c>
      <c r="D19" t="s">
        <v>2568</v>
      </c>
      <c r="E19" t="s">
        <v>2556</v>
      </c>
      <c r="F19" t="s">
        <v>1367</v>
      </c>
      <c r="G19" t="s">
        <v>1368</v>
      </c>
      <c r="H19" t="s">
        <v>32</v>
      </c>
      <c r="I19" t="s">
        <v>45</v>
      </c>
      <c r="J19">
        <v>1500</v>
      </c>
      <c r="K19">
        <v>6</v>
      </c>
      <c r="L19">
        <v>9000</v>
      </c>
      <c r="M19" t="s">
        <v>23</v>
      </c>
      <c r="N19">
        <v>2178920</v>
      </c>
      <c r="O19">
        <v>4558720</v>
      </c>
      <c r="P19">
        <v>8929710</v>
      </c>
      <c r="Q19">
        <v>12529390</v>
      </c>
      <c r="R19" t="b">
        <v>0</v>
      </c>
      <c r="S19" t="s">
        <v>2613</v>
      </c>
      <c r="T19">
        <v>6</v>
      </c>
    </row>
    <row r="20" spans="1:20" x14ac:dyDescent="0.25">
      <c r="A20" t="s">
        <v>1450</v>
      </c>
      <c r="B20" s="30">
        <v>44719</v>
      </c>
      <c r="C20" t="s">
        <v>2614</v>
      </c>
      <c r="D20" t="s">
        <v>2565</v>
      </c>
      <c r="E20" t="s">
        <v>2556</v>
      </c>
      <c r="F20" t="s">
        <v>1451</v>
      </c>
      <c r="G20" t="s">
        <v>1452</v>
      </c>
      <c r="H20" t="s">
        <v>32</v>
      </c>
      <c r="I20" t="s">
        <v>45</v>
      </c>
      <c r="J20">
        <v>1500</v>
      </c>
      <c r="K20">
        <v>6</v>
      </c>
      <c r="L20">
        <v>9000</v>
      </c>
      <c r="M20" t="s">
        <v>23</v>
      </c>
      <c r="N20">
        <v>2178920</v>
      </c>
      <c r="O20">
        <v>4843640</v>
      </c>
      <c r="P20">
        <v>8929710</v>
      </c>
      <c r="Q20">
        <v>12529390</v>
      </c>
      <c r="R20" t="b">
        <v>0</v>
      </c>
      <c r="S20" t="s">
        <v>2613</v>
      </c>
      <c r="T20">
        <v>6</v>
      </c>
    </row>
    <row r="21" spans="1:20" x14ac:dyDescent="0.25">
      <c r="A21" t="s">
        <v>1534</v>
      </c>
      <c r="B21" s="30">
        <v>44723</v>
      </c>
      <c r="C21" t="s">
        <v>2615</v>
      </c>
      <c r="D21" t="s">
        <v>2569</v>
      </c>
      <c r="E21" t="s">
        <v>2556</v>
      </c>
      <c r="F21" t="s">
        <v>1535</v>
      </c>
      <c r="G21" t="s">
        <v>1536</v>
      </c>
      <c r="H21" t="s">
        <v>32</v>
      </c>
      <c r="I21" t="s">
        <v>45</v>
      </c>
      <c r="J21">
        <v>1500</v>
      </c>
      <c r="K21">
        <v>6</v>
      </c>
      <c r="L21">
        <v>9000</v>
      </c>
      <c r="M21" t="s">
        <v>23</v>
      </c>
      <c r="N21">
        <v>2178920</v>
      </c>
      <c r="O21">
        <v>5128560</v>
      </c>
      <c r="P21">
        <v>8929710</v>
      </c>
      <c r="Q21">
        <v>12529390</v>
      </c>
      <c r="R21" t="b">
        <v>0</v>
      </c>
      <c r="S21" t="s">
        <v>2613</v>
      </c>
      <c r="T21">
        <v>6</v>
      </c>
    </row>
    <row r="22" spans="1:20" x14ac:dyDescent="0.25">
      <c r="A22" t="s">
        <v>1618</v>
      </c>
      <c r="B22" s="30">
        <v>44727</v>
      </c>
      <c r="C22" t="s">
        <v>2616</v>
      </c>
      <c r="D22" t="s">
        <v>2566</v>
      </c>
      <c r="E22" t="s">
        <v>2556</v>
      </c>
      <c r="F22" t="s">
        <v>1619</v>
      </c>
      <c r="G22" t="s">
        <v>1620</v>
      </c>
      <c r="H22" t="s">
        <v>32</v>
      </c>
      <c r="I22" t="s">
        <v>45</v>
      </c>
      <c r="J22">
        <v>1500</v>
      </c>
      <c r="K22">
        <v>6</v>
      </c>
      <c r="L22">
        <v>9000</v>
      </c>
      <c r="M22" t="s">
        <v>23</v>
      </c>
      <c r="N22">
        <v>2178920</v>
      </c>
      <c r="O22">
        <v>5413480</v>
      </c>
      <c r="P22">
        <v>8929710</v>
      </c>
      <c r="Q22">
        <v>12529390</v>
      </c>
      <c r="R22" t="b">
        <v>0</v>
      </c>
      <c r="S22" t="s">
        <v>2613</v>
      </c>
      <c r="T22">
        <v>6</v>
      </c>
    </row>
    <row r="23" spans="1:20" x14ac:dyDescent="0.25">
      <c r="A23" t="s">
        <v>1702</v>
      </c>
      <c r="B23" s="30">
        <v>44731</v>
      </c>
      <c r="C23" t="s">
        <v>2617</v>
      </c>
      <c r="D23" t="s">
        <v>2563</v>
      </c>
      <c r="E23" t="s">
        <v>2556</v>
      </c>
      <c r="F23" t="s">
        <v>1703</v>
      </c>
      <c r="G23" t="s">
        <v>1704</v>
      </c>
      <c r="H23" t="s">
        <v>32</v>
      </c>
      <c r="I23" t="s">
        <v>45</v>
      </c>
      <c r="J23">
        <v>1500</v>
      </c>
      <c r="K23">
        <v>6</v>
      </c>
      <c r="L23">
        <v>9000</v>
      </c>
      <c r="M23" t="s">
        <v>23</v>
      </c>
      <c r="N23">
        <v>2178920</v>
      </c>
      <c r="O23">
        <v>5698400</v>
      </c>
      <c r="P23">
        <v>8929710</v>
      </c>
      <c r="Q23">
        <v>12529390</v>
      </c>
      <c r="R23" t="b">
        <v>0</v>
      </c>
      <c r="S23" t="s">
        <v>2613</v>
      </c>
      <c r="T23">
        <v>6</v>
      </c>
    </row>
    <row r="24" spans="1:20" x14ac:dyDescent="0.25">
      <c r="A24" t="s">
        <v>1786</v>
      </c>
      <c r="B24" s="30">
        <v>44735</v>
      </c>
      <c r="C24" t="s">
        <v>2618</v>
      </c>
      <c r="D24" t="s">
        <v>2567</v>
      </c>
      <c r="E24" t="s">
        <v>2556</v>
      </c>
      <c r="F24" t="s">
        <v>1787</v>
      </c>
      <c r="G24" t="s">
        <v>1788</v>
      </c>
      <c r="H24" t="s">
        <v>32</v>
      </c>
      <c r="I24" t="s">
        <v>45</v>
      </c>
      <c r="J24">
        <v>1500</v>
      </c>
      <c r="K24">
        <v>6</v>
      </c>
      <c r="L24">
        <v>9000</v>
      </c>
      <c r="M24" t="s">
        <v>23</v>
      </c>
      <c r="N24">
        <v>2178920</v>
      </c>
      <c r="O24">
        <v>5983320</v>
      </c>
      <c r="P24">
        <v>8929710</v>
      </c>
      <c r="Q24">
        <v>12529390</v>
      </c>
      <c r="R24" t="b">
        <v>0</v>
      </c>
      <c r="S24" t="s">
        <v>2613</v>
      </c>
      <c r="T24">
        <v>6</v>
      </c>
    </row>
    <row r="25" spans="1:20" x14ac:dyDescent="0.25">
      <c r="A25" t="s">
        <v>1870</v>
      </c>
      <c r="B25" s="30">
        <v>44739</v>
      </c>
      <c r="C25" t="s">
        <v>2619</v>
      </c>
      <c r="D25" t="s">
        <v>2564</v>
      </c>
      <c r="E25" t="s">
        <v>2556</v>
      </c>
      <c r="F25" t="s">
        <v>1871</v>
      </c>
      <c r="G25" t="s">
        <v>1872</v>
      </c>
      <c r="H25" t="s">
        <v>32</v>
      </c>
      <c r="I25" t="s">
        <v>45</v>
      </c>
      <c r="J25">
        <v>1500</v>
      </c>
      <c r="K25">
        <v>6</v>
      </c>
      <c r="L25">
        <v>9000</v>
      </c>
      <c r="M25" t="s">
        <v>23</v>
      </c>
      <c r="N25">
        <v>2178920</v>
      </c>
      <c r="O25">
        <v>6268240</v>
      </c>
      <c r="P25">
        <v>8929710</v>
      </c>
      <c r="Q25">
        <v>12529390</v>
      </c>
      <c r="R25" t="b">
        <v>0</v>
      </c>
      <c r="S25" t="s">
        <v>2613</v>
      </c>
      <c r="T25">
        <v>6</v>
      </c>
    </row>
    <row r="26" spans="1:20" x14ac:dyDescent="0.25">
      <c r="A26" t="s">
        <v>1954</v>
      </c>
      <c r="B26" s="30">
        <v>44743</v>
      </c>
      <c r="C26" t="s">
        <v>2620</v>
      </c>
      <c r="D26" t="s">
        <v>2568</v>
      </c>
      <c r="E26" t="s">
        <v>2557</v>
      </c>
      <c r="F26" t="s">
        <v>1955</v>
      </c>
      <c r="G26" t="s">
        <v>1956</v>
      </c>
      <c r="H26" t="s">
        <v>32</v>
      </c>
      <c r="I26" t="s">
        <v>45</v>
      </c>
      <c r="J26">
        <v>1500</v>
      </c>
      <c r="K26">
        <v>6</v>
      </c>
      <c r="L26">
        <v>9000</v>
      </c>
      <c r="M26" t="s">
        <v>23</v>
      </c>
      <c r="N26">
        <v>2178920</v>
      </c>
      <c r="O26">
        <v>6452720</v>
      </c>
      <c r="P26">
        <v>8929710</v>
      </c>
      <c r="Q26">
        <v>12529390</v>
      </c>
      <c r="R26" t="b">
        <v>0</v>
      </c>
      <c r="S26" t="s">
        <v>2621</v>
      </c>
      <c r="T26">
        <v>7</v>
      </c>
    </row>
    <row r="27" spans="1:20" x14ac:dyDescent="0.25">
      <c r="A27" t="s">
        <v>2038</v>
      </c>
      <c r="B27" s="30">
        <v>44747</v>
      </c>
      <c r="C27" t="s">
        <v>2622</v>
      </c>
      <c r="D27" t="s">
        <v>2565</v>
      </c>
      <c r="E27" t="s">
        <v>2557</v>
      </c>
      <c r="F27" t="s">
        <v>2039</v>
      </c>
      <c r="G27" t="s">
        <v>2040</v>
      </c>
      <c r="H27" t="s">
        <v>32</v>
      </c>
      <c r="I27" t="s">
        <v>45</v>
      </c>
      <c r="J27">
        <v>1500</v>
      </c>
      <c r="K27">
        <v>6</v>
      </c>
      <c r="L27">
        <v>9000</v>
      </c>
      <c r="M27" t="s">
        <v>23</v>
      </c>
      <c r="N27">
        <v>2178920</v>
      </c>
      <c r="O27">
        <v>6452720</v>
      </c>
      <c r="P27">
        <v>8929710</v>
      </c>
      <c r="Q27">
        <v>12529390</v>
      </c>
      <c r="R27" t="b">
        <v>0</v>
      </c>
      <c r="S27" t="s">
        <v>2621</v>
      </c>
      <c r="T27">
        <v>7</v>
      </c>
    </row>
    <row r="28" spans="1:20" x14ac:dyDescent="0.25">
      <c r="A28" t="s">
        <v>2122</v>
      </c>
      <c r="B28" s="30">
        <v>44751</v>
      </c>
      <c r="C28" t="s">
        <v>2623</v>
      </c>
      <c r="D28" t="s">
        <v>2569</v>
      </c>
      <c r="E28" t="s">
        <v>2557</v>
      </c>
      <c r="F28" t="s">
        <v>2123</v>
      </c>
      <c r="G28" t="s">
        <v>2124</v>
      </c>
      <c r="H28" t="s">
        <v>32</v>
      </c>
      <c r="I28" t="s">
        <v>45</v>
      </c>
      <c r="J28">
        <v>1500</v>
      </c>
      <c r="K28">
        <v>6</v>
      </c>
      <c r="L28">
        <v>9000</v>
      </c>
      <c r="M28" t="s">
        <v>23</v>
      </c>
      <c r="N28">
        <v>2178920</v>
      </c>
      <c r="O28">
        <v>6452720</v>
      </c>
      <c r="P28">
        <v>8929710</v>
      </c>
      <c r="Q28">
        <v>12529390</v>
      </c>
      <c r="R28" t="b">
        <v>0</v>
      </c>
      <c r="S28" t="s">
        <v>2621</v>
      </c>
      <c r="T28">
        <v>7</v>
      </c>
    </row>
    <row r="29" spans="1:20" x14ac:dyDescent="0.25">
      <c r="A29" t="s">
        <v>2206</v>
      </c>
      <c r="B29" s="30">
        <v>44755</v>
      </c>
      <c r="C29" t="s">
        <v>2624</v>
      </c>
      <c r="D29" t="s">
        <v>2566</v>
      </c>
      <c r="E29" t="s">
        <v>2557</v>
      </c>
      <c r="F29" t="s">
        <v>2207</v>
      </c>
      <c r="G29" t="s">
        <v>2208</v>
      </c>
      <c r="H29" t="s">
        <v>32</v>
      </c>
      <c r="I29" t="s">
        <v>45</v>
      </c>
      <c r="J29">
        <v>1500</v>
      </c>
      <c r="K29">
        <v>6</v>
      </c>
      <c r="L29">
        <v>9000</v>
      </c>
      <c r="M29" t="s">
        <v>23</v>
      </c>
      <c r="N29">
        <v>2178920</v>
      </c>
      <c r="O29">
        <v>6452720</v>
      </c>
      <c r="P29">
        <v>8929710</v>
      </c>
      <c r="Q29">
        <v>12529390</v>
      </c>
      <c r="R29" t="b">
        <v>0</v>
      </c>
      <c r="S29" t="s">
        <v>2621</v>
      </c>
      <c r="T29">
        <v>7</v>
      </c>
    </row>
    <row r="30" spans="1:20" x14ac:dyDescent="0.25">
      <c r="A30" t="s">
        <v>2257</v>
      </c>
      <c r="B30" s="30">
        <v>44759</v>
      </c>
      <c r="C30" t="s">
        <v>2625</v>
      </c>
      <c r="D30" t="s">
        <v>2563</v>
      </c>
      <c r="E30" t="s">
        <v>2557</v>
      </c>
      <c r="F30" t="s">
        <v>2207</v>
      </c>
      <c r="G30" t="s">
        <v>2208</v>
      </c>
      <c r="H30" t="s">
        <v>32</v>
      </c>
      <c r="I30" t="s">
        <v>45</v>
      </c>
      <c r="J30">
        <v>4000</v>
      </c>
      <c r="K30">
        <v>6</v>
      </c>
      <c r="L30">
        <v>24000</v>
      </c>
      <c r="M30" t="s">
        <v>17</v>
      </c>
      <c r="N30">
        <v>2125330</v>
      </c>
      <c r="O30">
        <v>6399130</v>
      </c>
      <c r="P30">
        <v>8929710</v>
      </c>
      <c r="Q30">
        <v>12529390</v>
      </c>
      <c r="R30" t="b">
        <v>0</v>
      </c>
      <c r="S30" t="s">
        <v>2621</v>
      </c>
      <c r="T30">
        <v>7</v>
      </c>
    </row>
    <row r="31" spans="1:20" x14ac:dyDescent="0.25">
      <c r="A31" t="s">
        <v>2280</v>
      </c>
      <c r="B31" s="30">
        <v>44764</v>
      </c>
      <c r="C31" t="s">
        <v>2609</v>
      </c>
      <c r="D31" t="s">
        <v>2568</v>
      </c>
      <c r="E31" t="s">
        <v>2557</v>
      </c>
      <c r="F31" t="s">
        <v>2207</v>
      </c>
      <c r="G31" t="s">
        <v>2208</v>
      </c>
      <c r="H31" t="s">
        <v>32</v>
      </c>
      <c r="I31" t="s">
        <v>45</v>
      </c>
      <c r="J31">
        <v>2900</v>
      </c>
      <c r="K31">
        <v>6</v>
      </c>
      <c r="L31">
        <v>17400</v>
      </c>
      <c r="M31" t="s">
        <v>23</v>
      </c>
      <c r="N31">
        <v>1998150</v>
      </c>
      <c r="O31">
        <v>6271950</v>
      </c>
      <c r="P31">
        <v>8929710</v>
      </c>
      <c r="Q31">
        <v>12529390</v>
      </c>
      <c r="R31" t="b">
        <v>0</v>
      </c>
      <c r="S31" t="s">
        <v>2621</v>
      </c>
      <c r="T31">
        <v>7</v>
      </c>
    </row>
    <row r="32" spans="1:20" x14ac:dyDescent="0.25">
      <c r="A32" t="s">
        <v>2303</v>
      </c>
      <c r="B32" s="30">
        <v>44769</v>
      </c>
      <c r="C32" t="s">
        <v>2619</v>
      </c>
      <c r="D32" t="s">
        <v>2566</v>
      </c>
      <c r="E32" t="s">
        <v>2557</v>
      </c>
      <c r="F32" t="s">
        <v>2207</v>
      </c>
      <c r="G32" t="s">
        <v>2208</v>
      </c>
      <c r="H32" t="s">
        <v>32</v>
      </c>
      <c r="I32" t="s">
        <v>45</v>
      </c>
      <c r="J32">
        <v>4000</v>
      </c>
      <c r="K32">
        <v>6</v>
      </c>
      <c r="L32">
        <v>24000</v>
      </c>
      <c r="M32" t="s">
        <v>17</v>
      </c>
      <c r="N32">
        <v>1853390</v>
      </c>
      <c r="O32">
        <v>6127190</v>
      </c>
      <c r="P32">
        <v>8929710</v>
      </c>
      <c r="Q32">
        <v>12529390</v>
      </c>
      <c r="R32" t="b">
        <v>0</v>
      </c>
      <c r="S32" t="s">
        <v>2621</v>
      </c>
      <c r="T32">
        <v>7</v>
      </c>
    </row>
    <row r="33" spans="1:20" x14ac:dyDescent="0.25">
      <c r="A33" t="s">
        <v>2326</v>
      </c>
      <c r="B33" s="30">
        <v>44773</v>
      </c>
      <c r="C33" t="s">
        <v>2626</v>
      </c>
      <c r="D33" t="s">
        <v>2563</v>
      </c>
      <c r="E33" t="s">
        <v>2557</v>
      </c>
      <c r="F33" t="s">
        <v>2207</v>
      </c>
      <c r="G33" t="s">
        <v>2208</v>
      </c>
      <c r="H33" t="s">
        <v>32</v>
      </c>
      <c r="I33" t="s">
        <v>45</v>
      </c>
      <c r="J33">
        <v>210</v>
      </c>
      <c r="K33">
        <v>6</v>
      </c>
      <c r="L33">
        <v>1260</v>
      </c>
      <c r="M33" t="s">
        <v>23</v>
      </c>
      <c r="N33">
        <v>1735920</v>
      </c>
      <c r="O33">
        <v>6009720</v>
      </c>
      <c r="P33">
        <v>8929710</v>
      </c>
      <c r="Q33">
        <v>12529390</v>
      </c>
      <c r="R33" t="b">
        <v>0</v>
      </c>
      <c r="S33" t="s">
        <v>2621</v>
      </c>
      <c r="T33">
        <v>7</v>
      </c>
    </row>
    <row r="34" spans="1:20" x14ac:dyDescent="0.25">
      <c r="A34" t="s">
        <v>2349</v>
      </c>
      <c r="B34" s="30">
        <v>44778</v>
      </c>
      <c r="C34" t="s">
        <v>2622</v>
      </c>
      <c r="D34" t="s">
        <v>2568</v>
      </c>
      <c r="E34" t="s">
        <v>2558</v>
      </c>
      <c r="F34" t="s">
        <v>2207</v>
      </c>
      <c r="G34" t="s">
        <v>2208</v>
      </c>
      <c r="H34" t="s">
        <v>32</v>
      </c>
      <c r="I34" t="s">
        <v>45</v>
      </c>
      <c r="J34">
        <v>3200</v>
      </c>
      <c r="K34">
        <v>6</v>
      </c>
      <c r="L34">
        <v>19200</v>
      </c>
      <c r="M34" t="s">
        <v>17</v>
      </c>
      <c r="N34">
        <v>1664250</v>
      </c>
      <c r="O34">
        <v>5938050</v>
      </c>
      <c r="P34">
        <v>8929710</v>
      </c>
      <c r="Q34">
        <v>12529390</v>
      </c>
      <c r="R34" t="b">
        <v>0</v>
      </c>
      <c r="S34" t="s">
        <v>2627</v>
      </c>
      <c r="T34">
        <v>8</v>
      </c>
    </row>
    <row r="35" spans="1:20" x14ac:dyDescent="0.25">
      <c r="A35" t="s">
        <v>2372</v>
      </c>
      <c r="B35" s="30">
        <v>44782</v>
      </c>
      <c r="C35" t="s">
        <v>2623</v>
      </c>
      <c r="D35" t="s">
        <v>2565</v>
      </c>
      <c r="E35" t="s">
        <v>2558</v>
      </c>
      <c r="F35" t="s">
        <v>2207</v>
      </c>
      <c r="G35" t="s">
        <v>2208</v>
      </c>
      <c r="H35" t="s">
        <v>32</v>
      </c>
      <c r="I35" t="s">
        <v>45</v>
      </c>
      <c r="J35">
        <v>190</v>
      </c>
      <c r="K35">
        <v>6</v>
      </c>
      <c r="L35">
        <v>1140</v>
      </c>
      <c r="M35" t="s">
        <v>23</v>
      </c>
      <c r="N35">
        <v>1555200</v>
      </c>
      <c r="O35">
        <v>5829000</v>
      </c>
      <c r="P35">
        <v>8929710</v>
      </c>
      <c r="Q35">
        <v>12529390</v>
      </c>
      <c r="R35" t="b">
        <v>0</v>
      </c>
      <c r="S35" t="s">
        <v>2627</v>
      </c>
      <c r="T35">
        <v>8</v>
      </c>
    </row>
    <row r="36" spans="1:20" x14ac:dyDescent="0.25">
      <c r="A36" t="s">
        <v>2395</v>
      </c>
      <c r="B36" s="30">
        <v>44787</v>
      </c>
      <c r="C36" t="s">
        <v>2607</v>
      </c>
      <c r="D36" t="s">
        <v>2563</v>
      </c>
      <c r="E36" t="s">
        <v>2558</v>
      </c>
      <c r="F36" t="s">
        <v>2207</v>
      </c>
      <c r="G36" t="s">
        <v>2208</v>
      </c>
      <c r="H36" t="s">
        <v>32</v>
      </c>
      <c r="I36" t="s">
        <v>45</v>
      </c>
      <c r="J36">
        <v>1500</v>
      </c>
      <c r="K36">
        <v>6</v>
      </c>
      <c r="L36">
        <v>9000</v>
      </c>
      <c r="M36" t="s">
        <v>17</v>
      </c>
      <c r="N36">
        <v>1429910</v>
      </c>
      <c r="O36">
        <v>5736480</v>
      </c>
      <c r="P36">
        <v>8929710</v>
      </c>
      <c r="Q36">
        <v>12529390</v>
      </c>
      <c r="R36" t="b">
        <v>1</v>
      </c>
      <c r="S36" t="s">
        <v>2627</v>
      </c>
      <c r="T36">
        <v>8</v>
      </c>
    </row>
    <row r="37" spans="1:20" x14ac:dyDescent="0.25">
      <c r="A37" t="s">
        <v>2418</v>
      </c>
      <c r="B37" s="30">
        <v>44792</v>
      </c>
      <c r="C37" t="s">
        <v>2617</v>
      </c>
      <c r="D37" t="s">
        <v>2568</v>
      </c>
      <c r="E37" t="s">
        <v>2558</v>
      </c>
      <c r="F37" t="s">
        <v>2207</v>
      </c>
      <c r="G37" t="s">
        <v>2208</v>
      </c>
      <c r="H37" t="s">
        <v>32</v>
      </c>
      <c r="I37" t="s">
        <v>45</v>
      </c>
      <c r="J37">
        <v>4000</v>
      </c>
      <c r="K37">
        <v>9</v>
      </c>
      <c r="L37">
        <v>36000</v>
      </c>
      <c r="M37" t="s">
        <v>23</v>
      </c>
      <c r="N37">
        <v>1609220</v>
      </c>
      <c r="O37">
        <v>5777440</v>
      </c>
      <c r="P37">
        <v>8929710</v>
      </c>
      <c r="Q37">
        <v>12529390</v>
      </c>
      <c r="R37" t="b">
        <v>1</v>
      </c>
      <c r="S37" t="s">
        <v>2627</v>
      </c>
      <c r="T37">
        <v>8</v>
      </c>
    </row>
    <row r="38" spans="1:20" x14ac:dyDescent="0.25">
      <c r="A38" t="s">
        <v>2441</v>
      </c>
      <c r="B38" s="30">
        <v>44796</v>
      </c>
      <c r="C38" t="s">
        <v>2618</v>
      </c>
      <c r="D38" t="s">
        <v>2565</v>
      </c>
      <c r="E38" t="s">
        <v>2558</v>
      </c>
      <c r="F38" t="s">
        <v>2207</v>
      </c>
      <c r="G38" t="s">
        <v>2208</v>
      </c>
      <c r="H38" t="s">
        <v>32</v>
      </c>
      <c r="I38" t="s">
        <v>45</v>
      </c>
      <c r="J38">
        <v>2900</v>
      </c>
      <c r="K38">
        <v>21</v>
      </c>
      <c r="L38">
        <v>60900</v>
      </c>
      <c r="M38" t="s">
        <v>17</v>
      </c>
      <c r="N38">
        <v>1911240</v>
      </c>
      <c r="O38">
        <v>5979640</v>
      </c>
      <c r="P38">
        <v>8929710</v>
      </c>
      <c r="Q38">
        <v>12529390</v>
      </c>
      <c r="R38" t="b">
        <v>1</v>
      </c>
      <c r="S38" t="s">
        <v>2627</v>
      </c>
      <c r="T38">
        <v>8</v>
      </c>
    </row>
    <row r="39" spans="1:20" x14ac:dyDescent="0.25">
      <c r="A39" t="s">
        <v>2464</v>
      </c>
      <c r="B39" s="30">
        <v>44801</v>
      </c>
      <c r="C39" t="s">
        <v>2603</v>
      </c>
      <c r="D39" t="s">
        <v>2563</v>
      </c>
      <c r="E39" t="s">
        <v>2558</v>
      </c>
      <c r="F39" t="s">
        <v>2207</v>
      </c>
      <c r="G39" t="s">
        <v>2208</v>
      </c>
      <c r="H39" t="s">
        <v>32</v>
      </c>
      <c r="I39" t="s">
        <v>45</v>
      </c>
      <c r="J39">
        <v>4000</v>
      </c>
      <c r="K39">
        <v>30</v>
      </c>
      <c r="L39">
        <v>120000</v>
      </c>
      <c r="M39" t="s">
        <v>23</v>
      </c>
      <c r="N39">
        <v>3048940</v>
      </c>
      <c r="O39">
        <v>6957480</v>
      </c>
      <c r="P39">
        <v>8929710</v>
      </c>
      <c r="Q39">
        <v>12529390</v>
      </c>
      <c r="R39" t="b">
        <v>1</v>
      </c>
      <c r="S39" t="s">
        <v>2627</v>
      </c>
      <c r="T39">
        <v>8</v>
      </c>
    </row>
    <row r="40" spans="1:20" x14ac:dyDescent="0.25">
      <c r="A40" t="s">
        <v>2487</v>
      </c>
      <c r="B40" s="30">
        <v>44805</v>
      </c>
      <c r="C40" t="s">
        <v>2620</v>
      </c>
      <c r="D40" t="s">
        <v>2567</v>
      </c>
      <c r="E40" t="s">
        <v>2559</v>
      </c>
      <c r="F40" t="s">
        <v>2207</v>
      </c>
      <c r="G40" t="s">
        <v>2208</v>
      </c>
      <c r="H40" t="s">
        <v>32</v>
      </c>
      <c r="I40" t="s">
        <v>45</v>
      </c>
      <c r="J40">
        <v>210</v>
      </c>
      <c r="K40">
        <v>32</v>
      </c>
      <c r="L40">
        <v>6720</v>
      </c>
      <c r="M40" t="s">
        <v>17</v>
      </c>
      <c r="N40">
        <v>4165910</v>
      </c>
      <c r="O40">
        <v>7974140</v>
      </c>
      <c r="P40">
        <v>8929710</v>
      </c>
      <c r="Q40">
        <v>12529390</v>
      </c>
      <c r="R40" t="b">
        <v>1</v>
      </c>
      <c r="S40" t="s">
        <v>2628</v>
      </c>
      <c r="T40">
        <v>9</v>
      </c>
    </row>
    <row r="41" spans="1:20" x14ac:dyDescent="0.25">
      <c r="A41" t="s">
        <v>2510</v>
      </c>
      <c r="B41" s="30">
        <v>44810</v>
      </c>
      <c r="C41" t="s">
        <v>2605</v>
      </c>
      <c r="D41" t="s">
        <v>2565</v>
      </c>
      <c r="E41" t="s">
        <v>2559</v>
      </c>
      <c r="F41" t="s">
        <v>2207</v>
      </c>
      <c r="G41" t="s">
        <v>2208</v>
      </c>
      <c r="H41" t="s">
        <v>32</v>
      </c>
      <c r="I41" t="s">
        <v>45</v>
      </c>
      <c r="J41">
        <v>3200</v>
      </c>
      <c r="K41">
        <v>34</v>
      </c>
      <c r="L41">
        <v>108800</v>
      </c>
      <c r="M41" t="s">
        <v>23</v>
      </c>
      <c r="N41">
        <v>6248480</v>
      </c>
      <c r="O41">
        <v>9970670</v>
      </c>
      <c r="P41">
        <v>8929710</v>
      </c>
      <c r="Q41">
        <v>12529390</v>
      </c>
      <c r="R41" t="b">
        <v>1</v>
      </c>
      <c r="S41" t="s">
        <v>2628</v>
      </c>
      <c r="T41">
        <v>9</v>
      </c>
    </row>
    <row r="42" spans="1:20" x14ac:dyDescent="0.25">
      <c r="A42" t="s">
        <v>2533</v>
      </c>
      <c r="B42" s="30">
        <v>44815</v>
      </c>
      <c r="C42" t="s">
        <v>2615</v>
      </c>
      <c r="D42" t="s">
        <v>2563</v>
      </c>
      <c r="E42" t="s">
        <v>2559</v>
      </c>
      <c r="F42" t="s">
        <v>2207</v>
      </c>
      <c r="G42" t="s">
        <v>2208</v>
      </c>
      <c r="H42" t="s">
        <v>32</v>
      </c>
      <c r="I42" t="s">
        <v>45</v>
      </c>
      <c r="J42">
        <v>190</v>
      </c>
      <c r="K42">
        <v>54</v>
      </c>
      <c r="L42">
        <v>10260</v>
      </c>
      <c r="M42" t="s">
        <v>17</v>
      </c>
      <c r="N42">
        <v>8312500</v>
      </c>
      <c r="O42">
        <v>11952940</v>
      </c>
      <c r="P42">
        <v>8929710</v>
      </c>
      <c r="Q42">
        <v>12529390</v>
      </c>
      <c r="R42" t="b">
        <v>1</v>
      </c>
      <c r="S42" t="s">
        <v>2628</v>
      </c>
      <c r="T42">
        <v>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5C6BD-4CB6-4261-9DCB-CFCD7398F1E6}">
  <dimension ref="B2:C9"/>
  <sheetViews>
    <sheetView workbookViewId="0">
      <selection activeCell="K24" sqref="K24"/>
    </sheetView>
  </sheetViews>
  <sheetFormatPr defaultRowHeight="13.8" x14ac:dyDescent="0.25"/>
  <cols>
    <col min="1" max="1" width="11.296875" bestFit="1" customWidth="1"/>
    <col min="2" max="2" width="13.09765625" bestFit="1" customWidth="1"/>
    <col min="3" max="3" width="14.3984375" bestFit="1" customWidth="1"/>
    <col min="4" max="4" width="9" customWidth="1"/>
    <col min="5" max="8" width="7.19921875" bestFit="1" customWidth="1"/>
    <col min="9" max="9" width="9.3984375" bestFit="1" customWidth="1"/>
    <col min="10" max="10" width="9.69921875" bestFit="1" customWidth="1"/>
  </cols>
  <sheetData>
    <row r="2" spans="2:3" x14ac:dyDescent="0.25">
      <c r="B2" s="19" t="s">
        <v>2553</v>
      </c>
      <c r="C2" t="s">
        <v>2561</v>
      </c>
    </row>
    <row r="3" spans="2:3" x14ac:dyDescent="0.25">
      <c r="B3" s="20" t="s">
        <v>2554</v>
      </c>
      <c r="C3" s="43">
        <v>2094880</v>
      </c>
    </row>
    <row r="4" spans="2:3" x14ac:dyDescent="0.25">
      <c r="B4" s="20" t="s">
        <v>2558</v>
      </c>
      <c r="C4" s="43">
        <v>3950800</v>
      </c>
    </row>
    <row r="5" spans="2:3" x14ac:dyDescent="0.25">
      <c r="B5" s="20" t="s">
        <v>2557</v>
      </c>
      <c r="C5" s="43">
        <v>1820600</v>
      </c>
    </row>
    <row r="6" spans="2:3" x14ac:dyDescent="0.25">
      <c r="B6" s="20" t="s">
        <v>2556</v>
      </c>
      <c r="C6" s="43">
        <v>2144870</v>
      </c>
    </row>
    <row r="7" spans="2:3" x14ac:dyDescent="0.25">
      <c r="B7" s="20" t="s">
        <v>2555</v>
      </c>
      <c r="C7" s="43">
        <v>2228730</v>
      </c>
    </row>
    <row r="8" spans="2:3" x14ac:dyDescent="0.25">
      <c r="B8" s="20" t="s">
        <v>2559</v>
      </c>
      <c r="C8" s="43">
        <v>5618310</v>
      </c>
    </row>
    <row r="9" spans="2:3" x14ac:dyDescent="0.25">
      <c r="B9" s="20" t="s">
        <v>2560</v>
      </c>
      <c r="C9" s="43">
        <v>17858190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72B46-CBFC-4BB8-A83D-996812B9022C}">
  <dimension ref="B2:C5"/>
  <sheetViews>
    <sheetView topLeftCell="A2" workbookViewId="0">
      <selection activeCell="I1" sqref="I1"/>
    </sheetView>
  </sheetViews>
  <sheetFormatPr defaultRowHeight="13.8" x14ac:dyDescent="0.25"/>
  <cols>
    <col min="2" max="2" width="13.09765625" bestFit="1" customWidth="1"/>
    <col min="3" max="3" width="14.3984375" bestFit="1" customWidth="1"/>
    <col min="4" max="4" width="4.69921875" customWidth="1"/>
    <col min="5" max="6" width="3.59765625" bestFit="1" customWidth="1"/>
    <col min="7" max="7" width="3.8984375" bestFit="1" customWidth="1"/>
    <col min="8" max="8" width="3.69921875" bestFit="1" customWidth="1"/>
    <col min="9" max="9" width="9.69921875" bestFit="1" customWidth="1"/>
    <col min="10" max="11" width="7.8984375" bestFit="1" customWidth="1"/>
    <col min="12" max="32" width="8.796875" bestFit="1" customWidth="1"/>
    <col min="33" max="41" width="7.8984375" bestFit="1" customWidth="1"/>
    <col min="42" max="63" width="8.796875" bestFit="1" customWidth="1"/>
    <col min="64" max="72" width="7.8984375" bestFit="1" customWidth="1"/>
    <col min="73" max="93" width="8.796875" bestFit="1" customWidth="1"/>
    <col min="94" max="102" width="7.8984375" bestFit="1" customWidth="1"/>
    <col min="103" max="124" width="8.796875" bestFit="1" customWidth="1"/>
    <col min="125" max="133" width="7.8984375" bestFit="1" customWidth="1"/>
    <col min="134" max="155" width="8.796875" bestFit="1" customWidth="1"/>
    <col min="156" max="164" width="7.8984375" bestFit="1" customWidth="1"/>
    <col min="165" max="167" width="8.796875" bestFit="1" customWidth="1"/>
    <col min="168" max="168" width="9.69921875" bestFit="1" customWidth="1"/>
  </cols>
  <sheetData>
    <row r="2" spans="2:3" x14ac:dyDescent="0.25">
      <c r="B2" s="19" t="s">
        <v>2553</v>
      </c>
      <c r="C2" t="s">
        <v>2561</v>
      </c>
    </row>
    <row r="3" spans="2:3" x14ac:dyDescent="0.25">
      <c r="B3" s="20" t="s">
        <v>23</v>
      </c>
      <c r="C3" s="43">
        <v>8853050</v>
      </c>
    </row>
    <row r="4" spans="2:3" x14ac:dyDescent="0.25">
      <c r="B4" s="20" t="s">
        <v>17</v>
      </c>
      <c r="C4" s="43">
        <v>9005140</v>
      </c>
    </row>
    <row r="5" spans="2:3" x14ac:dyDescent="0.25">
      <c r="B5" s="20" t="s">
        <v>2560</v>
      </c>
      <c r="C5" s="43">
        <v>17858190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093A-AC8B-4A7D-A5D1-C82171ECF2E3}">
  <dimension ref="A1:F36"/>
  <sheetViews>
    <sheetView workbookViewId="0">
      <selection activeCell="D36" sqref="D36"/>
    </sheetView>
  </sheetViews>
  <sheetFormatPr defaultRowHeight="13.8" x14ac:dyDescent="0.25"/>
  <cols>
    <col min="1" max="1" width="12.5" customWidth="1"/>
    <col min="2" max="2" width="13.09765625" bestFit="1" customWidth="1"/>
    <col min="3" max="3" width="14.3984375" bestFit="1" customWidth="1"/>
    <col min="4" max="5" width="8.69921875" customWidth="1"/>
    <col min="6" max="6" width="17.3984375" customWidth="1"/>
    <col min="7" max="7" width="8.69921875" customWidth="1"/>
    <col min="8" max="11" width="7.8984375" bestFit="1" customWidth="1"/>
    <col min="12" max="32" width="8.796875" bestFit="1" customWidth="1"/>
    <col min="33" max="41" width="7.8984375" bestFit="1" customWidth="1"/>
    <col min="42" max="63" width="8.796875" bestFit="1" customWidth="1"/>
    <col min="64" max="72" width="7.8984375" bestFit="1" customWidth="1"/>
    <col min="73" max="93" width="8.796875" bestFit="1" customWidth="1"/>
    <col min="94" max="102" width="7.8984375" bestFit="1" customWidth="1"/>
    <col min="103" max="124" width="8.796875" bestFit="1" customWidth="1"/>
    <col min="125" max="133" width="7.8984375" bestFit="1" customWidth="1"/>
    <col min="134" max="155" width="8.796875" bestFit="1" customWidth="1"/>
    <col min="156" max="164" width="7.8984375" bestFit="1" customWidth="1"/>
    <col min="165" max="167" width="8.796875" bestFit="1" customWidth="1"/>
    <col min="168" max="168" width="9.69921875" bestFit="1" customWidth="1"/>
  </cols>
  <sheetData>
    <row r="1" spans="1:6" x14ac:dyDescent="0.25">
      <c r="B1" s="19" t="s">
        <v>1</v>
      </c>
      <c r="C1" t="s" vm="1">
        <v>2571</v>
      </c>
    </row>
    <row r="3" spans="1:6" x14ac:dyDescent="0.25">
      <c r="B3" s="19" t="s">
        <v>2553</v>
      </c>
      <c r="C3" t="s">
        <v>2561</v>
      </c>
    </row>
    <row r="4" spans="1:6" x14ac:dyDescent="0.25">
      <c r="B4" s="20" t="s">
        <v>15</v>
      </c>
      <c r="C4" s="43">
        <v>4353920</v>
      </c>
    </row>
    <row r="5" spans="1:6" x14ac:dyDescent="0.25">
      <c r="B5" s="20" t="s">
        <v>32</v>
      </c>
      <c r="C5" s="43">
        <v>5554100</v>
      </c>
    </row>
    <row r="6" spans="1:6" x14ac:dyDescent="0.25">
      <c r="B6" s="20" t="s">
        <v>27</v>
      </c>
      <c r="C6" s="43">
        <v>4951440</v>
      </c>
    </row>
    <row r="7" spans="1:6" x14ac:dyDescent="0.25">
      <c r="B7" s="20" t="s">
        <v>21</v>
      </c>
      <c r="C7" s="43">
        <v>2998730</v>
      </c>
    </row>
    <row r="8" spans="1:6" x14ac:dyDescent="0.25">
      <c r="B8" s="20" t="s">
        <v>2560</v>
      </c>
      <c r="C8" s="43">
        <v>17858190</v>
      </c>
    </row>
    <row r="12" spans="1:6" x14ac:dyDescent="0.25">
      <c r="B12" t="s">
        <v>6</v>
      </c>
      <c r="C12" t="s">
        <v>2572</v>
      </c>
      <c r="E12" t="s">
        <v>6</v>
      </c>
      <c r="F12" t="s">
        <v>2572</v>
      </c>
    </row>
    <row r="13" spans="1:6" x14ac:dyDescent="0.25">
      <c r="A13" t="b">
        <v>1</v>
      </c>
      <c r="B13" t="str" cm="1">
        <f t="array" ref="B13:B16">_xlfn.UNIQUE(Main_table[Seller])</f>
        <v>ABC Traders</v>
      </c>
      <c r="C13">
        <f>SUMIFS(Main_table[Amount],Main_table[Seller],B13,Main_table[if last 30 days],A13)</f>
        <v>2254490</v>
      </c>
      <c r="E13" t="s">
        <v>15</v>
      </c>
      <c r="F13">
        <v>2254490</v>
      </c>
    </row>
    <row r="14" spans="1:6" x14ac:dyDescent="0.25">
      <c r="A14" t="b">
        <v>1</v>
      </c>
      <c r="B14" t="str">
        <v>Super Tech</v>
      </c>
      <c r="C14">
        <f>SUMIFS(Main_table[Amount],Main_table[Seller],B14,Main_table[if last 30 days],A14)</f>
        <v>1612030</v>
      </c>
      <c r="E14" t="s">
        <v>21</v>
      </c>
      <c r="F14">
        <v>1612030</v>
      </c>
    </row>
    <row r="15" spans="1:6" x14ac:dyDescent="0.25">
      <c r="A15" t="b">
        <v>1</v>
      </c>
      <c r="B15" t="str">
        <v>RG Store</v>
      </c>
      <c r="C15">
        <f>SUMIFS(Main_table[Amount],Main_table[Seller],B15,Main_table[if last 30 days],A15)</f>
        <v>2677240</v>
      </c>
      <c r="E15" t="s">
        <v>27</v>
      </c>
      <c r="F15">
        <v>2677240</v>
      </c>
    </row>
    <row r="16" spans="1:6" x14ac:dyDescent="0.25">
      <c r="A16" t="b">
        <v>1</v>
      </c>
      <c r="B16" t="str">
        <v>CCC Mart</v>
      </c>
      <c r="C16">
        <f>SUMIFS(Main_table[Amount],Main_table[Seller],B16,Main_table[if last 30 days],A16)</f>
        <v>2444990</v>
      </c>
      <c r="E16" t="s">
        <v>32</v>
      </c>
      <c r="F16">
        <v>2444990</v>
      </c>
    </row>
    <row r="20" spans="2:3" x14ac:dyDescent="0.25">
      <c r="B20" s="19" t="s">
        <v>2573</v>
      </c>
      <c r="C20" t="s" vm="2">
        <v>2629</v>
      </c>
    </row>
    <row r="22" spans="2:3" x14ac:dyDescent="0.25">
      <c r="B22" s="19" t="s">
        <v>2553</v>
      </c>
      <c r="C22" t="s">
        <v>2561</v>
      </c>
    </row>
    <row r="23" spans="2:3" x14ac:dyDescent="0.25">
      <c r="B23" s="20" t="s">
        <v>15</v>
      </c>
      <c r="C23" s="43">
        <v>2254490</v>
      </c>
    </row>
    <row r="24" spans="2:3" x14ac:dyDescent="0.25">
      <c r="B24" s="20" t="s">
        <v>32</v>
      </c>
      <c r="C24" s="43">
        <v>2444990</v>
      </c>
    </row>
    <row r="25" spans="2:3" x14ac:dyDescent="0.25">
      <c r="B25" s="20" t="s">
        <v>27</v>
      </c>
      <c r="C25" s="43">
        <v>2677240</v>
      </c>
    </row>
    <row r="26" spans="2:3" x14ac:dyDescent="0.25">
      <c r="B26" s="20" t="s">
        <v>21</v>
      </c>
      <c r="C26" s="43">
        <v>1612030</v>
      </c>
    </row>
    <row r="27" spans="2:3" x14ac:dyDescent="0.25">
      <c r="B27" s="20" t="s">
        <v>2560</v>
      </c>
      <c r="C27" s="43">
        <v>8988750</v>
      </c>
    </row>
    <row r="36" spans="4:4" x14ac:dyDescent="0.25">
      <c r="D36" t="s">
        <v>2631</v>
      </c>
    </row>
  </sheetData>
  <pageMargins left="0.7" right="0.7" top="0.75" bottom="0.75" header="0.3" footer="0.3"/>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Backup</vt:lpstr>
      <vt:lpstr>Check</vt:lpstr>
      <vt:lpstr>Sheet1</vt:lpstr>
      <vt:lpstr>Sheet2</vt:lpstr>
      <vt:lpstr>Sheet4</vt:lpstr>
      <vt:lpstr>Data</vt:lpstr>
      <vt:lpstr>Dashboard</vt:lpstr>
      <vt:lpstr>Seller</vt:lpstr>
      <vt:lpstr>Product</vt:lpstr>
      <vt:lpstr>Weekday</vt:lpstr>
      <vt:lpstr>Sheet3</vt:lpstr>
      <vt:lpstr>Months</vt:lpstr>
      <vt:lpstr>Cash</vt:lpstr>
      <vt:lpstr>Last 30 days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bhavarth patel</cp:lastModifiedBy>
  <dcterms:created xsi:type="dcterms:W3CDTF">2023-07-25T05:38:40Z</dcterms:created>
  <dcterms:modified xsi:type="dcterms:W3CDTF">2023-09-05T07:41:54Z</dcterms:modified>
</cp:coreProperties>
</file>