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14A23BE4-0BD4-47EC-8370-C970E5B8F960}" xr6:coauthVersionLast="47" xr6:coauthVersionMax="47" xr10:uidLastSave="{00000000-0000-0000-0000-000000000000}"/>
  <bookViews>
    <workbookView xWindow="-90" yWindow="1578" windowWidth="18390" windowHeight="10398" activeTab="4" xr2:uid="{8CC555B5-3E06-43B6-9E5B-C0A1D3498DA4}"/>
  </bookViews>
  <sheets>
    <sheet name="Original_1" sheetId="7" r:id="rId1"/>
    <sheet name="Final_1" sheetId="9" r:id="rId2"/>
    <sheet name="Errors" sheetId="8" r:id="rId3"/>
    <sheet name="Original_2" sheetId="10" r:id="rId4"/>
    <sheet name="Final_2" sheetId="11" r:id="rId5"/>
  </sheets>
  <definedNames>
    <definedName name="_xlnm._FilterDatabase" localSheetId="1" hidden="1">Final_1!$B$2:$Q$12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1" l="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" i="11"/>
  <c r="Q3" i="11" a="1"/>
  <c r="Q3" i="11" s="1"/>
  <c r="Q4" i="11" a="1"/>
  <c r="Q4" i="11"/>
  <c r="Q5" i="11" a="1"/>
  <c r="Q5" i="11" s="1"/>
  <c r="Q6" i="11" a="1"/>
  <c r="Q6" i="11" s="1"/>
  <c r="Q7" i="11" a="1"/>
  <c r="Q7" i="11"/>
  <c r="Q8" i="11" a="1"/>
  <c r="Q8" i="11" s="1"/>
  <c r="Q9" i="11" a="1"/>
  <c r="Q9" i="11" s="1"/>
  <c r="Q10" i="11" a="1"/>
  <c r="Q10" i="11" s="1"/>
  <c r="Q11" i="11" a="1"/>
  <c r="Q11" i="11"/>
  <c r="Q12" i="11" a="1"/>
  <c r="Q12" i="11" s="1"/>
  <c r="Q13" i="11" a="1"/>
  <c r="Q13" i="11" s="1"/>
  <c r="Q14" i="11" a="1"/>
  <c r="Q14" i="11"/>
  <c r="Q15" i="11" a="1"/>
  <c r="Q15" i="11" s="1"/>
  <c r="Q16" i="11" a="1"/>
  <c r="Q16" i="11"/>
  <c r="Q17" i="11" a="1"/>
  <c r="Q17" i="11"/>
  <c r="Q18" i="11" a="1"/>
  <c r="Q18" i="11" s="1"/>
  <c r="Q19" i="11" a="1"/>
  <c r="Q19" i="11"/>
  <c r="Q20" i="11" a="1"/>
  <c r="Q20" i="11" s="1"/>
  <c r="Q21" i="11" a="1"/>
  <c r="Q21" i="11" s="1"/>
  <c r="Q2" i="11" a="1"/>
  <c r="Q2" i="11" s="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P9" i="7" l="1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<sst xmlns="http://schemas.openxmlformats.org/spreadsheetml/2006/main" count="381" uniqueCount="140">
  <si>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</si>
  <si>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</si>
  <si>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</si>
  <si>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</si>
  <si>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</si>
  <si>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</si>
  <si>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</si>
  <si>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</si>
  <si>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</si>
  <si>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</si>
  <si>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</si>
  <si>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</si>
  <si>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</si>
  <si>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</si>
  <si>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</si>
  <si>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</si>
  <si>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</si>
  <si>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</si>
  <si>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</si>
  <si>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</si>
  <si>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</si>
  <si>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</si>
  <si>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</si>
  <si>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</si>
  <si>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</si>
  <si>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</si>
  <si>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</si>
  <si>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</si>
  <si>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</si>
  <si>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</si>
  <si>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</si>
  <si>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</si>
  <si>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</si>
  <si>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</si>
  <si>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</si>
  <si>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</si>
  <si>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</si>
  <si>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</si>
  <si>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</si>
  <si>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</si>
  <si>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</si>
  <si>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</si>
  <si>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</si>
  <si>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</si>
  <si>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</si>
  <si>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</si>
  <si>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</si>
  <si>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</si>
  <si>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</si>
  <si>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</si>
  <si>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</si>
  <si>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</si>
  <si>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</si>
  <si>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</si>
  <si>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</si>
  <si>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</si>
  <si>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</si>
  <si>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</si>
  <si>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</si>
  <si>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</si>
  <si>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</si>
  <si>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</si>
  <si>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</si>
  <si>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</si>
  <si>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</si>
  <si>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</si>
  <si>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</si>
  <si>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</si>
  <si>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</si>
  <si>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</si>
  <si>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</si>
  <si>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</si>
  <si>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</si>
  <si>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</si>
  <si>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</si>
  <si>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</si>
  <si>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</si>
  <si>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</si>
  <si>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</si>
  <si>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</si>
  <si>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</si>
  <si>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</si>
  <si>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</si>
  <si>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</si>
  <si>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</si>
  <si>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</si>
  <si>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</si>
  <si>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</si>
  <si>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</si>
  <si>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</si>
  <si>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</si>
  <si>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</si>
  <si>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</si>
  <si>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</si>
  <si>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</si>
  <si>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</si>
  <si>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</si>
  <si>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</si>
  <si>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</si>
  <si>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</si>
  <si>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</si>
  <si>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</si>
  <si>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</si>
  <si>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</si>
  <si>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</si>
  <si>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</si>
  <si>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</si>
  <si>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</si>
  <si>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</si>
  <si>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</si>
  <si>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</si>
  <si>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</si>
  <si>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</si>
  <si>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</si>
  <si>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</si>
  <si>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</si>
  <si>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</si>
  <si>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</si>
  <si>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</si>
  <si>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</si>
  <si>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</si>
  <si>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</si>
  <si>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</si>
  <si>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</si>
  <si>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</si>
  <si>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</si>
  <si>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</si>
  <si>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</si>
  <si>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</si>
  <si>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</si>
  <si>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</si>
  <si>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</si>
  <si>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</si>
  <si>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</si>
  <si>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</si>
  <si>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</si>
  <si>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</si>
  <si>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OR</t>
  </si>
  <si>
    <t>Brackets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</si>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</sst>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165" fontId="0" fillId="0" borderId="0" xfId="0" applyNumberFormat="1"/>
    <xf numFmtId="0" fontId="6" fillId="0" borderId="18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P16"/>
  <sheetViews>
    <sheetView zoomScale="120" zoomScaleNormal="120" workbookViewId="0">
      <selection activeCell="D26" sqref="D26"/>
    </sheetView>
  </sheetViews>
  <sheetFormatPr defaultColWidth="9.05078125" defaultRowHeight="14.4" x14ac:dyDescent="0.55000000000000004"/>
  <cols>
    <col min="1" max="1" width="5.1015625" style="1" customWidth="1"/>
    <col min="2" max="2" width="22.734375" style="1" bestFit="1" customWidth="1"/>
    <col min="3" max="3" width="10.41796875" style="1" customWidth="1"/>
    <col min="4" max="4" width="12.26171875" style="1" customWidth="1"/>
    <col min="5" max="5" width="11.578125" style="1" customWidth="1"/>
    <col min="6" max="6" width="10.5234375" style="1" hidden="1" customWidth="1"/>
    <col min="7" max="7" width="9.05078125" style="1" hidden="1" customWidth="1"/>
    <col min="8" max="9" width="11.05078125" style="1" hidden="1" customWidth="1"/>
    <col min="10" max="10" width="17.3125" style="1" hidden="1" customWidth="1"/>
    <col min="11" max="11" width="14.3125" style="1" hidden="1" customWidth="1"/>
    <col min="12" max="12" width="10.20703125" style="1" customWidth="1"/>
    <col min="13" max="13" width="9.05078125" style="1" customWidth="1"/>
    <col min="14" max="14" width="10.41796875" style="1" hidden="1" customWidth="1"/>
    <col min="15" max="15" width="14.1015625" style="1" hidden="1" customWidth="1"/>
    <col min="16" max="16" width="9.7890625" style="1" customWidth="1"/>
    <col min="17" max="17" width="9.05078125" style="1"/>
    <col min="18" max="18" width="14.05078125" style="1" bestFit="1" customWidth="1"/>
    <col min="19" max="16384" width="9.05078125" style="1"/>
  </cols>
  <sheetData>
    <row r="1" spans="2:16" ht="14.7" thickBot="1" x14ac:dyDescent="0.6">
      <c r="G1" s="25"/>
    </row>
    <row r="2" spans="2:16" s="11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</row>
    <row r="3" spans="2:16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</row>
    <row r="4" spans="2:16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</row>
    <row r="5" spans="2:16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</row>
    <row r="6" spans="2:16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</row>
    <row r="7" spans="2:16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</row>
    <row r="8" spans="2:16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</row>
    <row r="9" spans="2:16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</row>
    <row r="10" spans="2:16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</row>
    <row r="11" spans="2:16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</row>
    <row r="12" spans="2:16" ht="14.7" thickBot="1" x14ac:dyDescent="0.6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</row>
    <row r="14" spans="2:16" ht="14.7" thickBot="1" x14ac:dyDescent="0.6">
      <c r="B14" s="17" t="s">
        <v>25</v>
      </c>
    </row>
    <row r="15" spans="2:16" x14ac:dyDescent="0.55000000000000004">
      <c r="B15" s="13" t="s">
        <v>22</v>
      </c>
      <c r="C15" s="14">
        <v>5</v>
      </c>
    </row>
    <row r="16" spans="2:16" ht="14.7" thickBot="1" x14ac:dyDescent="0.6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L16" sqref="L16"/>
    </sheetView>
  </sheetViews>
  <sheetFormatPr defaultColWidth="9.05078125" defaultRowHeight="14.4" x14ac:dyDescent="0.55000000000000004"/>
  <cols>
    <col min="1" max="1" width="5.1015625" style="1" customWidth="1"/>
    <col min="2" max="2" width="22.734375" style="1" bestFit="1" customWidth="1"/>
    <col min="3" max="3" width="10.41796875" style="1" customWidth="1"/>
    <col min="4" max="4" width="12.26171875" style="1" customWidth="1"/>
    <col min="5" max="5" width="11.578125" style="1" customWidth="1"/>
    <col min="6" max="6" width="10.5234375" style="1" hidden="1" customWidth="1"/>
    <col min="7" max="7" width="9.05078125" style="1" hidden="1" customWidth="1"/>
    <col min="8" max="9" width="11.05078125" style="1" hidden="1" customWidth="1"/>
    <col min="10" max="10" width="17.3125" style="1" hidden="1" customWidth="1"/>
    <col min="11" max="11" width="14.3125" style="1" hidden="1" customWidth="1"/>
    <col min="12" max="12" width="10.20703125" style="1" customWidth="1"/>
    <col min="13" max="13" width="9.05078125" style="1" customWidth="1"/>
    <col min="14" max="14" width="10.41796875" style="1" hidden="1" customWidth="1"/>
    <col min="15" max="15" width="14.1015625" style="1" hidden="1" customWidth="1"/>
    <col min="16" max="17" width="9.7890625" style="1" customWidth="1"/>
    <col min="18" max="18" width="9.05078125" style="1"/>
    <col min="19" max="19" width="14.05078125" style="1" bestFit="1" customWidth="1"/>
    <col min="20" max="16384" width="9.05078125" style="1"/>
  </cols>
  <sheetData>
    <row r="1" spans="2:17" ht="14.7" thickBot="1" x14ac:dyDescent="0.6">
      <c r="G1" s="25"/>
    </row>
    <row r="2" spans="2:17" s="11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4.7" thickBot="1" x14ac:dyDescent="0.6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4.7" thickBot="1" x14ac:dyDescent="0.6">
      <c r="B14" s="17" t="s">
        <v>25</v>
      </c>
    </row>
    <row r="15" spans="2:17" x14ac:dyDescent="0.55000000000000004">
      <c r="B15" s="13" t="s">
        <v>22</v>
      </c>
      <c r="C15" s="14">
        <v>5</v>
      </c>
    </row>
    <row r="16" spans="2:17" ht="14.7" thickBot="1" x14ac:dyDescent="0.6">
      <c r="B16" s="15" t="s">
        <v>23</v>
      </c>
      <c r="C16" s="16">
        <v>90000</v>
      </c>
    </row>
  </sheetData>
  <autoFilter ref="B2:Q12" xr:uid="{C913A13C-1EE0-4C25-B641-D7D4D62C7E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workbookViewId="0">
      <selection activeCell="C13" sqref="C13"/>
    </sheetView>
  </sheetViews>
  <sheetFormatPr defaultRowHeight="14.4" x14ac:dyDescent="0.55000000000000004"/>
  <cols>
    <col min="2" max="2" width="13.41796875" customWidth="1"/>
    <col min="3" max="3" width="31.41796875" bestFit="1" customWidth="1"/>
    <col min="4" max="4" width="60.47265625" bestFit="1" customWidth="1"/>
  </cols>
  <sheetData>
    <row r="2" spans="2:4" x14ac:dyDescent="0.55000000000000004">
      <c r="B2" s="26" t="s">
        <v>28</v>
      </c>
      <c r="C2" s="26" t="s">
        <v>36</v>
      </c>
      <c r="D2" s="26" t="s">
        <v>29</v>
      </c>
    </row>
    <row r="3" spans="2:4" x14ac:dyDescent="0.55000000000000004">
      <c r="B3" s="27" t="e">
        <f>1/0</f>
        <v>#DIV/0!</v>
      </c>
      <c r="C3" s="28" t="s">
        <v>37</v>
      </c>
      <c r="D3" s="27" t="s">
        <v>30</v>
      </c>
    </row>
    <row r="4" spans="2:4" x14ac:dyDescent="0.55000000000000004">
      <c r="B4" s="27" t="e">
        <f>A4 + "text"</f>
        <v>#VALUE!</v>
      </c>
      <c r="C4" s="28" t="s">
        <v>38</v>
      </c>
      <c r="D4" s="27" t="s">
        <v>31</v>
      </c>
    </row>
    <row r="5" spans="2:4" x14ac:dyDescent="0.55000000000000004">
      <c r="B5" s="12" t="e">
        <f>#REF!</f>
        <v>#REF!</v>
      </c>
      <c r="C5" s="28" t="s">
        <v>39</v>
      </c>
      <c r="D5" s="27" t="s">
        <v>44</v>
      </c>
    </row>
    <row r="6" spans="2:4" x14ac:dyDescent="0.55000000000000004">
      <c r="B6" s="12" t="e" cm="1">
        <f t="array" aca="1" ref="B6" ca="1">COUNTT(A3:A9)</f>
        <v>#NAME?</v>
      </c>
      <c r="C6" s="28" t="s">
        <v>43</v>
      </c>
      <c r="D6" s="27" t="s">
        <v>32</v>
      </c>
    </row>
    <row r="7" spans="2:4" x14ac:dyDescent="0.55000000000000004">
      <c r="B7" s="27" t="e">
        <f>VLOOKUP("Value", A1:A10, 2, FALSE)</f>
        <v>#N/A</v>
      </c>
      <c r="C7" s="28" t="s">
        <v>42</v>
      </c>
      <c r="D7" s="27" t="s">
        <v>33</v>
      </c>
    </row>
    <row r="8" spans="2:4" x14ac:dyDescent="0.55000000000000004">
      <c r="B8" s="27" t="e">
        <f>SQRT(-1)</f>
        <v>#NUM!</v>
      </c>
      <c r="C8" s="28" t="s">
        <v>40</v>
      </c>
      <c r="D8" s="27" t="s">
        <v>34</v>
      </c>
    </row>
    <row r="9" spans="2:4" x14ac:dyDescent="0.55000000000000004">
      <c r="B9" s="27" t="e">
        <f>SUM(A1:A10 C1:C10)</f>
        <v>#NULL!</v>
      </c>
      <c r="C9" s="28" t="s">
        <v>41</v>
      </c>
      <c r="D9" s="2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J21"/>
  <sheetViews>
    <sheetView workbookViewId="0">
      <selection activeCell="M8" sqref="M8"/>
    </sheetView>
  </sheetViews>
  <sheetFormatPr defaultRowHeight="14.4" x14ac:dyDescent="0.55000000000000004"/>
  <cols>
    <col min="1" max="1" width="16.9453125" bestFit="1" customWidth="1"/>
    <col min="2" max="2" width="17.3671875" bestFit="1" customWidth="1"/>
    <col min="3" max="3" width="21.9453125" bestFit="1" customWidth="1"/>
    <col min="4" max="4" width="11.1015625" bestFit="1" customWidth="1"/>
    <col min="5" max="5" width="38.15625" bestFit="1" customWidth="1"/>
    <col min="6" max="6" width="14.62890625" bestFit="1" customWidth="1"/>
    <col min="7" max="7" width="18.62890625" bestFit="1" customWidth="1"/>
    <col min="8" max="8" width="13.83984375" bestFit="1" customWidth="1"/>
    <col min="9" max="9" width="19" bestFit="1" customWidth="1"/>
    <col min="10" max="10" width="68.05078125" bestFit="1" customWidth="1"/>
  </cols>
  <sheetData>
    <row r="1" spans="1:10" x14ac:dyDescent="0.5500000000000000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</row>
    <row r="2" spans="1:10" x14ac:dyDescent="0.55000000000000004">
      <c r="A2" t="s">
        <v>56</v>
      </c>
      <c r="B2" s="35">
        <v>44996.547291666669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>
        <v>135000</v>
      </c>
      <c r="I2" t="b">
        <v>0</v>
      </c>
      <c r="J2" t="s">
        <v>62</v>
      </c>
    </row>
    <row r="3" spans="1:10" x14ac:dyDescent="0.55000000000000004">
      <c r="A3" t="s">
        <v>2</v>
      </c>
      <c r="B3" s="35">
        <v>45097.915243055562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>
        <v>35000</v>
      </c>
      <c r="I3" t="b">
        <v>1</v>
      </c>
      <c r="J3" t="s">
        <v>68</v>
      </c>
    </row>
    <row r="4" spans="1:10" x14ac:dyDescent="0.55000000000000004">
      <c r="A4" t="s">
        <v>2</v>
      </c>
      <c r="B4" s="35">
        <v>45173.250416666669</v>
      </c>
      <c r="C4" t="s">
        <v>69</v>
      </c>
      <c r="D4" t="s">
        <v>58</v>
      </c>
      <c r="E4" t="s">
        <v>70</v>
      </c>
      <c r="F4" t="s">
        <v>71</v>
      </c>
      <c r="G4" t="s">
        <v>61</v>
      </c>
      <c r="I4" t="b">
        <v>0</v>
      </c>
      <c r="J4" t="s">
        <v>72</v>
      </c>
    </row>
    <row r="5" spans="1:10" x14ac:dyDescent="0.55000000000000004">
      <c r="A5" t="s">
        <v>0</v>
      </c>
      <c r="B5" s="35">
        <v>45156.253321759257</v>
      </c>
      <c r="C5" t="s">
        <v>73</v>
      </c>
      <c r="D5" t="s">
        <v>58</v>
      </c>
      <c r="E5" t="s">
        <v>74</v>
      </c>
      <c r="F5" t="s">
        <v>71</v>
      </c>
      <c r="G5" t="s">
        <v>61</v>
      </c>
      <c r="I5" t="b">
        <v>0</v>
      </c>
      <c r="J5" t="s">
        <v>75</v>
      </c>
    </row>
    <row r="6" spans="1:10" x14ac:dyDescent="0.55000000000000004">
      <c r="A6" t="s">
        <v>76</v>
      </c>
      <c r="B6" s="35">
        <v>45147.802951388891</v>
      </c>
      <c r="C6" t="s">
        <v>77</v>
      </c>
      <c r="D6" t="s">
        <v>78</v>
      </c>
      <c r="E6" t="s">
        <v>79</v>
      </c>
      <c r="F6" t="s">
        <v>71</v>
      </c>
      <c r="G6" t="s">
        <v>61</v>
      </c>
      <c r="I6" t="b">
        <v>0</v>
      </c>
      <c r="J6" t="s">
        <v>80</v>
      </c>
    </row>
    <row r="7" spans="1:10" x14ac:dyDescent="0.55000000000000004">
      <c r="A7" t="s">
        <v>0</v>
      </c>
      <c r="B7" s="35">
        <v>45202.753101851849</v>
      </c>
      <c r="C7" t="s">
        <v>81</v>
      </c>
      <c r="D7" t="s">
        <v>58</v>
      </c>
      <c r="E7" t="s">
        <v>82</v>
      </c>
      <c r="F7" t="s">
        <v>71</v>
      </c>
      <c r="G7" t="s">
        <v>83</v>
      </c>
      <c r="I7" t="b">
        <v>0</v>
      </c>
      <c r="J7" t="s">
        <v>84</v>
      </c>
    </row>
    <row r="8" spans="1:10" x14ac:dyDescent="0.55000000000000004">
      <c r="A8" t="s">
        <v>2</v>
      </c>
      <c r="B8" s="35">
        <v>44949.850462962961</v>
      </c>
      <c r="C8" t="s">
        <v>85</v>
      </c>
      <c r="D8" t="s">
        <v>58</v>
      </c>
      <c r="E8" t="s">
        <v>86</v>
      </c>
      <c r="F8" t="s">
        <v>60</v>
      </c>
      <c r="G8" t="s">
        <v>61</v>
      </c>
      <c r="I8" t="b">
        <v>0</v>
      </c>
      <c r="J8" t="s">
        <v>87</v>
      </c>
    </row>
    <row r="9" spans="1:10" x14ac:dyDescent="0.55000000000000004">
      <c r="A9" t="s">
        <v>2</v>
      </c>
      <c r="B9" s="35">
        <v>45001.627175925933</v>
      </c>
      <c r="C9" t="s">
        <v>88</v>
      </c>
      <c r="D9" t="s">
        <v>58</v>
      </c>
      <c r="E9" t="s">
        <v>89</v>
      </c>
      <c r="F9" t="s">
        <v>90</v>
      </c>
      <c r="G9" t="s">
        <v>61</v>
      </c>
      <c r="H9">
        <v>115000</v>
      </c>
      <c r="I9" t="b">
        <v>0</v>
      </c>
      <c r="J9" t="s">
        <v>91</v>
      </c>
    </row>
    <row r="10" spans="1:10" x14ac:dyDescent="0.55000000000000004">
      <c r="A10" t="s">
        <v>2</v>
      </c>
      <c r="B10" s="35">
        <v>45041.375868055547</v>
      </c>
      <c r="C10" t="s">
        <v>92</v>
      </c>
      <c r="D10" t="s">
        <v>58</v>
      </c>
      <c r="E10" t="s">
        <v>93</v>
      </c>
      <c r="F10" t="s">
        <v>60</v>
      </c>
      <c r="G10" t="s">
        <v>67</v>
      </c>
      <c r="I10" t="b">
        <v>0</v>
      </c>
      <c r="J10" t="s">
        <v>94</v>
      </c>
    </row>
    <row r="11" spans="1:10" x14ac:dyDescent="0.55000000000000004">
      <c r="A11" t="s">
        <v>2</v>
      </c>
      <c r="B11" s="35">
        <v>45106.587094907409</v>
      </c>
      <c r="C11" t="s">
        <v>95</v>
      </c>
      <c r="D11" t="s">
        <v>58</v>
      </c>
      <c r="E11" t="s">
        <v>96</v>
      </c>
      <c r="F11" t="s">
        <v>97</v>
      </c>
      <c r="G11" t="s">
        <v>61</v>
      </c>
      <c r="H11">
        <v>105000</v>
      </c>
      <c r="I11" t="b">
        <v>0</v>
      </c>
      <c r="J11" t="s">
        <v>98</v>
      </c>
    </row>
    <row r="12" spans="1:10" x14ac:dyDescent="0.55000000000000004">
      <c r="A12" t="s">
        <v>0</v>
      </c>
      <c r="B12" s="35">
        <v>45029.919687499998</v>
      </c>
      <c r="C12" t="s">
        <v>99</v>
      </c>
      <c r="D12" t="s">
        <v>58</v>
      </c>
      <c r="E12" t="s">
        <v>100</v>
      </c>
      <c r="F12" t="s">
        <v>90</v>
      </c>
      <c r="G12" t="s">
        <v>61</v>
      </c>
      <c r="H12">
        <v>195000</v>
      </c>
      <c r="I12" t="b">
        <v>0</v>
      </c>
      <c r="J12" t="s">
        <v>101</v>
      </c>
    </row>
    <row r="13" spans="1:10" x14ac:dyDescent="0.55000000000000004">
      <c r="A13" t="s">
        <v>102</v>
      </c>
      <c r="B13" s="35">
        <v>45091.502789351849</v>
      </c>
      <c r="C13" t="s">
        <v>103</v>
      </c>
      <c r="D13" t="s">
        <v>58</v>
      </c>
      <c r="E13" t="s">
        <v>104</v>
      </c>
      <c r="F13" t="s">
        <v>90</v>
      </c>
      <c r="G13" t="s">
        <v>61</v>
      </c>
      <c r="H13">
        <v>165000</v>
      </c>
      <c r="I13" t="b">
        <v>0</v>
      </c>
      <c r="J13" t="s">
        <v>105</v>
      </c>
    </row>
    <row r="14" spans="1:10" x14ac:dyDescent="0.55000000000000004">
      <c r="A14" t="s">
        <v>0</v>
      </c>
      <c r="B14" s="35">
        <v>45175.543124999997</v>
      </c>
      <c r="C14" t="s">
        <v>106</v>
      </c>
      <c r="D14" t="s">
        <v>58</v>
      </c>
      <c r="E14" t="s">
        <v>107</v>
      </c>
      <c r="F14" t="s">
        <v>108</v>
      </c>
      <c r="G14" t="s">
        <v>61</v>
      </c>
      <c r="H14">
        <v>281450.5</v>
      </c>
      <c r="I14" t="b">
        <v>0</v>
      </c>
      <c r="J14" t="s">
        <v>109</v>
      </c>
    </row>
    <row r="15" spans="1:10" x14ac:dyDescent="0.55000000000000004">
      <c r="A15" t="s">
        <v>0</v>
      </c>
      <c r="B15" s="35">
        <v>45117.778391203698</v>
      </c>
      <c r="C15" t="s">
        <v>110</v>
      </c>
      <c r="D15" t="s">
        <v>111</v>
      </c>
      <c r="E15" t="s">
        <v>112</v>
      </c>
      <c r="F15" t="s">
        <v>113</v>
      </c>
      <c r="G15" t="s">
        <v>61</v>
      </c>
      <c r="H15">
        <v>70000</v>
      </c>
      <c r="I15" t="b">
        <v>0</v>
      </c>
      <c r="J15" t="s">
        <v>114</v>
      </c>
    </row>
    <row r="16" spans="1:10" x14ac:dyDescent="0.55000000000000004">
      <c r="A16" t="s">
        <v>4</v>
      </c>
      <c r="B16" s="35">
        <v>44938.614351851851</v>
      </c>
      <c r="C16" t="s">
        <v>115</v>
      </c>
      <c r="D16" t="s">
        <v>116</v>
      </c>
      <c r="E16" t="s">
        <v>117</v>
      </c>
      <c r="F16" t="s">
        <v>113</v>
      </c>
      <c r="G16" t="s">
        <v>61</v>
      </c>
      <c r="H16">
        <v>98301.5</v>
      </c>
      <c r="I16" t="b">
        <v>0</v>
      </c>
      <c r="J16" t="s">
        <v>118</v>
      </c>
    </row>
    <row r="17" spans="1:10" x14ac:dyDescent="0.55000000000000004">
      <c r="A17" t="s">
        <v>4</v>
      </c>
      <c r="B17" s="35">
        <v>44985.354097222233</v>
      </c>
      <c r="C17" t="s">
        <v>119</v>
      </c>
      <c r="D17" t="s">
        <v>120</v>
      </c>
      <c r="E17" t="s">
        <v>121</v>
      </c>
      <c r="F17" t="s">
        <v>113</v>
      </c>
      <c r="G17" t="s">
        <v>61</v>
      </c>
      <c r="H17">
        <v>89100</v>
      </c>
      <c r="I17" t="b">
        <v>0</v>
      </c>
      <c r="J17" t="s">
        <v>122</v>
      </c>
    </row>
    <row r="18" spans="1:10" x14ac:dyDescent="0.55000000000000004">
      <c r="A18" t="s">
        <v>123</v>
      </c>
      <c r="B18" s="35">
        <v>45063.792291666658</v>
      </c>
      <c r="C18" t="s">
        <v>124</v>
      </c>
      <c r="D18" t="s">
        <v>58</v>
      </c>
      <c r="E18" t="s">
        <v>125</v>
      </c>
      <c r="F18" t="s">
        <v>90</v>
      </c>
      <c r="G18" t="s">
        <v>67</v>
      </c>
      <c r="I18" t="b">
        <v>0</v>
      </c>
      <c r="J18" t="s">
        <v>126</v>
      </c>
    </row>
    <row r="19" spans="1:10" x14ac:dyDescent="0.55000000000000004">
      <c r="A19" t="s">
        <v>0</v>
      </c>
      <c r="B19" s="35">
        <v>45017.004837962973</v>
      </c>
      <c r="C19" t="s">
        <v>127</v>
      </c>
      <c r="D19" t="s">
        <v>78</v>
      </c>
      <c r="E19" t="s">
        <v>128</v>
      </c>
      <c r="F19" t="s">
        <v>90</v>
      </c>
      <c r="G19" t="s">
        <v>61</v>
      </c>
      <c r="H19">
        <v>87500</v>
      </c>
      <c r="I19" t="b">
        <v>0</v>
      </c>
      <c r="J19" t="s">
        <v>129</v>
      </c>
    </row>
    <row r="20" spans="1:10" x14ac:dyDescent="0.55000000000000004">
      <c r="A20" t="s">
        <v>0</v>
      </c>
      <c r="B20" s="35">
        <v>45169.64203703704</v>
      </c>
      <c r="C20" t="s">
        <v>63</v>
      </c>
      <c r="D20" t="s">
        <v>78</v>
      </c>
      <c r="E20" t="s">
        <v>130</v>
      </c>
      <c r="F20" t="s">
        <v>97</v>
      </c>
      <c r="G20" t="s">
        <v>67</v>
      </c>
      <c r="I20" t="b">
        <v>1</v>
      </c>
      <c r="J20" t="s">
        <v>131</v>
      </c>
    </row>
    <row r="21" spans="1:10" x14ac:dyDescent="0.55000000000000004">
      <c r="A21" t="s">
        <v>123</v>
      </c>
      <c r="B21" s="35">
        <v>45000.542685185188</v>
      </c>
      <c r="C21" t="s">
        <v>132</v>
      </c>
      <c r="D21" t="s">
        <v>58</v>
      </c>
      <c r="E21" t="s">
        <v>133</v>
      </c>
      <c r="F21" t="s">
        <v>134</v>
      </c>
      <c r="G21" t="s">
        <v>61</v>
      </c>
      <c r="H21">
        <v>90000</v>
      </c>
      <c r="I21" t="b">
        <v>0</v>
      </c>
      <c r="J2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R21"/>
  <sheetViews>
    <sheetView tabSelected="1" workbookViewId="0">
      <selection activeCell="J2" sqref="A1:J2"/>
    </sheetView>
  </sheetViews>
  <sheetFormatPr defaultRowHeight="14.4" x14ac:dyDescent="0.55000000000000004"/>
  <cols>
    <col min="1" max="1" width="16.9453125" bestFit="1" customWidth="1"/>
    <col min="2" max="2" width="17.3671875" customWidth="1"/>
    <col min="3" max="3" width="21.9453125" customWidth="1"/>
    <col min="4" max="4" width="11.1015625" customWidth="1"/>
    <col min="5" max="5" width="38.15625" customWidth="1"/>
    <col min="6" max="6" width="14.62890625" customWidth="1"/>
    <col min="7" max="7" width="18.62890625" customWidth="1"/>
    <col min="8" max="8" width="13.83984375" bestFit="1" customWidth="1"/>
    <col min="9" max="9" width="19" customWidth="1"/>
    <col min="10" max="10" width="68.05078125" customWidth="1"/>
    <col min="11" max="11" width="10.9453125" bestFit="1" customWidth="1"/>
    <col min="12" max="12" width="14.26171875" bestFit="1" customWidth="1"/>
    <col min="13" max="13" width="10.5234375" bestFit="1" customWidth="1"/>
    <col min="14" max="14" width="5.578125" bestFit="1" customWidth="1"/>
    <col min="15" max="15" width="10.41796875" bestFit="1" customWidth="1"/>
    <col min="16" max="17" width="10.15625" bestFit="1" customWidth="1"/>
    <col min="18" max="18" width="10.1015625" bestFit="1" customWidth="1"/>
  </cols>
  <sheetData>
    <row r="1" spans="1:18" x14ac:dyDescent="0.5500000000000000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6" t="s">
        <v>2</v>
      </c>
      <c r="L1" s="36" t="s">
        <v>123</v>
      </c>
      <c r="M1" s="36" t="s">
        <v>136</v>
      </c>
      <c r="N1" s="36" t="s">
        <v>137</v>
      </c>
      <c r="O1" s="36" t="s">
        <v>136</v>
      </c>
      <c r="P1" s="36">
        <v>85000</v>
      </c>
      <c r="Q1" s="36" t="s">
        <v>138</v>
      </c>
      <c r="R1" s="36" t="s">
        <v>139</v>
      </c>
    </row>
    <row r="2" spans="1:18" x14ac:dyDescent="0.55000000000000004">
      <c r="A2" t="s">
        <v>56</v>
      </c>
      <c r="B2" s="35">
        <v>44996.547291666669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OR($A2=$K$1, $A2=$L$1)</f>
        <v>0</v>
      </c>
      <c r="O2" t="str">
        <f>IF(OR($A2=$K$1, $A2=$L$1), "Role Desired", "NOT Desired")</f>
        <v>NOT Desired</v>
      </c>
      <c r="P2" t="str">
        <f>IF($H2&gt;$P$1, "Salary &gt; 85K", "Salary Low")</f>
        <v>Salary &gt; 85K</v>
      </c>
      <c r="Q2" t="str" cm="1">
        <f t="array" ref="Q2">_xlfn.IFS(H2="", "No Data", H2&gt;=$P$1, "Salary &gt; 85K", TRUE, "Salary Low")</f>
        <v>Salary &gt; 85K</v>
      </c>
      <c r="R2">
        <f>H2*1.1</f>
        <v>148500</v>
      </c>
    </row>
    <row r="3" spans="1:18" x14ac:dyDescent="0.55000000000000004">
      <c r="A3" t="s">
        <v>2</v>
      </c>
      <c r="B3" s="35">
        <v>45097.915243055562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OR($A3=$K$1, $A3=$L$1)</f>
        <v>1</v>
      </c>
      <c r="O3" t="str">
        <f t="shared" ref="O3:O21" si="4">IF(OR($A3=$K$1, $A3=$L$1), "Role Desired", "NOT Desired")</f>
        <v>Role Desired</v>
      </c>
      <c r="P3" t="str">
        <f t="shared" ref="P3:P21" si="5">IF($H3&gt;$P$1, "Salary &gt; 85K", "Salary Low")</f>
        <v>Salary Low</v>
      </c>
      <c r="Q3" t="str" cm="1">
        <f t="array" ref="Q3">_xlfn.IFS(H3="", "No Data", H3&gt;=$P$1, "Salary &gt; 85K", TRUE, "Salary Low")</f>
        <v>Salary Low</v>
      </c>
      <c r="R3">
        <f t="shared" ref="R3:R21" si="6">H3*1.1</f>
        <v>38500</v>
      </c>
    </row>
    <row r="4" spans="1:18" x14ac:dyDescent="0.55000000000000004">
      <c r="A4" t="s">
        <v>2</v>
      </c>
      <c r="B4" s="35">
        <v>45173.250416666669</v>
      </c>
      <c r="C4" t="s">
        <v>69</v>
      </c>
      <c r="D4" t="s">
        <v>58</v>
      </c>
      <c r="E4" t="s">
        <v>70</v>
      </c>
      <c r="F4" t="s">
        <v>71</v>
      </c>
      <c r="G4" t="s">
        <v>61</v>
      </c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1</v>
      </c>
      <c r="O4" t="str">
        <f t="shared" si="4"/>
        <v>Role Desired</v>
      </c>
      <c r="P4" t="str">
        <f t="shared" si="5"/>
        <v>Salary Low</v>
      </c>
      <c r="Q4" t="str" cm="1">
        <f t="array" ref="Q4">_xlfn.IFS(H4="", "No Data", H4&gt;=$P$1, "Salary &gt; 85K", TRUE, "Salary Low")</f>
        <v>No Data</v>
      </c>
      <c r="R4">
        <f t="shared" si="6"/>
        <v>0</v>
      </c>
    </row>
    <row r="5" spans="1:18" x14ac:dyDescent="0.55000000000000004">
      <c r="A5" t="s">
        <v>0</v>
      </c>
      <c r="B5" s="35">
        <v>45156.253321759257</v>
      </c>
      <c r="C5" t="s">
        <v>73</v>
      </c>
      <c r="D5" t="s">
        <v>58</v>
      </c>
      <c r="E5" t="s">
        <v>74</v>
      </c>
      <c r="F5" t="s">
        <v>71</v>
      </c>
      <c r="G5" t="s">
        <v>61</v>
      </c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str">
        <f t="shared" si="4"/>
        <v>NOT Desired</v>
      </c>
      <c r="P5" t="str">
        <f t="shared" si="5"/>
        <v>Salary Low</v>
      </c>
      <c r="Q5" t="str" cm="1">
        <f t="array" ref="Q5">_xlfn.IFS(H5="", "No Data", H5&gt;=$P$1, "Salary &gt; 85K", TRUE, "Salary Low")</f>
        <v>No Data</v>
      </c>
      <c r="R5">
        <f t="shared" si="6"/>
        <v>0</v>
      </c>
    </row>
    <row r="6" spans="1:18" x14ac:dyDescent="0.55000000000000004">
      <c r="A6" t="s">
        <v>76</v>
      </c>
      <c r="B6" s="35">
        <v>45147.802951388891</v>
      </c>
      <c r="C6" t="s">
        <v>77</v>
      </c>
      <c r="D6" t="s">
        <v>78</v>
      </c>
      <c r="E6" t="s">
        <v>79</v>
      </c>
      <c r="F6" t="s">
        <v>71</v>
      </c>
      <c r="G6" t="s">
        <v>61</v>
      </c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str">
        <f t="shared" si="4"/>
        <v>NOT Desired</v>
      </c>
      <c r="P6" t="str">
        <f t="shared" si="5"/>
        <v>Salary Low</v>
      </c>
      <c r="Q6" t="str" cm="1">
        <f t="array" ref="Q6">_xlfn.IFS(H6="", "No Data", H6&gt;=$P$1, "Salary &gt; 85K", TRUE, "Salary Low")</f>
        <v>No Data</v>
      </c>
      <c r="R6">
        <f t="shared" si="6"/>
        <v>0</v>
      </c>
    </row>
    <row r="7" spans="1:18" x14ac:dyDescent="0.55000000000000004">
      <c r="A7" t="s">
        <v>0</v>
      </c>
      <c r="B7" s="35">
        <v>45202.753101851849</v>
      </c>
      <c r="C7" t="s">
        <v>81</v>
      </c>
      <c r="D7" t="s">
        <v>58</v>
      </c>
      <c r="E7" t="s">
        <v>82</v>
      </c>
      <c r="F7" t="s">
        <v>71</v>
      </c>
      <c r="G7" t="s">
        <v>83</v>
      </c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str">
        <f t="shared" si="4"/>
        <v>NOT Desired</v>
      </c>
      <c r="P7" t="str">
        <f t="shared" si="5"/>
        <v>Salary Low</v>
      </c>
      <c r="Q7" t="str" cm="1">
        <f t="array" ref="Q7">_xlfn.IFS(H7="", "No Data", H7&gt;=$P$1, "Salary &gt; 85K", TRUE, "Salary Low")</f>
        <v>No Data</v>
      </c>
      <c r="R7">
        <f t="shared" si="6"/>
        <v>0</v>
      </c>
    </row>
    <row r="8" spans="1:18" x14ac:dyDescent="0.55000000000000004">
      <c r="A8" t="s">
        <v>2</v>
      </c>
      <c r="B8" s="35">
        <v>44949.850462962961</v>
      </c>
      <c r="C8" t="s">
        <v>85</v>
      </c>
      <c r="D8" t="s">
        <v>58</v>
      </c>
      <c r="E8" t="s">
        <v>86</v>
      </c>
      <c r="F8" t="s">
        <v>60</v>
      </c>
      <c r="G8" t="s">
        <v>61</v>
      </c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1</v>
      </c>
      <c r="O8" t="str">
        <f t="shared" si="4"/>
        <v>Role Desired</v>
      </c>
      <c r="P8" t="str">
        <f t="shared" si="5"/>
        <v>Salary Low</v>
      </c>
      <c r="Q8" t="str" cm="1">
        <f t="array" ref="Q8">_xlfn.IFS(H8="", "No Data", H8&gt;=$P$1, "Salary &gt; 85K", TRUE, "Salary Low")</f>
        <v>No Data</v>
      </c>
      <c r="R8">
        <f t="shared" si="6"/>
        <v>0</v>
      </c>
    </row>
    <row r="9" spans="1:18" x14ac:dyDescent="0.55000000000000004">
      <c r="A9" t="s">
        <v>2</v>
      </c>
      <c r="B9" s="35">
        <v>45001.627175925933</v>
      </c>
      <c r="C9" t="s">
        <v>88</v>
      </c>
      <c r="D9" t="s">
        <v>58</v>
      </c>
      <c r="E9" t="s">
        <v>89</v>
      </c>
      <c r="F9" t="s">
        <v>90</v>
      </c>
      <c r="G9" t="s">
        <v>61</v>
      </c>
      <c r="H9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1</v>
      </c>
      <c r="O9" t="str">
        <f t="shared" si="4"/>
        <v>Role Desired</v>
      </c>
      <c r="P9" t="str">
        <f t="shared" si="5"/>
        <v>Salary &gt; 85K</v>
      </c>
      <c r="Q9" t="str" cm="1">
        <f t="array" ref="Q9">_xlfn.IFS(H9="", "No Data", H9&gt;=$P$1, "Salary &gt; 85K", TRUE, "Salary Low")</f>
        <v>Salary &gt; 85K</v>
      </c>
      <c r="R9">
        <f t="shared" si="6"/>
        <v>126500.00000000001</v>
      </c>
    </row>
    <row r="10" spans="1:18" x14ac:dyDescent="0.55000000000000004">
      <c r="A10" t="s">
        <v>2</v>
      </c>
      <c r="B10" s="35">
        <v>45041.375868055547</v>
      </c>
      <c r="C10" t="s">
        <v>92</v>
      </c>
      <c r="D10" t="s">
        <v>58</v>
      </c>
      <c r="E10" t="s">
        <v>93</v>
      </c>
      <c r="F10" t="s">
        <v>60</v>
      </c>
      <c r="G10" t="s">
        <v>67</v>
      </c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1</v>
      </c>
      <c r="O10" t="str">
        <f t="shared" si="4"/>
        <v>Role Desired</v>
      </c>
      <c r="P10" t="str">
        <f t="shared" si="5"/>
        <v>Salary Low</v>
      </c>
      <c r="Q10" t="str" cm="1">
        <f t="array" ref="Q10">_xlfn.IFS(H10="", "No Data", H10&gt;=$P$1, "Salary &gt; 85K", TRUE, "Salary Low")</f>
        <v>No Data</v>
      </c>
      <c r="R10">
        <f t="shared" si="6"/>
        <v>0</v>
      </c>
    </row>
    <row r="11" spans="1:18" x14ac:dyDescent="0.55000000000000004">
      <c r="A11" t="s">
        <v>2</v>
      </c>
      <c r="B11" s="35">
        <v>45106.587094907409</v>
      </c>
      <c r="C11" t="s">
        <v>95</v>
      </c>
      <c r="D11" t="s">
        <v>58</v>
      </c>
      <c r="E11" t="s">
        <v>96</v>
      </c>
      <c r="F11" t="s">
        <v>97</v>
      </c>
      <c r="G11" t="s">
        <v>61</v>
      </c>
      <c r="H11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1</v>
      </c>
      <c r="O11" t="str">
        <f t="shared" si="4"/>
        <v>Role Desired</v>
      </c>
      <c r="P11" t="str">
        <f t="shared" si="5"/>
        <v>Salary &gt; 85K</v>
      </c>
      <c r="Q11" t="str" cm="1">
        <f t="array" ref="Q11">_xlfn.IFS(H11="", "No Data", H11&gt;=$P$1, "Salary &gt; 85K", TRUE, "Salary Low")</f>
        <v>Salary &gt; 85K</v>
      </c>
      <c r="R11">
        <f t="shared" si="6"/>
        <v>115500.00000000001</v>
      </c>
    </row>
    <row r="12" spans="1:18" x14ac:dyDescent="0.55000000000000004">
      <c r="A12" t="s">
        <v>0</v>
      </c>
      <c r="B12" s="35">
        <v>45029.919687499998</v>
      </c>
      <c r="C12" t="s">
        <v>99</v>
      </c>
      <c r="D12" t="s">
        <v>58</v>
      </c>
      <c r="E12" t="s">
        <v>100</v>
      </c>
      <c r="F12" t="s">
        <v>90</v>
      </c>
      <c r="G12" t="s">
        <v>61</v>
      </c>
      <c r="H12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str">
        <f t="shared" si="4"/>
        <v>NOT Desired</v>
      </c>
      <c r="P12" t="str">
        <f t="shared" si="5"/>
        <v>Salary &gt; 85K</v>
      </c>
      <c r="Q12" t="str" cm="1">
        <f t="array" ref="Q12">_xlfn.IFS(H12="", "No Data", H12&gt;=$P$1, "Salary &gt; 85K", TRUE, "Salary Low")</f>
        <v>Salary &gt; 85K</v>
      </c>
      <c r="R12">
        <f t="shared" si="6"/>
        <v>214500.00000000003</v>
      </c>
    </row>
    <row r="13" spans="1:18" x14ac:dyDescent="0.55000000000000004">
      <c r="A13" t="s">
        <v>102</v>
      </c>
      <c r="B13" s="35">
        <v>45091.502789351849</v>
      </c>
      <c r="C13" t="s">
        <v>103</v>
      </c>
      <c r="D13" t="s">
        <v>58</v>
      </c>
      <c r="E13" t="s">
        <v>104</v>
      </c>
      <c r="F13" t="s">
        <v>90</v>
      </c>
      <c r="G13" t="s">
        <v>61</v>
      </c>
      <c r="H13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str">
        <f t="shared" si="4"/>
        <v>NOT Desired</v>
      </c>
      <c r="P13" t="str">
        <f t="shared" si="5"/>
        <v>Salary &gt; 85K</v>
      </c>
      <c r="Q13" t="str" cm="1">
        <f t="array" ref="Q13">_xlfn.IFS(H13="", "No Data", H13&gt;=$P$1, "Salary &gt; 85K", TRUE, "Salary Low")</f>
        <v>Salary &gt; 85K</v>
      </c>
      <c r="R13">
        <f t="shared" si="6"/>
        <v>181500.00000000003</v>
      </c>
    </row>
    <row r="14" spans="1:18" x14ac:dyDescent="0.55000000000000004">
      <c r="A14" t="s">
        <v>0</v>
      </c>
      <c r="B14" s="35">
        <v>45175.543124999997</v>
      </c>
      <c r="C14" t="s">
        <v>106</v>
      </c>
      <c r="D14" t="s">
        <v>58</v>
      </c>
      <c r="E14" t="s">
        <v>107</v>
      </c>
      <c r="F14" t="s">
        <v>108</v>
      </c>
      <c r="G14" t="s">
        <v>61</v>
      </c>
      <c r="H14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str">
        <f t="shared" si="4"/>
        <v>NOT Desired</v>
      </c>
      <c r="P14" t="str">
        <f t="shared" si="5"/>
        <v>Salary &gt; 85K</v>
      </c>
      <c r="Q14" t="str" cm="1">
        <f t="array" ref="Q14">_xlfn.IFS(H14="", "No Data", H14&gt;=$P$1, "Salary &gt; 85K", TRUE, "Salary Low")</f>
        <v>Salary &gt; 85K</v>
      </c>
      <c r="R14">
        <f t="shared" si="6"/>
        <v>309595.55000000005</v>
      </c>
    </row>
    <row r="15" spans="1:18" x14ac:dyDescent="0.55000000000000004">
      <c r="A15" t="s">
        <v>0</v>
      </c>
      <c r="B15" s="35">
        <v>45117.778391203698</v>
      </c>
      <c r="C15" t="s">
        <v>110</v>
      </c>
      <c r="D15" t="s">
        <v>111</v>
      </c>
      <c r="E15" t="s">
        <v>112</v>
      </c>
      <c r="F15" t="s">
        <v>113</v>
      </c>
      <c r="G15" t="s">
        <v>61</v>
      </c>
      <c r="H15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str">
        <f t="shared" si="4"/>
        <v>NOT Desired</v>
      </c>
      <c r="P15" t="str">
        <f t="shared" si="5"/>
        <v>Salary Low</v>
      </c>
      <c r="Q15" t="str" cm="1">
        <f t="array" ref="Q15">_xlfn.IFS(H15="", "No Data", H15&gt;=$P$1, "Salary &gt; 85K", TRUE, "Salary Low")</f>
        <v>Salary Low</v>
      </c>
      <c r="R15">
        <f t="shared" si="6"/>
        <v>77000</v>
      </c>
    </row>
    <row r="16" spans="1:18" x14ac:dyDescent="0.55000000000000004">
      <c r="A16" t="s">
        <v>4</v>
      </c>
      <c r="B16" s="35">
        <v>44938.614351851851</v>
      </c>
      <c r="C16" t="s">
        <v>115</v>
      </c>
      <c r="D16" t="s">
        <v>116</v>
      </c>
      <c r="E16" t="s">
        <v>117</v>
      </c>
      <c r="F16" t="s">
        <v>113</v>
      </c>
      <c r="G16" t="s">
        <v>61</v>
      </c>
      <c r="H16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str">
        <f t="shared" si="4"/>
        <v>NOT Desired</v>
      </c>
      <c r="P16" t="str">
        <f t="shared" si="5"/>
        <v>Salary &gt; 85K</v>
      </c>
      <c r="Q16" t="str" cm="1">
        <f t="array" ref="Q16">_xlfn.IFS(H16="", "No Data", H16&gt;=$P$1, "Salary &gt; 85K", TRUE, "Salary Low")</f>
        <v>Salary &gt; 85K</v>
      </c>
      <c r="R16">
        <f t="shared" si="6"/>
        <v>108131.65000000001</v>
      </c>
    </row>
    <row r="17" spans="1:18" x14ac:dyDescent="0.55000000000000004">
      <c r="A17" t="s">
        <v>4</v>
      </c>
      <c r="B17" s="35">
        <v>44985.354097222233</v>
      </c>
      <c r="C17" t="s">
        <v>119</v>
      </c>
      <c r="D17" t="s">
        <v>120</v>
      </c>
      <c r="E17" t="s">
        <v>121</v>
      </c>
      <c r="F17" t="s">
        <v>113</v>
      </c>
      <c r="G17" t="s">
        <v>61</v>
      </c>
      <c r="H1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str">
        <f t="shared" si="4"/>
        <v>NOT Desired</v>
      </c>
      <c r="P17" t="str">
        <f t="shared" si="5"/>
        <v>Salary &gt; 85K</v>
      </c>
      <c r="Q17" t="str" cm="1">
        <f t="array" ref="Q17">_xlfn.IFS(H17="", "No Data", H17&gt;=$P$1, "Salary &gt; 85K", TRUE, "Salary Low")</f>
        <v>Salary &gt; 85K</v>
      </c>
      <c r="R17">
        <f t="shared" si="6"/>
        <v>98010.000000000015</v>
      </c>
    </row>
    <row r="18" spans="1:18" x14ac:dyDescent="0.55000000000000004">
      <c r="A18" t="s">
        <v>123</v>
      </c>
      <c r="B18" s="35">
        <v>45063.792291666658</v>
      </c>
      <c r="C18" t="s">
        <v>124</v>
      </c>
      <c r="D18" t="s">
        <v>58</v>
      </c>
      <c r="E18" t="s">
        <v>125</v>
      </c>
      <c r="F18" t="s">
        <v>90</v>
      </c>
      <c r="G18" t="s">
        <v>67</v>
      </c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1</v>
      </c>
      <c r="O18" t="str">
        <f t="shared" si="4"/>
        <v>Role Desired</v>
      </c>
      <c r="P18" t="str">
        <f t="shared" si="5"/>
        <v>Salary Low</v>
      </c>
      <c r="Q18" t="str" cm="1">
        <f t="array" ref="Q18">_xlfn.IFS(H18="", "No Data", H18&gt;=$P$1, "Salary &gt; 85K", TRUE, "Salary Low")</f>
        <v>No Data</v>
      </c>
      <c r="R18">
        <f t="shared" si="6"/>
        <v>0</v>
      </c>
    </row>
    <row r="19" spans="1:18" x14ac:dyDescent="0.55000000000000004">
      <c r="A19" t="s">
        <v>0</v>
      </c>
      <c r="B19" s="35">
        <v>45017.004837962973</v>
      </c>
      <c r="C19" t="s">
        <v>127</v>
      </c>
      <c r="D19" t="s">
        <v>78</v>
      </c>
      <c r="E19" t="s">
        <v>128</v>
      </c>
      <c r="F19" t="s">
        <v>90</v>
      </c>
      <c r="G19" t="s">
        <v>61</v>
      </c>
      <c r="H19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str">
        <f t="shared" si="4"/>
        <v>NOT Desired</v>
      </c>
      <c r="P19" t="str">
        <f t="shared" si="5"/>
        <v>Salary &gt; 85K</v>
      </c>
      <c r="Q19" t="str" cm="1">
        <f t="array" ref="Q19">_xlfn.IFS(H19="", "No Data", H19&gt;=$P$1, "Salary &gt; 85K", TRUE, "Salary Low")</f>
        <v>Salary &gt; 85K</v>
      </c>
      <c r="R19">
        <f t="shared" si="6"/>
        <v>96250.000000000015</v>
      </c>
    </row>
    <row r="20" spans="1:18" x14ac:dyDescent="0.55000000000000004">
      <c r="A20" t="s">
        <v>0</v>
      </c>
      <c r="B20" s="35">
        <v>45169.64203703704</v>
      </c>
      <c r="C20" t="s">
        <v>63</v>
      </c>
      <c r="D20" t="s">
        <v>78</v>
      </c>
      <c r="E20" t="s">
        <v>130</v>
      </c>
      <c r="F20" t="s">
        <v>97</v>
      </c>
      <c r="G20" t="s">
        <v>67</v>
      </c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str">
        <f t="shared" si="4"/>
        <v>NOT Desired</v>
      </c>
      <c r="P20" t="str">
        <f t="shared" si="5"/>
        <v>Salary Low</v>
      </c>
      <c r="Q20" t="str" cm="1">
        <f t="array" ref="Q20">_xlfn.IFS(H20="", "No Data", H20&gt;=$P$1, "Salary &gt; 85K", TRUE, "Salary Low")</f>
        <v>No Data</v>
      </c>
      <c r="R20">
        <f t="shared" si="6"/>
        <v>0</v>
      </c>
    </row>
    <row r="21" spans="1:18" x14ac:dyDescent="0.55000000000000004">
      <c r="A21" t="s">
        <v>123</v>
      </c>
      <c r="B21" s="35">
        <v>45000.542685185188</v>
      </c>
      <c r="C21" t="s">
        <v>132</v>
      </c>
      <c r="D21" t="s">
        <v>58</v>
      </c>
      <c r="E21" t="s">
        <v>133</v>
      </c>
      <c r="F21" t="s">
        <v>134</v>
      </c>
      <c r="G21" t="s">
        <v>61</v>
      </c>
      <c r="H21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1</v>
      </c>
      <c r="O21" t="str">
        <f t="shared" si="4"/>
        <v>Role Desired</v>
      </c>
      <c r="P21" t="str">
        <f t="shared" si="5"/>
        <v>Salary &gt; 85K</v>
      </c>
      <c r="Q21" t="str" cm="1">
        <f t="array" ref="Q21">_xlfn.IFS(H21="", "No Data", H21&gt;=$P$1, "Salary &gt; 85K", TRUE, "Salary Low")</f>
        <v>Salary &gt; 85K</v>
      </c>
      <c r="R21">
        <f t="shared" si="6"/>
        <v>99000.000000000015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Original_1</vt:lpstr>
      <vt:lpstr>Final_1</vt:lpstr>
      <vt:lpstr>Errors</vt:lpstr>
      <vt:lpstr>Original_2</vt:lpstr>
      <vt:lpstr>Final_2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2024-07-19T23:15:46Z</dcterms:modified>
</cp:coreProperties>
</file>