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4.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4"/>
  </bookViews>
  <sheets>
    <sheet name="Sheet1" sheetId="1" r:id="rId1"/>
    <sheet name="Sheet2" sheetId="2" r:id="rId2"/>
    <sheet name="Sheet5" sheetId="5" r:id="rId3"/>
    <sheet name="Sheet3" sheetId="3" r:id="rId4"/>
    <sheet name="Sheet6" sheetId="6" r:id="rId5"/>
  </sheets>
  <externalReferences>
    <externalReference r:id="rId6"/>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6" l="1"/>
  <c r="G16" i="6"/>
  <c r="F15" i="6"/>
  <c r="G15" i="6"/>
  <c r="G13" i="6"/>
  <c r="G4" i="6"/>
  <c r="G5" i="6"/>
  <c r="G6" i="6"/>
  <c r="G7" i="6"/>
  <c r="G8" i="6"/>
  <c r="G9" i="6"/>
  <c r="G10" i="6"/>
  <c r="G11" i="6"/>
  <c r="G12" i="6"/>
  <c r="F4" i="6"/>
  <c r="F5" i="6"/>
  <c r="F6" i="6"/>
  <c r="F7" i="6"/>
  <c r="F8" i="6"/>
  <c r="F9" i="6"/>
  <c r="F10" i="6"/>
  <c r="F11" i="6"/>
  <c r="F12" i="6"/>
  <c r="F3" i="6"/>
  <c r="E4" i="6"/>
  <c r="E5" i="6"/>
  <c r="E6" i="6"/>
  <c r="E7" i="6"/>
  <c r="E8" i="6"/>
  <c r="E9" i="6"/>
  <c r="E10" i="6"/>
  <c r="E11" i="6"/>
  <c r="E12" i="6"/>
  <c r="E3" i="6"/>
  <c r="I10" i="5"/>
  <c r="I11" i="5"/>
  <c r="I12" i="5"/>
  <c r="I13" i="5"/>
  <c r="I14" i="5"/>
  <c r="I15" i="5"/>
  <c r="I16" i="5"/>
  <c r="I17" i="5"/>
  <c r="I18" i="5"/>
  <c r="I19" i="5"/>
  <c r="L10" i="5"/>
  <c r="F12" i="5"/>
  <c r="F13" i="5" s="1"/>
  <c r="G12" i="5"/>
  <c r="G13" i="5"/>
  <c r="G14" i="5" s="1"/>
  <c r="G15" i="5" s="1"/>
  <c r="G16" i="5" s="1"/>
  <c r="G17" i="5" s="1"/>
  <c r="G18" i="5" s="1"/>
  <c r="G19" i="5" s="1"/>
  <c r="G11" i="5"/>
  <c r="F11" i="5"/>
  <c r="F10" i="5"/>
  <c r="G10" i="5"/>
  <c r="E244" i="5"/>
  <c r="D244" i="5"/>
  <c r="E243" i="5"/>
  <c r="D243" i="5"/>
  <c r="E242" i="5"/>
  <c r="D242" i="5"/>
  <c r="E241" i="5"/>
  <c r="D241" i="5"/>
  <c r="E240" i="5"/>
  <c r="D240" i="5"/>
  <c r="E239" i="5"/>
  <c r="D239" i="5"/>
  <c r="E238" i="5"/>
  <c r="D238" i="5"/>
  <c r="E237" i="5"/>
  <c r="D237" i="5"/>
  <c r="E236" i="5"/>
  <c r="D236" i="5"/>
  <c r="E235" i="5"/>
  <c r="D235" i="5"/>
  <c r="E229" i="5"/>
  <c r="D229" i="5"/>
  <c r="E228" i="5"/>
  <c r="D228" i="5"/>
  <c r="E227" i="5"/>
  <c r="D227" i="5"/>
  <c r="E226" i="5"/>
  <c r="D226" i="5"/>
  <c r="E225" i="5"/>
  <c r="D225" i="5"/>
  <c r="E224" i="5"/>
  <c r="D224" i="5"/>
  <c r="E223" i="5"/>
  <c r="D223" i="5"/>
  <c r="E222" i="5"/>
  <c r="D222" i="5"/>
  <c r="E221" i="5"/>
  <c r="D221" i="5"/>
  <c r="E220" i="5"/>
  <c r="D220" i="5"/>
  <c r="E214" i="5"/>
  <c r="D214" i="5"/>
  <c r="E213" i="5"/>
  <c r="D213" i="5"/>
  <c r="E212" i="5"/>
  <c r="D212" i="5"/>
  <c r="E211" i="5"/>
  <c r="D211" i="5"/>
  <c r="E210" i="5"/>
  <c r="D210" i="5"/>
  <c r="E209" i="5"/>
  <c r="D209" i="5"/>
  <c r="E208" i="5"/>
  <c r="D208" i="5"/>
  <c r="E207" i="5"/>
  <c r="D207" i="5"/>
  <c r="E206" i="5"/>
  <c r="D206" i="5"/>
  <c r="E205" i="5"/>
  <c r="D205" i="5"/>
  <c r="E199" i="5"/>
  <c r="D199" i="5"/>
  <c r="E198" i="5"/>
  <c r="D198" i="5"/>
  <c r="E197" i="5"/>
  <c r="D197" i="5"/>
  <c r="E196" i="5"/>
  <c r="D196" i="5"/>
  <c r="E195" i="5"/>
  <c r="D195" i="5"/>
  <c r="E194" i="5"/>
  <c r="D194" i="5"/>
  <c r="E193" i="5"/>
  <c r="D193" i="5"/>
  <c r="E192" i="5"/>
  <c r="D192" i="5"/>
  <c r="E191" i="5"/>
  <c r="D191" i="5"/>
  <c r="E190" i="5"/>
  <c r="D190" i="5"/>
  <c r="E184" i="5"/>
  <c r="D184" i="5"/>
  <c r="E183" i="5"/>
  <c r="D183" i="5"/>
  <c r="E182" i="5"/>
  <c r="D182" i="5"/>
  <c r="E181" i="5"/>
  <c r="D181" i="5"/>
  <c r="E180" i="5"/>
  <c r="D180" i="5"/>
  <c r="E179" i="5"/>
  <c r="D179" i="5"/>
  <c r="E178" i="5"/>
  <c r="D178" i="5"/>
  <c r="E177" i="5"/>
  <c r="D177" i="5"/>
  <c r="E176" i="5"/>
  <c r="D176" i="5"/>
  <c r="E175" i="5"/>
  <c r="D175" i="5"/>
  <c r="E169" i="5"/>
  <c r="D169" i="5"/>
  <c r="E168" i="5"/>
  <c r="D168" i="5"/>
  <c r="E167" i="5"/>
  <c r="D167" i="5"/>
  <c r="E166" i="5"/>
  <c r="D166" i="5"/>
  <c r="E165" i="5"/>
  <c r="D165" i="5"/>
  <c r="E164" i="5"/>
  <c r="D164" i="5"/>
  <c r="E163" i="5"/>
  <c r="D163" i="5"/>
  <c r="E162" i="5"/>
  <c r="D162" i="5"/>
  <c r="E161" i="5"/>
  <c r="D161" i="5"/>
  <c r="E160" i="5"/>
  <c r="D160" i="5"/>
  <c r="E154" i="5"/>
  <c r="D154" i="5"/>
  <c r="E153" i="5"/>
  <c r="D153" i="5"/>
  <c r="E152" i="5"/>
  <c r="D152" i="5"/>
  <c r="E151" i="5"/>
  <c r="D151" i="5"/>
  <c r="E150" i="5"/>
  <c r="D150" i="5"/>
  <c r="E149" i="5"/>
  <c r="D149" i="5"/>
  <c r="E148" i="5"/>
  <c r="D148" i="5"/>
  <c r="E147" i="5"/>
  <c r="D147" i="5"/>
  <c r="E146" i="5"/>
  <c r="D146" i="5"/>
  <c r="E145" i="5"/>
  <c r="D145" i="5"/>
  <c r="E139" i="5"/>
  <c r="D139" i="5"/>
  <c r="E138" i="5"/>
  <c r="D138" i="5"/>
  <c r="E137" i="5"/>
  <c r="D137" i="5"/>
  <c r="E136" i="5"/>
  <c r="D136" i="5"/>
  <c r="E135" i="5"/>
  <c r="D135" i="5"/>
  <c r="E134" i="5"/>
  <c r="D134" i="5"/>
  <c r="E133" i="5"/>
  <c r="D133" i="5"/>
  <c r="E132" i="5"/>
  <c r="D132" i="5"/>
  <c r="E131" i="5"/>
  <c r="D131" i="5"/>
  <c r="E130" i="5"/>
  <c r="D130" i="5"/>
  <c r="E124" i="5"/>
  <c r="D124" i="5"/>
  <c r="E123" i="5"/>
  <c r="D123" i="5"/>
  <c r="E122" i="5"/>
  <c r="D122" i="5"/>
  <c r="E121" i="5"/>
  <c r="D121" i="5"/>
  <c r="E120" i="5"/>
  <c r="D120" i="5"/>
  <c r="E119" i="5"/>
  <c r="D119" i="5"/>
  <c r="E118" i="5"/>
  <c r="D118" i="5"/>
  <c r="E117" i="5"/>
  <c r="D117" i="5"/>
  <c r="E116" i="5"/>
  <c r="D116" i="5"/>
  <c r="E115" i="5"/>
  <c r="D115" i="5"/>
  <c r="E109" i="5"/>
  <c r="D109" i="5"/>
  <c r="E108" i="5"/>
  <c r="D108" i="5"/>
  <c r="E107" i="5"/>
  <c r="D107" i="5"/>
  <c r="E106" i="5"/>
  <c r="D106" i="5"/>
  <c r="E105" i="5"/>
  <c r="D105" i="5"/>
  <c r="E104" i="5"/>
  <c r="D104" i="5"/>
  <c r="E103" i="5"/>
  <c r="D103" i="5"/>
  <c r="E102" i="5"/>
  <c r="D102" i="5"/>
  <c r="E101" i="5"/>
  <c r="D101" i="5"/>
  <c r="E100" i="5"/>
  <c r="D100" i="5"/>
  <c r="E94" i="5"/>
  <c r="D94" i="5"/>
  <c r="E93" i="5"/>
  <c r="D93" i="5"/>
  <c r="E92" i="5"/>
  <c r="D92" i="5"/>
  <c r="E91" i="5"/>
  <c r="D91" i="5"/>
  <c r="E90" i="5"/>
  <c r="D90" i="5"/>
  <c r="E89" i="5"/>
  <c r="D89" i="5"/>
  <c r="E88" i="5"/>
  <c r="D88" i="5"/>
  <c r="E87" i="5"/>
  <c r="D87" i="5"/>
  <c r="E86" i="5"/>
  <c r="D86" i="5"/>
  <c r="E85" i="5"/>
  <c r="D85" i="5"/>
  <c r="E79" i="5"/>
  <c r="D79" i="5"/>
  <c r="E78" i="5"/>
  <c r="D78" i="5"/>
  <c r="E77" i="5"/>
  <c r="D77" i="5"/>
  <c r="E76" i="5"/>
  <c r="D76" i="5"/>
  <c r="E75" i="5"/>
  <c r="D75" i="5"/>
  <c r="E74" i="5"/>
  <c r="D74" i="5"/>
  <c r="E73" i="5"/>
  <c r="D73" i="5"/>
  <c r="E72" i="5"/>
  <c r="D72" i="5"/>
  <c r="E71" i="5"/>
  <c r="D71" i="5"/>
  <c r="E70" i="5"/>
  <c r="D70" i="5"/>
  <c r="E64" i="5"/>
  <c r="D64" i="5"/>
  <c r="E63" i="5"/>
  <c r="D63" i="5"/>
  <c r="E62" i="5"/>
  <c r="D62" i="5"/>
  <c r="E61" i="5"/>
  <c r="D61" i="5"/>
  <c r="E60" i="5"/>
  <c r="D60" i="5"/>
  <c r="E59" i="5"/>
  <c r="D59" i="5"/>
  <c r="E58" i="5"/>
  <c r="D58" i="5"/>
  <c r="E57" i="5"/>
  <c r="D57" i="5"/>
  <c r="E56" i="5"/>
  <c r="D56" i="5"/>
  <c r="E55" i="5"/>
  <c r="D55" i="5"/>
  <c r="E49" i="5"/>
  <c r="D49" i="5"/>
  <c r="E48" i="5"/>
  <c r="D48" i="5"/>
  <c r="E47" i="5"/>
  <c r="D47" i="5"/>
  <c r="E46" i="5"/>
  <c r="D46" i="5"/>
  <c r="E45" i="5"/>
  <c r="D45" i="5"/>
  <c r="E44" i="5"/>
  <c r="D44" i="5"/>
  <c r="E43" i="5"/>
  <c r="D43" i="5"/>
  <c r="E42" i="5"/>
  <c r="D42" i="5"/>
  <c r="E41" i="5"/>
  <c r="D41" i="5"/>
  <c r="E40" i="5"/>
  <c r="D40" i="5"/>
  <c r="E34" i="5"/>
  <c r="D34" i="5"/>
  <c r="E33" i="5"/>
  <c r="D33" i="5"/>
  <c r="E32" i="5"/>
  <c r="D32" i="5"/>
  <c r="E31" i="5"/>
  <c r="D31" i="5"/>
  <c r="E30" i="5"/>
  <c r="D30" i="5"/>
  <c r="E29" i="5"/>
  <c r="D29" i="5"/>
  <c r="E28" i="5"/>
  <c r="D28" i="5"/>
  <c r="E27" i="5"/>
  <c r="D27" i="5"/>
  <c r="E26" i="5"/>
  <c r="D26" i="5"/>
  <c r="E25" i="5"/>
  <c r="D25" i="5"/>
  <c r="E19" i="5"/>
  <c r="D19" i="5"/>
  <c r="E18" i="5"/>
  <c r="D18" i="5"/>
  <c r="E17" i="5"/>
  <c r="D17" i="5"/>
  <c r="E16" i="5"/>
  <c r="D16" i="5"/>
  <c r="E15" i="5"/>
  <c r="D15" i="5"/>
  <c r="E14" i="5"/>
  <c r="D14" i="5"/>
  <c r="E13" i="5"/>
  <c r="D13" i="5"/>
  <c r="E12" i="5"/>
  <c r="D12" i="5"/>
  <c r="H12" i="5" s="1"/>
  <c r="K12" i="5" s="1"/>
  <c r="E11" i="5"/>
  <c r="D11" i="5"/>
  <c r="H11" i="5" s="1"/>
  <c r="J11" i="5" s="1"/>
  <c r="H10" i="5"/>
  <c r="J10" i="5" s="1"/>
  <c r="E10" i="5"/>
  <c r="D10" i="5"/>
  <c r="F14" i="5" l="1"/>
  <c r="H13" i="5"/>
  <c r="J13" i="5"/>
  <c r="K10" i="5"/>
  <c r="L11" i="5"/>
  <c r="J12" i="5"/>
  <c r="L12" i="5"/>
  <c r="K11" i="5"/>
  <c r="H11" i="2"/>
  <c r="H10" i="2"/>
  <c r="L10" i="2" s="1"/>
  <c r="D10" i="2"/>
  <c r="L13" i="5" l="1"/>
  <c r="K13" i="5"/>
  <c r="F15" i="5"/>
  <c r="H14" i="5"/>
  <c r="I10" i="2"/>
  <c r="J10" i="2" s="1"/>
  <c r="K10" i="2"/>
  <c r="K372" i="3"/>
  <c r="I365" i="3"/>
  <c r="I364" i="3"/>
  <c r="I363" i="3"/>
  <c r="I362" i="3"/>
  <c r="I361" i="3"/>
  <c r="I360" i="3"/>
  <c r="I359" i="3"/>
  <c r="I358" i="3"/>
  <c r="I357" i="3"/>
  <c r="I356" i="3"/>
  <c r="F350" i="3"/>
  <c r="E350" i="3"/>
  <c r="F349" i="3"/>
  <c r="E349" i="3"/>
  <c r="F348" i="3"/>
  <c r="E348" i="3"/>
  <c r="F347" i="3"/>
  <c r="E347" i="3"/>
  <c r="F346" i="3"/>
  <c r="E346" i="3"/>
  <c r="F345" i="3"/>
  <c r="E345" i="3"/>
  <c r="F344" i="3"/>
  <c r="E344" i="3"/>
  <c r="F343" i="3"/>
  <c r="E343" i="3"/>
  <c r="F342" i="3"/>
  <c r="E342" i="3"/>
  <c r="F341" i="3"/>
  <c r="E341" i="3"/>
  <c r="F335" i="3"/>
  <c r="E335" i="3"/>
  <c r="F334" i="3"/>
  <c r="E334" i="3"/>
  <c r="F333" i="3"/>
  <c r="E333" i="3"/>
  <c r="F332" i="3"/>
  <c r="E332" i="3"/>
  <c r="F331" i="3"/>
  <c r="E331" i="3"/>
  <c r="F330" i="3"/>
  <c r="E330" i="3"/>
  <c r="F329" i="3"/>
  <c r="E329" i="3"/>
  <c r="F328" i="3"/>
  <c r="E328" i="3"/>
  <c r="F327" i="3"/>
  <c r="E327" i="3"/>
  <c r="F326" i="3"/>
  <c r="E326" i="3"/>
  <c r="F320" i="3"/>
  <c r="E320" i="3"/>
  <c r="F319" i="3"/>
  <c r="E319" i="3"/>
  <c r="F318" i="3"/>
  <c r="E318" i="3"/>
  <c r="F317" i="3"/>
  <c r="E317" i="3"/>
  <c r="F316" i="3"/>
  <c r="E316" i="3"/>
  <c r="F315" i="3"/>
  <c r="E315" i="3"/>
  <c r="F314" i="3"/>
  <c r="E314" i="3"/>
  <c r="F313" i="3"/>
  <c r="E313" i="3"/>
  <c r="F312" i="3"/>
  <c r="E312" i="3"/>
  <c r="F311" i="3"/>
  <c r="E311" i="3"/>
  <c r="F305" i="3"/>
  <c r="E305" i="3"/>
  <c r="F304" i="3"/>
  <c r="E304" i="3"/>
  <c r="F303" i="3"/>
  <c r="E303" i="3"/>
  <c r="F302" i="3"/>
  <c r="E302" i="3"/>
  <c r="F301" i="3"/>
  <c r="E301" i="3"/>
  <c r="F300" i="3"/>
  <c r="E300" i="3"/>
  <c r="F299" i="3"/>
  <c r="E299" i="3"/>
  <c r="F298" i="3"/>
  <c r="E298" i="3"/>
  <c r="F297" i="3"/>
  <c r="E297" i="3"/>
  <c r="F296" i="3"/>
  <c r="E296" i="3"/>
  <c r="F290" i="3"/>
  <c r="E290" i="3"/>
  <c r="F289" i="3"/>
  <c r="E289" i="3"/>
  <c r="F288" i="3"/>
  <c r="E288" i="3"/>
  <c r="F287" i="3"/>
  <c r="E287" i="3"/>
  <c r="F286" i="3"/>
  <c r="E286" i="3"/>
  <c r="F285" i="3"/>
  <c r="E285" i="3"/>
  <c r="F284" i="3"/>
  <c r="E284" i="3"/>
  <c r="F283" i="3"/>
  <c r="E283" i="3"/>
  <c r="F282" i="3"/>
  <c r="E282" i="3"/>
  <c r="F281" i="3"/>
  <c r="E281" i="3"/>
  <c r="F275" i="3"/>
  <c r="E275" i="3"/>
  <c r="F274" i="3"/>
  <c r="E274" i="3"/>
  <c r="F273" i="3"/>
  <c r="E273" i="3"/>
  <c r="F272" i="3"/>
  <c r="E272" i="3"/>
  <c r="F271" i="3"/>
  <c r="E271" i="3"/>
  <c r="F270" i="3"/>
  <c r="E270" i="3"/>
  <c r="F269" i="3"/>
  <c r="E269" i="3"/>
  <c r="F268" i="3"/>
  <c r="E268" i="3"/>
  <c r="F267" i="3"/>
  <c r="E267" i="3"/>
  <c r="F266" i="3"/>
  <c r="E266" i="3"/>
  <c r="F260" i="3"/>
  <c r="E260" i="3"/>
  <c r="F259" i="3"/>
  <c r="E259" i="3"/>
  <c r="F258" i="3"/>
  <c r="E258" i="3"/>
  <c r="F257" i="3"/>
  <c r="E257" i="3"/>
  <c r="F256" i="3"/>
  <c r="E256" i="3"/>
  <c r="F255" i="3"/>
  <c r="E255" i="3"/>
  <c r="F254" i="3"/>
  <c r="E254" i="3"/>
  <c r="F253" i="3"/>
  <c r="E253" i="3"/>
  <c r="F252" i="3"/>
  <c r="E252" i="3"/>
  <c r="F251" i="3"/>
  <c r="E251" i="3"/>
  <c r="F245" i="3"/>
  <c r="E245" i="3"/>
  <c r="F244" i="3"/>
  <c r="E244" i="3"/>
  <c r="F243" i="3"/>
  <c r="E243" i="3"/>
  <c r="F242" i="3"/>
  <c r="E242" i="3"/>
  <c r="F241" i="3"/>
  <c r="E241" i="3"/>
  <c r="F240" i="3"/>
  <c r="E240" i="3"/>
  <c r="F239" i="3"/>
  <c r="E239" i="3"/>
  <c r="F238" i="3"/>
  <c r="E238" i="3"/>
  <c r="F237" i="3"/>
  <c r="E237" i="3"/>
  <c r="F236" i="3"/>
  <c r="E236" i="3"/>
  <c r="F230" i="3"/>
  <c r="E230" i="3"/>
  <c r="F229" i="3"/>
  <c r="E229" i="3"/>
  <c r="F228" i="3"/>
  <c r="E228" i="3"/>
  <c r="F227" i="3"/>
  <c r="E227" i="3"/>
  <c r="F226" i="3"/>
  <c r="E226" i="3"/>
  <c r="F225" i="3"/>
  <c r="E225" i="3"/>
  <c r="F224" i="3"/>
  <c r="E224" i="3"/>
  <c r="F223" i="3"/>
  <c r="E223" i="3"/>
  <c r="F222" i="3"/>
  <c r="E222" i="3"/>
  <c r="F221" i="3"/>
  <c r="E221" i="3"/>
  <c r="F215" i="3"/>
  <c r="E215" i="3"/>
  <c r="F214" i="3"/>
  <c r="E214" i="3"/>
  <c r="F213" i="3"/>
  <c r="E213" i="3"/>
  <c r="F212" i="3"/>
  <c r="E212" i="3"/>
  <c r="F211" i="3"/>
  <c r="E211" i="3"/>
  <c r="F210" i="3"/>
  <c r="E210" i="3"/>
  <c r="F209" i="3"/>
  <c r="E209" i="3"/>
  <c r="F208" i="3"/>
  <c r="E208" i="3"/>
  <c r="F207" i="3"/>
  <c r="E207" i="3"/>
  <c r="F206" i="3"/>
  <c r="E206" i="3"/>
  <c r="F200" i="3"/>
  <c r="E200" i="3"/>
  <c r="F199" i="3"/>
  <c r="E199" i="3"/>
  <c r="F198" i="3"/>
  <c r="E198" i="3"/>
  <c r="F197" i="3"/>
  <c r="E197" i="3"/>
  <c r="F196" i="3"/>
  <c r="E196" i="3"/>
  <c r="F195" i="3"/>
  <c r="E195" i="3"/>
  <c r="F194" i="3"/>
  <c r="E194" i="3"/>
  <c r="F193" i="3"/>
  <c r="E193" i="3"/>
  <c r="F192" i="3"/>
  <c r="E192" i="3"/>
  <c r="F191" i="3"/>
  <c r="E191" i="3"/>
  <c r="F185" i="3"/>
  <c r="E185" i="3"/>
  <c r="F184" i="3"/>
  <c r="E184" i="3"/>
  <c r="F183" i="3"/>
  <c r="E183" i="3"/>
  <c r="F182" i="3"/>
  <c r="E182" i="3"/>
  <c r="F181" i="3"/>
  <c r="E181" i="3"/>
  <c r="F180" i="3"/>
  <c r="E180" i="3"/>
  <c r="F179" i="3"/>
  <c r="E179" i="3"/>
  <c r="F178" i="3"/>
  <c r="E178" i="3"/>
  <c r="F177" i="3"/>
  <c r="E177" i="3"/>
  <c r="F176" i="3"/>
  <c r="E176" i="3"/>
  <c r="F170" i="3"/>
  <c r="E170" i="3"/>
  <c r="F169" i="3"/>
  <c r="E169" i="3"/>
  <c r="F168" i="3"/>
  <c r="E168" i="3"/>
  <c r="F167" i="3"/>
  <c r="E167" i="3"/>
  <c r="F166" i="3"/>
  <c r="E166" i="3"/>
  <c r="F165" i="3"/>
  <c r="E165" i="3"/>
  <c r="F164" i="3"/>
  <c r="E164" i="3"/>
  <c r="F163" i="3"/>
  <c r="E163" i="3"/>
  <c r="F162" i="3"/>
  <c r="E162" i="3"/>
  <c r="F161" i="3"/>
  <c r="E161" i="3"/>
  <c r="F155" i="3"/>
  <c r="E155" i="3"/>
  <c r="F154" i="3"/>
  <c r="E154" i="3"/>
  <c r="F153" i="3"/>
  <c r="E153" i="3"/>
  <c r="F152" i="3"/>
  <c r="E152" i="3"/>
  <c r="F151" i="3"/>
  <c r="E151" i="3"/>
  <c r="F150" i="3"/>
  <c r="E150" i="3"/>
  <c r="F149" i="3"/>
  <c r="E149" i="3"/>
  <c r="F148" i="3"/>
  <c r="E148" i="3"/>
  <c r="F147" i="3"/>
  <c r="E147" i="3"/>
  <c r="F146" i="3"/>
  <c r="E146" i="3"/>
  <c r="F140" i="3"/>
  <c r="E140" i="3"/>
  <c r="F139" i="3"/>
  <c r="E139" i="3"/>
  <c r="F138" i="3"/>
  <c r="E138" i="3"/>
  <c r="F137" i="3"/>
  <c r="E137" i="3"/>
  <c r="F136" i="3"/>
  <c r="E136" i="3"/>
  <c r="F135" i="3"/>
  <c r="E135" i="3"/>
  <c r="F134" i="3"/>
  <c r="E134" i="3"/>
  <c r="F133" i="3"/>
  <c r="E133" i="3"/>
  <c r="F132" i="3"/>
  <c r="E132" i="3"/>
  <c r="F131" i="3"/>
  <c r="E131" i="3"/>
  <c r="F125" i="3"/>
  <c r="E125" i="3"/>
  <c r="F124" i="3"/>
  <c r="E124" i="3"/>
  <c r="F123" i="3"/>
  <c r="E123" i="3"/>
  <c r="F122" i="3"/>
  <c r="E122" i="3"/>
  <c r="F121" i="3"/>
  <c r="E121" i="3"/>
  <c r="F120" i="3"/>
  <c r="E120" i="3"/>
  <c r="F119" i="3"/>
  <c r="E119" i="3"/>
  <c r="F118" i="3"/>
  <c r="E118" i="3"/>
  <c r="F117" i="3"/>
  <c r="E117" i="3"/>
  <c r="F116" i="3"/>
  <c r="E116" i="3"/>
  <c r="F110" i="3"/>
  <c r="E110" i="3"/>
  <c r="F109" i="3"/>
  <c r="E109" i="3"/>
  <c r="F108" i="3"/>
  <c r="E108" i="3"/>
  <c r="F107" i="3"/>
  <c r="E107" i="3"/>
  <c r="F106" i="3"/>
  <c r="E106" i="3"/>
  <c r="F105" i="3"/>
  <c r="E105" i="3"/>
  <c r="F104" i="3"/>
  <c r="E104" i="3"/>
  <c r="F103" i="3"/>
  <c r="E103" i="3"/>
  <c r="F102" i="3"/>
  <c r="E102" i="3"/>
  <c r="F101" i="3"/>
  <c r="E101" i="3"/>
  <c r="I95" i="3"/>
  <c r="F95" i="3"/>
  <c r="E95" i="3"/>
  <c r="F94" i="3"/>
  <c r="J94" i="3" s="1"/>
  <c r="E94" i="3"/>
  <c r="I94" i="3" s="1"/>
  <c r="K94" i="3" s="1"/>
  <c r="I93" i="3"/>
  <c r="F93" i="3"/>
  <c r="L93" i="3" s="1"/>
  <c r="E93" i="3"/>
  <c r="F92" i="3"/>
  <c r="E92" i="3"/>
  <c r="I92" i="3" s="1"/>
  <c r="J91" i="3"/>
  <c r="I91" i="3"/>
  <c r="K91" i="3" s="1"/>
  <c r="F91" i="3"/>
  <c r="L91" i="3" s="1"/>
  <c r="E91" i="3"/>
  <c r="F90" i="3"/>
  <c r="E90" i="3"/>
  <c r="I90" i="3" s="1"/>
  <c r="J89" i="3"/>
  <c r="I89" i="3"/>
  <c r="K89" i="3" s="1"/>
  <c r="F89" i="3"/>
  <c r="L89" i="3" s="1"/>
  <c r="E89" i="3"/>
  <c r="F88" i="3"/>
  <c r="E88" i="3"/>
  <c r="I88" i="3" s="1"/>
  <c r="J87" i="3"/>
  <c r="I87" i="3"/>
  <c r="K87" i="3" s="1"/>
  <c r="F87" i="3"/>
  <c r="L87" i="3" s="1"/>
  <c r="E87" i="3"/>
  <c r="F86" i="3"/>
  <c r="E86" i="3"/>
  <c r="I86" i="3" s="1"/>
  <c r="I12" i="3"/>
  <c r="F12" i="3"/>
  <c r="G12" i="3" s="1"/>
  <c r="H12" i="3" s="1"/>
  <c r="F11" i="3"/>
  <c r="I11" i="3" s="1"/>
  <c r="G10" i="3"/>
  <c r="H10" i="3" s="1"/>
  <c r="F10" i="3"/>
  <c r="J10" i="3" s="1"/>
  <c r="I9" i="3"/>
  <c r="H9" i="3"/>
  <c r="G9" i="3"/>
  <c r="F9" i="3"/>
  <c r="J9" i="3" s="1"/>
  <c r="I8" i="3"/>
  <c r="F8" i="3"/>
  <c r="G8" i="3" s="1"/>
  <c r="H8" i="3" s="1"/>
  <c r="F7" i="3"/>
  <c r="I7" i="3" s="1"/>
  <c r="G6" i="3"/>
  <c r="H6" i="3" s="1"/>
  <c r="F6" i="3"/>
  <c r="J6" i="3" s="1"/>
  <c r="I5" i="3"/>
  <c r="H5" i="3"/>
  <c r="G5" i="3"/>
  <c r="F5" i="3"/>
  <c r="J5" i="3" s="1"/>
  <c r="E244" i="2"/>
  <c r="D244" i="2"/>
  <c r="E243" i="2"/>
  <c r="D243" i="2"/>
  <c r="E242" i="2"/>
  <c r="D242" i="2"/>
  <c r="E241" i="2"/>
  <c r="D241" i="2"/>
  <c r="E240" i="2"/>
  <c r="D240" i="2"/>
  <c r="E239" i="2"/>
  <c r="D239" i="2"/>
  <c r="E238" i="2"/>
  <c r="D238" i="2"/>
  <c r="E237" i="2"/>
  <c r="D237" i="2"/>
  <c r="E236" i="2"/>
  <c r="D236" i="2"/>
  <c r="E235" i="2"/>
  <c r="D235" i="2"/>
  <c r="E229" i="2"/>
  <c r="D229" i="2"/>
  <c r="E228" i="2"/>
  <c r="D228" i="2"/>
  <c r="E227" i="2"/>
  <c r="D227" i="2"/>
  <c r="E226" i="2"/>
  <c r="D226" i="2"/>
  <c r="E225" i="2"/>
  <c r="D225" i="2"/>
  <c r="E224" i="2"/>
  <c r="D224" i="2"/>
  <c r="E223" i="2"/>
  <c r="D223" i="2"/>
  <c r="E222" i="2"/>
  <c r="D222" i="2"/>
  <c r="E221" i="2"/>
  <c r="D221" i="2"/>
  <c r="E220" i="2"/>
  <c r="D220" i="2"/>
  <c r="E214" i="2"/>
  <c r="D214" i="2"/>
  <c r="E213" i="2"/>
  <c r="D213" i="2"/>
  <c r="E212" i="2"/>
  <c r="D212" i="2"/>
  <c r="E211" i="2"/>
  <c r="D211" i="2"/>
  <c r="E210" i="2"/>
  <c r="D210" i="2"/>
  <c r="E209" i="2"/>
  <c r="D209" i="2"/>
  <c r="E208" i="2"/>
  <c r="D208" i="2"/>
  <c r="E207" i="2"/>
  <c r="D207" i="2"/>
  <c r="E206" i="2"/>
  <c r="D206" i="2"/>
  <c r="E205" i="2"/>
  <c r="D205" i="2"/>
  <c r="E199" i="2"/>
  <c r="D199" i="2"/>
  <c r="E198" i="2"/>
  <c r="D198" i="2"/>
  <c r="E197" i="2"/>
  <c r="D197" i="2"/>
  <c r="E196" i="2"/>
  <c r="D196" i="2"/>
  <c r="E195" i="2"/>
  <c r="D195" i="2"/>
  <c r="E194" i="2"/>
  <c r="D194" i="2"/>
  <c r="E193" i="2"/>
  <c r="D193" i="2"/>
  <c r="E192" i="2"/>
  <c r="D192" i="2"/>
  <c r="E191" i="2"/>
  <c r="D191" i="2"/>
  <c r="E190" i="2"/>
  <c r="D190" i="2"/>
  <c r="E184" i="2"/>
  <c r="D184" i="2"/>
  <c r="E183" i="2"/>
  <c r="D183" i="2"/>
  <c r="E182" i="2"/>
  <c r="D182" i="2"/>
  <c r="E181" i="2"/>
  <c r="D181" i="2"/>
  <c r="E180" i="2"/>
  <c r="D180" i="2"/>
  <c r="E179" i="2"/>
  <c r="D179" i="2"/>
  <c r="E178" i="2"/>
  <c r="D178" i="2"/>
  <c r="E177" i="2"/>
  <c r="D177" i="2"/>
  <c r="E176" i="2"/>
  <c r="D176" i="2"/>
  <c r="E175" i="2"/>
  <c r="D175" i="2"/>
  <c r="E169" i="2"/>
  <c r="D169" i="2"/>
  <c r="E168" i="2"/>
  <c r="D168" i="2"/>
  <c r="E167" i="2"/>
  <c r="D167" i="2"/>
  <c r="E166" i="2"/>
  <c r="D166" i="2"/>
  <c r="E165" i="2"/>
  <c r="D165" i="2"/>
  <c r="E164" i="2"/>
  <c r="D164" i="2"/>
  <c r="E163" i="2"/>
  <c r="D163" i="2"/>
  <c r="E162" i="2"/>
  <c r="D162" i="2"/>
  <c r="E161" i="2"/>
  <c r="D161" i="2"/>
  <c r="E160" i="2"/>
  <c r="D160" i="2"/>
  <c r="E154" i="2"/>
  <c r="D154" i="2"/>
  <c r="E153" i="2"/>
  <c r="D153" i="2"/>
  <c r="E152" i="2"/>
  <c r="D152" i="2"/>
  <c r="E151" i="2"/>
  <c r="D151" i="2"/>
  <c r="E150" i="2"/>
  <c r="D150" i="2"/>
  <c r="E149" i="2"/>
  <c r="D149" i="2"/>
  <c r="E148" i="2"/>
  <c r="D148" i="2"/>
  <c r="E147" i="2"/>
  <c r="D147" i="2"/>
  <c r="E146" i="2"/>
  <c r="D146" i="2"/>
  <c r="E145" i="2"/>
  <c r="D145" i="2"/>
  <c r="E139" i="2"/>
  <c r="D139" i="2"/>
  <c r="E138" i="2"/>
  <c r="D138" i="2"/>
  <c r="E137" i="2"/>
  <c r="D137" i="2"/>
  <c r="E136" i="2"/>
  <c r="D136" i="2"/>
  <c r="E135" i="2"/>
  <c r="D135" i="2"/>
  <c r="E134" i="2"/>
  <c r="D134" i="2"/>
  <c r="E133" i="2"/>
  <c r="D133" i="2"/>
  <c r="E132" i="2"/>
  <c r="D132" i="2"/>
  <c r="E131" i="2"/>
  <c r="D131" i="2"/>
  <c r="E130" i="2"/>
  <c r="D130" i="2"/>
  <c r="E124" i="2"/>
  <c r="D124" i="2"/>
  <c r="E123" i="2"/>
  <c r="D123" i="2"/>
  <c r="E122" i="2"/>
  <c r="D122" i="2"/>
  <c r="E121" i="2"/>
  <c r="D121" i="2"/>
  <c r="E120" i="2"/>
  <c r="D120" i="2"/>
  <c r="E119" i="2"/>
  <c r="D119" i="2"/>
  <c r="E118" i="2"/>
  <c r="D118" i="2"/>
  <c r="E117" i="2"/>
  <c r="D117" i="2"/>
  <c r="E116" i="2"/>
  <c r="D116" i="2"/>
  <c r="E115" i="2"/>
  <c r="D115" i="2"/>
  <c r="E109" i="2"/>
  <c r="D109" i="2"/>
  <c r="E108" i="2"/>
  <c r="D108" i="2"/>
  <c r="E107" i="2"/>
  <c r="D107" i="2"/>
  <c r="E106" i="2"/>
  <c r="D106" i="2"/>
  <c r="E105" i="2"/>
  <c r="D105" i="2"/>
  <c r="E104" i="2"/>
  <c r="D104" i="2"/>
  <c r="E103" i="2"/>
  <c r="D103" i="2"/>
  <c r="E102" i="2"/>
  <c r="D102" i="2"/>
  <c r="E101" i="2"/>
  <c r="D101" i="2"/>
  <c r="E100" i="2"/>
  <c r="D100" i="2"/>
  <c r="E94" i="2"/>
  <c r="D94" i="2"/>
  <c r="E93" i="2"/>
  <c r="D93" i="2"/>
  <c r="E92" i="2"/>
  <c r="D92" i="2"/>
  <c r="E91" i="2"/>
  <c r="D91" i="2"/>
  <c r="E90" i="2"/>
  <c r="D90" i="2"/>
  <c r="E89" i="2"/>
  <c r="D89" i="2"/>
  <c r="E88" i="2"/>
  <c r="D88" i="2"/>
  <c r="E87" i="2"/>
  <c r="D87" i="2"/>
  <c r="E86" i="2"/>
  <c r="D86" i="2"/>
  <c r="E85" i="2"/>
  <c r="D85" i="2"/>
  <c r="E79" i="2"/>
  <c r="D79" i="2"/>
  <c r="E78" i="2"/>
  <c r="D78" i="2"/>
  <c r="E77" i="2"/>
  <c r="D77" i="2"/>
  <c r="E76" i="2"/>
  <c r="D76" i="2"/>
  <c r="E75" i="2"/>
  <c r="D75" i="2"/>
  <c r="E74" i="2"/>
  <c r="D74" i="2"/>
  <c r="E73" i="2"/>
  <c r="D73" i="2"/>
  <c r="E72" i="2"/>
  <c r="D72" i="2"/>
  <c r="E71" i="2"/>
  <c r="D71" i="2"/>
  <c r="E70" i="2"/>
  <c r="D70" i="2"/>
  <c r="E64" i="2"/>
  <c r="D64" i="2"/>
  <c r="E63" i="2"/>
  <c r="D63" i="2"/>
  <c r="E62" i="2"/>
  <c r="D62" i="2"/>
  <c r="E61" i="2"/>
  <c r="D61" i="2"/>
  <c r="E60" i="2"/>
  <c r="D60" i="2"/>
  <c r="E59" i="2"/>
  <c r="D59" i="2"/>
  <c r="E58" i="2"/>
  <c r="D58" i="2"/>
  <c r="E57" i="2"/>
  <c r="D57" i="2"/>
  <c r="E56" i="2"/>
  <c r="D56" i="2"/>
  <c r="E55" i="2"/>
  <c r="D55" i="2"/>
  <c r="E49" i="2"/>
  <c r="D49" i="2"/>
  <c r="E48" i="2"/>
  <c r="D48" i="2"/>
  <c r="E47" i="2"/>
  <c r="D47" i="2"/>
  <c r="E46" i="2"/>
  <c r="D46" i="2"/>
  <c r="E45" i="2"/>
  <c r="D45" i="2"/>
  <c r="E44" i="2"/>
  <c r="D44" i="2"/>
  <c r="E43" i="2"/>
  <c r="D43" i="2"/>
  <c r="E42" i="2"/>
  <c r="D42" i="2"/>
  <c r="E41" i="2"/>
  <c r="D41" i="2"/>
  <c r="E40" i="2"/>
  <c r="D40" i="2"/>
  <c r="E34" i="2"/>
  <c r="D34" i="2"/>
  <c r="E33" i="2"/>
  <c r="D33" i="2"/>
  <c r="E32" i="2"/>
  <c r="D32" i="2"/>
  <c r="E31" i="2"/>
  <c r="D31" i="2"/>
  <c r="E30" i="2"/>
  <c r="D30" i="2"/>
  <c r="E29" i="2"/>
  <c r="D29" i="2"/>
  <c r="E28" i="2"/>
  <c r="D28" i="2"/>
  <c r="E27" i="2"/>
  <c r="D27" i="2"/>
  <c r="E26" i="2"/>
  <c r="D26" i="2"/>
  <c r="E25" i="2"/>
  <c r="D25" i="2"/>
  <c r="I19" i="2"/>
  <c r="J19" i="2" s="1"/>
  <c r="E19" i="2"/>
  <c r="D19" i="2"/>
  <c r="H19" i="2" s="1"/>
  <c r="H18" i="2"/>
  <c r="I18" i="2" s="1"/>
  <c r="J18" i="2" s="1"/>
  <c r="E18" i="2"/>
  <c r="D18" i="2"/>
  <c r="E17" i="2"/>
  <c r="L17" i="2" s="1"/>
  <c r="D17" i="2"/>
  <c r="H17" i="2" s="1"/>
  <c r="K17" i="2" s="1"/>
  <c r="E16" i="2"/>
  <c r="D16" i="2"/>
  <c r="H16" i="2" s="1"/>
  <c r="L16" i="2" s="1"/>
  <c r="E15" i="2"/>
  <c r="L15" i="2" s="1"/>
  <c r="D15" i="2"/>
  <c r="H15" i="2" s="1"/>
  <c r="H14" i="2"/>
  <c r="I14" i="2" s="1"/>
  <c r="J14" i="2" s="1"/>
  <c r="E14" i="2"/>
  <c r="K14" i="2" s="1"/>
  <c r="D14" i="2"/>
  <c r="H13" i="2"/>
  <c r="L13" i="2" s="1"/>
  <c r="E13" i="2"/>
  <c r="K13" i="2" s="1"/>
  <c r="D13" i="2"/>
  <c r="E12" i="2"/>
  <c r="I12" i="2" s="1"/>
  <c r="J12" i="2" s="1"/>
  <c r="D12" i="2"/>
  <c r="H12" i="2" s="1"/>
  <c r="E11" i="2"/>
  <c r="K11" i="2" s="1"/>
  <c r="D11" i="2"/>
  <c r="E10" i="2"/>
  <c r="R90" i="1"/>
  <c r="L14" i="5" l="1"/>
  <c r="K14" i="5"/>
  <c r="J14" i="5"/>
  <c r="F16" i="5"/>
  <c r="H15" i="5"/>
  <c r="K18" i="2"/>
  <c r="K19" i="2"/>
  <c r="J7" i="3"/>
  <c r="J13" i="3" s="1"/>
  <c r="J14" i="3" s="1"/>
  <c r="J11" i="3"/>
  <c r="G7" i="3"/>
  <c r="H7" i="3" s="1"/>
  <c r="H13" i="3" s="1"/>
  <c r="J8" i="3"/>
  <c r="G11" i="3"/>
  <c r="H11" i="3" s="1"/>
  <c r="J12" i="3"/>
  <c r="J86" i="3"/>
  <c r="J88" i="3"/>
  <c r="J90" i="3"/>
  <c r="J92" i="3"/>
  <c r="I6" i="3"/>
  <c r="I13" i="3" s="1"/>
  <c r="I14" i="3" s="1"/>
  <c r="I10" i="3"/>
  <c r="K86" i="3"/>
  <c r="K88" i="3"/>
  <c r="K90" i="3"/>
  <c r="K92" i="3"/>
  <c r="K93" i="3"/>
  <c r="J93" i="3"/>
  <c r="K95" i="3"/>
  <c r="J95" i="3"/>
  <c r="L86" i="3"/>
  <c r="L88" i="3"/>
  <c r="L90" i="3"/>
  <c r="L92" i="3"/>
  <c r="L95" i="3"/>
  <c r="L94" i="3"/>
  <c r="I11" i="2"/>
  <c r="J11" i="2" s="1"/>
  <c r="L11" i="2"/>
  <c r="L12" i="2"/>
  <c r="I13" i="2"/>
  <c r="J13" i="2" s="1"/>
  <c r="I15" i="2"/>
  <c r="J15" i="2" s="1"/>
  <c r="K16" i="2"/>
  <c r="L18" i="2"/>
  <c r="L14" i="2"/>
  <c r="K12" i="2"/>
  <c r="K20" i="2" s="1"/>
  <c r="K21" i="2" s="1"/>
  <c r="K15" i="2"/>
  <c r="I17" i="2"/>
  <c r="J17" i="2" s="1"/>
  <c r="L19" i="2"/>
  <c r="I16" i="2"/>
  <c r="J16" i="2" s="1"/>
  <c r="J15" i="5" l="1"/>
  <c r="K15" i="5"/>
  <c r="L15" i="5"/>
  <c r="F17" i="5"/>
  <c r="H16" i="5"/>
  <c r="L20" i="2"/>
  <c r="L21" i="2" s="1"/>
  <c r="J20" i="2"/>
  <c r="B23" i="3"/>
  <c r="B19" i="3"/>
  <c r="B24" i="3"/>
  <c r="F24" i="3" s="1"/>
  <c r="B21" i="3"/>
  <c r="F21" i="3" s="1"/>
  <c r="B18" i="3"/>
  <c r="B22" i="3"/>
  <c r="F22" i="3" s="1"/>
  <c r="B20" i="3"/>
  <c r="B25" i="3"/>
  <c r="C24" i="3"/>
  <c r="C20" i="3"/>
  <c r="C23" i="3"/>
  <c r="C25" i="3"/>
  <c r="C22" i="3"/>
  <c r="C19" i="3"/>
  <c r="C21" i="3"/>
  <c r="C18" i="3"/>
  <c r="L96" i="3"/>
  <c r="L97" i="3" s="1"/>
  <c r="K96" i="3"/>
  <c r="K97" i="3" s="1"/>
  <c r="G34" i="2"/>
  <c r="G30" i="2"/>
  <c r="G26" i="2"/>
  <c r="G32" i="2"/>
  <c r="G28" i="2"/>
  <c r="G33" i="2"/>
  <c r="G25" i="2"/>
  <c r="G27" i="2"/>
  <c r="G29" i="2"/>
  <c r="G31" i="2"/>
  <c r="F18" i="5" l="1"/>
  <c r="H17" i="5"/>
  <c r="J16" i="5"/>
  <c r="L16" i="5"/>
  <c r="K16" i="5"/>
  <c r="F25" i="3"/>
  <c r="J21" i="3"/>
  <c r="I21" i="3"/>
  <c r="G21" i="3"/>
  <c r="H21" i="3" s="1"/>
  <c r="F20" i="3"/>
  <c r="I24" i="3"/>
  <c r="J24" i="3"/>
  <c r="G24" i="3"/>
  <c r="H24" i="3" s="1"/>
  <c r="F19" i="3"/>
  <c r="G110" i="3"/>
  <c r="G109" i="3"/>
  <c r="I109" i="3" s="1"/>
  <c r="G108" i="3"/>
  <c r="G107" i="3"/>
  <c r="G106" i="3"/>
  <c r="G105" i="3"/>
  <c r="I105" i="3" s="1"/>
  <c r="G104" i="3"/>
  <c r="G103" i="3"/>
  <c r="I103" i="3" s="1"/>
  <c r="G102" i="3"/>
  <c r="G101" i="3"/>
  <c r="G22" i="3"/>
  <c r="H22" i="3" s="1"/>
  <c r="I22" i="3"/>
  <c r="J22" i="3"/>
  <c r="H110" i="3"/>
  <c r="H109" i="3"/>
  <c r="H108" i="3"/>
  <c r="H107" i="3"/>
  <c r="H106" i="3"/>
  <c r="H105" i="3"/>
  <c r="H104" i="3"/>
  <c r="H103" i="3"/>
  <c r="H102" i="3"/>
  <c r="H101" i="3"/>
  <c r="F18" i="3"/>
  <c r="F23" i="3"/>
  <c r="F31" i="2"/>
  <c r="H31" i="2" s="1"/>
  <c r="F27" i="2"/>
  <c r="H27" i="2" s="1"/>
  <c r="F33" i="2"/>
  <c r="H33" i="2" s="1"/>
  <c r="F29" i="2"/>
  <c r="H29" i="2" s="1"/>
  <c r="F25" i="2"/>
  <c r="F28" i="2"/>
  <c r="H28" i="2" s="1"/>
  <c r="F30" i="2"/>
  <c r="H30" i="2" s="1"/>
  <c r="F26" i="2"/>
  <c r="H26" i="2" s="1"/>
  <c r="F32" i="2"/>
  <c r="H32" i="2" s="1"/>
  <c r="F34" i="2"/>
  <c r="H34" i="2" s="1"/>
  <c r="L17" i="5" l="1"/>
  <c r="J17" i="5"/>
  <c r="K17" i="5"/>
  <c r="F19" i="5"/>
  <c r="H19" i="5" s="1"/>
  <c r="H18" i="5"/>
  <c r="I101" i="3"/>
  <c r="J109" i="3"/>
  <c r="L109" i="3"/>
  <c r="K109" i="3"/>
  <c r="G18" i="3"/>
  <c r="H18" i="3" s="1"/>
  <c r="I18" i="3"/>
  <c r="J18" i="3"/>
  <c r="J26" i="3" s="1"/>
  <c r="J27" i="3" s="1"/>
  <c r="I102" i="3"/>
  <c r="I106" i="3"/>
  <c r="I110" i="3"/>
  <c r="L105" i="3"/>
  <c r="K105" i="3"/>
  <c r="J105" i="3"/>
  <c r="L103" i="3"/>
  <c r="K103" i="3"/>
  <c r="J103" i="3"/>
  <c r="I107" i="3"/>
  <c r="J23" i="3"/>
  <c r="I23" i="3"/>
  <c r="G23" i="3"/>
  <c r="H23" i="3" s="1"/>
  <c r="I104" i="3"/>
  <c r="I108" i="3"/>
  <c r="G19" i="3"/>
  <c r="H19" i="3" s="1"/>
  <c r="J19" i="3"/>
  <c r="I19" i="3"/>
  <c r="I20" i="3"/>
  <c r="G20" i="3"/>
  <c r="H20" i="3" s="1"/>
  <c r="J20" i="3"/>
  <c r="J25" i="3"/>
  <c r="G25" i="3"/>
  <c r="H25" i="3" s="1"/>
  <c r="I25" i="3"/>
  <c r="I33" i="2"/>
  <c r="J33" i="2" s="1"/>
  <c r="L33" i="2"/>
  <c r="K33" i="2"/>
  <c r="L28" i="2"/>
  <c r="I28" i="2"/>
  <c r="J28" i="2" s="1"/>
  <c r="K28" i="2"/>
  <c r="K27" i="2"/>
  <c r="L27" i="2"/>
  <c r="I27" i="2"/>
  <c r="J27" i="2" s="1"/>
  <c r="K30" i="2"/>
  <c r="L30" i="2"/>
  <c r="I30" i="2"/>
  <c r="J30" i="2" s="1"/>
  <c r="K31" i="2"/>
  <c r="L31" i="2"/>
  <c r="I31" i="2"/>
  <c r="J31" i="2" s="1"/>
  <c r="L34" i="2"/>
  <c r="K34" i="2"/>
  <c r="I34" i="2"/>
  <c r="J34" i="2" s="1"/>
  <c r="L32" i="2"/>
  <c r="I32" i="2"/>
  <c r="J32" i="2" s="1"/>
  <c r="K32" i="2"/>
  <c r="H25" i="2"/>
  <c r="L26" i="2"/>
  <c r="K26" i="2"/>
  <c r="I26" i="2"/>
  <c r="J26" i="2" s="1"/>
  <c r="L29" i="2"/>
  <c r="I29" i="2"/>
  <c r="J29" i="2" s="1"/>
  <c r="K29" i="2"/>
  <c r="J18" i="5" l="1"/>
  <c r="L18" i="5"/>
  <c r="K18" i="5"/>
  <c r="J19" i="5"/>
  <c r="K19" i="5"/>
  <c r="K20" i="5" s="1"/>
  <c r="K21" i="5" s="1"/>
  <c r="L19" i="5"/>
  <c r="L20" i="5" s="1"/>
  <c r="L21" i="5" s="1"/>
  <c r="K108" i="3"/>
  <c r="L108" i="3"/>
  <c r="J108" i="3"/>
  <c r="K104" i="3"/>
  <c r="L104" i="3"/>
  <c r="J104" i="3"/>
  <c r="L110" i="3"/>
  <c r="J110" i="3"/>
  <c r="K110" i="3"/>
  <c r="I26" i="3"/>
  <c r="I27" i="3" s="1"/>
  <c r="L107" i="3"/>
  <c r="J107" i="3"/>
  <c r="K107" i="3"/>
  <c r="J106" i="3"/>
  <c r="L106" i="3"/>
  <c r="K106" i="3"/>
  <c r="H26" i="3"/>
  <c r="K101" i="3"/>
  <c r="L101" i="3"/>
  <c r="J101" i="3"/>
  <c r="C38" i="3"/>
  <c r="C34" i="3"/>
  <c r="C35" i="3"/>
  <c r="C32" i="3"/>
  <c r="C36" i="3"/>
  <c r="C31" i="3"/>
  <c r="C37" i="3"/>
  <c r="C33" i="3"/>
  <c r="J102" i="3"/>
  <c r="L102" i="3"/>
  <c r="K102" i="3"/>
  <c r="I25" i="2"/>
  <c r="J25" i="2" s="1"/>
  <c r="J35" i="2" s="1"/>
  <c r="K25" i="2"/>
  <c r="K35" i="2" s="1"/>
  <c r="K36" i="2" s="1"/>
  <c r="L25" i="2"/>
  <c r="L35" i="2" s="1"/>
  <c r="L36" i="2" s="1"/>
  <c r="J20" i="5" l="1"/>
  <c r="G32" i="5"/>
  <c r="G25" i="5"/>
  <c r="G28" i="5"/>
  <c r="G34" i="5"/>
  <c r="G29" i="5"/>
  <c r="G31" i="5"/>
  <c r="G26" i="5"/>
  <c r="G27" i="5"/>
  <c r="G30" i="5"/>
  <c r="G33" i="5"/>
  <c r="F29" i="5"/>
  <c r="H29" i="5" s="1"/>
  <c r="F30" i="5"/>
  <c r="H30" i="5" s="1"/>
  <c r="F26" i="5"/>
  <c r="F28" i="5"/>
  <c r="H28" i="5" s="1"/>
  <c r="F25" i="5"/>
  <c r="H25" i="5" s="1"/>
  <c r="F27" i="5"/>
  <c r="H27" i="5" s="1"/>
  <c r="F32" i="5"/>
  <c r="H32" i="5" s="1"/>
  <c r="F34" i="5"/>
  <c r="F33" i="5"/>
  <c r="H33" i="5" s="1"/>
  <c r="F31" i="5"/>
  <c r="H31" i="5" s="1"/>
  <c r="L111" i="3"/>
  <c r="L112" i="3" s="1"/>
  <c r="B37" i="3"/>
  <c r="F37" i="3" s="1"/>
  <c r="B33" i="3"/>
  <c r="F33" i="3" s="1"/>
  <c r="B38" i="3"/>
  <c r="F38" i="3" s="1"/>
  <c r="B36" i="3"/>
  <c r="F36" i="3" s="1"/>
  <c r="B35" i="3"/>
  <c r="F35" i="3" s="1"/>
  <c r="B32" i="3"/>
  <c r="F32" i="3" s="1"/>
  <c r="B34" i="3"/>
  <c r="F34" i="3" s="1"/>
  <c r="B31" i="3"/>
  <c r="K111" i="3"/>
  <c r="K112" i="3" s="1"/>
  <c r="G46" i="2"/>
  <c r="G42" i="2"/>
  <c r="G49" i="2"/>
  <c r="G45" i="2"/>
  <c r="G41" i="2"/>
  <c r="G48" i="2"/>
  <c r="G44" i="2"/>
  <c r="G40" i="2"/>
  <c r="G43" i="2"/>
  <c r="G47" i="2"/>
  <c r="F47" i="2"/>
  <c r="F43" i="2"/>
  <c r="F46" i="2"/>
  <c r="H46" i="2" s="1"/>
  <c r="F42" i="2"/>
  <c r="H42" i="2" s="1"/>
  <c r="F49" i="2"/>
  <c r="H49" i="2" s="1"/>
  <c r="F45" i="2"/>
  <c r="H45" i="2" s="1"/>
  <c r="F41" i="2"/>
  <c r="H41" i="2" s="1"/>
  <c r="F44" i="2"/>
  <c r="F48" i="2"/>
  <c r="F40" i="2"/>
  <c r="L27" i="5" l="1"/>
  <c r="I27" i="5"/>
  <c r="J27" i="5" s="1"/>
  <c r="K27" i="5"/>
  <c r="I33" i="5"/>
  <c r="J33" i="5" s="1"/>
  <c r="L33" i="5"/>
  <c r="K33" i="5"/>
  <c r="K25" i="5"/>
  <c r="L25" i="5"/>
  <c r="I25" i="5"/>
  <c r="J25" i="5" s="1"/>
  <c r="K29" i="5"/>
  <c r="L29" i="5"/>
  <c r="I29" i="5"/>
  <c r="J29" i="5" s="1"/>
  <c r="I31" i="5"/>
  <c r="J31" i="5" s="1"/>
  <c r="L31" i="5"/>
  <c r="K31" i="5"/>
  <c r="L28" i="5"/>
  <c r="K28" i="5"/>
  <c r="I28" i="5"/>
  <c r="J28" i="5" s="1"/>
  <c r="K30" i="5"/>
  <c r="I30" i="5"/>
  <c r="J30" i="5" s="1"/>
  <c r="L30" i="5"/>
  <c r="H34" i="5"/>
  <c r="K32" i="5"/>
  <c r="L32" i="5"/>
  <c r="I32" i="5"/>
  <c r="J32" i="5" s="1"/>
  <c r="H26" i="5"/>
  <c r="H44" i="2"/>
  <c r="L44" i="2" s="1"/>
  <c r="H43" i="2"/>
  <c r="H48" i="2"/>
  <c r="L48" i="2" s="1"/>
  <c r="I38" i="3"/>
  <c r="G38" i="3"/>
  <c r="H38" i="3" s="1"/>
  <c r="J38" i="3"/>
  <c r="G32" i="3"/>
  <c r="H32" i="3" s="1"/>
  <c r="J32" i="3"/>
  <c r="I32" i="3"/>
  <c r="I34" i="3"/>
  <c r="G34" i="3"/>
  <c r="H34" i="3" s="1"/>
  <c r="J34" i="3"/>
  <c r="G125" i="3"/>
  <c r="G124" i="3"/>
  <c r="G123" i="3"/>
  <c r="G122" i="3"/>
  <c r="G121" i="3"/>
  <c r="G120" i="3"/>
  <c r="G119" i="3"/>
  <c r="G118" i="3"/>
  <c r="G117" i="3"/>
  <c r="G116" i="3"/>
  <c r="I33" i="3"/>
  <c r="J33" i="3"/>
  <c r="G33" i="3"/>
  <c r="H33" i="3" s="1"/>
  <c r="J35" i="3"/>
  <c r="I35" i="3"/>
  <c r="G35" i="3"/>
  <c r="H35" i="3" s="1"/>
  <c r="G37" i="3"/>
  <c r="H37" i="3" s="1"/>
  <c r="I37" i="3"/>
  <c r="J37" i="3"/>
  <c r="F31" i="3"/>
  <c r="G36" i="3"/>
  <c r="H36" i="3" s="1"/>
  <c r="I36" i="3"/>
  <c r="J36" i="3"/>
  <c r="H125" i="3"/>
  <c r="H124" i="3"/>
  <c r="H123" i="3"/>
  <c r="H122" i="3"/>
  <c r="H121" i="3"/>
  <c r="H120" i="3"/>
  <c r="H119" i="3"/>
  <c r="H118" i="3"/>
  <c r="H117" i="3"/>
  <c r="H116" i="3"/>
  <c r="K43" i="2"/>
  <c r="I43" i="2"/>
  <c r="J43" i="2" s="1"/>
  <c r="L43" i="2"/>
  <c r="I49" i="2"/>
  <c r="J49" i="2" s="1"/>
  <c r="L49" i="2"/>
  <c r="K49" i="2"/>
  <c r="H47" i="2"/>
  <c r="I45" i="2"/>
  <c r="J45" i="2" s="1"/>
  <c r="L45" i="2"/>
  <c r="K45" i="2"/>
  <c r="I44" i="2"/>
  <c r="J44" i="2" s="1"/>
  <c r="K44" i="2"/>
  <c r="H40" i="2"/>
  <c r="I48" i="2"/>
  <c r="J48" i="2" s="1"/>
  <c r="K48" i="2"/>
  <c r="L42" i="2"/>
  <c r="K42" i="2"/>
  <c r="I42" i="2"/>
  <c r="J42" i="2" s="1"/>
  <c r="I41" i="2"/>
  <c r="J41" i="2" s="1"/>
  <c r="K41" i="2"/>
  <c r="L41" i="2"/>
  <c r="L46" i="2"/>
  <c r="I46" i="2"/>
  <c r="J46" i="2" s="1"/>
  <c r="K46" i="2"/>
  <c r="K26" i="5" l="1"/>
  <c r="K35" i="5" s="1"/>
  <c r="K36" i="5" s="1"/>
  <c r="I26" i="5"/>
  <c r="J26" i="5" s="1"/>
  <c r="J35" i="5" s="1"/>
  <c r="L26" i="5"/>
  <c r="L35" i="5" s="1"/>
  <c r="L36" i="5" s="1"/>
  <c r="I34" i="5"/>
  <c r="J34" i="5" s="1"/>
  <c r="K34" i="5"/>
  <c r="L34" i="5"/>
  <c r="I119" i="3"/>
  <c r="I116" i="3"/>
  <c r="I124" i="3"/>
  <c r="I117" i="3"/>
  <c r="I121" i="3"/>
  <c r="I125" i="3"/>
  <c r="I123" i="3"/>
  <c r="I120" i="3"/>
  <c r="J31" i="3"/>
  <c r="J39" i="3" s="1"/>
  <c r="J40" i="3" s="1"/>
  <c r="G31" i="3"/>
  <c r="H31" i="3" s="1"/>
  <c r="H39" i="3" s="1"/>
  <c r="I31" i="3"/>
  <c r="I39" i="3" s="1"/>
  <c r="I40" i="3" s="1"/>
  <c r="I118" i="3"/>
  <c r="I122" i="3"/>
  <c r="L40" i="2"/>
  <c r="K40" i="2"/>
  <c r="I40" i="2"/>
  <c r="J40" i="2" s="1"/>
  <c r="J50" i="2" s="1"/>
  <c r="K47" i="2"/>
  <c r="I47" i="2"/>
  <c r="J47" i="2" s="1"/>
  <c r="L47" i="2"/>
  <c r="G40" i="5" l="1"/>
  <c r="G44" i="5"/>
  <c r="G46" i="5"/>
  <c r="G47" i="5"/>
  <c r="G49" i="5"/>
  <c r="G43" i="5"/>
  <c r="G42" i="5"/>
  <c r="G48" i="5"/>
  <c r="G45" i="5"/>
  <c r="G41" i="5"/>
  <c r="F41" i="5"/>
  <c r="H41" i="5" s="1"/>
  <c r="F47" i="5"/>
  <c r="H47" i="5" s="1"/>
  <c r="F46" i="5"/>
  <c r="F40" i="5"/>
  <c r="H40" i="5" s="1"/>
  <c r="F48" i="5"/>
  <c r="F49" i="5"/>
  <c r="H49" i="5" s="1"/>
  <c r="F45" i="5"/>
  <c r="H45" i="5" s="1"/>
  <c r="F44" i="5"/>
  <c r="H44" i="5" s="1"/>
  <c r="F43" i="5"/>
  <c r="H43" i="5" s="1"/>
  <c r="F42" i="5"/>
  <c r="H42" i="5" s="1"/>
  <c r="K125" i="3"/>
  <c r="L125" i="3"/>
  <c r="J125" i="3"/>
  <c r="C48" i="3"/>
  <c r="C44" i="3"/>
  <c r="C49" i="3"/>
  <c r="C45" i="3"/>
  <c r="C46" i="3"/>
  <c r="C47" i="3"/>
  <c r="C50" i="3"/>
  <c r="C51" i="3"/>
  <c r="K121" i="3"/>
  <c r="L121" i="3"/>
  <c r="J121" i="3"/>
  <c r="L118" i="3"/>
  <c r="K118" i="3"/>
  <c r="J118" i="3"/>
  <c r="K120" i="3"/>
  <c r="J120" i="3"/>
  <c r="L120" i="3"/>
  <c r="K117" i="3"/>
  <c r="L117" i="3"/>
  <c r="J117" i="3"/>
  <c r="L116" i="3"/>
  <c r="J116" i="3"/>
  <c r="K116" i="3"/>
  <c r="K122" i="3"/>
  <c r="J122" i="3"/>
  <c r="L122" i="3"/>
  <c r="B51" i="3"/>
  <c r="B47" i="3"/>
  <c r="F47" i="3" s="1"/>
  <c r="B48" i="3"/>
  <c r="F48" i="3" s="1"/>
  <c r="B44" i="3"/>
  <c r="B45" i="3"/>
  <c r="B50" i="3"/>
  <c r="F50" i="3" s="1"/>
  <c r="B46" i="3"/>
  <c r="F46" i="3" s="1"/>
  <c r="B49" i="3"/>
  <c r="F49" i="3" s="1"/>
  <c r="K123" i="3"/>
  <c r="J123" i="3"/>
  <c r="L123" i="3"/>
  <c r="K124" i="3"/>
  <c r="J124" i="3"/>
  <c r="L124" i="3"/>
  <c r="J119" i="3"/>
  <c r="L119" i="3"/>
  <c r="K119" i="3"/>
  <c r="K50" i="2"/>
  <c r="K51" i="2" s="1"/>
  <c r="L50" i="2"/>
  <c r="L51" i="2" s="1"/>
  <c r="L42" i="5" l="1"/>
  <c r="I42" i="5"/>
  <c r="J42" i="5" s="1"/>
  <c r="K42" i="5"/>
  <c r="I47" i="5"/>
  <c r="J47" i="5" s="1"/>
  <c r="K47" i="5"/>
  <c r="L47" i="5"/>
  <c r="K43" i="5"/>
  <c r="L43" i="5"/>
  <c r="I43" i="5"/>
  <c r="J43" i="5" s="1"/>
  <c r="H48" i="5"/>
  <c r="I41" i="5"/>
  <c r="J41" i="5" s="1"/>
  <c r="L41" i="5"/>
  <c r="K41" i="5"/>
  <c r="L44" i="5"/>
  <c r="I44" i="5"/>
  <c r="J44" i="5" s="1"/>
  <c r="K44" i="5"/>
  <c r="I40" i="5"/>
  <c r="J40" i="5" s="1"/>
  <c r="K40" i="5"/>
  <c r="L40" i="5"/>
  <c r="L49" i="5"/>
  <c r="K49" i="5"/>
  <c r="I49" i="5"/>
  <c r="J49" i="5" s="1"/>
  <c r="K45" i="5"/>
  <c r="I45" i="5"/>
  <c r="J45" i="5" s="1"/>
  <c r="L45" i="5"/>
  <c r="H46" i="5"/>
  <c r="G46" i="3"/>
  <c r="H46" i="3" s="1"/>
  <c r="J46" i="3"/>
  <c r="I46" i="3"/>
  <c r="L126" i="3"/>
  <c r="L127" i="3" s="1"/>
  <c r="G47" i="3"/>
  <c r="H47" i="3" s="1"/>
  <c r="I47" i="3"/>
  <c r="J47" i="3"/>
  <c r="F45" i="3"/>
  <c r="F51" i="3"/>
  <c r="K126" i="3"/>
  <c r="K127" i="3" s="1"/>
  <c r="I48" i="3"/>
  <c r="G48" i="3"/>
  <c r="H48" i="3" s="1"/>
  <c r="J48" i="3"/>
  <c r="G50" i="3"/>
  <c r="H50" i="3" s="1"/>
  <c r="J50" i="3"/>
  <c r="I50" i="3"/>
  <c r="J49" i="3"/>
  <c r="I49" i="3"/>
  <c r="G49" i="3"/>
  <c r="H49" i="3" s="1"/>
  <c r="F44" i="3"/>
  <c r="G62" i="2"/>
  <c r="G58" i="2"/>
  <c r="G61" i="2"/>
  <c r="G57" i="2"/>
  <c r="G64" i="2"/>
  <c r="G60" i="2"/>
  <c r="G56" i="2"/>
  <c r="G55" i="2"/>
  <c r="G59" i="2"/>
  <c r="G63" i="2"/>
  <c r="F63" i="2"/>
  <c r="H63" i="2" s="1"/>
  <c r="F59" i="2"/>
  <c r="F55" i="2"/>
  <c r="F62" i="2"/>
  <c r="F58" i="2"/>
  <c r="H58" i="2" s="1"/>
  <c r="F61" i="2"/>
  <c r="F57" i="2"/>
  <c r="F56" i="2"/>
  <c r="F60" i="2"/>
  <c r="H60" i="2" s="1"/>
  <c r="F64" i="2"/>
  <c r="K48" i="5" l="1"/>
  <c r="I48" i="5"/>
  <c r="J48" i="5" s="1"/>
  <c r="L48" i="5"/>
  <c r="K46" i="5"/>
  <c r="K50" i="5" s="1"/>
  <c r="K51" i="5" s="1"/>
  <c r="L46" i="5"/>
  <c r="L50" i="5" s="1"/>
  <c r="L51" i="5" s="1"/>
  <c r="I46" i="5"/>
  <c r="J46" i="5" s="1"/>
  <c r="J50" i="5"/>
  <c r="H64" i="2"/>
  <c r="H61" i="2"/>
  <c r="H59" i="2"/>
  <c r="K59" i="2" s="1"/>
  <c r="H62" i="2"/>
  <c r="K62" i="2" s="1"/>
  <c r="H56" i="2"/>
  <c r="I56" i="2" s="1"/>
  <c r="J56" i="2" s="1"/>
  <c r="J45" i="3"/>
  <c r="I45" i="3"/>
  <c r="G45" i="3"/>
  <c r="H45" i="3" s="1"/>
  <c r="G140" i="3"/>
  <c r="G139" i="3"/>
  <c r="G138" i="3"/>
  <c r="G137" i="3"/>
  <c r="I137" i="3" s="1"/>
  <c r="G136" i="3"/>
  <c r="I136" i="3" s="1"/>
  <c r="G135" i="3"/>
  <c r="G134" i="3"/>
  <c r="G133" i="3"/>
  <c r="I133" i="3" s="1"/>
  <c r="G132" i="3"/>
  <c r="I132" i="3" s="1"/>
  <c r="G131" i="3"/>
  <c r="I44" i="3"/>
  <c r="J44" i="3"/>
  <c r="G44" i="3"/>
  <c r="H44" i="3" s="1"/>
  <c r="H52" i="3" s="1"/>
  <c r="H133" i="3"/>
  <c r="H132" i="3"/>
  <c r="H131" i="3"/>
  <c r="H140" i="3"/>
  <c r="H138" i="3"/>
  <c r="H136" i="3"/>
  <c r="H134" i="3"/>
  <c r="H139" i="3"/>
  <c r="H135" i="3"/>
  <c r="H137" i="3"/>
  <c r="G51" i="3"/>
  <c r="H51" i="3" s="1"/>
  <c r="J51" i="3"/>
  <c r="I51" i="3"/>
  <c r="L64" i="2"/>
  <c r="I64" i="2"/>
  <c r="J64" i="2" s="1"/>
  <c r="K64" i="2"/>
  <c r="L60" i="2"/>
  <c r="K60" i="2"/>
  <c r="I60" i="2"/>
  <c r="J60" i="2" s="1"/>
  <c r="K63" i="2"/>
  <c r="L63" i="2"/>
  <c r="I63" i="2"/>
  <c r="J63" i="2" s="1"/>
  <c r="L62" i="2"/>
  <c r="I61" i="2"/>
  <c r="J61" i="2" s="1"/>
  <c r="K61" i="2"/>
  <c r="L61" i="2"/>
  <c r="I59" i="2"/>
  <c r="J59" i="2" s="1"/>
  <c r="L58" i="2"/>
  <c r="K58" i="2"/>
  <c r="I58" i="2"/>
  <c r="J58" i="2" s="1"/>
  <c r="K56" i="2"/>
  <c r="H57" i="2"/>
  <c r="H55" i="2"/>
  <c r="F56" i="5" l="1"/>
  <c r="H56" i="5" s="1"/>
  <c r="F55" i="5"/>
  <c r="F60" i="5"/>
  <c r="F63" i="5"/>
  <c r="F59" i="5"/>
  <c r="H59" i="5" s="1"/>
  <c r="F61" i="5"/>
  <c r="F62" i="5"/>
  <c r="F58" i="5"/>
  <c r="H58" i="5" s="1"/>
  <c r="F57" i="5"/>
  <c r="F64" i="5"/>
  <c r="G64" i="5"/>
  <c r="G62" i="5"/>
  <c r="G57" i="5"/>
  <c r="G61" i="5"/>
  <c r="G60" i="5"/>
  <c r="G55" i="5"/>
  <c r="G58" i="5"/>
  <c r="G56" i="5"/>
  <c r="G59" i="5"/>
  <c r="G63" i="5"/>
  <c r="I62" i="2"/>
  <c r="J62" i="2" s="1"/>
  <c r="L59" i="2"/>
  <c r="L56" i="2"/>
  <c r="J136" i="3"/>
  <c r="K136" i="3"/>
  <c r="L136" i="3"/>
  <c r="K133" i="3"/>
  <c r="L133" i="3"/>
  <c r="J133" i="3"/>
  <c r="J137" i="3"/>
  <c r="L137" i="3"/>
  <c r="K137" i="3"/>
  <c r="I52" i="3"/>
  <c r="I53" i="3" s="1"/>
  <c r="I134" i="3"/>
  <c r="I138" i="3"/>
  <c r="K132" i="3"/>
  <c r="L132" i="3"/>
  <c r="J132" i="3"/>
  <c r="I140" i="3"/>
  <c r="J52" i="3"/>
  <c r="J53" i="3" s="1"/>
  <c r="I131" i="3"/>
  <c r="I135" i="3"/>
  <c r="I139" i="3"/>
  <c r="K55" i="2"/>
  <c r="I55" i="2"/>
  <c r="J55" i="2" s="1"/>
  <c r="L55" i="2"/>
  <c r="I57" i="2"/>
  <c r="J57" i="2" s="1"/>
  <c r="L57" i="2"/>
  <c r="K57" i="2"/>
  <c r="H63" i="5" l="1"/>
  <c r="H62" i="5"/>
  <c r="H60" i="5"/>
  <c r="K58" i="5"/>
  <c r="I58" i="5"/>
  <c r="J58" i="5" s="1"/>
  <c r="L58" i="5"/>
  <c r="H64" i="5"/>
  <c r="H61" i="5"/>
  <c r="H55" i="5"/>
  <c r="H57" i="5"/>
  <c r="K59" i="5"/>
  <c r="L59" i="5"/>
  <c r="I59" i="5"/>
  <c r="J59" i="5" s="1"/>
  <c r="K56" i="5"/>
  <c r="I56" i="5"/>
  <c r="J56" i="5" s="1"/>
  <c r="L56" i="5"/>
  <c r="L65" i="2"/>
  <c r="L66" i="2" s="1"/>
  <c r="G70" i="2" s="1"/>
  <c r="J139" i="3"/>
  <c r="K139" i="3"/>
  <c r="L139" i="3"/>
  <c r="C63" i="3"/>
  <c r="C59" i="3"/>
  <c r="C64" i="3"/>
  <c r="C60" i="3"/>
  <c r="C65" i="3"/>
  <c r="C62" i="3"/>
  <c r="C58" i="3"/>
  <c r="C61" i="3"/>
  <c r="K131" i="3"/>
  <c r="K141" i="3" s="1"/>
  <c r="K142" i="3" s="1"/>
  <c r="J131" i="3"/>
  <c r="L131" i="3"/>
  <c r="J134" i="3"/>
  <c r="K134" i="3"/>
  <c r="L134" i="3"/>
  <c r="B62" i="3"/>
  <c r="F62" i="3" s="1"/>
  <c r="B58" i="3"/>
  <c r="B63" i="3"/>
  <c r="F63" i="3" s="1"/>
  <c r="B59" i="3"/>
  <c r="F59" i="3" s="1"/>
  <c r="B64" i="3"/>
  <c r="F64" i="3" s="1"/>
  <c r="B65" i="3"/>
  <c r="B60" i="3"/>
  <c r="F60" i="3" s="1"/>
  <c r="B61" i="3"/>
  <c r="J135" i="3"/>
  <c r="K135" i="3"/>
  <c r="L135" i="3"/>
  <c r="J140" i="3"/>
  <c r="K140" i="3"/>
  <c r="L140" i="3"/>
  <c r="J138" i="3"/>
  <c r="L138" i="3"/>
  <c r="K138" i="3"/>
  <c r="J65" i="2"/>
  <c r="K65" i="2"/>
  <c r="K66" i="2" s="1"/>
  <c r="L64" i="5" l="1"/>
  <c r="K64" i="5"/>
  <c r="I64" i="5"/>
  <c r="J64" i="5" s="1"/>
  <c r="K60" i="5"/>
  <c r="L60" i="5"/>
  <c r="I60" i="5"/>
  <c r="J60" i="5" s="1"/>
  <c r="I57" i="5"/>
  <c r="J57" i="5" s="1"/>
  <c r="L57" i="5"/>
  <c r="K57" i="5"/>
  <c r="L62" i="5"/>
  <c r="K62" i="5"/>
  <c r="I62" i="5"/>
  <c r="J62" i="5" s="1"/>
  <c r="I61" i="5"/>
  <c r="J61" i="5" s="1"/>
  <c r="K61" i="5"/>
  <c r="L61" i="5"/>
  <c r="K55" i="5"/>
  <c r="K65" i="5" s="1"/>
  <c r="K66" i="5" s="1"/>
  <c r="I55" i="5"/>
  <c r="J55" i="5" s="1"/>
  <c r="L55" i="5"/>
  <c r="I63" i="5"/>
  <c r="J63" i="5" s="1"/>
  <c r="K63" i="5"/>
  <c r="L63" i="5"/>
  <c r="G79" i="2"/>
  <c r="G75" i="2"/>
  <c r="G76" i="2"/>
  <c r="G74" i="2"/>
  <c r="G71" i="2"/>
  <c r="G73" i="2"/>
  <c r="G78" i="2"/>
  <c r="G77" i="2"/>
  <c r="G72" i="2"/>
  <c r="J60" i="3"/>
  <c r="I60" i="3"/>
  <c r="G60" i="3"/>
  <c r="H60" i="3" s="1"/>
  <c r="I63" i="3"/>
  <c r="J63" i="3"/>
  <c r="G63" i="3"/>
  <c r="H63" i="3" s="1"/>
  <c r="F65" i="3"/>
  <c r="F58" i="3"/>
  <c r="J64" i="3"/>
  <c r="I64" i="3"/>
  <c r="G64" i="3"/>
  <c r="H64" i="3" s="1"/>
  <c r="G62" i="3"/>
  <c r="H62" i="3" s="1"/>
  <c r="J62" i="3"/>
  <c r="I62" i="3"/>
  <c r="L141" i="3"/>
  <c r="L142" i="3" s="1"/>
  <c r="G155" i="3"/>
  <c r="G154" i="3"/>
  <c r="G153" i="3"/>
  <c r="G152" i="3"/>
  <c r="G151" i="3"/>
  <c r="G150" i="3"/>
  <c r="G149" i="3"/>
  <c r="G148" i="3"/>
  <c r="G147" i="3"/>
  <c r="G146" i="3"/>
  <c r="F61" i="3"/>
  <c r="I59" i="3"/>
  <c r="G59" i="3"/>
  <c r="H59" i="3" s="1"/>
  <c r="J59" i="3"/>
  <c r="F79" i="2"/>
  <c r="H79" i="2" s="1"/>
  <c r="F75" i="2"/>
  <c r="H75" i="2" s="1"/>
  <c r="F71" i="2"/>
  <c r="H71" i="2" s="1"/>
  <c r="F78" i="2"/>
  <c r="F74" i="2"/>
  <c r="F70" i="2"/>
  <c r="F77" i="2"/>
  <c r="F73" i="2"/>
  <c r="H73" i="2" s="1"/>
  <c r="F72" i="2"/>
  <c r="H72" i="2" s="1"/>
  <c r="F76" i="2"/>
  <c r="L65" i="5" l="1"/>
  <c r="L66" i="5" s="1"/>
  <c r="F77" i="5"/>
  <c r="F78" i="5"/>
  <c r="F70" i="5"/>
  <c r="F73" i="5"/>
  <c r="F76" i="5"/>
  <c r="F74" i="5"/>
  <c r="F72" i="5"/>
  <c r="F71" i="5"/>
  <c r="F79" i="5"/>
  <c r="F75" i="5"/>
  <c r="J65" i="5"/>
  <c r="H74" i="2"/>
  <c r="H77" i="2"/>
  <c r="H76" i="2"/>
  <c r="L76" i="2" s="1"/>
  <c r="H78" i="2"/>
  <c r="I78" i="2" s="1"/>
  <c r="J78" i="2" s="1"/>
  <c r="G61" i="3"/>
  <c r="H61" i="3" s="1"/>
  <c r="J61" i="3"/>
  <c r="I61" i="3"/>
  <c r="H154" i="3"/>
  <c r="H152" i="3"/>
  <c r="H150" i="3"/>
  <c r="H148" i="3"/>
  <c r="I148" i="3" s="1"/>
  <c r="H146" i="3"/>
  <c r="H155" i="3"/>
  <c r="H153" i="3"/>
  <c r="H151" i="3"/>
  <c r="I151" i="3" s="1"/>
  <c r="H149" i="3"/>
  <c r="H147" i="3"/>
  <c r="I154" i="3"/>
  <c r="I147" i="3"/>
  <c r="I155" i="3"/>
  <c r="I149" i="3"/>
  <c r="I153" i="3"/>
  <c r="I150" i="3"/>
  <c r="G65" i="3"/>
  <c r="H65" i="3" s="1"/>
  <c r="J65" i="3"/>
  <c r="I65" i="3"/>
  <c r="I152" i="3"/>
  <c r="G58" i="3"/>
  <c r="H58" i="3" s="1"/>
  <c r="H66" i="3" s="1"/>
  <c r="J58" i="3"/>
  <c r="I58" i="3"/>
  <c r="K78" i="2"/>
  <c r="I77" i="2"/>
  <c r="J77" i="2" s="1"/>
  <c r="K77" i="2"/>
  <c r="L77" i="2"/>
  <c r="K71" i="2"/>
  <c r="I71" i="2"/>
  <c r="J71" i="2" s="1"/>
  <c r="L71" i="2"/>
  <c r="I73" i="2"/>
  <c r="J73" i="2" s="1"/>
  <c r="L73" i="2"/>
  <c r="K73" i="2"/>
  <c r="H70" i="2"/>
  <c r="I76" i="2"/>
  <c r="J76" i="2" s="1"/>
  <c r="K75" i="2"/>
  <c r="L75" i="2"/>
  <c r="I75" i="2"/>
  <c r="J75" i="2" s="1"/>
  <c r="L72" i="2"/>
  <c r="K72" i="2"/>
  <c r="I72" i="2"/>
  <c r="J72" i="2" s="1"/>
  <c r="L74" i="2"/>
  <c r="I74" i="2"/>
  <c r="J74" i="2" s="1"/>
  <c r="K74" i="2"/>
  <c r="K79" i="2"/>
  <c r="L79" i="2"/>
  <c r="I79" i="2"/>
  <c r="J79" i="2" s="1"/>
  <c r="H74" i="5" l="1"/>
  <c r="H77" i="5"/>
  <c r="G71" i="5"/>
  <c r="H71" i="5" s="1"/>
  <c r="G79" i="5"/>
  <c r="H79" i="5" s="1"/>
  <c r="G74" i="5"/>
  <c r="G78" i="5"/>
  <c r="H78" i="5" s="1"/>
  <c r="G73" i="5"/>
  <c r="H73" i="5" s="1"/>
  <c r="G76" i="5"/>
  <c r="H76" i="5" s="1"/>
  <c r="G77" i="5"/>
  <c r="G70" i="5"/>
  <c r="H70" i="5" s="1"/>
  <c r="G72" i="5"/>
  <c r="H72" i="5" s="1"/>
  <c r="G75" i="5"/>
  <c r="H75" i="5" s="1"/>
  <c r="L78" i="2"/>
  <c r="K76" i="2"/>
  <c r="L151" i="3"/>
  <c r="J151" i="3"/>
  <c r="K151" i="3"/>
  <c r="J148" i="3"/>
  <c r="L148" i="3"/>
  <c r="K148" i="3"/>
  <c r="K154" i="3"/>
  <c r="J154" i="3"/>
  <c r="L154" i="3"/>
  <c r="L155" i="3"/>
  <c r="K155" i="3"/>
  <c r="J155" i="3"/>
  <c r="I146" i="3"/>
  <c r="I66" i="3"/>
  <c r="I67" i="3" s="1"/>
  <c r="K150" i="3"/>
  <c r="J150" i="3"/>
  <c r="L150" i="3"/>
  <c r="L149" i="3"/>
  <c r="K149" i="3"/>
  <c r="J149" i="3"/>
  <c r="J152" i="3"/>
  <c r="K152" i="3"/>
  <c r="L152" i="3"/>
  <c r="J66" i="3"/>
  <c r="J67" i="3" s="1"/>
  <c r="K153" i="3"/>
  <c r="L153" i="3"/>
  <c r="J153" i="3"/>
  <c r="L147" i="3"/>
  <c r="K147" i="3"/>
  <c r="J147" i="3"/>
  <c r="L70" i="2"/>
  <c r="L80" i="2" s="1"/>
  <c r="L81" i="2" s="1"/>
  <c r="K70" i="2"/>
  <c r="K80" i="2" s="1"/>
  <c r="K81" i="2" s="1"/>
  <c r="I70" i="2"/>
  <c r="J70" i="2" s="1"/>
  <c r="J80" i="2" s="1"/>
  <c r="I76" i="5" l="1"/>
  <c r="J76" i="5" s="1"/>
  <c r="L76" i="5"/>
  <c r="K76" i="5"/>
  <c r="L73" i="5"/>
  <c r="I73" i="5"/>
  <c r="J73" i="5" s="1"/>
  <c r="K73" i="5"/>
  <c r="I71" i="5"/>
  <c r="J71" i="5" s="1"/>
  <c r="K71" i="5"/>
  <c r="L71" i="5"/>
  <c r="K75" i="5"/>
  <c r="I75" i="5"/>
  <c r="J75" i="5" s="1"/>
  <c r="L75" i="5"/>
  <c r="I79" i="5"/>
  <c r="J79" i="5" s="1"/>
  <c r="L79" i="5"/>
  <c r="K79" i="5"/>
  <c r="L72" i="5"/>
  <c r="K72" i="5"/>
  <c r="I72" i="5"/>
  <c r="J72" i="5" s="1"/>
  <c r="L70" i="5"/>
  <c r="K70" i="5"/>
  <c r="I70" i="5"/>
  <c r="J70" i="5" s="1"/>
  <c r="K78" i="5"/>
  <c r="I78" i="5"/>
  <c r="J78" i="5" s="1"/>
  <c r="L78" i="5"/>
  <c r="I77" i="5"/>
  <c r="J77" i="5" s="1"/>
  <c r="L77" i="5"/>
  <c r="K77" i="5"/>
  <c r="K74" i="5"/>
  <c r="L74" i="5"/>
  <c r="I74" i="5"/>
  <c r="J74" i="5" s="1"/>
  <c r="J146" i="3"/>
  <c r="K146" i="3"/>
  <c r="K156" i="3" s="1"/>
  <c r="K157" i="3" s="1"/>
  <c r="L146" i="3"/>
  <c r="L156" i="3" s="1"/>
  <c r="L157" i="3" s="1"/>
  <c r="F91" i="2"/>
  <c r="F87" i="2"/>
  <c r="F94" i="2"/>
  <c r="F90" i="2"/>
  <c r="F86" i="2"/>
  <c r="F93" i="2"/>
  <c r="F89" i="2"/>
  <c r="F85" i="2"/>
  <c r="F92" i="2"/>
  <c r="F88" i="2"/>
  <c r="G94" i="2"/>
  <c r="G90" i="2"/>
  <c r="G86" i="2"/>
  <c r="G93" i="2"/>
  <c r="G89" i="2"/>
  <c r="G85" i="2"/>
  <c r="G92" i="2"/>
  <c r="G88" i="2"/>
  <c r="G91" i="2"/>
  <c r="G87" i="2"/>
  <c r="L80" i="5" l="1"/>
  <c r="L81" i="5" s="1"/>
  <c r="K80" i="5"/>
  <c r="K81" i="5" s="1"/>
  <c r="J80" i="5"/>
  <c r="H169" i="3"/>
  <c r="H167" i="3"/>
  <c r="H165" i="3"/>
  <c r="H163" i="3"/>
  <c r="H161" i="3"/>
  <c r="H164" i="3"/>
  <c r="H170" i="3"/>
  <c r="H166" i="3"/>
  <c r="H162" i="3"/>
  <c r="H168" i="3"/>
  <c r="G170" i="3"/>
  <c r="I170" i="3" s="1"/>
  <c r="G169" i="3"/>
  <c r="I169" i="3" s="1"/>
  <c r="G168" i="3"/>
  <c r="I168" i="3" s="1"/>
  <c r="G167" i="3"/>
  <c r="I167" i="3" s="1"/>
  <c r="G166" i="3"/>
  <c r="G165" i="3"/>
  <c r="I165" i="3" s="1"/>
  <c r="G164" i="3"/>
  <c r="I164" i="3" s="1"/>
  <c r="G163" i="3"/>
  <c r="G162" i="3"/>
  <c r="I162" i="3" s="1"/>
  <c r="G161" i="3"/>
  <c r="H85" i="2"/>
  <c r="H89" i="2"/>
  <c r="H93" i="2"/>
  <c r="H87" i="2"/>
  <c r="H90" i="2"/>
  <c r="H94" i="2"/>
  <c r="H88" i="2"/>
  <c r="H92" i="2"/>
  <c r="H86" i="2"/>
  <c r="H91" i="2"/>
  <c r="F85" i="5" l="1"/>
  <c r="F94" i="5"/>
  <c r="F90" i="5"/>
  <c r="H90" i="5" s="1"/>
  <c r="F88" i="5"/>
  <c r="H88" i="5" s="1"/>
  <c r="F92" i="5"/>
  <c r="F93" i="5"/>
  <c r="F91" i="5"/>
  <c r="F87" i="5"/>
  <c r="F89" i="5"/>
  <c r="F86" i="5"/>
  <c r="G92" i="5"/>
  <c r="G86" i="5"/>
  <c r="G89" i="5"/>
  <c r="G88" i="5"/>
  <c r="G85" i="5"/>
  <c r="G87" i="5"/>
  <c r="G90" i="5"/>
  <c r="G94" i="5"/>
  <c r="G91" i="5"/>
  <c r="G93" i="5"/>
  <c r="I161" i="3"/>
  <c r="J169" i="3"/>
  <c r="L169" i="3"/>
  <c r="K169" i="3"/>
  <c r="J162" i="3"/>
  <c r="L162" i="3"/>
  <c r="K162" i="3"/>
  <c r="I166" i="3"/>
  <c r="J170" i="3"/>
  <c r="L170" i="3"/>
  <c r="K170" i="3"/>
  <c r="I163" i="3"/>
  <c r="J167" i="3"/>
  <c r="K167" i="3"/>
  <c r="L167" i="3"/>
  <c r="J165" i="3"/>
  <c r="K165" i="3"/>
  <c r="L165" i="3"/>
  <c r="J164" i="3"/>
  <c r="K164" i="3"/>
  <c r="L164" i="3"/>
  <c r="J168" i="3"/>
  <c r="K168" i="3"/>
  <c r="L168" i="3"/>
  <c r="K93" i="2"/>
  <c r="L93" i="2"/>
  <c r="I93" i="2"/>
  <c r="J93" i="2" s="1"/>
  <c r="I89" i="2"/>
  <c r="J89" i="2" s="1"/>
  <c r="K89" i="2"/>
  <c r="L89" i="2"/>
  <c r="K91" i="2"/>
  <c r="I91" i="2"/>
  <c r="J91" i="2" s="1"/>
  <c r="L91" i="2"/>
  <c r="L92" i="2"/>
  <c r="I92" i="2"/>
  <c r="J92" i="2" s="1"/>
  <c r="K92" i="2"/>
  <c r="L94" i="2"/>
  <c r="I94" i="2"/>
  <c r="J94" i="2" s="1"/>
  <c r="K94" i="2"/>
  <c r="L86" i="2"/>
  <c r="K86" i="2"/>
  <c r="I86" i="2"/>
  <c r="J86" i="2" s="1"/>
  <c r="L90" i="2"/>
  <c r="K90" i="2"/>
  <c r="I90" i="2"/>
  <c r="J90" i="2" s="1"/>
  <c r="L88" i="2"/>
  <c r="K88" i="2"/>
  <c r="I88" i="2"/>
  <c r="J88" i="2" s="1"/>
  <c r="K87" i="2"/>
  <c r="I87" i="2"/>
  <c r="J87" i="2" s="1"/>
  <c r="L87" i="2"/>
  <c r="L85" i="2"/>
  <c r="K85" i="2"/>
  <c r="I85" i="2"/>
  <c r="J85" i="2" s="1"/>
  <c r="H87" i="5" l="1"/>
  <c r="I88" i="5"/>
  <c r="J88" i="5" s="1"/>
  <c r="K88" i="5"/>
  <c r="L88" i="5"/>
  <c r="H91" i="5"/>
  <c r="L90" i="5"/>
  <c r="K90" i="5"/>
  <c r="I90" i="5"/>
  <c r="J90" i="5" s="1"/>
  <c r="H86" i="5"/>
  <c r="H93" i="5"/>
  <c r="H94" i="5"/>
  <c r="H89" i="5"/>
  <c r="H92" i="5"/>
  <c r="H85" i="5"/>
  <c r="K95" i="2"/>
  <c r="K96" i="2" s="1"/>
  <c r="F102" i="2" s="1"/>
  <c r="J161" i="3"/>
  <c r="L161" i="3"/>
  <c r="K161" i="3"/>
  <c r="K171" i="3" s="1"/>
  <c r="K172" i="3" s="1"/>
  <c r="J163" i="3"/>
  <c r="K163" i="3"/>
  <c r="L163" i="3"/>
  <c r="J166" i="3"/>
  <c r="L166" i="3"/>
  <c r="K166" i="3"/>
  <c r="L95" i="2"/>
  <c r="L96" i="2" s="1"/>
  <c r="J95" i="2"/>
  <c r="K89" i="5" l="1"/>
  <c r="I89" i="5"/>
  <c r="J89" i="5" s="1"/>
  <c r="L89" i="5"/>
  <c r="L94" i="5"/>
  <c r="K94" i="5"/>
  <c r="I94" i="5"/>
  <c r="J94" i="5" s="1"/>
  <c r="L85" i="5"/>
  <c r="I85" i="5"/>
  <c r="J85" i="5" s="1"/>
  <c r="K85" i="5"/>
  <c r="L93" i="5"/>
  <c r="K93" i="5"/>
  <c r="I93" i="5"/>
  <c r="J93" i="5" s="1"/>
  <c r="I92" i="5"/>
  <c r="J92" i="5" s="1"/>
  <c r="L92" i="5"/>
  <c r="K92" i="5"/>
  <c r="L86" i="5"/>
  <c r="I86" i="5"/>
  <c r="J86" i="5" s="1"/>
  <c r="K86" i="5"/>
  <c r="K91" i="5"/>
  <c r="L91" i="5"/>
  <c r="I91" i="5"/>
  <c r="J91" i="5" s="1"/>
  <c r="I87" i="5"/>
  <c r="J87" i="5" s="1"/>
  <c r="K87" i="5"/>
  <c r="L87" i="5"/>
  <c r="F104" i="2"/>
  <c r="F106" i="2"/>
  <c r="F101" i="2"/>
  <c r="F103" i="2"/>
  <c r="F105" i="2"/>
  <c r="F107" i="2"/>
  <c r="F108" i="2"/>
  <c r="F109" i="2"/>
  <c r="F100" i="2"/>
  <c r="G185" i="3"/>
  <c r="G184" i="3"/>
  <c r="G183" i="3"/>
  <c r="G182" i="3"/>
  <c r="G181" i="3"/>
  <c r="G180" i="3"/>
  <c r="G179" i="3"/>
  <c r="G178" i="3"/>
  <c r="G177" i="3"/>
  <c r="G176" i="3"/>
  <c r="L171" i="3"/>
  <c r="L172" i="3" s="1"/>
  <c r="G106" i="2"/>
  <c r="G102" i="2"/>
  <c r="H102" i="2" s="1"/>
  <c r="G109" i="2"/>
  <c r="G105" i="2"/>
  <c r="G101" i="2"/>
  <c r="G108" i="2"/>
  <c r="H108" i="2" s="1"/>
  <c r="G104" i="2"/>
  <c r="H104" i="2" s="1"/>
  <c r="G100" i="2"/>
  <c r="G103" i="2"/>
  <c r="G107" i="2"/>
  <c r="H107" i="2" s="1"/>
  <c r="J95" i="5" l="1"/>
  <c r="L95" i="5"/>
  <c r="L96" i="5" s="1"/>
  <c r="K95" i="5"/>
  <c r="K96" i="5" s="1"/>
  <c r="H101" i="2"/>
  <c r="H109" i="2"/>
  <c r="H103" i="2"/>
  <c r="I103" i="2" s="1"/>
  <c r="J103" i="2" s="1"/>
  <c r="H106" i="2"/>
  <c r="L106" i="2" s="1"/>
  <c r="H105" i="2"/>
  <c r="I105" i="2" s="1"/>
  <c r="J105" i="2" s="1"/>
  <c r="I183" i="3"/>
  <c r="I184" i="3"/>
  <c r="H185" i="3"/>
  <c r="H183" i="3"/>
  <c r="H181" i="3"/>
  <c r="H179" i="3"/>
  <c r="I179" i="3" s="1"/>
  <c r="H177" i="3"/>
  <c r="H184" i="3"/>
  <c r="H182" i="3"/>
  <c r="I182" i="3" s="1"/>
  <c r="H180" i="3"/>
  <c r="I180" i="3" s="1"/>
  <c r="H178" i="3"/>
  <c r="I178" i="3" s="1"/>
  <c r="H176" i="3"/>
  <c r="I177" i="3"/>
  <c r="I181" i="3"/>
  <c r="I185" i="3"/>
  <c r="L103" i="2"/>
  <c r="L101" i="2"/>
  <c r="I101" i="2"/>
  <c r="J101" i="2" s="1"/>
  <c r="K101" i="2"/>
  <c r="I106" i="2"/>
  <c r="J106" i="2" s="1"/>
  <c r="K105" i="2"/>
  <c r="K109" i="2"/>
  <c r="I109" i="2"/>
  <c r="J109" i="2" s="1"/>
  <c r="L109" i="2"/>
  <c r="L108" i="2"/>
  <c r="I108" i="2"/>
  <c r="J108" i="2" s="1"/>
  <c r="K108" i="2"/>
  <c r="L104" i="2"/>
  <c r="I104" i="2"/>
  <c r="J104" i="2" s="1"/>
  <c r="K104" i="2"/>
  <c r="L102" i="2"/>
  <c r="K102" i="2"/>
  <c r="I102" i="2"/>
  <c r="J102" i="2" s="1"/>
  <c r="H100" i="2"/>
  <c r="K107" i="2"/>
  <c r="I107" i="2"/>
  <c r="J107" i="2" s="1"/>
  <c r="L107" i="2"/>
  <c r="F109" i="5" l="1"/>
  <c r="F103" i="5"/>
  <c r="F102" i="5"/>
  <c r="F100" i="5"/>
  <c r="H100" i="5" s="1"/>
  <c r="F106" i="5"/>
  <c r="F105" i="5"/>
  <c r="H105" i="5" s="1"/>
  <c r="F108" i="5"/>
  <c r="F104" i="5"/>
  <c r="H104" i="5" s="1"/>
  <c r="F101" i="5"/>
  <c r="F107" i="5"/>
  <c r="G100" i="5"/>
  <c r="G101" i="5"/>
  <c r="G105" i="5"/>
  <c r="G106" i="5"/>
  <c r="G107" i="5"/>
  <c r="G108" i="5"/>
  <c r="G103" i="5"/>
  <c r="G102" i="5"/>
  <c r="G104" i="5"/>
  <c r="G109" i="5"/>
  <c r="K106" i="2"/>
  <c r="K103" i="2"/>
  <c r="L105" i="2"/>
  <c r="L178" i="3"/>
  <c r="J178" i="3"/>
  <c r="K178" i="3"/>
  <c r="L180" i="3"/>
  <c r="K180" i="3"/>
  <c r="J180" i="3"/>
  <c r="J179" i="3"/>
  <c r="K179" i="3"/>
  <c r="L179" i="3"/>
  <c r="L182" i="3"/>
  <c r="K182" i="3"/>
  <c r="J182" i="3"/>
  <c r="L181" i="3"/>
  <c r="J181" i="3"/>
  <c r="K181" i="3"/>
  <c r="K183" i="3"/>
  <c r="J183" i="3"/>
  <c r="L183" i="3"/>
  <c r="L177" i="3"/>
  <c r="J177" i="3"/>
  <c r="K177" i="3"/>
  <c r="I176" i="3"/>
  <c r="L184" i="3"/>
  <c r="K184" i="3"/>
  <c r="J184" i="3"/>
  <c r="L185" i="3"/>
  <c r="K185" i="3"/>
  <c r="J185" i="3"/>
  <c r="L100" i="2"/>
  <c r="L110" i="2" s="1"/>
  <c r="L111" i="2" s="1"/>
  <c r="K100" i="2"/>
  <c r="K110" i="2" s="1"/>
  <c r="K111" i="2" s="1"/>
  <c r="I100" i="2"/>
  <c r="J100" i="2" s="1"/>
  <c r="J110" i="2" s="1"/>
  <c r="L100" i="5" l="1"/>
  <c r="I100" i="5"/>
  <c r="J100" i="5" s="1"/>
  <c r="K100" i="5"/>
  <c r="H108" i="5"/>
  <c r="H102" i="5"/>
  <c r="H107" i="5"/>
  <c r="L105" i="5"/>
  <c r="I105" i="5"/>
  <c r="J105" i="5" s="1"/>
  <c r="K105" i="5"/>
  <c r="H103" i="5"/>
  <c r="K104" i="5"/>
  <c r="I104" i="5"/>
  <c r="J104" i="5" s="1"/>
  <c r="L104" i="5"/>
  <c r="H101" i="5"/>
  <c r="H106" i="5"/>
  <c r="H109" i="5"/>
  <c r="L176" i="3"/>
  <c r="L186" i="3" s="1"/>
  <c r="L187" i="3" s="1"/>
  <c r="K176" i="3"/>
  <c r="K186" i="3" s="1"/>
  <c r="K187" i="3" s="1"/>
  <c r="J176" i="3"/>
  <c r="F123" i="2"/>
  <c r="F119" i="2"/>
  <c r="F115" i="2"/>
  <c r="F122" i="2"/>
  <c r="F118" i="2"/>
  <c r="F121" i="2"/>
  <c r="F117" i="2"/>
  <c r="F116" i="2"/>
  <c r="F120" i="2"/>
  <c r="F124" i="2"/>
  <c r="G122" i="2"/>
  <c r="G118" i="2"/>
  <c r="G121" i="2"/>
  <c r="G117" i="2"/>
  <c r="G124" i="2"/>
  <c r="G120" i="2"/>
  <c r="G116" i="2"/>
  <c r="G123" i="2"/>
  <c r="G115" i="2"/>
  <c r="G119" i="2"/>
  <c r="L108" i="5" l="1"/>
  <c r="I108" i="5"/>
  <c r="J108" i="5" s="1"/>
  <c r="K108" i="5"/>
  <c r="K106" i="5"/>
  <c r="I106" i="5"/>
  <c r="J106" i="5" s="1"/>
  <c r="L106" i="5"/>
  <c r="I109" i="5"/>
  <c r="J109" i="5" s="1"/>
  <c r="L109" i="5"/>
  <c r="K109" i="5"/>
  <c r="K101" i="5"/>
  <c r="K110" i="5" s="1"/>
  <c r="K111" i="5" s="1"/>
  <c r="I101" i="5"/>
  <c r="J101" i="5" s="1"/>
  <c r="J110" i="5" s="1"/>
  <c r="L101" i="5"/>
  <c r="L103" i="5"/>
  <c r="K103" i="5"/>
  <c r="I103" i="5"/>
  <c r="J103" i="5" s="1"/>
  <c r="L107" i="5"/>
  <c r="K107" i="5"/>
  <c r="I107" i="5"/>
  <c r="J107" i="5" s="1"/>
  <c r="L102" i="5"/>
  <c r="K102" i="5"/>
  <c r="I102" i="5"/>
  <c r="J102" i="5" s="1"/>
  <c r="L110" i="5"/>
  <c r="L111" i="5" s="1"/>
  <c r="H122" i="2"/>
  <c r="H116" i="2"/>
  <c r="K116" i="2" s="1"/>
  <c r="H117" i="2"/>
  <c r="K117" i="2" s="1"/>
  <c r="G200" i="3"/>
  <c r="G199" i="3"/>
  <c r="G198" i="3"/>
  <c r="G197" i="3"/>
  <c r="G196" i="3"/>
  <c r="G195" i="3"/>
  <c r="G194" i="3"/>
  <c r="I194" i="3" s="1"/>
  <c r="G193" i="3"/>
  <c r="I193" i="3" s="1"/>
  <c r="G192" i="3"/>
  <c r="G191" i="3"/>
  <c r="H200" i="3"/>
  <c r="H198" i="3"/>
  <c r="H196" i="3"/>
  <c r="H194" i="3"/>
  <c r="H192" i="3"/>
  <c r="H197" i="3"/>
  <c r="H193" i="3"/>
  <c r="H199" i="3"/>
  <c r="H195" i="3"/>
  <c r="H191" i="3"/>
  <c r="L122" i="2"/>
  <c r="I122" i="2"/>
  <c r="J122" i="2" s="1"/>
  <c r="K122" i="2"/>
  <c r="I117" i="2"/>
  <c r="J117" i="2" s="1"/>
  <c r="L117" i="2"/>
  <c r="H115" i="2"/>
  <c r="H124" i="2"/>
  <c r="H121" i="2"/>
  <c r="H119" i="2"/>
  <c r="I116" i="2"/>
  <c r="J116" i="2" s="1"/>
  <c r="H120" i="2"/>
  <c r="H118" i="2"/>
  <c r="H123" i="2"/>
  <c r="F117" i="5" l="1"/>
  <c r="F123" i="5"/>
  <c r="F119" i="5"/>
  <c r="F121" i="5"/>
  <c r="H121" i="5" s="1"/>
  <c r="F124" i="5"/>
  <c r="F118" i="5"/>
  <c r="F122" i="5"/>
  <c r="F120" i="5"/>
  <c r="H120" i="5" s="1"/>
  <c r="F115" i="5"/>
  <c r="F116" i="5"/>
  <c r="G123" i="5"/>
  <c r="G122" i="5"/>
  <c r="G124" i="5"/>
  <c r="G119" i="5"/>
  <c r="G116" i="5"/>
  <c r="G117" i="5"/>
  <c r="G121" i="5"/>
  <c r="G120" i="5"/>
  <c r="G115" i="5"/>
  <c r="G118" i="5"/>
  <c r="L116" i="2"/>
  <c r="J193" i="3"/>
  <c r="L193" i="3"/>
  <c r="K193" i="3"/>
  <c r="J194" i="3"/>
  <c r="L194" i="3"/>
  <c r="K194" i="3"/>
  <c r="I198" i="3"/>
  <c r="I191" i="3"/>
  <c r="I195" i="3"/>
  <c r="I199" i="3"/>
  <c r="I197" i="3"/>
  <c r="I192" i="3"/>
  <c r="I196" i="3"/>
  <c r="I200" i="3"/>
  <c r="K115" i="2"/>
  <c r="L115" i="2"/>
  <c r="I115" i="2"/>
  <c r="J115" i="2" s="1"/>
  <c r="K119" i="2"/>
  <c r="I119" i="2"/>
  <c r="J119" i="2" s="1"/>
  <c r="L119" i="2"/>
  <c r="K123" i="2"/>
  <c r="I123" i="2"/>
  <c r="J123" i="2" s="1"/>
  <c r="L123" i="2"/>
  <c r="I121" i="2"/>
  <c r="J121" i="2" s="1"/>
  <c r="L121" i="2"/>
  <c r="K121" i="2"/>
  <c r="L120" i="2"/>
  <c r="I120" i="2"/>
  <c r="J120" i="2" s="1"/>
  <c r="K120" i="2"/>
  <c r="L118" i="2"/>
  <c r="K118" i="2"/>
  <c r="I118" i="2"/>
  <c r="J118" i="2" s="1"/>
  <c r="K124" i="2"/>
  <c r="L124" i="2"/>
  <c r="I124" i="2"/>
  <c r="J124" i="2" s="1"/>
  <c r="L121" i="5" l="1"/>
  <c r="K121" i="5"/>
  <c r="I121" i="5"/>
  <c r="J121" i="5" s="1"/>
  <c r="H122" i="5"/>
  <c r="H119" i="5"/>
  <c r="H116" i="5"/>
  <c r="H118" i="5"/>
  <c r="H123" i="5"/>
  <c r="K120" i="5"/>
  <c r="L120" i="5"/>
  <c r="I120" i="5"/>
  <c r="J120" i="5" s="1"/>
  <c r="H115" i="5"/>
  <c r="H124" i="5"/>
  <c r="H117" i="5"/>
  <c r="L200" i="3"/>
  <c r="K200" i="3"/>
  <c r="J200" i="3"/>
  <c r="J199" i="3"/>
  <c r="K199" i="3"/>
  <c r="L199" i="3"/>
  <c r="J192" i="3"/>
  <c r="K192" i="3"/>
  <c r="L192" i="3"/>
  <c r="J195" i="3"/>
  <c r="K195" i="3"/>
  <c r="L195" i="3"/>
  <c r="J196" i="3"/>
  <c r="K196" i="3"/>
  <c r="L196" i="3"/>
  <c r="J198" i="3"/>
  <c r="K198" i="3"/>
  <c r="L198" i="3"/>
  <c r="J197" i="3"/>
  <c r="L197" i="3"/>
  <c r="K197" i="3"/>
  <c r="J191" i="3"/>
  <c r="K191" i="3"/>
  <c r="L191" i="3"/>
  <c r="L201" i="3" s="1"/>
  <c r="L202" i="3" s="1"/>
  <c r="J125" i="2"/>
  <c r="L125" i="2"/>
  <c r="L126" i="2" s="1"/>
  <c r="K125" i="2"/>
  <c r="K126" i="2" s="1"/>
  <c r="I122" i="5" l="1"/>
  <c r="J122" i="5" s="1"/>
  <c r="L122" i="5"/>
  <c r="K122" i="5"/>
  <c r="K118" i="5"/>
  <c r="I118" i="5"/>
  <c r="J118" i="5" s="1"/>
  <c r="L118" i="5"/>
  <c r="I115" i="5"/>
  <c r="J115" i="5" s="1"/>
  <c r="K115" i="5"/>
  <c r="K125" i="5" s="1"/>
  <c r="K126" i="5" s="1"/>
  <c r="L115" i="5"/>
  <c r="K117" i="5"/>
  <c r="L117" i="5"/>
  <c r="I117" i="5"/>
  <c r="J117" i="5" s="1"/>
  <c r="I116" i="5"/>
  <c r="J116" i="5" s="1"/>
  <c r="L116" i="5"/>
  <c r="K116" i="5"/>
  <c r="I123" i="5"/>
  <c r="J123" i="5" s="1"/>
  <c r="K123" i="5"/>
  <c r="L123" i="5"/>
  <c r="K124" i="5"/>
  <c r="L124" i="5"/>
  <c r="I124" i="5"/>
  <c r="J124" i="5" s="1"/>
  <c r="I119" i="5"/>
  <c r="J119" i="5" s="1"/>
  <c r="K119" i="5"/>
  <c r="L119" i="5"/>
  <c r="H215" i="3"/>
  <c r="H214" i="3"/>
  <c r="H213" i="3"/>
  <c r="H212" i="3"/>
  <c r="H211" i="3"/>
  <c r="H210" i="3"/>
  <c r="H209" i="3"/>
  <c r="H208" i="3"/>
  <c r="H207" i="3"/>
  <c r="H206" i="3"/>
  <c r="K201" i="3"/>
  <c r="K202" i="3" s="1"/>
  <c r="F137" i="2"/>
  <c r="F133" i="2"/>
  <c r="F136" i="2"/>
  <c r="F132" i="2"/>
  <c r="F139" i="2"/>
  <c r="F135" i="2"/>
  <c r="F131" i="2"/>
  <c r="F134" i="2"/>
  <c r="F130" i="2"/>
  <c r="F138" i="2"/>
  <c r="G136" i="2"/>
  <c r="G132" i="2"/>
  <c r="G139" i="2"/>
  <c r="G135" i="2"/>
  <c r="G131" i="2"/>
  <c r="G138" i="2"/>
  <c r="G134" i="2"/>
  <c r="G130" i="2"/>
  <c r="G133" i="2"/>
  <c r="G137" i="2"/>
  <c r="J125" i="5" l="1"/>
  <c r="F137" i="5"/>
  <c r="F131" i="5"/>
  <c r="F138" i="5"/>
  <c r="F136" i="5"/>
  <c r="F132" i="5"/>
  <c r="F130" i="5"/>
  <c r="F134" i="5"/>
  <c r="F133" i="5"/>
  <c r="F135" i="5"/>
  <c r="F139" i="5"/>
  <c r="L125" i="5"/>
  <c r="L126" i="5" s="1"/>
  <c r="H134" i="2"/>
  <c r="K134" i="2" s="1"/>
  <c r="G215" i="3"/>
  <c r="I215" i="3" s="1"/>
  <c r="G214" i="3"/>
  <c r="I214" i="3" s="1"/>
  <c r="G213" i="3"/>
  <c r="I213" i="3" s="1"/>
  <c r="G212" i="3"/>
  <c r="I212" i="3" s="1"/>
  <c r="G211" i="3"/>
  <c r="I211" i="3" s="1"/>
  <c r="G210" i="3"/>
  <c r="I210" i="3" s="1"/>
  <c r="G209" i="3"/>
  <c r="I209" i="3" s="1"/>
  <c r="G208" i="3"/>
  <c r="I208" i="3" s="1"/>
  <c r="G207" i="3"/>
  <c r="I207" i="3" s="1"/>
  <c r="G206" i="3"/>
  <c r="H132" i="2"/>
  <c r="H131" i="2"/>
  <c r="H136" i="2"/>
  <c r="H133" i="2"/>
  <c r="I134" i="2"/>
  <c r="J134" i="2" s="1"/>
  <c r="H138" i="2"/>
  <c r="H135" i="2"/>
  <c r="H130" i="2"/>
  <c r="H139" i="2"/>
  <c r="H137" i="2"/>
  <c r="G132" i="5" l="1"/>
  <c r="H132" i="5" s="1"/>
  <c r="G134" i="5"/>
  <c r="H134" i="5" s="1"/>
  <c r="G133" i="5"/>
  <c r="H133" i="5" s="1"/>
  <c r="G139" i="5"/>
  <c r="H139" i="5" s="1"/>
  <c r="G130" i="5"/>
  <c r="H130" i="5" s="1"/>
  <c r="G138" i="5"/>
  <c r="H138" i="5" s="1"/>
  <c r="G131" i="5"/>
  <c r="H131" i="5" s="1"/>
  <c r="G135" i="5"/>
  <c r="G137" i="5"/>
  <c r="H137" i="5" s="1"/>
  <c r="G136" i="5"/>
  <c r="H136" i="5" s="1"/>
  <c r="H135" i="5"/>
  <c r="L134" i="2"/>
  <c r="L208" i="3"/>
  <c r="J208" i="3"/>
  <c r="K208" i="3"/>
  <c r="L212" i="3"/>
  <c r="J212" i="3"/>
  <c r="K212" i="3"/>
  <c r="L209" i="3"/>
  <c r="J209" i="3"/>
  <c r="K209" i="3"/>
  <c r="L213" i="3"/>
  <c r="K213" i="3"/>
  <c r="J213" i="3"/>
  <c r="I206" i="3"/>
  <c r="L210" i="3"/>
  <c r="K210" i="3"/>
  <c r="J210" i="3"/>
  <c r="L214" i="3"/>
  <c r="K214" i="3"/>
  <c r="J214" i="3"/>
  <c r="L207" i="3"/>
  <c r="J207" i="3"/>
  <c r="K207" i="3"/>
  <c r="L211" i="3"/>
  <c r="J211" i="3"/>
  <c r="K211" i="3"/>
  <c r="L215" i="3"/>
  <c r="J215" i="3"/>
  <c r="K215" i="3"/>
  <c r="I130" i="2"/>
  <c r="J130" i="2" s="1"/>
  <c r="L130" i="2"/>
  <c r="K130" i="2"/>
  <c r="K136" i="2"/>
  <c r="L136" i="2"/>
  <c r="I136" i="2"/>
  <c r="J136" i="2" s="1"/>
  <c r="K137" i="2"/>
  <c r="L137" i="2"/>
  <c r="I137" i="2"/>
  <c r="J137" i="2" s="1"/>
  <c r="I131" i="2"/>
  <c r="J131" i="2" s="1"/>
  <c r="K131" i="2"/>
  <c r="L131" i="2"/>
  <c r="K135" i="2"/>
  <c r="I135" i="2"/>
  <c r="J135" i="2" s="1"/>
  <c r="L135" i="2"/>
  <c r="I139" i="2"/>
  <c r="J139" i="2" s="1"/>
  <c r="L139" i="2"/>
  <c r="K139" i="2"/>
  <c r="I138" i="2"/>
  <c r="J138" i="2" s="1"/>
  <c r="K138" i="2"/>
  <c r="L138" i="2"/>
  <c r="K133" i="2"/>
  <c r="I133" i="2"/>
  <c r="J133" i="2" s="1"/>
  <c r="L133" i="2"/>
  <c r="K132" i="2"/>
  <c r="L132" i="2"/>
  <c r="I132" i="2"/>
  <c r="J132" i="2" s="1"/>
  <c r="K139" i="5" l="1"/>
  <c r="L139" i="5"/>
  <c r="I139" i="5"/>
  <c r="J139" i="5" s="1"/>
  <c r="K138" i="5"/>
  <c r="I138" i="5"/>
  <c r="J138" i="5" s="1"/>
  <c r="L138" i="5"/>
  <c r="K135" i="5"/>
  <c r="L135" i="5"/>
  <c r="I135" i="5"/>
  <c r="J135" i="5" s="1"/>
  <c r="K133" i="5"/>
  <c r="I133" i="5"/>
  <c r="J133" i="5" s="1"/>
  <c r="L133" i="5"/>
  <c r="K136" i="5"/>
  <c r="L136" i="5"/>
  <c r="I136" i="5"/>
  <c r="J136" i="5" s="1"/>
  <c r="L134" i="5"/>
  <c r="K134" i="5"/>
  <c r="I134" i="5"/>
  <c r="J134" i="5" s="1"/>
  <c r="K137" i="5"/>
  <c r="I137" i="5"/>
  <c r="J137" i="5" s="1"/>
  <c r="L137" i="5"/>
  <c r="L130" i="5"/>
  <c r="K130" i="5"/>
  <c r="I130" i="5"/>
  <c r="J130" i="5" s="1"/>
  <c r="J140" i="5" s="1"/>
  <c r="K132" i="5"/>
  <c r="I132" i="5"/>
  <c r="J132" i="5" s="1"/>
  <c r="L132" i="5"/>
  <c r="K131" i="5"/>
  <c r="I131" i="5"/>
  <c r="J131" i="5" s="1"/>
  <c r="L131" i="5"/>
  <c r="L206" i="3"/>
  <c r="L216" i="3" s="1"/>
  <c r="L217" i="3" s="1"/>
  <c r="K206" i="3"/>
  <c r="K216" i="3" s="1"/>
  <c r="K217" i="3" s="1"/>
  <c r="J206" i="3"/>
  <c r="K140" i="2"/>
  <c r="K141" i="2" s="1"/>
  <c r="L140" i="2"/>
  <c r="L141" i="2" s="1"/>
  <c r="J140" i="2"/>
  <c r="K140" i="5" l="1"/>
  <c r="K141" i="5" s="1"/>
  <c r="L140" i="5"/>
  <c r="L141" i="5" s="1"/>
  <c r="G229" i="3"/>
  <c r="G227" i="3"/>
  <c r="G226" i="3"/>
  <c r="G225" i="3"/>
  <c r="I225" i="3" s="1"/>
  <c r="G224" i="3"/>
  <c r="G223" i="3"/>
  <c r="G222" i="3"/>
  <c r="G221" i="3"/>
  <c r="G230" i="3"/>
  <c r="G228" i="3"/>
  <c r="I228" i="3" s="1"/>
  <c r="H230" i="3"/>
  <c r="H229" i="3"/>
  <c r="H228" i="3"/>
  <c r="H227" i="3"/>
  <c r="H223" i="3"/>
  <c r="H222" i="3"/>
  <c r="H224" i="3"/>
  <c r="H225" i="3"/>
  <c r="H221" i="3"/>
  <c r="H226" i="3"/>
  <c r="G169" i="2"/>
  <c r="G168" i="2"/>
  <c r="G164" i="2"/>
  <c r="G152" i="2"/>
  <c r="G148" i="2"/>
  <c r="G167" i="2"/>
  <c r="G163" i="2"/>
  <c r="G151" i="2"/>
  <c r="G147" i="2"/>
  <c r="G166" i="2"/>
  <c r="G162" i="2"/>
  <c r="G154" i="2"/>
  <c r="G150" i="2"/>
  <c r="G146" i="2"/>
  <c r="G165" i="2"/>
  <c r="G153" i="2"/>
  <c r="G145" i="2"/>
  <c r="G161" i="2"/>
  <c r="G149" i="2"/>
  <c r="F165" i="2"/>
  <c r="F161" i="2"/>
  <c r="F153" i="2"/>
  <c r="F149" i="2"/>
  <c r="H149" i="2" s="1"/>
  <c r="F145" i="2"/>
  <c r="F169" i="2"/>
  <c r="H169" i="2" s="1"/>
  <c r="F168" i="2"/>
  <c r="H168" i="2" s="1"/>
  <c r="F164" i="2"/>
  <c r="H164" i="2" s="1"/>
  <c r="F152" i="2"/>
  <c r="H152" i="2" s="1"/>
  <c r="F148" i="2"/>
  <c r="H148" i="2" s="1"/>
  <c r="F167" i="2"/>
  <c r="H167" i="2" s="1"/>
  <c r="F163" i="2"/>
  <c r="H163" i="2" s="1"/>
  <c r="F151" i="2"/>
  <c r="H151" i="2" s="1"/>
  <c r="F147" i="2"/>
  <c r="H147" i="2" s="1"/>
  <c r="F166" i="2"/>
  <c r="H166" i="2" s="1"/>
  <c r="F154" i="2"/>
  <c r="F146" i="2"/>
  <c r="H146" i="2" s="1"/>
  <c r="F162" i="2"/>
  <c r="F150" i="2"/>
  <c r="G162" i="5" l="1"/>
  <c r="G169" i="5"/>
  <c r="G149" i="5"/>
  <c r="G147" i="5"/>
  <c r="G164" i="5"/>
  <c r="G167" i="5"/>
  <c r="G151" i="5"/>
  <c r="G146" i="5"/>
  <c r="G168" i="5"/>
  <c r="G154" i="5"/>
  <c r="G165" i="5"/>
  <c r="G145" i="5"/>
  <c r="G150" i="5"/>
  <c r="G161" i="5"/>
  <c r="G152" i="5"/>
  <c r="G163" i="5"/>
  <c r="G166" i="5"/>
  <c r="G153" i="5"/>
  <c r="G148" i="5"/>
  <c r="F167" i="5"/>
  <c r="H167" i="5" s="1"/>
  <c r="F166" i="5"/>
  <c r="H166" i="5" s="1"/>
  <c r="F169" i="5"/>
  <c r="H169" i="5" s="1"/>
  <c r="F149" i="5"/>
  <c r="H149" i="5" s="1"/>
  <c r="F146" i="5"/>
  <c r="H146" i="5" s="1"/>
  <c r="F150" i="5"/>
  <c r="H150" i="5" s="1"/>
  <c r="F148" i="5"/>
  <c r="H148" i="5" s="1"/>
  <c r="F163" i="5"/>
  <c r="F162" i="5"/>
  <c r="H162" i="5" s="1"/>
  <c r="F164" i="5"/>
  <c r="H164" i="5" s="1"/>
  <c r="F168" i="5"/>
  <c r="H168" i="5" s="1"/>
  <c r="F145" i="5"/>
  <c r="F151" i="5"/>
  <c r="H151" i="5" s="1"/>
  <c r="F154" i="5"/>
  <c r="H154" i="5" s="1"/>
  <c r="F161" i="5"/>
  <c r="H161" i="5" s="1"/>
  <c r="F165" i="5"/>
  <c r="H165" i="5" s="1"/>
  <c r="F153" i="5"/>
  <c r="H153" i="5" s="1"/>
  <c r="F147" i="5"/>
  <c r="F152" i="5"/>
  <c r="H152" i="5" s="1"/>
  <c r="H165" i="2"/>
  <c r="I165" i="2" s="1"/>
  <c r="J165" i="2" s="1"/>
  <c r="H150" i="2"/>
  <c r="H162" i="2"/>
  <c r="L162" i="2" s="1"/>
  <c r="I221" i="3"/>
  <c r="L225" i="3"/>
  <c r="J225" i="3"/>
  <c r="K225" i="3"/>
  <c r="I222" i="3"/>
  <c r="I226" i="3"/>
  <c r="L228" i="3"/>
  <c r="K228" i="3"/>
  <c r="J228" i="3"/>
  <c r="I223" i="3"/>
  <c r="I227" i="3"/>
  <c r="I230" i="3"/>
  <c r="I224" i="3"/>
  <c r="I229" i="3"/>
  <c r="K152" i="2"/>
  <c r="L152" i="2"/>
  <c r="I152" i="2"/>
  <c r="J152" i="2" s="1"/>
  <c r="K165" i="2"/>
  <c r="L165" i="2"/>
  <c r="H154" i="2"/>
  <c r="I163" i="2"/>
  <c r="J163" i="2" s="1"/>
  <c r="K163" i="2"/>
  <c r="L163" i="2"/>
  <c r="K164" i="2"/>
  <c r="L164" i="2"/>
  <c r="I164" i="2"/>
  <c r="J164" i="2" s="1"/>
  <c r="K149" i="2"/>
  <c r="L149" i="2"/>
  <c r="I149" i="2"/>
  <c r="J149" i="2" s="1"/>
  <c r="I151" i="2"/>
  <c r="J151" i="2" s="1"/>
  <c r="L151" i="2"/>
  <c r="K151" i="2"/>
  <c r="I166" i="2"/>
  <c r="J166" i="2" s="1"/>
  <c r="K166" i="2"/>
  <c r="L166" i="2"/>
  <c r="L168" i="2"/>
  <c r="K168" i="2"/>
  <c r="I168" i="2"/>
  <c r="J168" i="2" s="1"/>
  <c r="H153" i="2"/>
  <c r="I146" i="2"/>
  <c r="J146" i="2" s="1"/>
  <c r="L146" i="2"/>
  <c r="K146" i="2"/>
  <c r="H145" i="2"/>
  <c r="I150" i="2"/>
  <c r="J150" i="2" s="1"/>
  <c r="K150" i="2"/>
  <c r="L150" i="2"/>
  <c r="L167" i="2"/>
  <c r="I167" i="2"/>
  <c r="J167" i="2" s="1"/>
  <c r="K167" i="2"/>
  <c r="I162" i="2"/>
  <c r="J162" i="2" s="1"/>
  <c r="K147" i="2"/>
  <c r="I147" i="2"/>
  <c r="J147" i="2" s="1"/>
  <c r="L147" i="2"/>
  <c r="K148" i="2"/>
  <c r="L148" i="2"/>
  <c r="I148" i="2"/>
  <c r="J148" i="2" s="1"/>
  <c r="L169" i="2"/>
  <c r="K169" i="2"/>
  <c r="I169" i="2"/>
  <c r="J169" i="2" s="1"/>
  <c r="H161" i="2"/>
  <c r="K151" i="5" l="1"/>
  <c r="I151" i="5"/>
  <c r="J151" i="5" s="1"/>
  <c r="L151" i="5"/>
  <c r="K167" i="5"/>
  <c r="I167" i="5"/>
  <c r="J167" i="5" s="1"/>
  <c r="L167" i="5"/>
  <c r="K165" i="5"/>
  <c r="L165" i="5"/>
  <c r="I165" i="5"/>
  <c r="J165" i="5" s="1"/>
  <c r="H145" i="5"/>
  <c r="H163" i="5"/>
  <c r="I149" i="5"/>
  <c r="J149" i="5" s="1"/>
  <c r="K149" i="5"/>
  <c r="L149" i="5"/>
  <c r="K162" i="5"/>
  <c r="I162" i="5"/>
  <c r="J162" i="5" s="1"/>
  <c r="L162" i="5"/>
  <c r="I161" i="5"/>
  <c r="J161" i="5" s="1"/>
  <c r="K161" i="5"/>
  <c r="L161" i="5"/>
  <c r="L168" i="5"/>
  <c r="K168" i="5"/>
  <c r="I168" i="5"/>
  <c r="J168" i="5" s="1"/>
  <c r="I148" i="5"/>
  <c r="J148" i="5" s="1"/>
  <c r="K148" i="5"/>
  <c r="L148" i="5"/>
  <c r="I169" i="5"/>
  <c r="J169" i="5" s="1"/>
  <c r="L169" i="5"/>
  <c r="K169" i="5"/>
  <c r="K153" i="5"/>
  <c r="L153" i="5"/>
  <c r="I153" i="5"/>
  <c r="J153" i="5" s="1"/>
  <c r="L146" i="5"/>
  <c r="K146" i="5"/>
  <c r="I146" i="5"/>
  <c r="J146" i="5" s="1"/>
  <c r="L152" i="5"/>
  <c r="I152" i="5"/>
  <c r="J152" i="5" s="1"/>
  <c r="K152" i="5"/>
  <c r="H147" i="5"/>
  <c r="L154" i="5"/>
  <c r="I154" i="5"/>
  <c r="J154" i="5" s="1"/>
  <c r="K154" i="5"/>
  <c r="L164" i="5"/>
  <c r="K164" i="5"/>
  <c r="I164" i="5"/>
  <c r="J164" i="5" s="1"/>
  <c r="K150" i="5"/>
  <c r="L150" i="5"/>
  <c r="I150" i="5"/>
  <c r="J150" i="5" s="1"/>
  <c r="L166" i="5"/>
  <c r="I166" i="5"/>
  <c r="J166" i="5" s="1"/>
  <c r="K166" i="5"/>
  <c r="K162" i="2"/>
  <c r="J229" i="3"/>
  <c r="L229" i="3"/>
  <c r="K229" i="3"/>
  <c r="L223" i="3"/>
  <c r="J223" i="3"/>
  <c r="K223" i="3"/>
  <c r="L226" i="3"/>
  <c r="K226" i="3"/>
  <c r="J226" i="3"/>
  <c r="L224" i="3"/>
  <c r="J224" i="3"/>
  <c r="K224" i="3"/>
  <c r="L222" i="3"/>
  <c r="K222" i="3"/>
  <c r="J222" i="3"/>
  <c r="L230" i="3"/>
  <c r="J230" i="3"/>
  <c r="K230" i="3"/>
  <c r="L221" i="3"/>
  <c r="J221" i="3"/>
  <c r="K221" i="3"/>
  <c r="K227" i="3"/>
  <c r="J227" i="3"/>
  <c r="L227" i="3"/>
  <c r="K145" i="2"/>
  <c r="I145" i="2"/>
  <c r="J145" i="2" s="1"/>
  <c r="L145" i="2"/>
  <c r="I154" i="2"/>
  <c r="J154" i="2" s="1"/>
  <c r="L154" i="2"/>
  <c r="K154" i="2"/>
  <c r="K153" i="2"/>
  <c r="I153" i="2"/>
  <c r="J153" i="2" s="1"/>
  <c r="L153" i="2"/>
  <c r="K161" i="2"/>
  <c r="I161" i="2"/>
  <c r="J161" i="2" s="1"/>
  <c r="L161" i="2"/>
  <c r="L147" i="5" l="1"/>
  <c r="I147" i="5"/>
  <c r="J147" i="5" s="1"/>
  <c r="K147" i="5"/>
  <c r="I163" i="5"/>
  <c r="J163" i="5" s="1"/>
  <c r="K163" i="5"/>
  <c r="L163" i="5"/>
  <c r="L145" i="5"/>
  <c r="L155" i="5" s="1"/>
  <c r="L156" i="5" s="1"/>
  <c r="G160" i="5" s="1"/>
  <c r="K145" i="5"/>
  <c r="K155" i="5" s="1"/>
  <c r="K156" i="5" s="1"/>
  <c r="F160" i="5" s="1"/>
  <c r="H160" i="5" s="1"/>
  <c r="I145" i="5"/>
  <c r="J145" i="5" s="1"/>
  <c r="J155" i="5" s="1"/>
  <c r="L155" i="2"/>
  <c r="L156" i="2" s="1"/>
  <c r="G160" i="2" s="1"/>
  <c r="L231" i="3"/>
  <c r="L232" i="3" s="1"/>
  <c r="K231" i="3"/>
  <c r="K232" i="3" s="1"/>
  <c r="J155" i="2"/>
  <c r="K155" i="2"/>
  <c r="K156" i="2" s="1"/>
  <c r="F160" i="2" s="1"/>
  <c r="I160" i="5" l="1"/>
  <c r="J160" i="5" s="1"/>
  <c r="J170" i="5" s="1"/>
  <c r="K160" i="5"/>
  <c r="K170" i="5" s="1"/>
  <c r="K171" i="5" s="1"/>
  <c r="L160" i="5"/>
  <c r="L170" i="5" s="1"/>
  <c r="L171" i="5" s="1"/>
  <c r="G244" i="3"/>
  <c r="G242" i="3"/>
  <c r="G240" i="3"/>
  <c r="G238" i="3"/>
  <c r="I238" i="3" s="1"/>
  <c r="G236" i="3"/>
  <c r="G245" i="3"/>
  <c r="G241" i="3"/>
  <c r="I241" i="3" s="1"/>
  <c r="G237" i="3"/>
  <c r="I237" i="3" s="1"/>
  <c r="G243" i="3"/>
  <c r="G239" i="3"/>
  <c r="H245" i="3"/>
  <c r="H244" i="3"/>
  <c r="H243" i="3"/>
  <c r="H242" i="3"/>
  <c r="H241" i="3"/>
  <c r="H240" i="3"/>
  <c r="H239" i="3"/>
  <c r="H238" i="3"/>
  <c r="H237" i="3"/>
  <c r="H236" i="3"/>
  <c r="H160" i="2"/>
  <c r="G183" i="5" l="1"/>
  <c r="G176" i="5"/>
  <c r="G175" i="5"/>
  <c r="G182" i="5"/>
  <c r="G177" i="5"/>
  <c r="G179" i="5"/>
  <c r="G180" i="5"/>
  <c r="G181" i="5"/>
  <c r="G178" i="5"/>
  <c r="G184" i="5"/>
  <c r="F182" i="5"/>
  <c r="F180" i="5"/>
  <c r="H180" i="5" s="1"/>
  <c r="L180" i="5" s="1"/>
  <c r="F176" i="5"/>
  <c r="F184" i="5"/>
  <c r="H184" i="5" s="1"/>
  <c r="F179" i="5"/>
  <c r="H179" i="5" s="1"/>
  <c r="I179" i="5" s="1"/>
  <c r="J179" i="5" s="1"/>
  <c r="F177" i="5"/>
  <c r="H177" i="5" s="1"/>
  <c r="L177" i="5" s="1"/>
  <c r="F183" i="5"/>
  <c r="H183" i="5" s="1"/>
  <c r="F178" i="5"/>
  <c r="H178" i="5" s="1"/>
  <c r="F181" i="5"/>
  <c r="F175" i="5"/>
  <c r="H175" i="5" s="1"/>
  <c r="L175" i="5" s="1"/>
  <c r="I177" i="5"/>
  <c r="J177" i="5" s="1"/>
  <c r="L183" i="5"/>
  <c r="K183" i="5"/>
  <c r="I183" i="5"/>
  <c r="J183" i="5" s="1"/>
  <c r="I175" i="5"/>
  <c r="J175" i="5" s="1"/>
  <c r="K179" i="5"/>
  <c r="L179" i="5"/>
  <c r="I178" i="5"/>
  <c r="J178" i="5" s="1"/>
  <c r="L178" i="5"/>
  <c r="K178" i="5"/>
  <c r="J237" i="3"/>
  <c r="K237" i="3"/>
  <c r="L237" i="3"/>
  <c r="J238" i="3"/>
  <c r="K238" i="3"/>
  <c r="L238" i="3"/>
  <c r="I240" i="3"/>
  <c r="I239" i="3"/>
  <c r="I245" i="3"/>
  <c r="I242" i="3"/>
  <c r="J241" i="3"/>
  <c r="L241" i="3"/>
  <c r="K241" i="3"/>
  <c r="I243" i="3"/>
  <c r="I236" i="3"/>
  <c r="I244" i="3"/>
  <c r="K160" i="2"/>
  <c r="K170" i="2" s="1"/>
  <c r="K171" i="2" s="1"/>
  <c r="L160" i="2"/>
  <c r="L170" i="2" s="1"/>
  <c r="L171" i="2" s="1"/>
  <c r="I160" i="2"/>
  <c r="J160" i="2" s="1"/>
  <c r="J170" i="2" s="1"/>
  <c r="I180" i="5" l="1"/>
  <c r="J180" i="5" s="1"/>
  <c r="K175" i="5"/>
  <c r="H181" i="5"/>
  <c r="H182" i="5"/>
  <c r="K180" i="5"/>
  <c r="K177" i="5"/>
  <c r="I184" i="5"/>
  <c r="J184" i="5" s="1"/>
  <c r="L184" i="5"/>
  <c r="K184" i="5"/>
  <c r="H176" i="5"/>
  <c r="J236" i="3"/>
  <c r="L236" i="3"/>
  <c r="K236" i="3"/>
  <c r="J240" i="3"/>
  <c r="L240" i="3"/>
  <c r="K240" i="3"/>
  <c r="J243" i="3"/>
  <c r="L243" i="3"/>
  <c r="K243" i="3"/>
  <c r="J242" i="3"/>
  <c r="K242" i="3"/>
  <c r="L242" i="3"/>
  <c r="J244" i="3"/>
  <c r="L244" i="3"/>
  <c r="K244" i="3"/>
  <c r="J245" i="3"/>
  <c r="K245" i="3"/>
  <c r="L245" i="3"/>
  <c r="J239" i="3"/>
  <c r="L239" i="3"/>
  <c r="K239" i="3"/>
  <c r="G182" i="2"/>
  <c r="G184" i="2"/>
  <c r="G183" i="2"/>
  <c r="G177" i="2"/>
  <c r="G179" i="2"/>
  <c r="G175" i="2"/>
  <c r="G181" i="2"/>
  <c r="G178" i="2"/>
  <c r="G180" i="2"/>
  <c r="G176" i="2"/>
  <c r="F183" i="2"/>
  <c r="H183" i="2" s="1"/>
  <c r="F178" i="2"/>
  <c r="H178" i="2" s="1"/>
  <c r="F184" i="2"/>
  <c r="F181" i="2"/>
  <c r="F180" i="2"/>
  <c r="H180" i="2" s="1"/>
  <c r="F176" i="2"/>
  <c r="F182" i="2"/>
  <c r="H182" i="2" s="1"/>
  <c r="F175" i="2"/>
  <c r="F177" i="2"/>
  <c r="F179" i="2"/>
  <c r="I182" i="5" l="1"/>
  <c r="J182" i="5" s="1"/>
  <c r="K182" i="5"/>
  <c r="L182" i="5"/>
  <c r="K181" i="5"/>
  <c r="I181" i="5"/>
  <c r="J181" i="5" s="1"/>
  <c r="L181" i="5"/>
  <c r="K176" i="5"/>
  <c r="I176" i="5"/>
  <c r="J176" i="5" s="1"/>
  <c r="J185" i="5" s="1"/>
  <c r="L176" i="5"/>
  <c r="L185" i="5" s="1"/>
  <c r="L186" i="5" s="1"/>
  <c r="G198" i="5"/>
  <c r="G194" i="5"/>
  <c r="G190" i="5"/>
  <c r="G197" i="5"/>
  <c r="G195" i="5"/>
  <c r="G193" i="5"/>
  <c r="G192" i="5"/>
  <c r="G191" i="5"/>
  <c r="G196" i="5"/>
  <c r="G199" i="5"/>
  <c r="H179" i="2"/>
  <c r="H181" i="2"/>
  <c r="K181" i="2" s="1"/>
  <c r="H176" i="2"/>
  <c r="K176" i="2" s="1"/>
  <c r="L246" i="3"/>
  <c r="L247" i="3" s="1"/>
  <c r="K246" i="3"/>
  <c r="K247" i="3" s="1"/>
  <c r="L176" i="2"/>
  <c r="I176" i="2"/>
  <c r="J176" i="2" s="1"/>
  <c r="H177" i="2"/>
  <c r="L180" i="2"/>
  <c r="I180" i="2"/>
  <c r="J180" i="2" s="1"/>
  <c r="K180" i="2"/>
  <c r="K183" i="2"/>
  <c r="L183" i="2"/>
  <c r="I183" i="2"/>
  <c r="J183" i="2" s="1"/>
  <c r="L181" i="2"/>
  <c r="I181" i="2"/>
  <c r="J181" i="2" s="1"/>
  <c r="L179" i="2"/>
  <c r="I179" i="2"/>
  <c r="J179" i="2" s="1"/>
  <c r="K179" i="2"/>
  <c r="I178" i="2"/>
  <c r="J178" i="2" s="1"/>
  <c r="K178" i="2"/>
  <c r="L178" i="2"/>
  <c r="H175" i="2"/>
  <c r="I182" i="2"/>
  <c r="J182" i="2" s="1"/>
  <c r="L182" i="2"/>
  <c r="K182" i="2"/>
  <c r="H184" i="2"/>
  <c r="K185" i="5" l="1"/>
  <c r="K186" i="5" s="1"/>
  <c r="G257" i="3"/>
  <c r="I257" i="3" s="1"/>
  <c r="G254" i="3"/>
  <c r="G252" i="3"/>
  <c r="G256" i="3"/>
  <c r="I256" i="3" s="1"/>
  <c r="G255" i="3"/>
  <c r="G253" i="3"/>
  <c r="G251" i="3"/>
  <c r="G258" i="3"/>
  <c r="G259" i="3"/>
  <c r="G260" i="3"/>
  <c r="H260" i="3"/>
  <c r="H259" i="3"/>
  <c r="H258" i="3"/>
  <c r="H257" i="3"/>
  <c r="H256" i="3"/>
  <c r="H255" i="3"/>
  <c r="H254" i="3"/>
  <c r="H253" i="3"/>
  <c r="H252" i="3"/>
  <c r="H251" i="3"/>
  <c r="L177" i="2"/>
  <c r="K177" i="2"/>
  <c r="I177" i="2"/>
  <c r="J177" i="2" s="1"/>
  <c r="L175" i="2"/>
  <c r="K175" i="2"/>
  <c r="I175" i="2"/>
  <c r="J175" i="2" s="1"/>
  <c r="L184" i="2"/>
  <c r="K184" i="2"/>
  <c r="I184" i="2"/>
  <c r="J184" i="2" s="1"/>
  <c r="F199" i="5" l="1"/>
  <c r="H199" i="5" s="1"/>
  <c r="F197" i="5"/>
  <c r="H197" i="5" s="1"/>
  <c r="F194" i="5"/>
  <c r="H194" i="5" s="1"/>
  <c r="L194" i="5" s="1"/>
  <c r="F195" i="5"/>
  <c r="H195" i="5" s="1"/>
  <c r="I195" i="5" s="1"/>
  <c r="J195" i="5" s="1"/>
  <c r="F193" i="5"/>
  <c r="H193" i="5" s="1"/>
  <c r="F190" i="5"/>
  <c r="H190" i="5" s="1"/>
  <c r="F196" i="5"/>
  <c r="H196" i="5" s="1"/>
  <c r="F191" i="5"/>
  <c r="H191" i="5" s="1"/>
  <c r="L191" i="5" s="1"/>
  <c r="F192" i="5"/>
  <c r="H192" i="5" s="1"/>
  <c r="L192" i="5" s="1"/>
  <c r="F198" i="5"/>
  <c r="H198" i="5" s="1"/>
  <c r="I192" i="5"/>
  <c r="J192" i="5" s="1"/>
  <c r="K192" i="5"/>
  <c r="L199" i="5"/>
  <c r="K199" i="5"/>
  <c r="I199" i="5"/>
  <c r="J199" i="5" s="1"/>
  <c r="K195" i="5"/>
  <c r="I197" i="5"/>
  <c r="J197" i="5" s="1"/>
  <c r="L197" i="5"/>
  <c r="K197" i="5"/>
  <c r="L193" i="5"/>
  <c r="K193" i="5"/>
  <c r="I193" i="5"/>
  <c r="J193" i="5" s="1"/>
  <c r="K194" i="5"/>
  <c r="I190" i="5"/>
  <c r="J190" i="5" s="1"/>
  <c r="L190" i="5"/>
  <c r="K190" i="5"/>
  <c r="L185" i="2"/>
  <c r="L186" i="2" s="1"/>
  <c r="J185" i="2"/>
  <c r="I258" i="3"/>
  <c r="J256" i="3"/>
  <c r="K256" i="3"/>
  <c r="L256" i="3"/>
  <c r="I251" i="3"/>
  <c r="I252" i="3"/>
  <c r="I260" i="3"/>
  <c r="I253" i="3"/>
  <c r="I254" i="3"/>
  <c r="I259" i="3"/>
  <c r="I255" i="3"/>
  <c r="J257" i="3"/>
  <c r="L257" i="3"/>
  <c r="K257" i="3"/>
  <c r="G198" i="2"/>
  <c r="G194" i="2"/>
  <c r="G190" i="2"/>
  <c r="G199" i="2"/>
  <c r="G197" i="2"/>
  <c r="G196" i="2"/>
  <c r="G195" i="2"/>
  <c r="G193" i="2"/>
  <c r="G192" i="2"/>
  <c r="G191" i="2"/>
  <c r="K185" i="2"/>
  <c r="K186" i="2" s="1"/>
  <c r="K191" i="5" l="1"/>
  <c r="I194" i="5"/>
  <c r="J194" i="5" s="1"/>
  <c r="K198" i="5"/>
  <c r="L198" i="5"/>
  <c r="I198" i="5"/>
  <c r="J198" i="5" s="1"/>
  <c r="I191" i="5"/>
  <c r="J191" i="5" s="1"/>
  <c r="L195" i="5"/>
  <c r="L200" i="5" s="1"/>
  <c r="L201" i="5" s="1"/>
  <c r="K196" i="5"/>
  <c r="K200" i="5" s="1"/>
  <c r="K201" i="5" s="1"/>
  <c r="L196" i="5"/>
  <c r="I196" i="5"/>
  <c r="J196" i="5" s="1"/>
  <c r="J200" i="5"/>
  <c r="K259" i="3"/>
  <c r="J259" i="3"/>
  <c r="L259" i="3"/>
  <c r="K252" i="3"/>
  <c r="J252" i="3"/>
  <c r="L252" i="3"/>
  <c r="J254" i="3"/>
  <c r="L254" i="3"/>
  <c r="K254" i="3"/>
  <c r="L251" i="3"/>
  <c r="K251" i="3"/>
  <c r="J251" i="3"/>
  <c r="J253" i="3"/>
  <c r="L253" i="3"/>
  <c r="K253" i="3"/>
  <c r="K258" i="3"/>
  <c r="J258" i="3"/>
  <c r="L258" i="3"/>
  <c r="J255" i="3"/>
  <c r="K255" i="3"/>
  <c r="L255" i="3"/>
  <c r="K260" i="3"/>
  <c r="L260" i="3"/>
  <c r="J260" i="3"/>
  <c r="F199" i="2"/>
  <c r="H199" i="2" s="1"/>
  <c r="F195" i="2"/>
  <c r="H195" i="2" s="1"/>
  <c r="F191" i="2"/>
  <c r="H191" i="2" s="1"/>
  <c r="F198" i="2"/>
  <c r="H198" i="2" s="1"/>
  <c r="F193" i="2"/>
  <c r="H193" i="2" s="1"/>
  <c r="F192" i="2"/>
  <c r="H192" i="2" s="1"/>
  <c r="F194" i="2"/>
  <c r="H194" i="2" s="1"/>
  <c r="F190" i="2"/>
  <c r="F197" i="2"/>
  <c r="H197" i="2" s="1"/>
  <c r="F196" i="2"/>
  <c r="H196" i="2" s="1"/>
  <c r="G214" i="5" l="1"/>
  <c r="G210" i="5"/>
  <c r="G206" i="5"/>
  <c r="G213" i="5"/>
  <c r="G209" i="5"/>
  <c r="G205" i="5"/>
  <c r="G212" i="5"/>
  <c r="G208" i="5"/>
  <c r="G211" i="5"/>
  <c r="G207" i="5"/>
  <c r="F211" i="5"/>
  <c r="H211" i="5" s="1"/>
  <c r="F207" i="5"/>
  <c r="H207" i="5" s="1"/>
  <c r="F214" i="5"/>
  <c r="H214" i="5" s="1"/>
  <c r="F210" i="5"/>
  <c r="H210" i="5" s="1"/>
  <c r="F206" i="5"/>
  <c r="H206" i="5" s="1"/>
  <c r="F213" i="5"/>
  <c r="H213" i="5" s="1"/>
  <c r="F209" i="5"/>
  <c r="H209" i="5" s="1"/>
  <c r="F205" i="5"/>
  <c r="F212" i="5"/>
  <c r="H212" i="5" s="1"/>
  <c r="F208" i="5"/>
  <c r="H208" i="5" s="1"/>
  <c r="K261" i="3"/>
  <c r="K262" i="3" s="1"/>
  <c r="L261" i="3"/>
  <c r="L262" i="3" s="1"/>
  <c r="H190" i="2"/>
  <c r="L194" i="2"/>
  <c r="I194" i="2"/>
  <c r="J194" i="2" s="1"/>
  <c r="K194" i="2"/>
  <c r="I191" i="2"/>
  <c r="J191" i="2" s="1"/>
  <c r="L191" i="2"/>
  <c r="K191" i="2"/>
  <c r="K192" i="2"/>
  <c r="L192" i="2"/>
  <c r="I192" i="2"/>
  <c r="J192" i="2" s="1"/>
  <c r="K195" i="2"/>
  <c r="I195" i="2"/>
  <c r="J195" i="2" s="1"/>
  <c r="L195" i="2"/>
  <c r="I198" i="2"/>
  <c r="J198" i="2" s="1"/>
  <c r="K198" i="2"/>
  <c r="L198" i="2"/>
  <c r="L196" i="2"/>
  <c r="K196" i="2"/>
  <c r="I196" i="2"/>
  <c r="J196" i="2" s="1"/>
  <c r="I197" i="2"/>
  <c r="J197" i="2" s="1"/>
  <c r="K197" i="2"/>
  <c r="L197" i="2"/>
  <c r="K193" i="2"/>
  <c r="L193" i="2"/>
  <c r="I193" i="2"/>
  <c r="J193" i="2" s="1"/>
  <c r="L199" i="2"/>
  <c r="I199" i="2"/>
  <c r="J199" i="2" s="1"/>
  <c r="K199" i="2"/>
  <c r="L208" i="5" l="1"/>
  <c r="K208" i="5"/>
  <c r="I208" i="5"/>
  <c r="J208" i="5" s="1"/>
  <c r="L207" i="5"/>
  <c r="K207" i="5"/>
  <c r="I207" i="5"/>
  <c r="J207" i="5" s="1"/>
  <c r="L212" i="5"/>
  <c r="K212" i="5"/>
  <c r="I212" i="5"/>
  <c r="J212" i="5" s="1"/>
  <c r="L206" i="5"/>
  <c r="K206" i="5"/>
  <c r="I206" i="5"/>
  <c r="J206" i="5" s="1"/>
  <c r="H205" i="5"/>
  <c r="L210" i="5"/>
  <c r="I210" i="5"/>
  <c r="J210" i="5" s="1"/>
  <c r="K210" i="5"/>
  <c r="I213" i="5"/>
  <c r="J213" i="5" s="1"/>
  <c r="L213" i="5"/>
  <c r="K213" i="5"/>
  <c r="L211" i="5"/>
  <c r="K211" i="5"/>
  <c r="I211" i="5"/>
  <c r="J211" i="5" s="1"/>
  <c r="I209" i="5"/>
  <c r="J209" i="5" s="1"/>
  <c r="L209" i="5"/>
  <c r="K209" i="5"/>
  <c r="L214" i="5"/>
  <c r="K214" i="5"/>
  <c r="I214" i="5"/>
  <c r="J214" i="5" s="1"/>
  <c r="H275" i="3"/>
  <c r="H274" i="3"/>
  <c r="H273" i="3"/>
  <c r="H271" i="3"/>
  <c r="H269" i="3"/>
  <c r="H268" i="3"/>
  <c r="H267" i="3"/>
  <c r="H266" i="3"/>
  <c r="H272" i="3"/>
  <c r="H270" i="3"/>
  <c r="G275" i="3"/>
  <c r="I275" i="3" s="1"/>
  <c r="G274" i="3"/>
  <c r="I274" i="3" s="1"/>
  <c r="G273" i="3"/>
  <c r="G272" i="3"/>
  <c r="I272" i="3" s="1"/>
  <c r="G271" i="3"/>
  <c r="G270" i="3"/>
  <c r="I270" i="3" s="1"/>
  <c r="G269" i="3"/>
  <c r="I269" i="3" s="1"/>
  <c r="G268" i="3"/>
  <c r="I268" i="3" s="1"/>
  <c r="G267" i="3"/>
  <c r="I267" i="3" s="1"/>
  <c r="G266" i="3"/>
  <c r="K190" i="2"/>
  <c r="K200" i="2" s="1"/>
  <c r="K201" i="2" s="1"/>
  <c r="I190" i="2"/>
  <c r="J190" i="2" s="1"/>
  <c r="J200" i="2" s="1"/>
  <c r="L190" i="2"/>
  <c r="L200" i="2" s="1"/>
  <c r="L201" i="2" s="1"/>
  <c r="L205" i="5" l="1"/>
  <c r="L215" i="5" s="1"/>
  <c r="L216" i="5" s="1"/>
  <c r="K205" i="5"/>
  <c r="K215" i="5" s="1"/>
  <c r="K216" i="5" s="1"/>
  <c r="I205" i="5"/>
  <c r="J205" i="5" s="1"/>
  <c r="J215" i="5" s="1"/>
  <c r="J270" i="3"/>
  <c r="L270" i="3"/>
  <c r="K270" i="3"/>
  <c r="J274" i="3"/>
  <c r="L274" i="3"/>
  <c r="K274" i="3"/>
  <c r="J275" i="3"/>
  <c r="K275" i="3"/>
  <c r="L275" i="3"/>
  <c r="K268" i="3"/>
  <c r="J268" i="3"/>
  <c r="L268" i="3"/>
  <c r="J272" i="3"/>
  <c r="K272" i="3"/>
  <c r="L272" i="3"/>
  <c r="I266" i="3"/>
  <c r="K267" i="3"/>
  <c r="L267" i="3"/>
  <c r="J267" i="3"/>
  <c r="I271" i="3"/>
  <c r="K269" i="3"/>
  <c r="J269" i="3"/>
  <c r="L269" i="3"/>
  <c r="I273" i="3"/>
  <c r="G214" i="2"/>
  <c r="G210" i="2"/>
  <c r="G206" i="2"/>
  <c r="G209" i="2"/>
  <c r="G208" i="2"/>
  <c r="G207" i="2"/>
  <c r="G205" i="2"/>
  <c r="G211" i="2"/>
  <c r="G212" i="2"/>
  <c r="G213" i="2"/>
  <c r="F211" i="2"/>
  <c r="F207" i="2"/>
  <c r="F213" i="2"/>
  <c r="F212" i="2"/>
  <c r="F214" i="2"/>
  <c r="H214" i="2" s="1"/>
  <c r="F209" i="2"/>
  <c r="H209" i="2" s="1"/>
  <c r="F208" i="2"/>
  <c r="H208" i="2" s="1"/>
  <c r="F210" i="2"/>
  <c r="H210" i="2" s="1"/>
  <c r="F205" i="2"/>
  <c r="F206" i="2"/>
  <c r="F227" i="5" l="1"/>
  <c r="F223" i="5"/>
  <c r="F226" i="5"/>
  <c r="F222" i="5"/>
  <c r="F229" i="5"/>
  <c r="F225" i="5"/>
  <c r="F221" i="5"/>
  <c r="F224" i="5"/>
  <c r="F228" i="5"/>
  <c r="F220" i="5"/>
  <c r="G226" i="5"/>
  <c r="G222" i="5"/>
  <c r="G229" i="5"/>
  <c r="G225" i="5"/>
  <c r="G221" i="5"/>
  <c r="G228" i="5"/>
  <c r="G224" i="5"/>
  <c r="G220" i="5"/>
  <c r="G223" i="5"/>
  <c r="G227" i="5"/>
  <c r="H212" i="2"/>
  <c r="L212" i="2" s="1"/>
  <c r="H206" i="2"/>
  <c r="I206" i="2" s="1"/>
  <c r="J206" i="2" s="1"/>
  <c r="H207" i="2"/>
  <c r="K207" i="2" s="1"/>
  <c r="J273" i="3"/>
  <c r="L273" i="3"/>
  <c r="K273" i="3"/>
  <c r="J271" i="3"/>
  <c r="K271" i="3"/>
  <c r="L271" i="3"/>
  <c r="K266" i="3"/>
  <c r="L266" i="3"/>
  <c r="L276" i="3" s="1"/>
  <c r="L277" i="3" s="1"/>
  <c r="J266" i="3"/>
  <c r="H205" i="2"/>
  <c r="L214" i="2"/>
  <c r="I214" i="2"/>
  <c r="J214" i="2" s="1"/>
  <c r="K214" i="2"/>
  <c r="H211" i="2"/>
  <c r="L206" i="2"/>
  <c r="K206" i="2"/>
  <c r="K210" i="2"/>
  <c r="I210" i="2"/>
  <c r="J210" i="2" s="1"/>
  <c r="L210" i="2"/>
  <c r="K209" i="2"/>
  <c r="I209" i="2"/>
  <c r="J209" i="2" s="1"/>
  <c r="L209" i="2"/>
  <c r="L208" i="2"/>
  <c r="K208" i="2"/>
  <c r="I208" i="2"/>
  <c r="J208" i="2" s="1"/>
  <c r="H213" i="2"/>
  <c r="H224" i="5" l="1"/>
  <c r="K224" i="5" s="1"/>
  <c r="H222" i="5"/>
  <c r="H221" i="5"/>
  <c r="H226" i="5"/>
  <c r="H220" i="5"/>
  <c r="H225" i="5"/>
  <c r="H223" i="5"/>
  <c r="H228" i="5"/>
  <c r="H229" i="5"/>
  <c r="H227" i="5"/>
  <c r="I212" i="2"/>
  <c r="J212" i="2" s="1"/>
  <c r="K212" i="2"/>
  <c r="L207" i="2"/>
  <c r="I207" i="2"/>
  <c r="J207" i="2" s="1"/>
  <c r="H290" i="3"/>
  <c r="H289" i="3"/>
  <c r="H288" i="3"/>
  <c r="H287" i="3"/>
  <c r="H286" i="3"/>
  <c r="H285" i="3"/>
  <c r="H284" i="3"/>
  <c r="H283" i="3"/>
  <c r="H282" i="3"/>
  <c r="H281" i="3"/>
  <c r="K276" i="3"/>
  <c r="K277" i="3" s="1"/>
  <c r="L205" i="2"/>
  <c r="I205" i="2"/>
  <c r="J205" i="2" s="1"/>
  <c r="K205" i="2"/>
  <c r="K213" i="2"/>
  <c r="I213" i="2"/>
  <c r="J213" i="2" s="1"/>
  <c r="L213" i="2"/>
  <c r="I211" i="2"/>
  <c r="J211" i="2" s="1"/>
  <c r="L211" i="2"/>
  <c r="K211" i="2"/>
  <c r="L224" i="5" l="1"/>
  <c r="I224" i="5"/>
  <c r="J224" i="5" s="1"/>
  <c r="L225" i="5"/>
  <c r="K225" i="5"/>
  <c r="I225" i="5"/>
  <c r="J225" i="5" s="1"/>
  <c r="L226" i="5"/>
  <c r="K226" i="5"/>
  <c r="I226" i="5"/>
  <c r="J226" i="5" s="1"/>
  <c r="L228" i="5"/>
  <c r="K228" i="5"/>
  <c r="I228" i="5"/>
  <c r="J228" i="5" s="1"/>
  <c r="L222" i="5"/>
  <c r="I222" i="5"/>
  <c r="J222" i="5" s="1"/>
  <c r="K222" i="5"/>
  <c r="L223" i="5"/>
  <c r="K223" i="5"/>
  <c r="I223" i="5"/>
  <c r="J223" i="5" s="1"/>
  <c r="L227" i="5"/>
  <c r="K227" i="5"/>
  <c r="I227" i="5"/>
  <c r="J227" i="5" s="1"/>
  <c r="L229" i="5"/>
  <c r="K229" i="5"/>
  <c r="I229" i="5"/>
  <c r="J229" i="5" s="1"/>
  <c r="L220" i="5"/>
  <c r="K220" i="5"/>
  <c r="I220" i="5"/>
  <c r="J220" i="5" s="1"/>
  <c r="I221" i="5"/>
  <c r="J221" i="5" s="1"/>
  <c r="L221" i="5"/>
  <c r="K221" i="5"/>
  <c r="J215" i="2"/>
  <c r="G290" i="3"/>
  <c r="I290" i="3" s="1"/>
  <c r="G289" i="3"/>
  <c r="I289" i="3" s="1"/>
  <c r="G288" i="3"/>
  <c r="I288" i="3" s="1"/>
  <c r="G287" i="3"/>
  <c r="I287" i="3" s="1"/>
  <c r="G286" i="3"/>
  <c r="I286" i="3" s="1"/>
  <c r="G285" i="3"/>
  <c r="I285" i="3" s="1"/>
  <c r="G284" i="3"/>
  <c r="I284" i="3" s="1"/>
  <c r="G283" i="3"/>
  <c r="I283" i="3" s="1"/>
  <c r="G282" i="3"/>
  <c r="I282" i="3" s="1"/>
  <c r="G281" i="3"/>
  <c r="K215" i="2"/>
  <c r="K216" i="2" s="1"/>
  <c r="L215" i="2"/>
  <c r="L216" i="2" s="1"/>
  <c r="J230" i="5" l="1"/>
  <c r="K230" i="5"/>
  <c r="K231" i="5" s="1"/>
  <c r="L230" i="5"/>
  <c r="L231" i="5" s="1"/>
  <c r="L287" i="3"/>
  <c r="K287" i="3"/>
  <c r="J287" i="3"/>
  <c r="J284" i="3"/>
  <c r="L284" i="3"/>
  <c r="K284" i="3"/>
  <c r="K289" i="3"/>
  <c r="J289" i="3"/>
  <c r="L289" i="3"/>
  <c r="K283" i="3"/>
  <c r="J283" i="3"/>
  <c r="L283" i="3"/>
  <c r="L288" i="3"/>
  <c r="J288" i="3"/>
  <c r="K288" i="3"/>
  <c r="I281" i="3"/>
  <c r="J285" i="3"/>
  <c r="K285" i="3"/>
  <c r="L285" i="3"/>
  <c r="L282" i="3"/>
  <c r="K282" i="3"/>
  <c r="J282" i="3"/>
  <c r="K286" i="3"/>
  <c r="L286" i="3"/>
  <c r="J286" i="3"/>
  <c r="L290" i="3"/>
  <c r="J290" i="3"/>
  <c r="K290" i="3"/>
  <c r="G226" i="2"/>
  <c r="G222" i="2"/>
  <c r="G225" i="2"/>
  <c r="G224" i="2"/>
  <c r="G223" i="2"/>
  <c r="G221" i="2"/>
  <c r="G220" i="2"/>
  <c r="G229" i="2"/>
  <c r="G228" i="2"/>
  <c r="G227" i="2"/>
  <c r="F227" i="2"/>
  <c r="F223" i="2"/>
  <c r="F229" i="2"/>
  <c r="F228" i="2"/>
  <c r="F225" i="2"/>
  <c r="H225" i="2" s="1"/>
  <c r="F224" i="2"/>
  <c r="H224" i="2" s="1"/>
  <c r="F226" i="2"/>
  <c r="H226" i="2" s="1"/>
  <c r="F221" i="2"/>
  <c r="H221" i="2" s="1"/>
  <c r="F220" i="2"/>
  <c r="F222" i="2"/>
  <c r="H222" i="2" s="1"/>
  <c r="G242" i="5" l="1"/>
  <c r="G238" i="5"/>
  <c r="G241" i="5"/>
  <c r="G237" i="5"/>
  <c r="G244" i="5"/>
  <c r="G240" i="5"/>
  <c r="G236" i="5"/>
  <c r="G235" i="5"/>
  <c r="G239" i="5"/>
  <c r="G243" i="5"/>
  <c r="F243" i="5"/>
  <c r="F239" i="5"/>
  <c r="H239" i="5" s="1"/>
  <c r="F235" i="5"/>
  <c r="F242" i="5"/>
  <c r="F238" i="5"/>
  <c r="H238" i="5" s="1"/>
  <c r="F241" i="5"/>
  <c r="H241" i="5" s="1"/>
  <c r="F237" i="5"/>
  <c r="F236" i="5"/>
  <c r="F240" i="5"/>
  <c r="H240" i="5" s="1"/>
  <c r="F244" i="5"/>
  <c r="H244" i="5" s="1"/>
  <c r="H223" i="2"/>
  <c r="H228" i="2"/>
  <c r="L281" i="3"/>
  <c r="L291" i="3" s="1"/>
  <c r="L292" i="3" s="1"/>
  <c r="J281" i="3"/>
  <c r="K281" i="3"/>
  <c r="K291" i="3" s="1"/>
  <c r="K292" i="3" s="1"/>
  <c r="I222" i="2"/>
  <c r="J222" i="2" s="1"/>
  <c r="L222" i="2"/>
  <c r="K222" i="2"/>
  <c r="K223" i="2"/>
  <c r="L223" i="2"/>
  <c r="I223" i="2"/>
  <c r="J223" i="2" s="1"/>
  <c r="H220" i="2"/>
  <c r="K225" i="2"/>
  <c r="I225" i="2"/>
  <c r="J225" i="2" s="1"/>
  <c r="L225" i="2"/>
  <c r="H227" i="2"/>
  <c r="L221" i="2"/>
  <c r="I221" i="2"/>
  <c r="J221" i="2" s="1"/>
  <c r="K221" i="2"/>
  <c r="L224" i="2"/>
  <c r="K224" i="2"/>
  <c r="I224" i="2"/>
  <c r="J224" i="2" s="1"/>
  <c r="K228" i="2"/>
  <c r="L228" i="2"/>
  <c r="I228" i="2"/>
  <c r="J228" i="2" s="1"/>
  <c r="I226" i="2"/>
  <c r="J226" i="2" s="1"/>
  <c r="L226" i="2"/>
  <c r="K226" i="2"/>
  <c r="H229" i="2"/>
  <c r="H242" i="5" l="1"/>
  <c r="H243" i="5"/>
  <c r="L244" i="5"/>
  <c r="K244" i="5"/>
  <c r="I244" i="5"/>
  <c r="J244" i="5" s="1"/>
  <c r="I241" i="5"/>
  <c r="J241" i="5" s="1"/>
  <c r="L241" i="5"/>
  <c r="K241" i="5"/>
  <c r="L239" i="5"/>
  <c r="K239" i="5"/>
  <c r="I239" i="5"/>
  <c r="J239" i="5" s="1"/>
  <c r="L240" i="5"/>
  <c r="K240" i="5"/>
  <c r="I240" i="5"/>
  <c r="J240" i="5" s="1"/>
  <c r="L238" i="5"/>
  <c r="I238" i="5"/>
  <c r="J238" i="5" s="1"/>
  <c r="K238" i="5"/>
  <c r="L243" i="5"/>
  <c r="K243" i="5"/>
  <c r="I243" i="5"/>
  <c r="J243" i="5" s="1"/>
  <c r="H236" i="5"/>
  <c r="L242" i="5"/>
  <c r="K242" i="5"/>
  <c r="I242" i="5"/>
  <c r="J242" i="5" s="1"/>
  <c r="H237" i="5"/>
  <c r="H235" i="5"/>
  <c r="G305" i="3"/>
  <c r="G304" i="3"/>
  <c r="G303" i="3"/>
  <c r="G302" i="3"/>
  <c r="I302" i="3" s="1"/>
  <c r="G301" i="3"/>
  <c r="G300" i="3"/>
  <c r="G299" i="3"/>
  <c r="I299" i="3" s="1"/>
  <c r="G298" i="3"/>
  <c r="I298" i="3" s="1"/>
  <c r="G297" i="3"/>
  <c r="G296" i="3"/>
  <c r="H305" i="3"/>
  <c r="H303" i="3"/>
  <c r="H301" i="3"/>
  <c r="H299" i="3"/>
  <c r="H297" i="3"/>
  <c r="H304" i="3"/>
  <c r="H302" i="3"/>
  <c r="H300" i="3"/>
  <c r="H298" i="3"/>
  <c r="H296" i="3"/>
  <c r="I227" i="2"/>
  <c r="J227" i="2" s="1"/>
  <c r="L227" i="2"/>
  <c r="K227" i="2"/>
  <c r="I229" i="2"/>
  <c r="J229" i="2" s="1"/>
  <c r="L229" i="2"/>
  <c r="K229" i="2"/>
  <c r="L220" i="2"/>
  <c r="K220" i="2"/>
  <c r="K230" i="2" s="1"/>
  <c r="K231" i="2" s="1"/>
  <c r="I220" i="2"/>
  <c r="J220" i="2" s="1"/>
  <c r="L237" i="5" l="1"/>
  <c r="I237" i="5"/>
  <c r="J237" i="5" s="1"/>
  <c r="K237" i="5"/>
  <c r="L236" i="5"/>
  <c r="K236" i="5"/>
  <c r="I236" i="5"/>
  <c r="J236" i="5" s="1"/>
  <c r="L235" i="5"/>
  <c r="K235" i="5"/>
  <c r="K245" i="5" s="1"/>
  <c r="K246" i="5" s="1"/>
  <c r="I235" i="5"/>
  <c r="J235" i="5" s="1"/>
  <c r="L230" i="2"/>
  <c r="L231" i="2" s="1"/>
  <c r="G241" i="2" s="1"/>
  <c r="K298" i="3"/>
  <c r="J298" i="3"/>
  <c r="L298" i="3"/>
  <c r="K302" i="3"/>
  <c r="J302" i="3"/>
  <c r="L302" i="3"/>
  <c r="J299" i="3"/>
  <c r="K299" i="3"/>
  <c r="L299" i="3"/>
  <c r="I303" i="3"/>
  <c r="I296" i="3"/>
  <c r="I300" i="3"/>
  <c r="I304" i="3"/>
  <c r="I297" i="3"/>
  <c r="I301" i="3"/>
  <c r="I305" i="3"/>
  <c r="F243" i="2"/>
  <c r="F239" i="2"/>
  <c r="F235" i="2"/>
  <c r="F244" i="2"/>
  <c r="F241" i="2"/>
  <c r="F240" i="2"/>
  <c r="F242" i="2"/>
  <c r="F237" i="2"/>
  <c r="F236" i="2"/>
  <c r="F238" i="2"/>
  <c r="G238" i="2"/>
  <c r="G240" i="2"/>
  <c r="G237" i="2"/>
  <c r="G235" i="2"/>
  <c r="G243" i="2"/>
  <c r="J230" i="2"/>
  <c r="J245" i="5" l="1"/>
  <c r="L245" i="5"/>
  <c r="L246" i="5" s="1"/>
  <c r="G244" i="2"/>
  <c r="H244" i="2" s="1"/>
  <c r="G239" i="2"/>
  <c r="H239" i="2" s="1"/>
  <c r="G242" i="2"/>
  <c r="G236" i="2"/>
  <c r="H236" i="2" s="1"/>
  <c r="K297" i="3"/>
  <c r="L297" i="3"/>
  <c r="J297" i="3"/>
  <c r="L304" i="3"/>
  <c r="K304" i="3"/>
  <c r="J304" i="3"/>
  <c r="J303" i="3"/>
  <c r="L303" i="3"/>
  <c r="K303" i="3"/>
  <c r="K305" i="3"/>
  <c r="L305" i="3"/>
  <c r="J305" i="3"/>
  <c r="L300" i="3"/>
  <c r="J300" i="3"/>
  <c r="K300" i="3"/>
  <c r="K301" i="3"/>
  <c r="L301" i="3"/>
  <c r="J301" i="3"/>
  <c r="L296" i="3"/>
  <c r="K296" i="3"/>
  <c r="K306" i="3" s="1"/>
  <c r="K307" i="3" s="1"/>
  <c r="J296" i="3"/>
  <c r="H237" i="2"/>
  <c r="H242" i="2"/>
  <c r="H235" i="2"/>
  <c r="H240" i="2"/>
  <c r="H238" i="2"/>
  <c r="H241" i="2"/>
  <c r="H243" i="2"/>
  <c r="L244" i="2" l="1"/>
  <c r="I244" i="2"/>
  <c r="J244" i="2" s="1"/>
  <c r="K244" i="2"/>
  <c r="L306" i="3"/>
  <c r="L307" i="3" s="1"/>
  <c r="G320" i="3"/>
  <c r="G319" i="3"/>
  <c r="G318" i="3"/>
  <c r="G317" i="3"/>
  <c r="G316" i="3"/>
  <c r="G315" i="3"/>
  <c r="G314" i="3"/>
  <c r="G313" i="3"/>
  <c r="G312" i="3"/>
  <c r="G311" i="3"/>
  <c r="I238" i="2"/>
  <c r="J238" i="2" s="1"/>
  <c r="L238" i="2"/>
  <c r="K238" i="2"/>
  <c r="L235" i="2"/>
  <c r="I235" i="2"/>
  <c r="J235" i="2" s="1"/>
  <c r="K235" i="2"/>
  <c r="L236" i="2"/>
  <c r="K236" i="2"/>
  <c r="I236" i="2"/>
  <c r="J236" i="2" s="1"/>
  <c r="L240" i="2"/>
  <c r="K240" i="2"/>
  <c r="I240" i="2"/>
  <c r="J240" i="2" s="1"/>
  <c r="L243" i="2"/>
  <c r="I243" i="2"/>
  <c r="J243" i="2" s="1"/>
  <c r="K243" i="2"/>
  <c r="I241" i="2"/>
  <c r="J241" i="2" s="1"/>
  <c r="L241" i="2"/>
  <c r="K241" i="2"/>
  <c r="I239" i="2"/>
  <c r="J239" i="2" s="1"/>
  <c r="L239" i="2"/>
  <c r="K239" i="2"/>
  <c r="L242" i="2"/>
  <c r="I242" i="2"/>
  <c r="J242" i="2" s="1"/>
  <c r="K242" i="2"/>
  <c r="I237" i="2"/>
  <c r="J237" i="2" s="1"/>
  <c r="L237" i="2"/>
  <c r="K237" i="2"/>
  <c r="I319" i="3" l="1"/>
  <c r="I314" i="3"/>
  <c r="I313" i="3"/>
  <c r="H320" i="3"/>
  <c r="I320" i="3" s="1"/>
  <c r="H318" i="3"/>
  <c r="I318" i="3" s="1"/>
  <c r="H316" i="3"/>
  <c r="I316" i="3" s="1"/>
  <c r="H314" i="3"/>
  <c r="H312" i="3"/>
  <c r="I312" i="3" s="1"/>
  <c r="H319" i="3"/>
  <c r="H315" i="3"/>
  <c r="I315" i="3" s="1"/>
  <c r="H311" i="3"/>
  <c r="H317" i="3"/>
  <c r="I317" i="3" s="1"/>
  <c r="H313" i="3"/>
  <c r="L245" i="2"/>
  <c r="L246" i="2" s="1"/>
  <c r="K245" i="2"/>
  <c r="K246" i="2" s="1"/>
  <c r="J245" i="2"/>
  <c r="L317" i="3" l="1"/>
  <c r="K317" i="3"/>
  <c r="J317" i="3"/>
  <c r="J312" i="3"/>
  <c r="L312" i="3"/>
  <c r="K312" i="3"/>
  <c r="J320" i="3"/>
  <c r="L320" i="3"/>
  <c r="K320" i="3"/>
  <c r="K315" i="3"/>
  <c r="L315" i="3"/>
  <c r="J315" i="3"/>
  <c r="J316" i="3"/>
  <c r="L316" i="3"/>
  <c r="K316" i="3"/>
  <c r="J318" i="3"/>
  <c r="K318" i="3"/>
  <c r="L318" i="3"/>
  <c r="J319" i="3"/>
  <c r="K319" i="3"/>
  <c r="L319" i="3"/>
  <c r="J313" i="3"/>
  <c r="K313" i="3"/>
  <c r="L313" i="3"/>
  <c r="J314" i="3"/>
  <c r="K314" i="3"/>
  <c r="L314" i="3"/>
  <c r="I311" i="3"/>
  <c r="J311" i="3" l="1"/>
  <c r="K311" i="3"/>
  <c r="K321" i="3" s="1"/>
  <c r="K322" i="3" s="1"/>
  <c r="L311" i="3"/>
  <c r="L321" i="3" s="1"/>
  <c r="L322" i="3" s="1"/>
  <c r="H334" i="3" l="1"/>
  <c r="H332" i="3"/>
  <c r="H330" i="3"/>
  <c r="H328" i="3"/>
  <c r="H326" i="3"/>
  <c r="H335" i="3"/>
  <c r="H333" i="3"/>
  <c r="H331" i="3"/>
  <c r="H329" i="3"/>
  <c r="H327" i="3"/>
  <c r="G335" i="3"/>
  <c r="I335" i="3" s="1"/>
  <c r="G334" i="3"/>
  <c r="I334" i="3" s="1"/>
  <c r="G333" i="3"/>
  <c r="G332" i="3"/>
  <c r="I332" i="3" s="1"/>
  <c r="G331" i="3"/>
  <c r="G330" i="3"/>
  <c r="I330" i="3" s="1"/>
  <c r="G329" i="3"/>
  <c r="I329" i="3" s="1"/>
  <c r="G328" i="3"/>
  <c r="G327" i="3"/>
  <c r="I327" i="3" s="1"/>
  <c r="G326" i="3"/>
  <c r="I326" i="3" l="1"/>
  <c r="J330" i="3"/>
  <c r="K330" i="3"/>
  <c r="L330" i="3"/>
  <c r="J334" i="3"/>
  <c r="L334" i="3"/>
  <c r="K334" i="3"/>
  <c r="L327" i="3"/>
  <c r="K327" i="3"/>
  <c r="J327" i="3"/>
  <c r="I331" i="3"/>
  <c r="L335" i="3"/>
  <c r="K335" i="3"/>
  <c r="J335" i="3"/>
  <c r="I328" i="3"/>
  <c r="J332" i="3"/>
  <c r="K332" i="3"/>
  <c r="L332" i="3"/>
  <c r="J329" i="3"/>
  <c r="K329" i="3"/>
  <c r="L329" i="3"/>
  <c r="I333" i="3"/>
  <c r="K328" i="3" l="1"/>
  <c r="L328" i="3"/>
  <c r="J328" i="3"/>
  <c r="L331" i="3"/>
  <c r="J331" i="3"/>
  <c r="K331" i="3"/>
  <c r="K333" i="3"/>
  <c r="J333" i="3"/>
  <c r="L333" i="3"/>
  <c r="J326" i="3"/>
  <c r="L326" i="3"/>
  <c r="K326" i="3"/>
  <c r="K336" i="3" s="1"/>
  <c r="K337" i="3" s="1"/>
  <c r="G350" i="3" l="1"/>
  <c r="G349" i="3"/>
  <c r="G348" i="3"/>
  <c r="G347" i="3"/>
  <c r="G346" i="3"/>
  <c r="G345" i="3"/>
  <c r="G344" i="3"/>
  <c r="G343" i="3"/>
  <c r="G342" i="3"/>
  <c r="G341" i="3"/>
  <c r="L336" i="3"/>
  <c r="L337" i="3" s="1"/>
  <c r="H350" i="3" l="1"/>
  <c r="I350" i="3" s="1"/>
  <c r="H349" i="3"/>
  <c r="I349" i="3" s="1"/>
  <c r="H348" i="3"/>
  <c r="H347" i="3"/>
  <c r="I347" i="3" s="1"/>
  <c r="H346" i="3"/>
  <c r="H345" i="3"/>
  <c r="I345" i="3" s="1"/>
  <c r="H344" i="3"/>
  <c r="H343" i="3"/>
  <c r="I343" i="3" s="1"/>
  <c r="H342" i="3"/>
  <c r="H341" i="3"/>
  <c r="I344" i="3"/>
  <c r="I348" i="3"/>
  <c r="I341" i="3"/>
  <c r="I342" i="3"/>
  <c r="I346" i="3"/>
  <c r="L343" i="3" l="1"/>
  <c r="J343" i="3"/>
  <c r="K343" i="3"/>
  <c r="L347" i="3"/>
  <c r="J347" i="3"/>
  <c r="K347" i="3"/>
  <c r="L345" i="3"/>
  <c r="K345" i="3"/>
  <c r="J345" i="3"/>
  <c r="L349" i="3"/>
  <c r="K349" i="3"/>
  <c r="J349" i="3"/>
  <c r="L350" i="3"/>
  <c r="J350" i="3"/>
  <c r="K350" i="3"/>
  <c r="L346" i="3"/>
  <c r="J346" i="3"/>
  <c r="K346" i="3"/>
  <c r="L341" i="3"/>
  <c r="K341" i="3"/>
  <c r="K351" i="3" s="1"/>
  <c r="K352" i="3" s="1"/>
  <c r="J341" i="3"/>
  <c r="L342" i="3"/>
  <c r="J342" i="3"/>
  <c r="K342" i="3"/>
  <c r="L348" i="3"/>
  <c r="K348" i="3"/>
  <c r="J348" i="3"/>
  <c r="L344" i="3"/>
  <c r="K344" i="3"/>
  <c r="J344" i="3"/>
  <c r="L351" i="3" l="1"/>
  <c r="L352" i="3" s="1"/>
</calcChain>
</file>

<file path=xl/sharedStrings.xml><?xml version="1.0" encoding="utf-8"?>
<sst xmlns="http://schemas.openxmlformats.org/spreadsheetml/2006/main" count="974" uniqueCount="84">
  <si>
    <t>Gradient Descent (Iterative Optimiser Algorithm)</t>
  </si>
  <si>
    <t>What is Gradiant ?</t>
  </si>
  <si>
    <t>Gradiant mean slope of rate of change / derivative</t>
  </si>
  <si>
    <t>What is Descent ?</t>
  </si>
  <si>
    <t>Falling</t>
  </si>
  <si>
    <t>Types of Gradiant Descent</t>
  </si>
  <si>
    <t>1. Batch Gradiant Descent
2. Stochastic Gradiant Descent
3. Mini Batch Gradiant Descent</t>
  </si>
  <si>
    <t>What is Gredient Descent ?</t>
  </si>
  <si>
    <t>1. Gradient descent is an optimization algorithm used to find the values of parameters (coefficients) of a function (f) that minimizes a cost function (cost).
2. Gradient descent is best used when the parameters cannot be calculated analytically (e.g. using linear algebra) and must be searched for by an optimization algorithm.
3. Gradient descent is an iterative optimization algorithm to find the minimum value of a function.
4. It is also called trail and error</t>
  </si>
  <si>
    <t>Stepss in Gredient Descent</t>
  </si>
  <si>
    <t>1. Initialize parameters (Weights and bias) at random position or simply as zero.
2. Calculate cost function (J).
3. Take the partial derivative of the cost function with respect to Weights and bias (dW and db).
4. Change parameters values as:
Wnew = W – learning rate * dW
Bnew = b – learning rate * db
5. Again, start from step 2 with new values of W and b and repeat the same for ‘n’ no. of iterations. With each iteration, the value of cost will progressively decrease and eventually end up with flat value / convergence.</t>
  </si>
  <si>
    <t>What is Cost Function in Gredient Descent ?</t>
  </si>
  <si>
    <t>Cost function in gredient descent is a function which minimize the parameters over our dataset like mean square error
 1/n *Sum(Actual y - Predicted y)^2</t>
  </si>
  <si>
    <t>Derivative and Partial Derivate of Parameter</t>
  </si>
  <si>
    <t>Example</t>
  </si>
  <si>
    <t>Start with a random point on the function and move in the negative direction of the gradient of the function to reach the local or global minima</t>
  </si>
  <si>
    <t>Graph</t>
  </si>
  <si>
    <t>Batch Gradient Descent:</t>
  </si>
  <si>
    <t xml:space="preserve"> Batch Gradient Descent involves calculations over the full training set at each step as a result of which it is very slow on very large training data. Thus, it becomes very computationally expensive to do Batch GD. However, this is great for convex or relatively smooth error manifolds. Also, Batch GD scales well with the number of features.</t>
  </si>
  <si>
    <t>S.NO.</t>
  </si>
  <si>
    <t>BATCH GRADIENT DESCENT</t>
  </si>
  <si>
    <t>STOCHASTIC GRADIENT DESCENT</t>
  </si>
  <si>
    <t>Computes gradient using the whole Training sample</t>
  </si>
  <si>
    <t>Computes gradient using a single Training sample</t>
  </si>
  <si>
    <t>Stochastic Gradient Descent:</t>
  </si>
  <si>
    <t xml:space="preserve"> SGD tries to solve the main problem in Batch Gradient descent which is the usage of whole training data to calculate gradients as each step. SGD is stochastic in nature i.e it picks up a “random” instance of training data at each step and then computes the gradient making it much faster as there is much fewer data to manipulate at a single time, unlike Batch GD.</t>
  </si>
  <si>
    <t>Slow and computationally expensive algorithm</t>
  </si>
  <si>
    <t>Faster and less computationally expensive than Batch GD</t>
  </si>
  <si>
    <t>Mini Batch Gradient Descent:</t>
  </si>
  <si>
    <t>Not suggested for huge training samples.</t>
  </si>
  <si>
    <t>Can be used for large training samples.</t>
  </si>
  <si>
    <t>Deterministic in nature.</t>
  </si>
  <si>
    <t>Stochastic in nature.</t>
  </si>
  <si>
    <t>Gives optimal solution given sufficient time to converge.</t>
  </si>
  <si>
    <t>Gives good solution but not optimal.</t>
  </si>
  <si>
    <t>No random shuffling of points are required.</t>
  </si>
  <si>
    <t>The data sample should be in a random order, and this is why we want to shuffle the training set for every epoch.</t>
  </si>
  <si>
    <t>Can’t escape shallow local minima easily.</t>
  </si>
  <si>
    <t>SGD can escape shallow local minima more easily.</t>
  </si>
  <si>
    <t>Convergence is slow.</t>
  </si>
  <si>
    <t>Reaches rthe convergence much faster.</t>
  </si>
  <si>
    <t>Gradient Descent</t>
  </si>
  <si>
    <t>Linear Regression function: Y = a+bx</t>
  </si>
  <si>
    <t>Rondomly selecting Slope</t>
  </si>
  <si>
    <t>Rondomly selecting Intercept</t>
  </si>
  <si>
    <t>Number of iterations</t>
  </si>
  <si>
    <t>X</t>
  </si>
  <si>
    <t>Y</t>
  </si>
  <si>
    <t>Standardization</t>
  </si>
  <si>
    <t>Intercept</t>
  </si>
  <si>
    <t>Slope</t>
  </si>
  <si>
    <t>Pred Y</t>
  </si>
  <si>
    <t>SSE</t>
  </si>
  <si>
    <t>House Size</t>
  </si>
  <si>
    <t>House Price</t>
  </si>
  <si>
    <t>a</t>
  </si>
  <si>
    <t>b</t>
  </si>
  <si>
    <t>SSE1</t>
  </si>
  <si>
    <t>SSE2</t>
  </si>
  <si>
    <t>dSSE/da = -(Y-Pred Y)</t>
  </si>
  <si>
    <t>dSSE/db = -(Y-Pred Y)X</t>
  </si>
  <si>
    <t>Updating rule</t>
  </si>
  <si>
    <t>Slop</t>
  </si>
  <si>
    <t>y = a+bx</t>
  </si>
  <si>
    <t>x</t>
  </si>
  <si>
    <t>y</t>
  </si>
  <si>
    <t>Pred y</t>
  </si>
  <si>
    <t>Error</t>
  </si>
  <si>
    <t>Delta a</t>
  </si>
  <si>
    <t>Delta b</t>
  </si>
  <si>
    <t>Here We will stop the trail and error method due to at this stage the error not getting down further</t>
  </si>
  <si>
    <t>db</t>
  </si>
  <si>
    <t>dw</t>
  </si>
  <si>
    <t>Example 2</t>
  </si>
  <si>
    <t>B</t>
  </si>
  <si>
    <t>W</t>
  </si>
  <si>
    <t>Pred.House Price</t>
  </si>
  <si>
    <t>SSR</t>
  </si>
  <si>
    <t>dSSE/db = -(Y-Pred Y)</t>
  </si>
  <si>
    <t>dSSE/dw = -(Y-Pred Y)X</t>
  </si>
  <si>
    <t>Rule Updating</t>
  </si>
  <si>
    <t>B0</t>
  </si>
  <si>
    <t>B1</t>
  </si>
  <si>
    <t>Y_pred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</si>
</sst>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x14ac:knownFonts="1">
    <font>
      <sz val="11"/>
      <color theme="1"/>
      <name val="Calibri"/>
      <family val="2"/>
      <scheme val="minor"/>
    </font>
    <font>
      <b/>
      <sz val="11"/>
      <color theme="0"/>
      <name val="Calibri"/>
      <family val="2"/>
      <scheme val="minor"/>
    </font>
    <font>
      <b/>
      <sz val="11"/>
      <color theme="1"/>
      <name val="Calibri"/>
      <family val="2"/>
      <scheme val="minor"/>
    </font>
    <font>
      <sz val="24"/>
      <color theme="1"/>
      <name val="Calibri"/>
      <family val="2"/>
      <scheme val="minor"/>
    </font>
    <font>
      <b/>
      <sz val="8"/>
      <color rgb="FF000000"/>
      <name val="Arial"/>
      <family val="2"/>
    </font>
    <font>
      <sz val="12"/>
      <color theme="1"/>
      <name val="Arial"/>
      <family val="2"/>
    </font>
    <font>
      <i/>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C6EBD9"/>
        <bgColor indexed="64"/>
      </patternFill>
    </fill>
    <fill>
      <patternFill patternType="solid">
        <fgColor rgb="FFFFFFFF"/>
        <bgColor indexed="64"/>
      </patternFill>
    </fill>
    <fill>
      <patternFill patternType="solid">
        <fgColor rgb="FF7030A0"/>
        <bgColor indexed="64"/>
      </patternFill>
    </fill>
    <fill>
      <patternFill patternType="solid">
        <fgColor rgb="FF92D050"/>
        <bgColor indexed="64"/>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5FB962"/>
      </left>
      <right style="medium">
        <color rgb="FF5FB962"/>
      </right>
      <top style="medium">
        <color rgb="FF5FB962"/>
      </top>
      <bottom style="medium">
        <color rgb="FF5FB962"/>
      </bottom>
      <diagonal/>
    </border>
    <border>
      <left style="medium">
        <color rgb="FF5FB962"/>
      </left>
      <right style="medium">
        <color rgb="FF5FB962"/>
      </right>
      <top style="medium">
        <color rgb="FF5FB962"/>
      </top>
      <bottom style="medium">
        <color rgb="FFEDEDED"/>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0" fillId="0" borderId="1" xfId="0" applyBorder="1"/>
    <xf numFmtId="0" fontId="0" fillId="0" borderId="2" xfId="0" applyBorder="1" applyAlignment="1">
      <alignment vertical="center"/>
    </xf>
    <xf numFmtId="0" fontId="0" fillId="0" borderId="3" xfId="0" applyBorder="1" applyAlignment="1">
      <alignment wrapText="1"/>
    </xf>
    <xf numFmtId="0" fontId="0" fillId="0" borderId="2" xfId="0" applyBorder="1"/>
    <xf numFmtId="0" fontId="0" fillId="0" borderId="3" xfId="0" applyFill="1" applyBorder="1" applyAlignment="1">
      <alignment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0" xfId="0" applyBorder="1"/>
    <xf numFmtId="0" fontId="0" fillId="0" borderId="8" xfId="0" applyBorder="1"/>
    <xf numFmtId="0" fontId="0" fillId="0" borderId="0" xfId="0" applyAlignment="1">
      <alignment horizontal="left"/>
    </xf>
    <xf numFmtId="0" fontId="0" fillId="0" borderId="9" xfId="0" applyBorder="1"/>
    <xf numFmtId="0" fontId="0" fillId="0" borderId="10" xfId="0" applyBorder="1"/>
    <xf numFmtId="0" fontId="0" fillId="0" borderId="11" xfId="0" applyBorder="1"/>
    <xf numFmtId="0" fontId="0" fillId="0" borderId="0" xfId="0" applyAlignment="1">
      <alignment vertical="center"/>
    </xf>
    <xf numFmtId="0" fontId="0" fillId="0" borderId="0" xfId="0" applyAlignment="1">
      <alignment wrapText="1"/>
    </xf>
    <xf numFmtId="0" fontId="4" fillId="3" borderId="12" xfId="0" applyFont="1" applyFill="1" applyBorder="1" applyAlignment="1">
      <alignment horizontal="center" vertical="center" wrapText="1"/>
    </xf>
    <xf numFmtId="164" fontId="0" fillId="0" borderId="0" xfId="0" applyNumberFormat="1"/>
    <xf numFmtId="0" fontId="5" fillId="4" borderId="12" xfId="0" applyFont="1" applyFill="1" applyBorder="1" applyAlignment="1">
      <alignment horizontal="left" vertical="center" wrapText="1"/>
    </xf>
    <xf numFmtId="0" fontId="0" fillId="0" borderId="0" xfId="0" applyFill="1" applyBorder="1"/>
    <xf numFmtId="0" fontId="5" fillId="4" borderId="13" xfId="0" applyFont="1" applyFill="1" applyBorder="1" applyAlignment="1">
      <alignment horizontal="left" vertical="center" wrapText="1"/>
    </xf>
    <xf numFmtId="0" fontId="6" fillId="0" borderId="0" xfId="0" applyFont="1"/>
    <xf numFmtId="0" fontId="1" fillId="5" borderId="14" xfId="0" applyFont="1" applyFill="1" applyBorder="1" applyAlignment="1">
      <alignment horizontal="center"/>
    </xf>
    <xf numFmtId="0" fontId="0" fillId="0" borderId="14" xfId="0" applyBorder="1"/>
    <xf numFmtId="2" fontId="0" fillId="0" borderId="14" xfId="0" applyNumberFormat="1" applyBorder="1"/>
    <xf numFmtId="165" fontId="0" fillId="0" borderId="14" xfId="0" applyNumberFormat="1" applyBorder="1"/>
    <xf numFmtId="165" fontId="0" fillId="2" borderId="14" xfId="0" applyNumberFormat="1" applyFill="1" applyBorder="1"/>
    <xf numFmtId="2" fontId="0" fillId="2" borderId="14" xfId="0" applyNumberFormat="1" applyFill="1" applyBorder="1"/>
    <xf numFmtId="0" fontId="7" fillId="6" borderId="14" xfId="0" applyFont="1" applyFill="1" applyBorder="1" applyAlignment="1">
      <alignment horizontal="center"/>
    </xf>
    <xf numFmtId="2" fontId="0" fillId="6" borderId="14" xfId="0" applyNumberFormat="1" applyFill="1" applyBorder="1"/>
    <xf numFmtId="0" fontId="2" fillId="6" borderId="14" xfId="0" applyFont="1" applyFill="1" applyBorder="1" applyAlignment="1">
      <alignment horizontal="center"/>
    </xf>
    <xf numFmtId="0" fontId="0" fillId="2" borderId="0" xfId="0" applyFill="1"/>
    <xf numFmtId="0" fontId="0" fillId="0" borderId="0" xfId="0" applyFill="1"/>
    <xf numFmtId="2" fontId="0" fillId="0" borderId="0" xfId="0" applyNumberFormat="1"/>
    <xf numFmtId="165" fontId="0" fillId="0" borderId="0" xfId="0" applyNumberFormat="1"/>
    <xf numFmtId="2" fontId="0" fillId="2" borderId="0" xfId="0" applyNumberFormat="1" applyFill="1"/>
    <xf numFmtId="0" fontId="1" fillId="5" borderId="14" xfId="0" applyFont="1" applyFill="1" applyBorder="1" applyAlignment="1">
      <alignment horizontal="center"/>
    </xf>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xf numFmtId="0" fontId="1" fillId="5" borderId="14" xfId="0" applyFont="1" applyFill="1" applyBorder="1" applyAlignment="1">
      <alignment horizontal="center"/>
    </xf>
    <xf numFmtId="0" fontId="1" fillId="5" borderId="1" xfId="0" applyFont="1" applyFill="1" applyBorder="1" applyAlignment="1">
      <alignment horizontal="center"/>
    </xf>
    <xf numFmtId="0" fontId="1" fillId="5" borderId="3" xfId="0" applyFont="1" applyFill="1" applyBorder="1" applyAlignment="1">
      <alignment horizontal="center"/>
    </xf>
    <xf numFmtId="0" fontId="2" fillId="6" borderId="15" xfId="0" applyFont="1" applyFill="1" applyBorder="1" applyAlignment="1">
      <alignment horizontal="center" vertical="center"/>
    </xf>
    <xf numFmtId="0" fontId="2" fillId="6" borderId="16" xfId="0" applyFont="1" applyFill="1" applyBorder="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'[1]GD Example'!$E$248</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Example'!$C$250:$C$265</c:f>
              <c:numCache>
                <c:formatCode>General</c:formatCode>
                <c:ptCount val="16"/>
                <c:pt idx="0">
                  <c:v>0.45</c:v>
                </c:pt>
                <c:pt idx="1">
                  <c:v>0.41699838187702265</c:v>
                </c:pt>
                <c:pt idx="2">
                  <c:v>0.38800087757090662</c:v>
                </c:pt>
                <c:pt idx="3">
                  <c:v>0.36251790796301658</c:v>
                </c:pt>
                <c:pt idx="4">
                  <c:v>0.34011978099730811</c:v>
                </c:pt>
                <c:pt idx="5">
                  <c:v>0.32042936589312027</c:v>
                </c:pt>
                <c:pt idx="6">
                  <c:v>0.30311566349872648</c:v>
                </c:pt>
                <c:pt idx="7">
                  <c:v>0.28788816316352356</c:v>
                </c:pt>
                <c:pt idx="8">
                  <c:v>0.27449188991647244</c:v>
                </c:pt>
                <c:pt idx="9">
                  <c:v>0.26270305750776746</c:v>
                </c:pt>
                <c:pt idx="10">
                  <c:v>0.25232525320036403</c:v>
                </c:pt>
                <c:pt idx="11">
                  <c:v>0.24205122693603465</c:v>
                </c:pt>
                <c:pt idx="12">
                  <c:v>0.23414032556650946</c:v>
                </c:pt>
                <c:pt idx="13">
                  <c:v>0.2271667144859254</c:v>
                </c:pt>
                <c:pt idx="14">
                  <c:v>0.22101595234860263</c:v>
                </c:pt>
                <c:pt idx="15">
                  <c:v>0.21558759555212903</c:v>
                </c:pt>
              </c:numCache>
            </c:numRef>
          </c:xVal>
          <c:yVal>
            <c:numRef>
              <c:f>'[1]GD Example'!$E$250:$E$265</c:f>
              <c:numCache>
                <c:formatCode>General</c:formatCode>
                <c:ptCount val="16"/>
                <c:pt idx="0">
                  <c:v>0.67734477641857771</c:v>
                </c:pt>
                <c:pt idx="1">
                  <c:v>0.5526752087686605</c:v>
                </c:pt>
                <c:pt idx="2">
                  <c:v>0.45663196397435357</c:v>
                </c:pt>
                <c:pt idx="3">
                  <c:v>0.38263999068697829</c:v>
                </c:pt>
                <c:pt idx="4">
                  <c:v>0.32563445885920028</c:v>
                </c:pt>
                <c:pt idx="5">
                  <c:v>0.28171387714557639</c:v>
                </c:pt>
                <c:pt idx="6">
                  <c:v>0.24787288574261626</c:v>
                </c:pt>
                <c:pt idx="7">
                  <c:v>0.22179642402226507</c:v>
                </c:pt>
                <c:pt idx="8">
                  <c:v>0.20170117578683172</c:v>
                </c:pt>
                <c:pt idx="9">
                  <c:v>0.18621343295182097</c:v>
                </c:pt>
                <c:pt idx="10">
                  <c:v>0.18354100144117019</c:v>
                </c:pt>
                <c:pt idx="11">
                  <c:v>0.16396962933904988</c:v>
                </c:pt>
                <c:pt idx="12">
                  <c:v>0.15712514787405915</c:v>
                </c:pt>
                <c:pt idx="13">
                  <c:v>0.15184504615849254</c:v>
                </c:pt>
                <c:pt idx="14">
                  <c:v>0.14777011049252181</c:v>
                </c:pt>
                <c:pt idx="15">
                  <c:v>0.14462363342047918</c:v>
                </c:pt>
              </c:numCache>
            </c:numRef>
          </c:yVal>
          <c:smooth val="1"/>
          <c:extLst>
            <c:ext xmlns:c16="http://schemas.microsoft.com/office/drawing/2014/chart" uri="{C3380CC4-5D6E-409C-BE32-E72D297353CC}">
              <c16:uniqueId val="{00000000-EAEA-4F8C-A388-0F9408EFE75E}"/>
            </c:ext>
          </c:extLst>
        </c:ser>
        <c:dLbls>
          <c:showLegendKey val="0"/>
          <c:showVal val="0"/>
          <c:showCatName val="0"/>
          <c:showSerName val="0"/>
          <c:showPercent val="0"/>
          <c:showBubbleSize val="0"/>
        </c:dLbls>
        <c:axId val="460008440"/>
        <c:axId val="460006144"/>
      </c:scatterChart>
      <c:valAx>
        <c:axId val="46000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06144"/>
        <c:crosses val="autoZero"/>
        <c:crossBetween val="midCat"/>
      </c:valAx>
      <c:valAx>
        <c:axId val="460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0844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Example'!$D$115:$D$124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Example'!$E$115:$E$124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5AEB-4829-B8E3-3E28A5DC9A8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Example'!$D$115:$D$124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Example'!$H$115:$H$124</c:f>
              <c:numCache>
                <c:formatCode>General</c:formatCode>
                <c:ptCount val="10"/>
                <c:pt idx="0">
                  <c:v>0.28788816316352356</c:v>
                </c:pt>
                <c:pt idx="1">
                  <c:v>0.43799794596541652</c:v>
                </c:pt>
                <c:pt idx="2">
                  <c:v>0.45050709453224097</c:v>
                </c:pt>
                <c:pt idx="3">
                  <c:v>0.51305283736636309</c:v>
                </c:pt>
                <c:pt idx="4">
                  <c:v>0.53807113450001187</c:v>
                </c:pt>
                <c:pt idx="5">
                  <c:v>0.58810772876730955</c:v>
                </c:pt>
                <c:pt idx="6">
                  <c:v>0.58810772876730955</c:v>
                </c:pt>
                <c:pt idx="7">
                  <c:v>0.6756717687350805</c:v>
                </c:pt>
                <c:pt idx="8">
                  <c:v>0.91334559150474437</c:v>
                </c:pt>
                <c:pt idx="9">
                  <c:v>0.96338218577204215</c:v>
                </c:pt>
              </c:numCache>
            </c:numRef>
          </c:yVal>
          <c:smooth val="0"/>
          <c:extLst>
            <c:ext xmlns:c16="http://schemas.microsoft.com/office/drawing/2014/chart" uri="{C3380CC4-5D6E-409C-BE32-E72D297353CC}">
              <c16:uniqueId val="{00000001-5AEB-4829-B8E3-3E28A5DC9A87}"/>
            </c:ext>
          </c:extLst>
        </c:ser>
        <c:dLbls>
          <c:showLegendKey val="0"/>
          <c:showVal val="0"/>
          <c:showCatName val="0"/>
          <c:showSerName val="0"/>
          <c:showPercent val="0"/>
          <c:showBubbleSize val="0"/>
        </c:dLbls>
        <c:axId val="1908309280"/>
        <c:axId val="1908294720"/>
      </c:scatterChart>
      <c:valAx>
        <c:axId val="190830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4720"/>
        <c:crosses val="autoZero"/>
        <c:crossBetween val="midCat"/>
      </c:valAx>
      <c:valAx>
        <c:axId val="19082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9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Example'!$D$130:$D$139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Example'!$E$130:$E$139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430A-4356-97FA-9E332691653D}"/>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Example'!$D$130:$D$139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Example'!$H$130:$H$139</c:f>
              <c:numCache>
                <c:formatCode>General</c:formatCode>
                <c:ptCount val="10"/>
                <c:pt idx="0">
                  <c:v>0.27449188991647244</c:v>
                </c:pt>
                <c:pt idx="1">
                  <c:v>0.4232952653347507</c:v>
                </c:pt>
                <c:pt idx="2">
                  <c:v>0.43569554661960719</c:v>
                </c:pt>
                <c:pt idx="3">
                  <c:v>0.49769695304388978</c:v>
                </c:pt>
                <c:pt idx="4">
                  <c:v>0.5224975156136028</c:v>
                </c:pt>
                <c:pt idx="5">
                  <c:v>0.57209864075302885</c:v>
                </c:pt>
                <c:pt idx="6">
                  <c:v>0.57209864075302885</c:v>
                </c:pt>
                <c:pt idx="7">
                  <c:v>0.65890060974702447</c:v>
                </c:pt>
                <c:pt idx="8">
                  <c:v>0.89450595415929846</c:v>
                </c:pt>
                <c:pt idx="9">
                  <c:v>0.94410707929872451</c:v>
                </c:pt>
              </c:numCache>
            </c:numRef>
          </c:yVal>
          <c:smooth val="0"/>
          <c:extLst>
            <c:ext xmlns:c16="http://schemas.microsoft.com/office/drawing/2014/chart" uri="{C3380CC4-5D6E-409C-BE32-E72D297353CC}">
              <c16:uniqueId val="{00000001-430A-4356-97FA-9E332691653D}"/>
            </c:ext>
          </c:extLst>
        </c:ser>
        <c:dLbls>
          <c:showLegendKey val="0"/>
          <c:showVal val="0"/>
          <c:showCatName val="0"/>
          <c:showSerName val="0"/>
          <c:showPercent val="0"/>
          <c:showBubbleSize val="0"/>
        </c:dLbls>
        <c:axId val="1908296384"/>
        <c:axId val="1908308448"/>
      </c:scatterChart>
      <c:valAx>
        <c:axId val="190829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8448"/>
        <c:crosses val="autoZero"/>
        <c:crossBetween val="midCat"/>
      </c:valAx>
      <c:valAx>
        <c:axId val="19083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Example'!$D$145:$D$154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Example'!$E$145:$E$154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A25E-4810-A16E-F261E8584B1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Example'!$D$145:$D$154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Example'!$H$145:$H$154</c:f>
              <c:numCache>
                <c:formatCode>General</c:formatCode>
                <c:ptCount val="10"/>
                <c:pt idx="0">
                  <c:v>0.26270305750776746</c:v>
                </c:pt>
                <c:pt idx="1">
                  <c:v>0.41037401897272352</c:v>
                </c:pt>
                <c:pt idx="2">
                  <c:v>0.42267993242813656</c:v>
                </c:pt>
                <c:pt idx="3">
                  <c:v>0.48420949970520161</c:v>
                </c:pt>
                <c:pt idx="4">
                  <c:v>0.50882132661602764</c:v>
                </c:pt>
                <c:pt idx="5">
                  <c:v>0.55804498043767969</c:v>
                </c:pt>
                <c:pt idx="6">
                  <c:v>0.55804498043767969</c:v>
                </c:pt>
                <c:pt idx="7">
                  <c:v>0.64418637462557071</c:v>
                </c:pt>
                <c:pt idx="8">
                  <c:v>0.8779987302784179</c:v>
                </c:pt>
                <c:pt idx="9">
                  <c:v>0.92722238410006996</c:v>
                </c:pt>
              </c:numCache>
            </c:numRef>
          </c:yVal>
          <c:smooth val="0"/>
          <c:extLst>
            <c:ext xmlns:c16="http://schemas.microsoft.com/office/drawing/2014/chart" uri="{C3380CC4-5D6E-409C-BE32-E72D297353CC}">
              <c16:uniqueId val="{00000001-A25E-4810-A16E-F261E8584B11}"/>
            </c:ext>
          </c:extLst>
        </c:ser>
        <c:dLbls>
          <c:showLegendKey val="0"/>
          <c:showVal val="0"/>
          <c:showCatName val="0"/>
          <c:showSerName val="0"/>
          <c:showPercent val="0"/>
          <c:showBubbleSize val="0"/>
        </c:dLbls>
        <c:axId val="1908310944"/>
        <c:axId val="1908313440"/>
      </c:scatterChart>
      <c:valAx>
        <c:axId val="19083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3440"/>
        <c:crosses val="autoZero"/>
        <c:crossBetween val="midCat"/>
      </c:valAx>
      <c:valAx>
        <c:axId val="190831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Example'!$D$160:$D$168</c:f>
              <c:numCache>
                <c:formatCode>General</c:formatCode>
                <c:ptCount val="9"/>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numCache>
            </c:numRef>
          </c:xVal>
          <c:yVal>
            <c:numRef>
              <c:f>'[1]GD Example'!$E$160:$E$168</c:f>
              <c:numCache>
                <c:formatCode>General</c:formatCode>
                <c:ptCount val="9"/>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numCache>
            </c:numRef>
          </c:yVal>
          <c:smooth val="0"/>
          <c:extLst>
            <c:ext xmlns:c16="http://schemas.microsoft.com/office/drawing/2014/chart" uri="{C3380CC4-5D6E-409C-BE32-E72D297353CC}">
              <c16:uniqueId val="{00000000-B299-4ECA-879C-211FCBC1C22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Example'!$D$160:$D$169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Example'!$H$160:$H$169</c:f>
              <c:numCache>
                <c:formatCode>General</c:formatCode>
                <c:ptCount val="10"/>
                <c:pt idx="0">
                  <c:v>0.25232525320036403</c:v>
                </c:pt>
                <c:pt idx="1">
                  <c:v>0.41037401897272352</c:v>
                </c:pt>
                <c:pt idx="2">
                  <c:v>0.42267993242813656</c:v>
                </c:pt>
                <c:pt idx="3">
                  <c:v>0.48420949970520161</c:v>
                </c:pt>
                <c:pt idx="4">
                  <c:v>0.50882132661602764</c:v>
                </c:pt>
                <c:pt idx="5">
                  <c:v>0.55804498043767969</c:v>
                </c:pt>
                <c:pt idx="6">
                  <c:v>0.55804498043767969</c:v>
                </c:pt>
                <c:pt idx="7">
                  <c:v>0.64418637462557071</c:v>
                </c:pt>
                <c:pt idx="8">
                  <c:v>0.8779987302784179</c:v>
                </c:pt>
                <c:pt idx="9">
                  <c:v>0.92722238410006996</c:v>
                </c:pt>
              </c:numCache>
            </c:numRef>
          </c:yVal>
          <c:smooth val="0"/>
          <c:extLst>
            <c:ext xmlns:c16="http://schemas.microsoft.com/office/drawing/2014/chart" uri="{C3380CC4-5D6E-409C-BE32-E72D297353CC}">
              <c16:uniqueId val="{00000001-B299-4ECA-879C-211FCBC1C225}"/>
            </c:ext>
          </c:extLst>
        </c:ser>
        <c:dLbls>
          <c:showLegendKey val="0"/>
          <c:showVal val="0"/>
          <c:showCatName val="0"/>
          <c:showSerName val="0"/>
          <c:showPercent val="0"/>
          <c:showBubbleSize val="0"/>
        </c:dLbls>
        <c:axId val="1908298880"/>
        <c:axId val="1908309696"/>
      </c:scatterChart>
      <c:valAx>
        <c:axId val="190829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9696"/>
        <c:crosses val="autoZero"/>
        <c:crossBetween val="midCat"/>
      </c:valAx>
      <c:valAx>
        <c:axId val="190830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8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Example'!$D$175:$D$184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Example'!$E$175:$E$184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8428-42FD-ABC6-1BAA2574A521}"/>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Example'!$D$175:$D$184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Example'!$H$175:$H$184</c:f>
              <c:numCache>
                <c:formatCode>General</c:formatCode>
                <c:ptCount val="10"/>
                <c:pt idx="0">
                  <c:v>0.24205122693603465</c:v>
                </c:pt>
                <c:pt idx="1">
                  <c:v>0.38776257922682017</c:v>
                </c:pt>
                <c:pt idx="2">
                  <c:v>0.39990519191771895</c:v>
                </c:pt>
                <c:pt idx="3">
                  <c:v>0.4606182553722129</c:v>
                </c:pt>
                <c:pt idx="4">
                  <c:v>0.48490348075401052</c:v>
                </c:pt>
                <c:pt idx="5">
                  <c:v>0.53347393151760569</c:v>
                </c:pt>
                <c:pt idx="6">
                  <c:v>0.53347393151760569</c:v>
                </c:pt>
                <c:pt idx="7">
                  <c:v>0.61847222035389726</c:v>
                </c:pt>
                <c:pt idx="8">
                  <c:v>0.84918186148097441</c:v>
                </c:pt>
                <c:pt idx="9">
                  <c:v>0.89775231224456953</c:v>
                </c:pt>
              </c:numCache>
            </c:numRef>
          </c:yVal>
          <c:smooth val="0"/>
          <c:extLst>
            <c:ext xmlns:c16="http://schemas.microsoft.com/office/drawing/2014/chart" uri="{C3380CC4-5D6E-409C-BE32-E72D297353CC}">
              <c16:uniqueId val="{00000001-8428-42FD-ABC6-1BAA2574A521}"/>
            </c:ext>
          </c:extLst>
        </c:ser>
        <c:dLbls>
          <c:showLegendKey val="0"/>
          <c:showVal val="0"/>
          <c:showCatName val="0"/>
          <c:showSerName val="0"/>
          <c:showPercent val="0"/>
          <c:showBubbleSize val="0"/>
        </c:dLbls>
        <c:axId val="1908312192"/>
        <c:axId val="1908317600"/>
      </c:scatterChart>
      <c:valAx>
        <c:axId val="190831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7600"/>
        <c:crosses val="autoZero"/>
        <c:crossBetween val="midCat"/>
      </c:valAx>
      <c:valAx>
        <c:axId val="19083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2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Example'!$D$190:$D$199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Example'!$E$190:$E$199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93D6-41B4-A25A-9B0304ECB69E}"/>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Example'!$D$190:$D$199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Example'!$H$190:$H$199</c:f>
              <c:numCache>
                <c:formatCode>General</c:formatCode>
                <c:ptCount val="10"/>
                <c:pt idx="0">
                  <c:v>0.23414032556650946</c:v>
                </c:pt>
                <c:pt idx="1">
                  <c:v>0.37913850638417984</c:v>
                </c:pt>
                <c:pt idx="2">
                  <c:v>0.39122168811898572</c:v>
                </c:pt>
                <c:pt idx="3">
                  <c:v>0.45163759679301507</c:v>
                </c:pt>
                <c:pt idx="4">
                  <c:v>0.47580396026262678</c:v>
                </c:pt>
                <c:pt idx="5">
                  <c:v>0.52413668720185025</c:v>
                </c:pt>
                <c:pt idx="6">
                  <c:v>0.52413668720185025</c:v>
                </c:pt>
                <c:pt idx="7">
                  <c:v>0.60871895934549136</c:v>
                </c:pt>
                <c:pt idx="8">
                  <c:v>0.83829941230680283</c:v>
                </c:pt>
                <c:pt idx="9">
                  <c:v>0.88663213924602624</c:v>
                </c:pt>
              </c:numCache>
            </c:numRef>
          </c:yVal>
          <c:smooth val="0"/>
          <c:extLst>
            <c:ext xmlns:c16="http://schemas.microsoft.com/office/drawing/2014/chart" uri="{C3380CC4-5D6E-409C-BE32-E72D297353CC}">
              <c16:uniqueId val="{00000001-93D6-41B4-A25A-9B0304ECB69E}"/>
            </c:ext>
          </c:extLst>
        </c:ser>
        <c:dLbls>
          <c:showLegendKey val="0"/>
          <c:showVal val="0"/>
          <c:showCatName val="0"/>
          <c:showSerName val="0"/>
          <c:showPercent val="0"/>
          <c:showBubbleSize val="0"/>
        </c:dLbls>
        <c:axId val="1908313856"/>
        <c:axId val="1908315936"/>
      </c:scatterChart>
      <c:valAx>
        <c:axId val="19083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5936"/>
        <c:crosses val="autoZero"/>
        <c:crossBetween val="midCat"/>
      </c:valAx>
      <c:valAx>
        <c:axId val="190831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Example'!$D$205:$D$214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Example'!$E$205:$E$214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1492-441D-800F-CD4E7963BE9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Example'!$D$205:$D$214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Example'!$H$205:$H$214</c:f>
              <c:numCache>
                <c:formatCode>General</c:formatCode>
                <c:ptCount val="10"/>
                <c:pt idx="0">
                  <c:v>0.2271667144859254</c:v>
                </c:pt>
                <c:pt idx="1">
                  <c:v>0.3715527595221183</c:v>
                </c:pt>
                <c:pt idx="2">
                  <c:v>0.38358492994180104</c:v>
                </c:pt>
                <c:pt idx="3">
                  <c:v>0.44374578204021475</c:v>
                </c:pt>
                <c:pt idx="4">
                  <c:v>0.46781012287958024</c:v>
                </c:pt>
                <c:pt idx="5">
                  <c:v>0.51593880455831131</c:v>
                </c:pt>
                <c:pt idx="6">
                  <c:v>0.51593880455831131</c:v>
                </c:pt>
                <c:pt idx="7">
                  <c:v>0.6001639974960904</c:v>
                </c:pt>
                <c:pt idx="8">
                  <c:v>0.8287752354700626</c:v>
                </c:pt>
                <c:pt idx="9">
                  <c:v>0.87690391714879357</c:v>
                </c:pt>
              </c:numCache>
            </c:numRef>
          </c:yVal>
          <c:smooth val="0"/>
          <c:extLst>
            <c:ext xmlns:c16="http://schemas.microsoft.com/office/drawing/2014/chart" uri="{C3380CC4-5D6E-409C-BE32-E72D297353CC}">
              <c16:uniqueId val="{00000001-1492-441D-800F-CD4E7963BE95}"/>
            </c:ext>
          </c:extLst>
        </c:ser>
        <c:dLbls>
          <c:showLegendKey val="0"/>
          <c:showVal val="0"/>
          <c:showCatName val="0"/>
          <c:showSerName val="0"/>
          <c:showPercent val="0"/>
          <c:showBubbleSize val="0"/>
        </c:dLbls>
        <c:axId val="1682920464"/>
        <c:axId val="1682923376"/>
      </c:scatterChart>
      <c:valAx>
        <c:axId val="168292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3376"/>
        <c:crosses val="autoZero"/>
        <c:crossBetween val="midCat"/>
      </c:valAx>
      <c:valAx>
        <c:axId val="168292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Example'!$D$220:$D$229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Example'!$E$220:$E$229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0D5C-43FC-A15D-D8B403DD514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Example'!$D$220:$D$229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Example'!$H$220:$H$229</c:f>
              <c:numCache>
                <c:formatCode>General</c:formatCode>
                <c:ptCount val="10"/>
                <c:pt idx="0">
                  <c:v>0.22101595234860263</c:v>
                </c:pt>
                <c:pt idx="1">
                  <c:v>0.36487844066715214</c:v>
                </c:pt>
                <c:pt idx="2">
                  <c:v>0.37686698136036462</c:v>
                </c:pt>
                <c:pt idx="3">
                  <c:v>0.4368096848264269</c:v>
                </c:pt>
                <c:pt idx="4">
                  <c:v>0.46078676621285186</c:v>
                </c:pt>
                <c:pt idx="5">
                  <c:v>0.50874092898570167</c:v>
                </c:pt>
                <c:pt idx="6">
                  <c:v>0.50874092898570167</c:v>
                </c:pt>
                <c:pt idx="7">
                  <c:v>0.59266071383818897</c:v>
                </c:pt>
                <c:pt idx="8">
                  <c:v>0.82044298700922569</c:v>
                </c:pt>
                <c:pt idx="9">
                  <c:v>0.86839714978207549</c:v>
                </c:pt>
              </c:numCache>
            </c:numRef>
          </c:yVal>
          <c:smooth val="0"/>
          <c:extLst>
            <c:ext xmlns:c16="http://schemas.microsoft.com/office/drawing/2014/chart" uri="{C3380CC4-5D6E-409C-BE32-E72D297353CC}">
              <c16:uniqueId val="{00000001-0D5C-43FC-A15D-D8B403DD5147}"/>
            </c:ext>
          </c:extLst>
        </c:ser>
        <c:dLbls>
          <c:showLegendKey val="0"/>
          <c:showVal val="0"/>
          <c:showCatName val="0"/>
          <c:showSerName val="0"/>
          <c:showPercent val="0"/>
          <c:showBubbleSize val="0"/>
        </c:dLbls>
        <c:axId val="1846395888"/>
        <c:axId val="1830502096"/>
      </c:scatterChart>
      <c:valAx>
        <c:axId val="184639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502096"/>
        <c:crosses val="autoZero"/>
        <c:crossBetween val="midCat"/>
      </c:valAx>
      <c:valAx>
        <c:axId val="18305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9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Example'!$D$235:$D$244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Example'!$E$235:$E$244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C40A-4930-8178-7E44C9CE2886}"/>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Example'!$D$235:$D$244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Example'!$H$235:$H$244</c:f>
              <c:numCache>
                <c:formatCode>General</c:formatCode>
                <c:ptCount val="10"/>
                <c:pt idx="0">
                  <c:v>0.21558759555212903</c:v>
                </c:pt>
                <c:pt idx="1">
                  <c:v>0.35900417405520491</c:v>
                </c:pt>
                <c:pt idx="2">
                  <c:v>0.37095555559712795</c:v>
                </c:pt>
                <c:pt idx="3">
                  <c:v>0.4307124633067429</c:v>
                </c:pt>
                <c:pt idx="4">
                  <c:v>0.45461522639058888</c:v>
                </c:pt>
                <c:pt idx="5">
                  <c:v>0.50242075255828089</c:v>
                </c:pt>
                <c:pt idx="6">
                  <c:v>0.50242075255828089</c:v>
                </c:pt>
                <c:pt idx="7">
                  <c:v>0.58608042335174182</c:v>
                </c:pt>
                <c:pt idx="8">
                  <c:v>0.81315667264827873</c:v>
                </c:pt>
                <c:pt idx="9">
                  <c:v>0.86096219881597069</c:v>
                </c:pt>
              </c:numCache>
            </c:numRef>
          </c:yVal>
          <c:smooth val="0"/>
          <c:extLst>
            <c:ext xmlns:c16="http://schemas.microsoft.com/office/drawing/2014/chart" uri="{C3380CC4-5D6E-409C-BE32-E72D297353CC}">
              <c16:uniqueId val="{00000001-C40A-4930-8178-7E44C9CE2886}"/>
            </c:ext>
          </c:extLst>
        </c:ser>
        <c:dLbls>
          <c:showLegendKey val="0"/>
          <c:showVal val="0"/>
          <c:showCatName val="0"/>
          <c:showSerName val="0"/>
          <c:showPercent val="0"/>
          <c:showBubbleSize val="0"/>
        </c:dLbls>
        <c:axId val="1921572400"/>
        <c:axId val="1921577392"/>
      </c:scatterChart>
      <c:valAx>
        <c:axId val="1921572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77392"/>
        <c:crosses val="autoZero"/>
        <c:crossBetween val="midCat"/>
      </c:valAx>
      <c:valAx>
        <c:axId val="192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72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'[1]GD Example'!$E$248</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Example'!$C$250:$C$265</c:f>
              <c:numCache>
                <c:formatCode>General</c:formatCode>
                <c:ptCount val="16"/>
                <c:pt idx="0">
                  <c:v>0.45</c:v>
                </c:pt>
                <c:pt idx="1">
                  <c:v>0.41699838187702265</c:v>
                </c:pt>
                <c:pt idx="2">
                  <c:v>0.38800087757090662</c:v>
                </c:pt>
                <c:pt idx="3">
                  <c:v>0.36251790796301658</c:v>
                </c:pt>
                <c:pt idx="4">
                  <c:v>0.34011978099730811</c:v>
                </c:pt>
                <c:pt idx="5">
                  <c:v>0.32042936589312027</c:v>
                </c:pt>
                <c:pt idx="6">
                  <c:v>0.30311566349872648</c:v>
                </c:pt>
                <c:pt idx="7">
                  <c:v>0.28788816316352356</c:v>
                </c:pt>
                <c:pt idx="8">
                  <c:v>0.27449188991647244</c:v>
                </c:pt>
                <c:pt idx="9">
                  <c:v>0.26270305750776746</c:v>
                </c:pt>
                <c:pt idx="10">
                  <c:v>0.25232525320036403</c:v>
                </c:pt>
                <c:pt idx="11">
                  <c:v>0.24205122693603465</c:v>
                </c:pt>
                <c:pt idx="12">
                  <c:v>0.23414032556650946</c:v>
                </c:pt>
                <c:pt idx="13">
                  <c:v>0.2271667144859254</c:v>
                </c:pt>
                <c:pt idx="14">
                  <c:v>0.22101595234860263</c:v>
                </c:pt>
                <c:pt idx="15">
                  <c:v>0.21558759555212903</c:v>
                </c:pt>
              </c:numCache>
            </c:numRef>
          </c:xVal>
          <c:yVal>
            <c:numRef>
              <c:f>'[1]GD Example'!$E$250:$E$265</c:f>
              <c:numCache>
                <c:formatCode>General</c:formatCode>
                <c:ptCount val="16"/>
                <c:pt idx="0">
                  <c:v>0.67734477641857771</c:v>
                </c:pt>
                <c:pt idx="1">
                  <c:v>0.5526752087686605</c:v>
                </c:pt>
                <c:pt idx="2">
                  <c:v>0.45663196397435357</c:v>
                </c:pt>
                <c:pt idx="3">
                  <c:v>0.38263999068697829</c:v>
                </c:pt>
                <c:pt idx="4">
                  <c:v>0.32563445885920028</c:v>
                </c:pt>
                <c:pt idx="5">
                  <c:v>0.28171387714557639</c:v>
                </c:pt>
                <c:pt idx="6">
                  <c:v>0.24787288574261626</c:v>
                </c:pt>
                <c:pt idx="7">
                  <c:v>0.22179642402226507</c:v>
                </c:pt>
                <c:pt idx="8">
                  <c:v>0.20170117578683172</c:v>
                </c:pt>
                <c:pt idx="9">
                  <c:v>0.18621343295182097</c:v>
                </c:pt>
                <c:pt idx="10">
                  <c:v>0.18354100144117019</c:v>
                </c:pt>
                <c:pt idx="11">
                  <c:v>0.16396962933904988</c:v>
                </c:pt>
                <c:pt idx="12">
                  <c:v>0.15712514787405915</c:v>
                </c:pt>
                <c:pt idx="13">
                  <c:v>0.15184504615849254</c:v>
                </c:pt>
                <c:pt idx="14">
                  <c:v>0.14777011049252181</c:v>
                </c:pt>
                <c:pt idx="15">
                  <c:v>0.14462363342047918</c:v>
                </c:pt>
              </c:numCache>
            </c:numRef>
          </c:yVal>
          <c:smooth val="1"/>
          <c:extLst>
            <c:ext xmlns:c16="http://schemas.microsoft.com/office/drawing/2014/chart" uri="{C3380CC4-5D6E-409C-BE32-E72D297353CC}">
              <c16:uniqueId val="{00000000-8289-4783-84D7-024CFE6117A2}"/>
            </c:ext>
          </c:extLst>
        </c:ser>
        <c:dLbls>
          <c:showLegendKey val="0"/>
          <c:showVal val="0"/>
          <c:showCatName val="0"/>
          <c:showSerName val="0"/>
          <c:showPercent val="0"/>
          <c:showBubbleSize val="0"/>
        </c:dLbls>
        <c:axId val="460008440"/>
        <c:axId val="460006144"/>
      </c:scatterChart>
      <c:valAx>
        <c:axId val="4600084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06144"/>
        <c:crosses val="autoZero"/>
        <c:crossBetween val="midCat"/>
      </c:valAx>
      <c:valAx>
        <c:axId val="460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00844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'[1]GD Example'!$E$248</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Example'!$D$250:$D$265</c:f>
              <c:numCache>
                <c:formatCode>General</c:formatCode>
                <c:ptCount val="16"/>
                <c:pt idx="0">
                  <c:v>0.75</c:v>
                </c:pt>
                <c:pt idx="1">
                  <c:v>0.7345473950217748</c:v>
                </c:pt>
                <c:pt idx="2">
                  <c:v>0.72105213061072759</c:v>
                </c:pt>
                <c:pt idx="3">
                  <c:v>0.70927429858015867</c:v>
                </c:pt>
                <c:pt idx="4">
                  <c:v>0.69900334130077313</c:v>
                </c:pt>
                <c:pt idx="5">
                  <c:v>0.69005446131448656</c:v>
                </c:pt>
                <c:pt idx="6">
                  <c:v>0.68226547014921024</c:v>
                </c:pt>
                <c:pt idx="7">
                  <c:v>0.67549402260851854</c:v>
                </c:pt>
                <c:pt idx="8">
                  <c:v>0.66961518938225206</c:v>
                </c:pt>
                <c:pt idx="9">
                  <c:v>0.66451932659230251</c:v>
                </c:pt>
                <c:pt idx="10">
                  <c:v>0.66011020595041869</c:v>
                </c:pt>
                <c:pt idx="11">
                  <c:v>0.65570108530853488</c:v>
                </c:pt>
                <c:pt idx="12">
                  <c:v>0.65249181367951681</c:v>
                </c:pt>
                <c:pt idx="13">
                  <c:v>0.64973720266286816</c:v>
                </c:pt>
                <c:pt idx="14">
                  <c:v>0.64738119743347289</c:v>
                </c:pt>
                <c:pt idx="15">
                  <c:v>0.64537460326384166</c:v>
                </c:pt>
              </c:numCache>
            </c:numRef>
          </c:xVal>
          <c:yVal>
            <c:numRef>
              <c:f>'[1]GD Example'!$E$250:$E$265</c:f>
              <c:numCache>
                <c:formatCode>General</c:formatCode>
                <c:ptCount val="16"/>
                <c:pt idx="0">
                  <c:v>0.67734477641857771</c:v>
                </c:pt>
                <c:pt idx="1">
                  <c:v>0.5526752087686605</c:v>
                </c:pt>
                <c:pt idx="2">
                  <c:v>0.45663196397435357</c:v>
                </c:pt>
                <c:pt idx="3">
                  <c:v>0.38263999068697829</c:v>
                </c:pt>
                <c:pt idx="4">
                  <c:v>0.32563445885920028</c:v>
                </c:pt>
                <c:pt idx="5">
                  <c:v>0.28171387714557639</c:v>
                </c:pt>
                <c:pt idx="6">
                  <c:v>0.24787288574261626</c:v>
                </c:pt>
                <c:pt idx="7">
                  <c:v>0.22179642402226507</c:v>
                </c:pt>
                <c:pt idx="8">
                  <c:v>0.20170117578683172</c:v>
                </c:pt>
                <c:pt idx="9">
                  <c:v>0.18621343295182097</c:v>
                </c:pt>
                <c:pt idx="10">
                  <c:v>0.18354100144117019</c:v>
                </c:pt>
                <c:pt idx="11">
                  <c:v>0.16396962933904988</c:v>
                </c:pt>
                <c:pt idx="12">
                  <c:v>0.15712514787405915</c:v>
                </c:pt>
                <c:pt idx="13">
                  <c:v>0.15184504615849254</c:v>
                </c:pt>
                <c:pt idx="14">
                  <c:v>0.14777011049252181</c:v>
                </c:pt>
                <c:pt idx="15">
                  <c:v>0.14462363342047918</c:v>
                </c:pt>
              </c:numCache>
            </c:numRef>
          </c:yVal>
          <c:smooth val="1"/>
          <c:extLst>
            <c:ext xmlns:c16="http://schemas.microsoft.com/office/drawing/2014/chart" uri="{C3380CC4-5D6E-409C-BE32-E72D297353CC}">
              <c16:uniqueId val="{00000000-CACF-46F9-B4ED-20F8AEE43D97}"/>
            </c:ext>
          </c:extLst>
        </c:ser>
        <c:dLbls>
          <c:showLegendKey val="0"/>
          <c:showVal val="0"/>
          <c:showCatName val="0"/>
          <c:showSerName val="0"/>
          <c:showPercent val="0"/>
          <c:showBubbleSize val="0"/>
        </c:dLbls>
        <c:axId val="379153792"/>
        <c:axId val="379156744"/>
      </c:scatterChart>
      <c:valAx>
        <c:axId val="37915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6744"/>
        <c:crosses val="autoZero"/>
        <c:crossBetween val="midCat"/>
      </c:valAx>
      <c:valAx>
        <c:axId val="37915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379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'[1]GD Example'!$E$248</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Example'!$D$250:$D$265</c:f>
              <c:numCache>
                <c:formatCode>General</c:formatCode>
                <c:ptCount val="16"/>
                <c:pt idx="0">
                  <c:v>0.75</c:v>
                </c:pt>
                <c:pt idx="1">
                  <c:v>0.7345473950217748</c:v>
                </c:pt>
                <c:pt idx="2">
                  <c:v>0.72105213061072759</c:v>
                </c:pt>
                <c:pt idx="3">
                  <c:v>0.70927429858015867</c:v>
                </c:pt>
                <c:pt idx="4">
                  <c:v>0.69900334130077313</c:v>
                </c:pt>
                <c:pt idx="5">
                  <c:v>0.69005446131448656</c:v>
                </c:pt>
                <c:pt idx="6">
                  <c:v>0.68226547014921024</c:v>
                </c:pt>
                <c:pt idx="7">
                  <c:v>0.67549402260851854</c:v>
                </c:pt>
                <c:pt idx="8">
                  <c:v>0.66961518938225206</c:v>
                </c:pt>
                <c:pt idx="9">
                  <c:v>0.66451932659230251</c:v>
                </c:pt>
                <c:pt idx="10">
                  <c:v>0.66011020595041869</c:v>
                </c:pt>
                <c:pt idx="11">
                  <c:v>0.65570108530853488</c:v>
                </c:pt>
                <c:pt idx="12">
                  <c:v>0.65249181367951681</c:v>
                </c:pt>
                <c:pt idx="13">
                  <c:v>0.64973720266286816</c:v>
                </c:pt>
                <c:pt idx="14">
                  <c:v>0.64738119743347289</c:v>
                </c:pt>
                <c:pt idx="15">
                  <c:v>0.64537460326384166</c:v>
                </c:pt>
              </c:numCache>
            </c:numRef>
          </c:xVal>
          <c:yVal>
            <c:numRef>
              <c:f>'[1]GD Example'!$E$250:$E$265</c:f>
              <c:numCache>
                <c:formatCode>General</c:formatCode>
                <c:ptCount val="16"/>
                <c:pt idx="0">
                  <c:v>0.67734477641857771</c:v>
                </c:pt>
                <c:pt idx="1">
                  <c:v>0.5526752087686605</c:v>
                </c:pt>
                <c:pt idx="2">
                  <c:v>0.45663196397435357</c:v>
                </c:pt>
                <c:pt idx="3">
                  <c:v>0.38263999068697829</c:v>
                </c:pt>
                <c:pt idx="4">
                  <c:v>0.32563445885920028</c:v>
                </c:pt>
                <c:pt idx="5">
                  <c:v>0.28171387714557639</c:v>
                </c:pt>
                <c:pt idx="6">
                  <c:v>0.24787288574261626</c:v>
                </c:pt>
                <c:pt idx="7">
                  <c:v>0.22179642402226507</c:v>
                </c:pt>
                <c:pt idx="8">
                  <c:v>0.20170117578683172</c:v>
                </c:pt>
                <c:pt idx="9">
                  <c:v>0.18621343295182097</c:v>
                </c:pt>
                <c:pt idx="10">
                  <c:v>0.18354100144117019</c:v>
                </c:pt>
                <c:pt idx="11">
                  <c:v>0.16396962933904988</c:v>
                </c:pt>
                <c:pt idx="12">
                  <c:v>0.15712514787405915</c:v>
                </c:pt>
                <c:pt idx="13">
                  <c:v>0.15184504615849254</c:v>
                </c:pt>
                <c:pt idx="14">
                  <c:v>0.14777011049252181</c:v>
                </c:pt>
                <c:pt idx="15">
                  <c:v>0.14462363342047918</c:v>
                </c:pt>
              </c:numCache>
            </c:numRef>
          </c:yVal>
          <c:smooth val="1"/>
          <c:extLst>
            <c:ext xmlns:c16="http://schemas.microsoft.com/office/drawing/2014/chart" uri="{C3380CC4-5D6E-409C-BE32-E72D297353CC}">
              <c16:uniqueId val="{00000000-1C27-4BDE-8283-21FE5ACF927D}"/>
            </c:ext>
          </c:extLst>
        </c:ser>
        <c:dLbls>
          <c:showLegendKey val="0"/>
          <c:showVal val="0"/>
          <c:showCatName val="0"/>
          <c:showSerName val="0"/>
          <c:showPercent val="0"/>
          <c:showBubbleSize val="0"/>
        </c:dLbls>
        <c:axId val="379153792"/>
        <c:axId val="379156744"/>
      </c:scatterChart>
      <c:valAx>
        <c:axId val="3791537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6744"/>
        <c:crosses val="autoZero"/>
        <c:crossBetween val="midCat"/>
      </c:valAx>
      <c:valAx>
        <c:axId val="379156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15379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'[1]GD Example'!$E$9</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Example'!$D$10:$D$19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Example'!$E$10:$E$19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D218-4CA0-B6B2-EA9DE0FF6FFA}"/>
            </c:ext>
          </c:extLst>
        </c:ser>
        <c:ser>
          <c:idx val="1"/>
          <c:order val="1"/>
          <c:tx>
            <c:strRef>
              <c:f>'[1]GD Example'!$H$9</c:f>
              <c:strCache>
                <c:ptCount val="1"/>
                <c:pt idx="0">
                  <c:v>House Price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Example'!$D$10:$D$19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Example'!$H$10:$H$19</c:f>
              <c:numCache>
                <c:formatCode>General</c:formatCode>
                <c:ptCount val="10"/>
                <c:pt idx="0">
                  <c:v>0.45</c:v>
                </c:pt>
                <c:pt idx="1">
                  <c:v>0.6166666666666667</c:v>
                </c:pt>
                <c:pt idx="2">
                  <c:v>0.63055555555555554</c:v>
                </c:pt>
                <c:pt idx="3">
                  <c:v>0.7</c:v>
                </c:pt>
                <c:pt idx="4">
                  <c:v>0.72777777777777786</c:v>
                </c:pt>
                <c:pt idx="5">
                  <c:v>0.78333333333333333</c:v>
                </c:pt>
                <c:pt idx="6">
                  <c:v>0.78333333333333333</c:v>
                </c:pt>
                <c:pt idx="7">
                  <c:v>0.88055555555555554</c:v>
                </c:pt>
                <c:pt idx="8">
                  <c:v>1.1444444444444444</c:v>
                </c:pt>
                <c:pt idx="9">
                  <c:v>1.2</c:v>
                </c:pt>
              </c:numCache>
            </c:numRef>
          </c:yVal>
          <c:smooth val="0"/>
          <c:extLst>
            <c:ext xmlns:c16="http://schemas.microsoft.com/office/drawing/2014/chart" uri="{C3380CC4-5D6E-409C-BE32-E72D297353CC}">
              <c16:uniqueId val="{00000001-D218-4CA0-B6B2-EA9DE0FF6FFA}"/>
            </c:ext>
          </c:extLst>
        </c:ser>
        <c:dLbls>
          <c:showLegendKey val="0"/>
          <c:showVal val="0"/>
          <c:showCatName val="0"/>
          <c:showSerName val="0"/>
          <c:showPercent val="0"/>
          <c:showBubbleSize val="0"/>
        </c:dLbls>
        <c:axId val="459590008"/>
        <c:axId val="459589352"/>
      </c:scatterChart>
      <c:valAx>
        <c:axId val="459590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89352"/>
        <c:crosses val="autoZero"/>
        <c:crossBetween val="midCat"/>
      </c:valAx>
      <c:valAx>
        <c:axId val="45958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900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Example'!$D$25:$D$34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Example'!$E$25:$E$34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3C0E-4DD3-B54B-62770500552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Example'!$D$25:$D$34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Example'!$H$25:$H$34</c:f>
              <c:numCache>
                <c:formatCode>General</c:formatCode>
                <c:ptCount val="10"/>
                <c:pt idx="0">
                  <c:v>0.41699838187702265</c:v>
                </c:pt>
                <c:pt idx="1">
                  <c:v>0.58023113632630596</c:v>
                </c:pt>
                <c:pt idx="2">
                  <c:v>0.5938338658637462</c:v>
                </c:pt>
                <c:pt idx="3">
                  <c:v>0.66184751355094762</c:v>
                </c:pt>
                <c:pt idx="4">
                  <c:v>0.6890529726258281</c:v>
                </c:pt>
                <c:pt idx="5">
                  <c:v>0.74346389077558928</c:v>
                </c:pt>
                <c:pt idx="6">
                  <c:v>0.74346389077558928</c:v>
                </c:pt>
                <c:pt idx="7">
                  <c:v>0.83868299753767106</c:v>
                </c:pt>
                <c:pt idx="8">
                  <c:v>1.0971348587490364</c:v>
                </c:pt>
                <c:pt idx="9">
                  <c:v>1.1515457768987973</c:v>
                </c:pt>
              </c:numCache>
            </c:numRef>
          </c:yVal>
          <c:smooth val="0"/>
          <c:extLst>
            <c:ext xmlns:c16="http://schemas.microsoft.com/office/drawing/2014/chart" uri="{C3380CC4-5D6E-409C-BE32-E72D297353CC}">
              <c16:uniqueId val="{00000001-3C0E-4DD3-B54B-627705005525}"/>
            </c:ext>
          </c:extLst>
        </c:ser>
        <c:dLbls>
          <c:showLegendKey val="0"/>
          <c:showVal val="0"/>
          <c:showCatName val="0"/>
          <c:showSerName val="0"/>
          <c:showPercent val="0"/>
          <c:showBubbleSize val="0"/>
        </c:dLbls>
        <c:axId val="1908299296"/>
        <c:axId val="1908291808"/>
      </c:scatterChart>
      <c:valAx>
        <c:axId val="19082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1808"/>
        <c:crosses val="autoZero"/>
        <c:crossBetween val="midCat"/>
      </c:valAx>
      <c:valAx>
        <c:axId val="1908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'[1]GD Example'!$E$39</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Example'!$D$40:$D$49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Example'!$E$40:$E$49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7FB5-44D0-9BCD-5F90C9A56FBD}"/>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Example'!$D$40:$D$49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Example'!$H$40:$H$49</c:f>
              <c:numCache>
                <c:formatCode>General</c:formatCode>
                <c:ptCount val="10"/>
                <c:pt idx="0">
                  <c:v>0.38800087757090662</c:v>
                </c:pt>
                <c:pt idx="1">
                  <c:v>0.54823468437329048</c:v>
                </c:pt>
                <c:pt idx="2">
                  <c:v>0.56158750160682258</c:v>
                </c:pt>
                <c:pt idx="3">
                  <c:v>0.62835158777448252</c:v>
                </c:pt>
                <c:pt idx="4">
                  <c:v>0.6550572222415465</c:v>
                </c:pt>
                <c:pt idx="5">
                  <c:v>0.70846849117567445</c:v>
                </c:pt>
                <c:pt idx="6">
                  <c:v>0.70846849117567445</c:v>
                </c:pt>
                <c:pt idx="7">
                  <c:v>0.80193821181039837</c:v>
                </c:pt>
                <c:pt idx="8">
                  <c:v>1.0556417392475064</c:v>
                </c:pt>
                <c:pt idx="9">
                  <c:v>1.1090530081816343</c:v>
                </c:pt>
              </c:numCache>
            </c:numRef>
          </c:yVal>
          <c:smooth val="0"/>
          <c:extLst>
            <c:ext xmlns:c16="http://schemas.microsoft.com/office/drawing/2014/chart" uri="{C3380CC4-5D6E-409C-BE32-E72D297353CC}">
              <c16:uniqueId val="{00000001-7FB5-44D0-9BCD-5F90C9A56FBD}"/>
            </c:ext>
          </c:extLst>
        </c:ser>
        <c:dLbls>
          <c:showLegendKey val="0"/>
          <c:showVal val="0"/>
          <c:showCatName val="0"/>
          <c:showSerName val="0"/>
          <c:showPercent val="0"/>
          <c:showBubbleSize val="0"/>
        </c:dLbls>
        <c:axId val="1908312192"/>
        <c:axId val="1908307616"/>
      </c:scatterChart>
      <c:valAx>
        <c:axId val="190831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7616"/>
        <c:crosses val="autoZero"/>
        <c:crossBetween val="midCat"/>
      </c:valAx>
      <c:valAx>
        <c:axId val="19083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2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Example'!$D$55:$D$64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Example'!$E$55:$E$64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E829-438D-B1EB-9F912FEEEEA0}"/>
            </c:ext>
          </c:extLst>
        </c:ser>
        <c:ser>
          <c:idx val="1"/>
          <c:order val="1"/>
          <c:tx>
            <c:strRef>
              <c:f>'[1]GD Example'!$D$55:$D$60</c:f>
              <c:strCache>
                <c:ptCount val="1"/>
                <c:pt idx="0">
                  <c:v>0 0.222222222 0.240740741 0.333333333 0.37037037 0.444444444</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Example'!$D$55:$D$64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Example'!$H$55:$H$64</c:f>
              <c:numCache>
                <c:formatCode>General</c:formatCode>
                <c:ptCount val="10"/>
                <c:pt idx="0">
                  <c:v>0.36251790796301658</c:v>
                </c:pt>
                <c:pt idx="1">
                  <c:v>0.52013441875860744</c:v>
                </c:pt>
                <c:pt idx="2">
                  <c:v>0.53326912799157333</c:v>
                </c:pt>
                <c:pt idx="3">
                  <c:v>0.59894267415640279</c:v>
                </c:pt>
                <c:pt idx="4">
                  <c:v>0.62521209262233457</c:v>
                </c:pt>
                <c:pt idx="5">
                  <c:v>0.67775092955419813</c:v>
                </c:pt>
                <c:pt idx="6">
                  <c:v>0.67775092955419813</c:v>
                </c:pt>
                <c:pt idx="7">
                  <c:v>0.76969389418495959</c:v>
                </c:pt>
                <c:pt idx="8">
                  <c:v>1.0192533696113117</c:v>
                </c:pt>
                <c:pt idx="9">
                  <c:v>1.0717922065431753</c:v>
                </c:pt>
              </c:numCache>
            </c:numRef>
          </c:yVal>
          <c:smooth val="0"/>
          <c:extLst>
            <c:ext xmlns:c16="http://schemas.microsoft.com/office/drawing/2014/chart" uri="{C3380CC4-5D6E-409C-BE32-E72D297353CC}">
              <c16:uniqueId val="{00000001-E829-438D-B1EB-9F912FEEEEA0}"/>
            </c:ext>
          </c:extLst>
        </c:ser>
        <c:dLbls>
          <c:showLegendKey val="0"/>
          <c:showVal val="0"/>
          <c:showCatName val="0"/>
          <c:showSerName val="0"/>
          <c:showPercent val="0"/>
          <c:showBubbleSize val="0"/>
        </c:dLbls>
        <c:axId val="1682917552"/>
        <c:axId val="1682921712"/>
      </c:scatterChart>
      <c:valAx>
        <c:axId val="168291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1712"/>
        <c:crosses val="autoZero"/>
        <c:crossBetween val="midCat"/>
      </c:valAx>
      <c:valAx>
        <c:axId val="168292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17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Example'!$D$70:$D$79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Example'!$E$70:$E$79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D0AF-4FF1-88DD-904B23D322FB}"/>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Example'!$D$70:$D$79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Example'!$H$70:$H$79</c:f>
              <c:numCache>
                <c:formatCode>General</c:formatCode>
                <c:ptCount val="10"/>
                <c:pt idx="0">
                  <c:v>0.34011978099730811</c:v>
                </c:pt>
                <c:pt idx="1">
                  <c:v>0.49545385684192433</c:v>
                </c:pt>
                <c:pt idx="2">
                  <c:v>0.50839836316230902</c:v>
                </c:pt>
                <c:pt idx="3">
                  <c:v>0.57312089476423245</c:v>
                </c:pt>
                <c:pt idx="4">
                  <c:v>0.59900990740500182</c:v>
                </c:pt>
                <c:pt idx="5">
                  <c:v>0.65078793268654067</c:v>
                </c:pt>
                <c:pt idx="6">
                  <c:v>0.65078793268654067</c:v>
                </c:pt>
                <c:pt idx="7">
                  <c:v>0.74139947692923336</c:v>
                </c:pt>
                <c:pt idx="8">
                  <c:v>0.98734509701654249</c:v>
                </c:pt>
                <c:pt idx="9">
                  <c:v>1.0391231222980812</c:v>
                </c:pt>
              </c:numCache>
            </c:numRef>
          </c:yVal>
          <c:smooth val="0"/>
          <c:extLst>
            <c:ext xmlns:c16="http://schemas.microsoft.com/office/drawing/2014/chart" uri="{C3380CC4-5D6E-409C-BE32-E72D297353CC}">
              <c16:uniqueId val="{00000001-D0AF-4FF1-88DD-904B23D322FB}"/>
            </c:ext>
          </c:extLst>
        </c:ser>
        <c:dLbls>
          <c:showLegendKey val="0"/>
          <c:showVal val="0"/>
          <c:showCatName val="0"/>
          <c:showSerName val="0"/>
          <c:showPercent val="0"/>
          <c:showBubbleSize val="0"/>
        </c:dLbls>
        <c:axId val="1908291392"/>
        <c:axId val="1908292640"/>
      </c:scatterChart>
      <c:valAx>
        <c:axId val="190829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2640"/>
        <c:crosses val="autoZero"/>
        <c:crossBetween val="midCat"/>
      </c:valAx>
      <c:valAx>
        <c:axId val="19082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1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Example'!$D$85:$D$94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Example'!$E$85:$E$94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6CDF-478C-970E-8C71C48FA2DA}"/>
            </c:ext>
          </c:extLst>
        </c:ser>
        <c:ser>
          <c:idx val="1"/>
          <c:order val="1"/>
          <c:tx>
            <c:strRef>
              <c:f>'[1]GD Example'!$D$85:$D$94</c:f>
              <c:strCache>
                <c:ptCount val="1"/>
                <c:pt idx="0">
                  <c:v>0 0.222222222 0.240740741 0.333333333 0.37037037 0.444444444 0.444444444 0.574074074 0.925925926 1</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Example'!$D$85:$D$94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Example'!$H$85:$H$94</c:f>
              <c:numCache>
                <c:formatCode>General</c:formatCode>
                <c:ptCount val="10"/>
                <c:pt idx="0">
                  <c:v>0.32042936589312027</c:v>
                </c:pt>
                <c:pt idx="1">
                  <c:v>0.4737748017407839</c:v>
                </c:pt>
                <c:pt idx="2">
                  <c:v>0.48655358806142257</c:v>
                </c:pt>
                <c:pt idx="3">
                  <c:v>0.5504475196646158</c:v>
                </c:pt>
                <c:pt idx="4">
                  <c:v>0.57600509230589303</c:v>
                </c:pt>
                <c:pt idx="5">
                  <c:v>0.62712023758844759</c:v>
                </c:pt>
                <c:pt idx="6">
                  <c:v>0.62712023758844759</c:v>
                </c:pt>
                <c:pt idx="7">
                  <c:v>0.71657174183291805</c:v>
                </c:pt>
                <c:pt idx="8">
                  <c:v>0.9593686819250522</c:v>
                </c:pt>
                <c:pt idx="9">
                  <c:v>1.0104838272076069</c:v>
                </c:pt>
              </c:numCache>
            </c:numRef>
          </c:yVal>
          <c:smooth val="0"/>
          <c:extLst>
            <c:ext xmlns:c16="http://schemas.microsoft.com/office/drawing/2014/chart" uri="{C3380CC4-5D6E-409C-BE32-E72D297353CC}">
              <c16:uniqueId val="{00000001-6CDF-478C-970E-8C71C48FA2DA}"/>
            </c:ext>
          </c:extLst>
        </c:ser>
        <c:dLbls>
          <c:showLegendKey val="0"/>
          <c:showVal val="0"/>
          <c:showCatName val="0"/>
          <c:showSerName val="0"/>
          <c:showPercent val="0"/>
          <c:showBubbleSize val="0"/>
        </c:dLbls>
        <c:axId val="1908315520"/>
        <c:axId val="1908300544"/>
      </c:scatterChart>
      <c:valAx>
        <c:axId val="1908315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0544"/>
        <c:crosses val="autoZero"/>
        <c:crossBetween val="midCat"/>
      </c:valAx>
      <c:valAx>
        <c:axId val="19083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5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Example'!$D$100:$D$109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Example'!$E$100:$E$109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545A-460E-AFCC-D2B23860501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Example'!$D$100:$D$109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Example'!$H$100:$H$109</c:f>
              <c:numCache>
                <c:formatCode>General</c:formatCode>
                <c:ptCount val="10"/>
                <c:pt idx="0">
                  <c:v>0.30311566349872648</c:v>
                </c:pt>
                <c:pt idx="1">
                  <c:v>0.45473021242077316</c:v>
                </c:pt>
                <c:pt idx="2">
                  <c:v>0.46736475816427708</c:v>
                </c:pt>
                <c:pt idx="3">
                  <c:v>0.53053748688179658</c:v>
                </c:pt>
                <c:pt idx="4">
                  <c:v>0.55580657836880432</c:v>
                </c:pt>
                <c:pt idx="5">
                  <c:v>0.60634476134281989</c:v>
                </c:pt>
                <c:pt idx="6">
                  <c:v>0.60634476134281989</c:v>
                </c:pt>
                <c:pt idx="7">
                  <c:v>0.69478658154734718</c:v>
                </c:pt>
                <c:pt idx="8">
                  <c:v>0.93484295067392109</c:v>
                </c:pt>
                <c:pt idx="9">
                  <c:v>0.98538113364793678</c:v>
                </c:pt>
              </c:numCache>
            </c:numRef>
          </c:yVal>
          <c:smooth val="0"/>
          <c:extLst>
            <c:ext xmlns:c16="http://schemas.microsoft.com/office/drawing/2014/chart" uri="{C3380CC4-5D6E-409C-BE32-E72D297353CC}">
              <c16:uniqueId val="{00000001-545A-460E-AFCC-D2B238605015}"/>
            </c:ext>
          </c:extLst>
        </c:ser>
        <c:dLbls>
          <c:showLegendKey val="0"/>
          <c:showVal val="0"/>
          <c:showCatName val="0"/>
          <c:showSerName val="0"/>
          <c:showPercent val="0"/>
          <c:showBubbleSize val="0"/>
        </c:dLbls>
        <c:axId val="1908314272"/>
        <c:axId val="1908290560"/>
      </c:scatterChart>
      <c:valAx>
        <c:axId val="190831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0560"/>
        <c:crosses val="autoZero"/>
        <c:crossBetween val="midCat"/>
      </c:valAx>
      <c:valAx>
        <c:axId val="190829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4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Example'!$D$115:$D$124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Example'!$E$115:$E$124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AFF0-4B89-BB67-F103DAF5447B}"/>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Example'!$D$115:$D$124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Example'!$H$115:$H$124</c:f>
              <c:numCache>
                <c:formatCode>General</c:formatCode>
                <c:ptCount val="10"/>
                <c:pt idx="0">
                  <c:v>0.28788816316352356</c:v>
                </c:pt>
                <c:pt idx="1">
                  <c:v>0.43799794596541652</c:v>
                </c:pt>
                <c:pt idx="2">
                  <c:v>0.45050709453224097</c:v>
                </c:pt>
                <c:pt idx="3">
                  <c:v>0.51305283736636309</c:v>
                </c:pt>
                <c:pt idx="4">
                  <c:v>0.53807113450001187</c:v>
                </c:pt>
                <c:pt idx="5">
                  <c:v>0.58810772876730955</c:v>
                </c:pt>
                <c:pt idx="6">
                  <c:v>0.58810772876730955</c:v>
                </c:pt>
                <c:pt idx="7">
                  <c:v>0.6756717687350805</c:v>
                </c:pt>
                <c:pt idx="8">
                  <c:v>0.91334559150474437</c:v>
                </c:pt>
                <c:pt idx="9">
                  <c:v>0.96338218577204215</c:v>
                </c:pt>
              </c:numCache>
            </c:numRef>
          </c:yVal>
          <c:smooth val="0"/>
          <c:extLst>
            <c:ext xmlns:c16="http://schemas.microsoft.com/office/drawing/2014/chart" uri="{C3380CC4-5D6E-409C-BE32-E72D297353CC}">
              <c16:uniqueId val="{00000001-AFF0-4B89-BB67-F103DAF5447B}"/>
            </c:ext>
          </c:extLst>
        </c:ser>
        <c:dLbls>
          <c:showLegendKey val="0"/>
          <c:showVal val="0"/>
          <c:showCatName val="0"/>
          <c:showSerName val="0"/>
          <c:showPercent val="0"/>
          <c:showBubbleSize val="0"/>
        </c:dLbls>
        <c:axId val="1908309280"/>
        <c:axId val="1908294720"/>
      </c:scatterChart>
      <c:valAx>
        <c:axId val="1908309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4720"/>
        <c:crosses val="autoZero"/>
        <c:crossBetween val="midCat"/>
      </c:valAx>
      <c:valAx>
        <c:axId val="19082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92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Example'!$D$130:$D$139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Example'!$E$130:$E$139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778D-4A9D-A106-F1A517626A4A}"/>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Example'!$D$130:$D$139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Example'!$H$130:$H$139</c:f>
              <c:numCache>
                <c:formatCode>General</c:formatCode>
                <c:ptCount val="10"/>
                <c:pt idx="0">
                  <c:v>0.27449188991647244</c:v>
                </c:pt>
                <c:pt idx="1">
                  <c:v>0.4232952653347507</c:v>
                </c:pt>
                <c:pt idx="2">
                  <c:v>0.43569554661960719</c:v>
                </c:pt>
                <c:pt idx="3">
                  <c:v>0.49769695304388978</c:v>
                </c:pt>
                <c:pt idx="4">
                  <c:v>0.5224975156136028</c:v>
                </c:pt>
                <c:pt idx="5">
                  <c:v>0.57209864075302885</c:v>
                </c:pt>
                <c:pt idx="6">
                  <c:v>0.57209864075302885</c:v>
                </c:pt>
                <c:pt idx="7">
                  <c:v>0.65890060974702447</c:v>
                </c:pt>
                <c:pt idx="8">
                  <c:v>0.89450595415929846</c:v>
                </c:pt>
                <c:pt idx="9">
                  <c:v>0.94410707929872451</c:v>
                </c:pt>
              </c:numCache>
            </c:numRef>
          </c:yVal>
          <c:smooth val="0"/>
          <c:extLst>
            <c:ext xmlns:c16="http://schemas.microsoft.com/office/drawing/2014/chart" uri="{C3380CC4-5D6E-409C-BE32-E72D297353CC}">
              <c16:uniqueId val="{00000001-778D-4A9D-A106-F1A517626A4A}"/>
            </c:ext>
          </c:extLst>
        </c:ser>
        <c:dLbls>
          <c:showLegendKey val="0"/>
          <c:showVal val="0"/>
          <c:showCatName val="0"/>
          <c:showSerName val="0"/>
          <c:showPercent val="0"/>
          <c:showBubbleSize val="0"/>
        </c:dLbls>
        <c:axId val="1908296384"/>
        <c:axId val="1908308448"/>
      </c:scatterChart>
      <c:valAx>
        <c:axId val="1908296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8448"/>
        <c:crosses val="autoZero"/>
        <c:crossBetween val="midCat"/>
      </c:valAx>
      <c:valAx>
        <c:axId val="190830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6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'[1]GD Example'!$E$9</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Example'!$D$10:$D$19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Example'!$E$10:$E$19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AD87-4004-AAE4-C49466281DCC}"/>
            </c:ext>
          </c:extLst>
        </c:ser>
        <c:ser>
          <c:idx val="1"/>
          <c:order val="1"/>
          <c:tx>
            <c:strRef>
              <c:f>'[1]GD Example'!$H$9</c:f>
              <c:strCache>
                <c:ptCount val="1"/>
                <c:pt idx="0">
                  <c:v>House Price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Example'!$D$10:$D$19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Example'!$H$10:$H$19</c:f>
              <c:numCache>
                <c:formatCode>General</c:formatCode>
                <c:ptCount val="10"/>
                <c:pt idx="0">
                  <c:v>0.45</c:v>
                </c:pt>
                <c:pt idx="1">
                  <c:v>0.6166666666666667</c:v>
                </c:pt>
                <c:pt idx="2">
                  <c:v>0.63055555555555554</c:v>
                </c:pt>
                <c:pt idx="3">
                  <c:v>0.7</c:v>
                </c:pt>
                <c:pt idx="4">
                  <c:v>0.72777777777777786</c:v>
                </c:pt>
                <c:pt idx="5">
                  <c:v>0.78333333333333333</c:v>
                </c:pt>
                <c:pt idx="6">
                  <c:v>0.78333333333333333</c:v>
                </c:pt>
                <c:pt idx="7">
                  <c:v>0.88055555555555554</c:v>
                </c:pt>
                <c:pt idx="8">
                  <c:v>1.1444444444444444</c:v>
                </c:pt>
                <c:pt idx="9">
                  <c:v>1.2</c:v>
                </c:pt>
              </c:numCache>
            </c:numRef>
          </c:yVal>
          <c:smooth val="0"/>
          <c:extLst>
            <c:ext xmlns:c16="http://schemas.microsoft.com/office/drawing/2014/chart" uri="{C3380CC4-5D6E-409C-BE32-E72D297353CC}">
              <c16:uniqueId val="{00000001-AD87-4004-AAE4-C49466281DCC}"/>
            </c:ext>
          </c:extLst>
        </c:ser>
        <c:dLbls>
          <c:showLegendKey val="0"/>
          <c:showVal val="0"/>
          <c:showCatName val="0"/>
          <c:showSerName val="0"/>
          <c:showPercent val="0"/>
          <c:showBubbleSize val="0"/>
        </c:dLbls>
        <c:axId val="459590008"/>
        <c:axId val="459589352"/>
      </c:scatterChart>
      <c:valAx>
        <c:axId val="459590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89352"/>
        <c:crosses val="autoZero"/>
        <c:crossBetween val="midCat"/>
      </c:valAx>
      <c:valAx>
        <c:axId val="459589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590008"/>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Example'!$D$145:$D$154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Example'!$E$145:$E$154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2A47-4915-8E80-A4B8D1FD38E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Example'!$D$145:$D$154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Example'!$H$145:$H$154</c:f>
              <c:numCache>
                <c:formatCode>General</c:formatCode>
                <c:ptCount val="10"/>
                <c:pt idx="0">
                  <c:v>0.26270305750776746</c:v>
                </c:pt>
                <c:pt idx="1">
                  <c:v>0.41037401897272352</c:v>
                </c:pt>
                <c:pt idx="2">
                  <c:v>0.42267993242813656</c:v>
                </c:pt>
                <c:pt idx="3">
                  <c:v>0.48420949970520161</c:v>
                </c:pt>
                <c:pt idx="4">
                  <c:v>0.50882132661602764</c:v>
                </c:pt>
                <c:pt idx="5">
                  <c:v>0.55804498043767969</c:v>
                </c:pt>
                <c:pt idx="6">
                  <c:v>0.55804498043767969</c:v>
                </c:pt>
                <c:pt idx="7">
                  <c:v>0.64418637462557071</c:v>
                </c:pt>
                <c:pt idx="8">
                  <c:v>0.8779987302784179</c:v>
                </c:pt>
                <c:pt idx="9">
                  <c:v>0.92722238410006996</c:v>
                </c:pt>
              </c:numCache>
            </c:numRef>
          </c:yVal>
          <c:smooth val="0"/>
          <c:extLst>
            <c:ext xmlns:c16="http://schemas.microsoft.com/office/drawing/2014/chart" uri="{C3380CC4-5D6E-409C-BE32-E72D297353CC}">
              <c16:uniqueId val="{00000001-2A47-4915-8E80-A4B8D1FD38E2}"/>
            </c:ext>
          </c:extLst>
        </c:ser>
        <c:dLbls>
          <c:showLegendKey val="0"/>
          <c:showVal val="0"/>
          <c:showCatName val="0"/>
          <c:showSerName val="0"/>
          <c:showPercent val="0"/>
          <c:showBubbleSize val="0"/>
        </c:dLbls>
        <c:axId val="1908310944"/>
        <c:axId val="1908313440"/>
      </c:scatterChart>
      <c:valAx>
        <c:axId val="190831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3440"/>
        <c:crosses val="autoZero"/>
        <c:crossBetween val="midCat"/>
      </c:valAx>
      <c:valAx>
        <c:axId val="190831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094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Example'!$D$160:$D$168</c:f>
              <c:numCache>
                <c:formatCode>General</c:formatCode>
                <c:ptCount val="9"/>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numCache>
            </c:numRef>
          </c:xVal>
          <c:yVal>
            <c:numRef>
              <c:f>'[1]GD Example'!$E$160:$E$168</c:f>
              <c:numCache>
                <c:formatCode>General</c:formatCode>
                <c:ptCount val="9"/>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numCache>
            </c:numRef>
          </c:yVal>
          <c:smooth val="0"/>
          <c:extLst>
            <c:ext xmlns:c16="http://schemas.microsoft.com/office/drawing/2014/chart" uri="{C3380CC4-5D6E-409C-BE32-E72D297353CC}">
              <c16:uniqueId val="{00000000-CCCE-4BA4-9ED0-494D8CC16F2B}"/>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Example'!$D$160:$D$169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Example'!$H$160:$H$169</c:f>
              <c:numCache>
                <c:formatCode>General</c:formatCode>
                <c:ptCount val="10"/>
                <c:pt idx="0">
                  <c:v>0.25232525320036403</c:v>
                </c:pt>
                <c:pt idx="1">
                  <c:v>0.41037401897272352</c:v>
                </c:pt>
                <c:pt idx="2">
                  <c:v>0.42267993242813656</c:v>
                </c:pt>
                <c:pt idx="3">
                  <c:v>0.48420949970520161</c:v>
                </c:pt>
                <c:pt idx="4">
                  <c:v>0.50882132661602764</c:v>
                </c:pt>
                <c:pt idx="5">
                  <c:v>0.55804498043767969</c:v>
                </c:pt>
                <c:pt idx="6">
                  <c:v>0.55804498043767969</c:v>
                </c:pt>
                <c:pt idx="7">
                  <c:v>0.64418637462557071</c:v>
                </c:pt>
                <c:pt idx="8">
                  <c:v>0.8779987302784179</c:v>
                </c:pt>
                <c:pt idx="9">
                  <c:v>0.92722238410006996</c:v>
                </c:pt>
              </c:numCache>
            </c:numRef>
          </c:yVal>
          <c:smooth val="0"/>
          <c:extLst>
            <c:ext xmlns:c16="http://schemas.microsoft.com/office/drawing/2014/chart" uri="{C3380CC4-5D6E-409C-BE32-E72D297353CC}">
              <c16:uniqueId val="{00000001-CCCE-4BA4-9ED0-494D8CC16F2B}"/>
            </c:ext>
          </c:extLst>
        </c:ser>
        <c:dLbls>
          <c:showLegendKey val="0"/>
          <c:showVal val="0"/>
          <c:showCatName val="0"/>
          <c:showSerName val="0"/>
          <c:showPercent val="0"/>
          <c:showBubbleSize val="0"/>
        </c:dLbls>
        <c:axId val="1908298880"/>
        <c:axId val="1908309696"/>
      </c:scatterChart>
      <c:valAx>
        <c:axId val="1908298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9696"/>
        <c:crosses val="autoZero"/>
        <c:crossBetween val="midCat"/>
      </c:valAx>
      <c:valAx>
        <c:axId val="1908309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888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Example'!$D$175:$D$184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Example'!$E$175:$E$184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D60B-4828-86CA-289DA72924B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Example'!$D$175:$D$184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Example'!$H$175:$H$184</c:f>
              <c:numCache>
                <c:formatCode>General</c:formatCode>
                <c:ptCount val="10"/>
                <c:pt idx="0">
                  <c:v>0.24205122693603465</c:v>
                </c:pt>
                <c:pt idx="1">
                  <c:v>0.38776257922682017</c:v>
                </c:pt>
                <c:pt idx="2">
                  <c:v>0.39990519191771895</c:v>
                </c:pt>
                <c:pt idx="3">
                  <c:v>0.4606182553722129</c:v>
                </c:pt>
                <c:pt idx="4">
                  <c:v>0.48490348075401052</c:v>
                </c:pt>
                <c:pt idx="5">
                  <c:v>0.53347393151760569</c:v>
                </c:pt>
                <c:pt idx="6">
                  <c:v>0.53347393151760569</c:v>
                </c:pt>
                <c:pt idx="7">
                  <c:v>0.61847222035389726</c:v>
                </c:pt>
                <c:pt idx="8">
                  <c:v>0.84918186148097441</c:v>
                </c:pt>
                <c:pt idx="9">
                  <c:v>0.89775231224456953</c:v>
                </c:pt>
              </c:numCache>
            </c:numRef>
          </c:yVal>
          <c:smooth val="0"/>
          <c:extLst>
            <c:ext xmlns:c16="http://schemas.microsoft.com/office/drawing/2014/chart" uri="{C3380CC4-5D6E-409C-BE32-E72D297353CC}">
              <c16:uniqueId val="{00000001-D60B-4828-86CA-289DA72924B5}"/>
            </c:ext>
          </c:extLst>
        </c:ser>
        <c:dLbls>
          <c:showLegendKey val="0"/>
          <c:showVal val="0"/>
          <c:showCatName val="0"/>
          <c:showSerName val="0"/>
          <c:showPercent val="0"/>
          <c:showBubbleSize val="0"/>
        </c:dLbls>
        <c:axId val="1908312192"/>
        <c:axId val="1908317600"/>
      </c:scatterChart>
      <c:valAx>
        <c:axId val="190831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7600"/>
        <c:crosses val="autoZero"/>
        <c:crossBetween val="midCat"/>
      </c:valAx>
      <c:valAx>
        <c:axId val="190831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2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Example'!$D$190:$D$199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Example'!$E$190:$E$199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A76B-4D54-A250-0CA494C13982}"/>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Example'!$D$190:$D$199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Example'!$H$190:$H$199</c:f>
              <c:numCache>
                <c:formatCode>General</c:formatCode>
                <c:ptCount val="10"/>
                <c:pt idx="0">
                  <c:v>0.23414032556650946</c:v>
                </c:pt>
                <c:pt idx="1">
                  <c:v>0.37913850638417984</c:v>
                </c:pt>
                <c:pt idx="2">
                  <c:v>0.39122168811898572</c:v>
                </c:pt>
                <c:pt idx="3">
                  <c:v>0.45163759679301507</c:v>
                </c:pt>
                <c:pt idx="4">
                  <c:v>0.47580396026262678</c:v>
                </c:pt>
                <c:pt idx="5">
                  <c:v>0.52413668720185025</c:v>
                </c:pt>
                <c:pt idx="6">
                  <c:v>0.52413668720185025</c:v>
                </c:pt>
                <c:pt idx="7">
                  <c:v>0.60871895934549136</c:v>
                </c:pt>
                <c:pt idx="8">
                  <c:v>0.83829941230680283</c:v>
                </c:pt>
                <c:pt idx="9">
                  <c:v>0.88663213924602624</c:v>
                </c:pt>
              </c:numCache>
            </c:numRef>
          </c:yVal>
          <c:smooth val="0"/>
          <c:extLst>
            <c:ext xmlns:c16="http://schemas.microsoft.com/office/drawing/2014/chart" uri="{C3380CC4-5D6E-409C-BE32-E72D297353CC}">
              <c16:uniqueId val="{00000001-A76B-4D54-A250-0CA494C13982}"/>
            </c:ext>
          </c:extLst>
        </c:ser>
        <c:dLbls>
          <c:showLegendKey val="0"/>
          <c:showVal val="0"/>
          <c:showCatName val="0"/>
          <c:showSerName val="0"/>
          <c:showPercent val="0"/>
          <c:showBubbleSize val="0"/>
        </c:dLbls>
        <c:axId val="1908313856"/>
        <c:axId val="1908315936"/>
      </c:scatterChart>
      <c:valAx>
        <c:axId val="1908313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5936"/>
        <c:crosses val="autoZero"/>
        <c:crossBetween val="midCat"/>
      </c:valAx>
      <c:valAx>
        <c:axId val="190831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38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Example'!$D$205:$D$214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Example'!$E$205:$E$214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A1FE-4A18-B4D0-74B0A1FAB8DD}"/>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Example'!$D$205:$D$214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Example'!$H$205:$H$214</c:f>
              <c:numCache>
                <c:formatCode>General</c:formatCode>
                <c:ptCount val="10"/>
                <c:pt idx="0">
                  <c:v>0.2271667144859254</c:v>
                </c:pt>
                <c:pt idx="1">
                  <c:v>0.3715527595221183</c:v>
                </c:pt>
                <c:pt idx="2">
                  <c:v>0.38358492994180104</c:v>
                </c:pt>
                <c:pt idx="3">
                  <c:v>0.44374578204021475</c:v>
                </c:pt>
                <c:pt idx="4">
                  <c:v>0.46781012287958024</c:v>
                </c:pt>
                <c:pt idx="5">
                  <c:v>0.51593880455831131</c:v>
                </c:pt>
                <c:pt idx="6">
                  <c:v>0.51593880455831131</c:v>
                </c:pt>
                <c:pt idx="7">
                  <c:v>0.6001639974960904</c:v>
                </c:pt>
                <c:pt idx="8">
                  <c:v>0.8287752354700626</c:v>
                </c:pt>
                <c:pt idx="9">
                  <c:v>0.87690391714879357</c:v>
                </c:pt>
              </c:numCache>
            </c:numRef>
          </c:yVal>
          <c:smooth val="0"/>
          <c:extLst>
            <c:ext xmlns:c16="http://schemas.microsoft.com/office/drawing/2014/chart" uri="{C3380CC4-5D6E-409C-BE32-E72D297353CC}">
              <c16:uniqueId val="{00000001-A1FE-4A18-B4D0-74B0A1FAB8DD}"/>
            </c:ext>
          </c:extLst>
        </c:ser>
        <c:dLbls>
          <c:showLegendKey val="0"/>
          <c:showVal val="0"/>
          <c:showCatName val="0"/>
          <c:showSerName val="0"/>
          <c:showPercent val="0"/>
          <c:showBubbleSize val="0"/>
        </c:dLbls>
        <c:axId val="1682920464"/>
        <c:axId val="1682923376"/>
      </c:scatterChart>
      <c:valAx>
        <c:axId val="1682920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3376"/>
        <c:crosses val="autoZero"/>
        <c:crossBetween val="midCat"/>
      </c:valAx>
      <c:valAx>
        <c:axId val="168292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04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Example'!$D$220:$D$229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Example'!$E$220:$E$229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6AD9-4098-A8E5-F3726CC3D377}"/>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Example'!$D$220:$D$229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Example'!$H$220:$H$229</c:f>
              <c:numCache>
                <c:formatCode>General</c:formatCode>
                <c:ptCount val="10"/>
                <c:pt idx="0">
                  <c:v>0.22101595234860263</c:v>
                </c:pt>
                <c:pt idx="1">
                  <c:v>0.36487844066715214</c:v>
                </c:pt>
                <c:pt idx="2">
                  <c:v>0.37686698136036462</c:v>
                </c:pt>
                <c:pt idx="3">
                  <c:v>0.4368096848264269</c:v>
                </c:pt>
                <c:pt idx="4">
                  <c:v>0.46078676621285186</c:v>
                </c:pt>
                <c:pt idx="5">
                  <c:v>0.50874092898570167</c:v>
                </c:pt>
                <c:pt idx="6">
                  <c:v>0.50874092898570167</c:v>
                </c:pt>
                <c:pt idx="7">
                  <c:v>0.59266071383818897</c:v>
                </c:pt>
                <c:pt idx="8">
                  <c:v>0.82044298700922569</c:v>
                </c:pt>
                <c:pt idx="9">
                  <c:v>0.86839714978207549</c:v>
                </c:pt>
              </c:numCache>
            </c:numRef>
          </c:yVal>
          <c:smooth val="0"/>
          <c:extLst>
            <c:ext xmlns:c16="http://schemas.microsoft.com/office/drawing/2014/chart" uri="{C3380CC4-5D6E-409C-BE32-E72D297353CC}">
              <c16:uniqueId val="{00000001-6AD9-4098-A8E5-F3726CC3D377}"/>
            </c:ext>
          </c:extLst>
        </c:ser>
        <c:dLbls>
          <c:showLegendKey val="0"/>
          <c:showVal val="0"/>
          <c:showCatName val="0"/>
          <c:showSerName val="0"/>
          <c:showPercent val="0"/>
          <c:showBubbleSize val="0"/>
        </c:dLbls>
        <c:axId val="1846395888"/>
        <c:axId val="1830502096"/>
      </c:scatterChart>
      <c:valAx>
        <c:axId val="18463958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502096"/>
        <c:crosses val="autoZero"/>
        <c:crossBetween val="midCat"/>
      </c:valAx>
      <c:valAx>
        <c:axId val="183050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39588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Example'!$D$235:$D$244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Example'!$E$235:$E$244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0850-4FFC-8B1A-79E45EBF9350}"/>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Example'!$D$235:$D$244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Example'!$H$235:$H$244</c:f>
              <c:numCache>
                <c:formatCode>General</c:formatCode>
                <c:ptCount val="10"/>
                <c:pt idx="0">
                  <c:v>0.21558759555212903</c:v>
                </c:pt>
                <c:pt idx="1">
                  <c:v>0.35900417405520491</c:v>
                </c:pt>
                <c:pt idx="2">
                  <c:v>0.37095555559712795</c:v>
                </c:pt>
                <c:pt idx="3">
                  <c:v>0.4307124633067429</c:v>
                </c:pt>
                <c:pt idx="4">
                  <c:v>0.45461522639058888</c:v>
                </c:pt>
                <c:pt idx="5">
                  <c:v>0.50242075255828089</c:v>
                </c:pt>
                <c:pt idx="6">
                  <c:v>0.50242075255828089</c:v>
                </c:pt>
                <c:pt idx="7">
                  <c:v>0.58608042335174182</c:v>
                </c:pt>
                <c:pt idx="8">
                  <c:v>0.81315667264827873</c:v>
                </c:pt>
                <c:pt idx="9">
                  <c:v>0.86096219881597069</c:v>
                </c:pt>
              </c:numCache>
            </c:numRef>
          </c:yVal>
          <c:smooth val="0"/>
          <c:extLst>
            <c:ext xmlns:c16="http://schemas.microsoft.com/office/drawing/2014/chart" uri="{C3380CC4-5D6E-409C-BE32-E72D297353CC}">
              <c16:uniqueId val="{00000001-0850-4FFC-8B1A-79E45EBF9350}"/>
            </c:ext>
          </c:extLst>
        </c:ser>
        <c:dLbls>
          <c:showLegendKey val="0"/>
          <c:showVal val="0"/>
          <c:showCatName val="0"/>
          <c:showSerName val="0"/>
          <c:showPercent val="0"/>
          <c:showBubbleSize val="0"/>
        </c:dLbls>
        <c:axId val="1921572400"/>
        <c:axId val="1921577392"/>
      </c:scatterChart>
      <c:valAx>
        <c:axId val="19215724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77392"/>
        <c:crosses val="autoZero"/>
        <c:crossBetween val="midCat"/>
      </c:valAx>
      <c:valAx>
        <c:axId val="1921577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5724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Example1'!$E$4</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Example1'!$D$5:$D$12</c:f>
              <c:numCache>
                <c:formatCode>General</c:formatCode>
                <c:ptCount val="8"/>
                <c:pt idx="0">
                  <c:v>10</c:v>
                </c:pt>
                <c:pt idx="1">
                  <c:v>12</c:v>
                </c:pt>
                <c:pt idx="2">
                  <c:v>14</c:v>
                </c:pt>
                <c:pt idx="3">
                  <c:v>8</c:v>
                </c:pt>
                <c:pt idx="4">
                  <c:v>20</c:v>
                </c:pt>
                <c:pt idx="5">
                  <c:v>18</c:v>
                </c:pt>
                <c:pt idx="6">
                  <c:v>22</c:v>
                </c:pt>
                <c:pt idx="7">
                  <c:v>21</c:v>
                </c:pt>
              </c:numCache>
            </c:numRef>
          </c:xVal>
          <c:yVal>
            <c:numRef>
              <c:f>'[1]GD Example1'!$E$5:$E$12</c:f>
              <c:numCache>
                <c:formatCode>General</c:formatCode>
                <c:ptCount val="8"/>
                <c:pt idx="0">
                  <c:v>300</c:v>
                </c:pt>
                <c:pt idx="1">
                  <c:v>350</c:v>
                </c:pt>
                <c:pt idx="2">
                  <c:v>400</c:v>
                </c:pt>
                <c:pt idx="3">
                  <c:v>250</c:v>
                </c:pt>
                <c:pt idx="4">
                  <c:v>600</c:v>
                </c:pt>
                <c:pt idx="5">
                  <c:v>550</c:v>
                </c:pt>
                <c:pt idx="6">
                  <c:v>700</c:v>
                </c:pt>
                <c:pt idx="7">
                  <c:v>640</c:v>
                </c:pt>
              </c:numCache>
            </c:numRef>
          </c:yVal>
          <c:smooth val="0"/>
          <c:extLst>
            <c:ext xmlns:c16="http://schemas.microsoft.com/office/drawing/2014/chart" uri="{C3380CC4-5D6E-409C-BE32-E72D297353CC}">
              <c16:uniqueId val="{00000000-C39F-41DE-9B4E-277C76359FD1}"/>
            </c:ext>
          </c:extLst>
        </c:ser>
        <c:ser>
          <c:idx val="1"/>
          <c:order val="1"/>
          <c:tx>
            <c:strRef>
              <c:f>'[1]GD Example1'!$F$4</c:f>
              <c:strCache>
                <c:ptCount val="1"/>
                <c:pt idx="0">
                  <c:v>Pred 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Example1'!$D$5:$D$12</c:f>
              <c:numCache>
                <c:formatCode>General</c:formatCode>
                <c:ptCount val="8"/>
                <c:pt idx="0">
                  <c:v>10</c:v>
                </c:pt>
                <c:pt idx="1">
                  <c:v>12</c:v>
                </c:pt>
                <c:pt idx="2">
                  <c:v>14</c:v>
                </c:pt>
                <c:pt idx="3">
                  <c:v>8</c:v>
                </c:pt>
                <c:pt idx="4">
                  <c:v>20</c:v>
                </c:pt>
                <c:pt idx="5">
                  <c:v>18</c:v>
                </c:pt>
                <c:pt idx="6">
                  <c:v>22</c:v>
                </c:pt>
                <c:pt idx="7">
                  <c:v>21</c:v>
                </c:pt>
              </c:numCache>
            </c:numRef>
          </c:xVal>
          <c:yVal>
            <c:numRef>
              <c:f>'[1]GD Example1'!$F$5:$F$12</c:f>
              <c:numCache>
                <c:formatCode>General</c:formatCode>
                <c:ptCount val="8"/>
                <c:pt idx="0">
                  <c:v>310</c:v>
                </c:pt>
                <c:pt idx="1">
                  <c:v>370</c:v>
                </c:pt>
                <c:pt idx="2">
                  <c:v>430</c:v>
                </c:pt>
                <c:pt idx="3">
                  <c:v>250</c:v>
                </c:pt>
                <c:pt idx="4">
                  <c:v>610</c:v>
                </c:pt>
                <c:pt idx="5">
                  <c:v>550</c:v>
                </c:pt>
                <c:pt idx="6">
                  <c:v>670</c:v>
                </c:pt>
                <c:pt idx="7">
                  <c:v>640</c:v>
                </c:pt>
              </c:numCache>
            </c:numRef>
          </c:yVal>
          <c:smooth val="0"/>
          <c:extLst>
            <c:ext xmlns:c16="http://schemas.microsoft.com/office/drawing/2014/chart" uri="{C3380CC4-5D6E-409C-BE32-E72D297353CC}">
              <c16:uniqueId val="{00000001-C39F-41DE-9B4E-277C76359FD1}"/>
            </c:ext>
          </c:extLst>
        </c:ser>
        <c:dLbls>
          <c:showLegendKey val="0"/>
          <c:showVal val="0"/>
          <c:showCatName val="0"/>
          <c:showSerName val="0"/>
          <c:showPercent val="0"/>
          <c:showBubbleSize val="0"/>
        </c:dLbls>
        <c:axId val="455133096"/>
        <c:axId val="455135064"/>
      </c:scatterChart>
      <c:valAx>
        <c:axId val="455133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5064"/>
        <c:crosses val="autoZero"/>
        <c:crossBetween val="midCat"/>
      </c:valAx>
      <c:valAx>
        <c:axId val="455135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3309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Example1'!$E$17</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Example1'!$D$18:$D$25</c:f>
              <c:numCache>
                <c:formatCode>General</c:formatCode>
                <c:ptCount val="8"/>
                <c:pt idx="0">
                  <c:v>10</c:v>
                </c:pt>
                <c:pt idx="1">
                  <c:v>12</c:v>
                </c:pt>
                <c:pt idx="2">
                  <c:v>14</c:v>
                </c:pt>
                <c:pt idx="3">
                  <c:v>8</c:v>
                </c:pt>
                <c:pt idx="4">
                  <c:v>20</c:v>
                </c:pt>
                <c:pt idx="5">
                  <c:v>18</c:v>
                </c:pt>
                <c:pt idx="6">
                  <c:v>22</c:v>
                </c:pt>
                <c:pt idx="7">
                  <c:v>21</c:v>
                </c:pt>
              </c:numCache>
            </c:numRef>
          </c:xVal>
          <c:yVal>
            <c:numRef>
              <c:f>'[1]GD Example1'!$E$18:$E$25</c:f>
              <c:numCache>
                <c:formatCode>General</c:formatCode>
                <c:ptCount val="8"/>
                <c:pt idx="0">
                  <c:v>300</c:v>
                </c:pt>
                <c:pt idx="1">
                  <c:v>350</c:v>
                </c:pt>
                <c:pt idx="2">
                  <c:v>400</c:v>
                </c:pt>
                <c:pt idx="3">
                  <c:v>250</c:v>
                </c:pt>
                <c:pt idx="4">
                  <c:v>600</c:v>
                </c:pt>
                <c:pt idx="5">
                  <c:v>550</c:v>
                </c:pt>
                <c:pt idx="6">
                  <c:v>700</c:v>
                </c:pt>
                <c:pt idx="7">
                  <c:v>640</c:v>
                </c:pt>
              </c:numCache>
            </c:numRef>
          </c:yVal>
          <c:smooth val="0"/>
          <c:extLst>
            <c:ext xmlns:c16="http://schemas.microsoft.com/office/drawing/2014/chart" uri="{C3380CC4-5D6E-409C-BE32-E72D297353CC}">
              <c16:uniqueId val="{00000000-7E4E-45B1-9311-4B5B8C6850D0}"/>
            </c:ext>
          </c:extLst>
        </c:ser>
        <c:ser>
          <c:idx val="1"/>
          <c:order val="1"/>
          <c:tx>
            <c:strRef>
              <c:f>'[1]GD Example1'!$F$17</c:f>
              <c:strCache>
                <c:ptCount val="1"/>
                <c:pt idx="0">
                  <c:v>Pred 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Example1'!$D$18:$D$25</c:f>
              <c:numCache>
                <c:formatCode>General</c:formatCode>
                <c:ptCount val="8"/>
                <c:pt idx="0">
                  <c:v>10</c:v>
                </c:pt>
                <c:pt idx="1">
                  <c:v>12</c:v>
                </c:pt>
                <c:pt idx="2">
                  <c:v>14</c:v>
                </c:pt>
                <c:pt idx="3">
                  <c:v>8</c:v>
                </c:pt>
                <c:pt idx="4">
                  <c:v>20</c:v>
                </c:pt>
                <c:pt idx="5">
                  <c:v>18</c:v>
                </c:pt>
                <c:pt idx="6">
                  <c:v>22</c:v>
                </c:pt>
                <c:pt idx="7">
                  <c:v>21</c:v>
                </c:pt>
              </c:numCache>
            </c:numRef>
          </c:xVal>
          <c:yVal>
            <c:numRef>
              <c:f>'[1]GD Example1'!$F$18:$F$25</c:f>
              <c:numCache>
                <c:formatCode>General</c:formatCode>
                <c:ptCount val="8"/>
                <c:pt idx="0">
                  <c:v>309.69599999999997</c:v>
                </c:pt>
                <c:pt idx="1">
                  <c:v>369.63599999999997</c:v>
                </c:pt>
                <c:pt idx="2">
                  <c:v>429.57599999999996</c:v>
                </c:pt>
                <c:pt idx="3">
                  <c:v>249.756</c:v>
                </c:pt>
                <c:pt idx="4">
                  <c:v>609.39599999999996</c:v>
                </c:pt>
                <c:pt idx="5">
                  <c:v>549.45600000000002</c:v>
                </c:pt>
                <c:pt idx="6">
                  <c:v>669.3359999999999</c:v>
                </c:pt>
                <c:pt idx="7">
                  <c:v>639.36599999999999</c:v>
                </c:pt>
              </c:numCache>
            </c:numRef>
          </c:yVal>
          <c:smooth val="0"/>
          <c:extLst>
            <c:ext xmlns:c16="http://schemas.microsoft.com/office/drawing/2014/chart" uri="{C3380CC4-5D6E-409C-BE32-E72D297353CC}">
              <c16:uniqueId val="{00000001-7E4E-45B1-9311-4B5B8C6850D0}"/>
            </c:ext>
          </c:extLst>
        </c:ser>
        <c:dLbls>
          <c:showLegendKey val="0"/>
          <c:showVal val="0"/>
          <c:showCatName val="0"/>
          <c:showSerName val="0"/>
          <c:showPercent val="0"/>
          <c:showBubbleSize val="0"/>
        </c:dLbls>
        <c:axId val="534523536"/>
        <c:axId val="469626328"/>
      </c:scatterChart>
      <c:valAx>
        <c:axId val="534523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626328"/>
        <c:crosses val="autoZero"/>
        <c:crossBetween val="midCat"/>
      </c:valAx>
      <c:valAx>
        <c:axId val="46962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52353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Example1'!$E$30</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Example1'!$D$31:$D$38</c:f>
              <c:numCache>
                <c:formatCode>General</c:formatCode>
                <c:ptCount val="8"/>
                <c:pt idx="0">
                  <c:v>10</c:v>
                </c:pt>
                <c:pt idx="1">
                  <c:v>12</c:v>
                </c:pt>
                <c:pt idx="2">
                  <c:v>14</c:v>
                </c:pt>
                <c:pt idx="3">
                  <c:v>8</c:v>
                </c:pt>
                <c:pt idx="4">
                  <c:v>20</c:v>
                </c:pt>
                <c:pt idx="5">
                  <c:v>18</c:v>
                </c:pt>
                <c:pt idx="6">
                  <c:v>22</c:v>
                </c:pt>
                <c:pt idx="7">
                  <c:v>21</c:v>
                </c:pt>
              </c:numCache>
            </c:numRef>
          </c:xVal>
          <c:yVal>
            <c:numRef>
              <c:f>'[1]GD Example1'!$E$31:$E$38</c:f>
              <c:numCache>
                <c:formatCode>General</c:formatCode>
                <c:ptCount val="8"/>
                <c:pt idx="0">
                  <c:v>300</c:v>
                </c:pt>
                <c:pt idx="1">
                  <c:v>350</c:v>
                </c:pt>
                <c:pt idx="2">
                  <c:v>400</c:v>
                </c:pt>
                <c:pt idx="3">
                  <c:v>250</c:v>
                </c:pt>
                <c:pt idx="4">
                  <c:v>600</c:v>
                </c:pt>
                <c:pt idx="5">
                  <c:v>550</c:v>
                </c:pt>
                <c:pt idx="6">
                  <c:v>700</c:v>
                </c:pt>
                <c:pt idx="7">
                  <c:v>640</c:v>
                </c:pt>
              </c:numCache>
            </c:numRef>
          </c:yVal>
          <c:smooth val="0"/>
          <c:extLst>
            <c:ext xmlns:c16="http://schemas.microsoft.com/office/drawing/2014/chart" uri="{C3380CC4-5D6E-409C-BE32-E72D297353CC}">
              <c16:uniqueId val="{00000000-7ADF-4AEF-AE4A-6533CF4CEC18}"/>
            </c:ext>
          </c:extLst>
        </c:ser>
        <c:ser>
          <c:idx val="1"/>
          <c:order val="1"/>
          <c:tx>
            <c:strRef>
              <c:f>'[1]GD Example1'!$F$30</c:f>
              <c:strCache>
                <c:ptCount val="1"/>
                <c:pt idx="0">
                  <c:v>Pred 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Example1'!$D$31:$D$38</c:f>
              <c:numCache>
                <c:formatCode>General</c:formatCode>
                <c:ptCount val="8"/>
                <c:pt idx="0">
                  <c:v>10</c:v>
                </c:pt>
                <c:pt idx="1">
                  <c:v>12</c:v>
                </c:pt>
                <c:pt idx="2">
                  <c:v>14</c:v>
                </c:pt>
                <c:pt idx="3">
                  <c:v>8</c:v>
                </c:pt>
                <c:pt idx="4">
                  <c:v>20</c:v>
                </c:pt>
                <c:pt idx="5">
                  <c:v>18</c:v>
                </c:pt>
                <c:pt idx="6">
                  <c:v>22</c:v>
                </c:pt>
                <c:pt idx="7">
                  <c:v>21</c:v>
                </c:pt>
              </c:numCache>
            </c:numRef>
          </c:xVal>
          <c:yVal>
            <c:numRef>
              <c:f>'[1]GD Example1'!$F$31:$F$38</c:f>
              <c:numCache>
                <c:formatCode>General</c:formatCode>
                <c:ptCount val="8"/>
                <c:pt idx="0">
                  <c:v>309.45746819999999</c:v>
                </c:pt>
                <c:pt idx="1">
                  <c:v>369.35048620000003</c:v>
                </c:pt>
                <c:pt idx="2">
                  <c:v>429.24350420000002</c:v>
                </c:pt>
                <c:pt idx="3">
                  <c:v>249.56445019999998</c:v>
                </c:pt>
                <c:pt idx="4">
                  <c:v>608.92255819999991</c:v>
                </c:pt>
                <c:pt idx="5">
                  <c:v>549.02954019999993</c:v>
                </c:pt>
                <c:pt idx="6">
                  <c:v>668.8155761999999</c:v>
                </c:pt>
                <c:pt idx="7">
                  <c:v>638.8690671999999</c:v>
                </c:pt>
              </c:numCache>
            </c:numRef>
          </c:yVal>
          <c:smooth val="0"/>
          <c:extLst>
            <c:ext xmlns:c16="http://schemas.microsoft.com/office/drawing/2014/chart" uri="{C3380CC4-5D6E-409C-BE32-E72D297353CC}">
              <c16:uniqueId val="{00000001-7ADF-4AEF-AE4A-6533CF4CEC18}"/>
            </c:ext>
          </c:extLst>
        </c:ser>
        <c:dLbls>
          <c:showLegendKey val="0"/>
          <c:showVal val="0"/>
          <c:showCatName val="0"/>
          <c:showSerName val="0"/>
          <c:showPercent val="0"/>
          <c:showBubbleSize val="0"/>
        </c:dLbls>
        <c:axId val="529567120"/>
        <c:axId val="529568432"/>
      </c:scatterChart>
      <c:valAx>
        <c:axId val="52956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68432"/>
        <c:crosses val="autoZero"/>
        <c:crossBetween val="midCat"/>
      </c:valAx>
      <c:valAx>
        <c:axId val="529568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567120"/>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Example'!$D$25:$D$34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Example'!$E$25:$E$34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75E8-487F-B578-BD115EC9679A}"/>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Example'!$D$25:$D$34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Example'!$H$25:$H$34</c:f>
              <c:numCache>
                <c:formatCode>General</c:formatCode>
                <c:ptCount val="10"/>
                <c:pt idx="0">
                  <c:v>0.41699838187702265</c:v>
                </c:pt>
                <c:pt idx="1">
                  <c:v>0.58023113632630596</c:v>
                </c:pt>
                <c:pt idx="2">
                  <c:v>0.5938338658637462</c:v>
                </c:pt>
                <c:pt idx="3">
                  <c:v>0.66184751355094762</c:v>
                </c:pt>
                <c:pt idx="4">
                  <c:v>0.6890529726258281</c:v>
                </c:pt>
                <c:pt idx="5">
                  <c:v>0.74346389077558928</c:v>
                </c:pt>
                <c:pt idx="6">
                  <c:v>0.74346389077558928</c:v>
                </c:pt>
                <c:pt idx="7">
                  <c:v>0.83868299753767106</c:v>
                </c:pt>
                <c:pt idx="8">
                  <c:v>1.0971348587490364</c:v>
                </c:pt>
                <c:pt idx="9">
                  <c:v>1.1515457768987973</c:v>
                </c:pt>
              </c:numCache>
            </c:numRef>
          </c:yVal>
          <c:smooth val="0"/>
          <c:extLst>
            <c:ext xmlns:c16="http://schemas.microsoft.com/office/drawing/2014/chart" uri="{C3380CC4-5D6E-409C-BE32-E72D297353CC}">
              <c16:uniqueId val="{00000001-75E8-487F-B578-BD115EC9679A}"/>
            </c:ext>
          </c:extLst>
        </c:ser>
        <c:dLbls>
          <c:showLegendKey val="0"/>
          <c:showVal val="0"/>
          <c:showCatName val="0"/>
          <c:showSerName val="0"/>
          <c:showPercent val="0"/>
          <c:showBubbleSize val="0"/>
        </c:dLbls>
        <c:axId val="1908299296"/>
        <c:axId val="1908291808"/>
      </c:scatterChart>
      <c:valAx>
        <c:axId val="19082992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1808"/>
        <c:crosses val="autoZero"/>
        <c:crossBetween val="midCat"/>
      </c:valAx>
      <c:valAx>
        <c:axId val="19082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92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Example1'!$E$43</c:f>
              <c:strCache>
                <c:ptCount val="1"/>
                <c:pt idx="0">
                  <c:v>y</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Example1'!$D$44:$D$51</c:f>
              <c:numCache>
                <c:formatCode>General</c:formatCode>
                <c:ptCount val="8"/>
                <c:pt idx="0">
                  <c:v>10</c:v>
                </c:pt>
                <c:pt idx="1">
                  <c:v>12</c:v>
                </c:pt>
                <c:pt idx="2">
                  <c:v>14</c:v>
                </c:pt>
                <c:pt idx="3">
                  <c:v>8</c:v>
                </c:pt>
                <c:pt idx="4">
                  <c:v>20</c:v>
                </c:pt>
                <c:pt idx="5">
                  <c:v>18</c:v>
                </c:pt>
                <c:pt idx="6">
                  <c:v>22</c:v>
                </c:pt>
                <c:pt idx="7">
                  <c:v>21</c:v>
                </c:pt>
              </c:numCache>
            </c:numRef>
          </c:xVal>
          <c:yVal>
            <c:numRef>
              <c:f>'[1]GD Example1'!$E$44:$E$51</c:f>
              <c:numCache>
                <c:formatCode>General</c:formatCode>
                <c:ptCount val="8"/>
                <c:pt idx="0">
                  <c:v>300</c:v>
                </c:pt>
                <c:pt idx="1">
                  <c:v>350</c:v>
                </c:pt>
                <c:pt idx="2">
                  <c:v>400</c:v>
                </c:pt>
                <c:pt idx="3">
                  <c:v>250</c:v>
                </c:pt>
                <c:pt idx="4">
                  <c:v>600</c:v>
                </c:pt>
                <c:pt idx="5">
                  <c:v>550</c:v>
                </c:pt>
                <c:pt idx="6">
                  <c:v>700</c:v>
                </c:pt>
                <c:pt idx="7">
                  <c:v>640</c:v>
                </c:pt>
              </c:numCache>
            </c:numRef>
          </c:yVal>
          <c:smooth val="0"/>
          <c:extLst>
            <c:ext xmlns:c16="http://schemas.microsoft.com/office/drawing/2014/chart" uri="{C3380CC4-5D6E-409C-BE32-E72D297353CC}">
              <c16:uniqueId val="{00000000-3A4C-47CF-9E94-E80BC329A117}"/>
            </c:ext>
          </c:extLst>
        </c:ser>
        <c:ser>
          <c:idx val="1"/>
          <c:order val="1"/>
          <c:tx>
            <c:strRef>
              <c:f>'[1]GD Example1'!$F$43</c:f>
              <c:strCache>
                <c:ptCount val="1"/>
                <c:pt idx="0">
                  <c:v>Pred 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Example1'!$D$44:$D$51</c:f>
              <c:numCache>
                <c:formatCode>General</c:formatCode>
                <c:ptCount val="8"/>
                <c:pt idx="0">
                  <c:v>10</c:v>
                </c:pt>
                <c:pt idx="1">
                  <c:v>12</c:v>
                </c:pt>
                <c:pt idx="2">
                  <c:v>14</c:v>
                </c:pt>
                <c:pt idx="3">
                  <c:v>8</c:v>
                </c:pt>
                <c:pt idx="4">
                  <c:v>20</c:v>
                </c:pt>
                <c:pt idx="5">
                  <c:v>18</c:v>
                </c:pt>
                <c:pt idx="6">
                  <c:v>22</c:v>
                </c:pt>
                <c:pt idx="7">
                  <c:v>21</c:v>
                </c:pt>
              </c:numCache>
            </c:numRef>
          </c:xVal>
          <c:yVal>
            <c:numRef>
              <c:f>'[1]GD Example1'!$F$44:$F$51</c:f>
              <c:numCache>
                <c:formatCode>General</c:formatCode>
                <c:ptCount val="8"/>
                <c:pt idx="0">
                  <c:v>309.27026178294</c:v>
                </c:pt>
                <c:pt idx="1">
                  <c:v>369.12650355253999</c:v>
                </c:pt>
                <c:pt idx="2">
                  <c:v>428.98274532213998</c:v>
                </c:pt>
                <c:pt idx="3">
                  <c:v>249.41402001333998</c:v>
                </c:pt>
                <c:pt idx="4">
                  <c:v>608.55147063094</c:v>
                </c:pt>
                <c:pt idx="5">
                  <c:v>548.69522886133996</c:v>
                </c:pt>
                <c:pt idx="6">
                  <c:v>668.40771240053994</c:v>
                </c:pt>
                <c:pt idx="7">
                  <c:v>638.47959151573991</c:v>
                </c:pt>
              </c:numCache>
            </c:numRef>
          </c:yVal>
          <c:smooth val="0"/>
          <c:extLst>
            <c:ext xmlns:c16="http://schemas.microsoft.com/office/drawing/2014/chart" uri="{C3380CC4-5D6E-409C-BE32-E72D297353CC}">
              <c16:uniqueId val="{00000001-3A4C-47CF-9E94-E80BC329A117}"/>
            </c:ext>
          </c:extLst>
        </c:ser>
        <c:dLbls>
          <c:showLegendKey val="0"/>
          <c:showVal val="0"/>
          <c:showCatName val="0"/>
          <c:showSerName val="0"/>
          <c:showPercent val="0"/>
          <c:showBubbleSize val="0"/>
        </c:dLbls>
        <c:axId val="533450944"/>
        <c:axId val="390201536"/>
      </c:scatterChart>
      <c:valAx>
        <c:axId val="533450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01536"/>
        <c:crosses val="autoZero"/>
        <c:crossBetween val="midCat"/>
      </c:valAx>
      <c:valAx>
        <c:axId val="39020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5094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'[1]GD Example1'!$D$71</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Example1'!$B$72:$B$75</c:f>
              <c:numCache>
                <c:formatCode>General</c:formatCode>
                <c:ptCount val="4"/>
                <c:pt idx="0">
                  <c:v>10</c:v>
                </c:pt>
                <c:pt idx="1">
                  <c:v>9.9960000000000004</c:v>
                </c:pt>
                <c:pt idx="2">
                  <c:v>9.992378200000001</c:v>
                </c:pt>
                <c:pt idx="3">
                  <c:v>9.9890529349400019</c:v>
                </c:pt>
              </c:numCache>
            </c:numRef>
          </c:xVal>
          <c:yVal>
            <c:numRef>
              <c:f>'[1]GD Example1'!$D$72:$D$75</c:f>
              <c:numCache>
                <c:formatCode>General</c:formatCode>
                <c:ptCount val="4"/>
                <c:pt idx="0">
                  <c:v>1200</c:v>
                </c:pt>
                <c:pt idx="1">
                  <c:v>1191.8239140000007</c:v>
                </c:pt>
                <c:pt idx="2">
                  <c:v>1186.7791981230162</c:v>
                </c:pt>
                <c:pt idx="3">
                  <c:v>1183.6590730122366</c:v>
                </c:pt>
              </c:numCache>
            </c:numRef>
          </c:yVal>
          <c:smooth val="1"/>
          <c:extLst>
            <c:ext xmlns:c16="http://schemas.microsoft.com/office/drawing/2014/chart" uri="{C3380CC4-5D6E-409C-BE32-E72D297353CC}">
              <c16:uniqueId val="{00000000-DFBA-42D8-9EA3-F238FAF1EC4F}"/>
            </c:ext>
          </c:extLst>
        </c:ser>
        <c:dLbls>
          <c:showLegendKey val="0"/>
          <c:showVal val="0"/>
          <c:showCatName val="0"/>
          <c:showSerName val="0"/>
          <c:showPercent val="0"/>
          <c:showBubbleSize val="0"/>
        </c:dLbls>
        <c:axId val="463283712"/>
        <c:axId val="463282072"/>
      </c:scatterChart>
      <c:valAx>
        <c:axId val="46328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82072"/>
        <c:crosses val="autoZero"/>
        <c:crossBetween val="midCat"/>
      </c:valAx>
      <c:valAx>
        <c:axId val="463282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328371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'[1]GD Example1'!$D$71</c:f>
              <c:strCache>
                <c:ptCount val="1"/>
                <c:pt idx="0">
                  <c:v>SSE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'[1]GD Example1'!$C$72:$C$75</c:f>
              <c:numCache>
                <c:formatCode>General</c:formatCode>
                <c:ptCount val="4"/>
                <c:pt idx="0">
                  <c:v>30</c:v>
                </c:pt>
                <c:pt idx="1">
                  <c:v>29.97</c:v>
                </c:pt>
                <c:pt idx="2">
                  <c:v>29.946508999999999</c:v>
                </c:pt>
                <c:pt idx="3">
                  <c:v>29.928120884799998</c:v>
                </c:pt>
              </c:numCache>
            </c:numRef>
          </c:xVal>
          <c:yVal>
            <c:numRef>
              <c:f>'[1]GD Example1'!$D$72:$D$75</c:f>
              <c:numCache>
                <c:formatCode>General</c:formatCode>
                <c:ptCount val="4"/>
                <c:pt idx="0">
                  <c:v>1200</c:v>
                </c:pt>
                <c:pt idx="1">
                  <c:v>1191.8239140000007</c:v>
                </c:pt>
                <c:pt idx="2">
                  <c:v>1186.7791981230162</c:v>
                </c:pt>
                <c:pt idx="3">
                  <c:v>1183.6590730122366</c:v>
                </c:pt>
              </c:numCache>
            </c:numRef>
          </c:yVal>
          <c:smooth val="1"/>
          <c:extLst>
            <c:ext xmlns:c16="http://schemas.microsoft.com/office/drawing/2014/chart" uri="{C3380CC4-5D6E-409C-BE32-E72D297353CC}">
              <c16:uniqueId val="{00000000-C573-4EFA-A5D0-5B48A47CF7BD}"/>
            </c:ext>
          </c:extLst>
        </c:ser>
        <c:dLbls>
          <c:showLegendKey val="0"/>
          <c:showVal val="0"/>
          <c:showCatName val="0"/>
          <c:showSerName val="0"/>
          <c:showPercent val="0"/>
          <c:showBubbleSize val="0"/>
        </c:dLbls>
        <c:axId val="535482416"/>
        <c:axId val="535488320"/>
      </c:scatterChart>
      <c:valAx>
        <c:axId val="535482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88320"/>
        <c:crosses val="autoZero"/>
        <c:crossBetween val="midCat"/>
      </c:valAx>
      <c:valAx>
        <c:axId val="535488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48241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Example1'!$F$340</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Example1'!$E$341:$E$350</c:f>
              <c:numCache>
                <c:formatCode>General</c:formatCode>
                <c:ptCount val="10"/>
                <c:pt idx="0">
                  <c:v>0</c:v>
                </c:pt>
                <c:pt idx="1">
                  <c:v>0.11538461538461539</c:v>
                </c:pt>
                <c:pt idx="2">
                  <c:v>0.25</c:v>
                </c:pt>
                <c:pt idx="3">
                  <c:v>0.26923076923076922</c:v>
                </c:pt>
                <c:pt idx="4">
                  <c:v>0.38461538461538464</c:v>
                </c:pt>
                <c:pt idx="5">
                  <c:v>0.42307692307692307</c:v>
                </c:pt>
                <c:pt idx="6">
                  <c:v>0.44230769230769229</c:v>
                </c:pt>
                <c:pt idx="7">
                  <c:v>0.55000000000000004</c:v>
                </c:pt>
                <c:pt idx="8">
                  <c:v>0.92307692307692313</c:v>
                </c:pt>
                <c:pt idx="9">
                  <c:v>1</c:v>
                </c:pt>
              </c:numCache>
            </c:numRef>
          </c:xVal>
          <c:yVal>
            <c:numRef>
              <c:f>'[1]GD Example1'!$F$341:$F$350</c:f>
              <c:numCache>
                <c:formatCode>General</c:formatCode>
                <c:ptCount val="10"/>
                <c:pt idx="0">
                  <c:v>0</c:v>
                </c:pt>
                <c:pt idx="1">
                  <c:v>0.16981132075471697</c:v>
                </c:pt>
                <c:pt idx="2">
                  <c:v>0.55188679245283023</c:v>
                </c:pt>
                <c:pt idx="3">
                  <c:v>0.52358490566037741</c:v>
                </c:pt>
                <c:pt idx="4">
                  <c:v>0.35849056603773582</c:v>
                </c:pt>
                <c:pt idx="5">
                  <c:v>8.9622641509433956E-2</c:v>
                </c:pt>
                <c:pt idx="6">
                  <c:v>0.21698113207547171</c:v>
                </c:pt>
                <c:pt idx="7">
                  <c:v>0.54716981132075471</c:v>
                </c:pt>
                <c:pt idx="8">
                  <c:v>1</c:v>
                </c:pt>
                <c:pt idx="9">
                  <c:v>0.589622641509434</c:v>
                </c:pt>
              </c:numCache>
            </c:numRef>
          </c:yVal>
          <c:smooth val="0"/>
          <c:extLst>
            <c:ext xmlns:c16="http://schemas.microsoft.com/office/drawing/2014/chart" uri="{C3380CC4-5D6E-409C-BE32-E72D297353CC}">
              <c16:uniqueId val="{00000000-6BEF-4A74-822C-AEE6059F4C6A}"/>
            </c:ext>
          </c:extLst>
        </c:ser>
        <c:ser>
          <c:idx val="1"/>
          <c:order val="1"/>
          <c:tx>
            <c:strRef>
              <c:f>'[1]GD Example1'!$I$340</c:f>
              <c:strCache>
                <c:ptCount val="1"/>
                <c:pt idx="0">
                  <c:v>Pred.House Price</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Example1'!$E$341:$E$350</c:f>
              <c:numCache>
                <c:formatCode>General</c:formatCode>
                <c:ptCount val="10"/>
                <c:pt idx="0">
                  <c:v>0</c:v>
                </c:pt>
                <c:pt idx="1">
                  <c:v>0.11538461538461539</c:v>
                </c:pt>
                <c:pt idx="2">
                  <c:v>0.25</c:v>
                </c:pt>
                <c:pt idx="3">
                  <c:v>0.26923076923076922</c:v>
                </c:pt>
                <c:pt idx="4">
                  <c:v>0.38461538461538464</c:v>
                </c:pt>
                <c:pt idx="5">
                  <c:v>0.42307692307692307</c:v>
                </c:pt>
                <c:pt idx="6">
                  <c:v>0.44230769230769229</c:v>
                </c:pt>
                <c:pt idx="7">
                  <c:v>0.55000000000000004</c:v>
                </c:pt>
                <c:pt idx="8">
                  <c:v>0.92307692307692313</c:v>
                </c:pt>
                <c:pt idx="9">
                  <c:v>1</c:v>
                </c:pt>
              </c:numCache>
            </c:numRef>
          </c:xVal>
          <c:yVal>
            <c:numRef>
              <c:f>'[1]GD Example1'!$I$341:$I$350</c:f>
              <c:numCache>
                <c:formatCode>General</c:formatCode>
                <c:ptCount val="10"/>
                <c:pt idx="0">
                  <c:v>0.33820581031706715</c:v>
                </c:pt>
                <c:pt idx="1">
                  <c:v>0.37507753359702933</c:v>
                </c:pt>
                <c:pt idx="2">
                  <c:v>0.41809454409031854</c:v>
                </c:pt>
                <c:pt idx="3">
                  <c:v>0.42423983130364551</c:v>
                </c:pt>
                <c:pt idx="4">
                  <c:v>0.46111155458360775</c:v>
                </c:pt>
                <c:pt idx="5">
                  <c:v>0.4734021290102618</c:v>
                </c:pt>
                <c:pt idx="6">
                  <c:v>0.47954741622358876</c:v>
                </c:pt>
                <c:pt idx="7">
                  <c:v>0.51396102461822024</c:v>
                </c:pt>
                <c:pt idx="8">
                  <c:v>0.63317959655676459</c:v>
                </c:pt>
                <c:pt idx="9">
                  <c:v>0.65776074541007268</c:v>
                </c:pt>
              </c:numCache>
            </c:numRef>
          </c:yVal>
          <c:smooth val="0"/>
          <c:extLst>
            <c:ext xmlns:c16="http://schemas.microsoft.com/office/drawing/2014/chart" uri="{C3380CC4-5D6E-409C-BE32-E72D297353CC}">
              <c16:uniqueId val="{00000001-6BEF-4A74-822C-AEE6059F4C6A}"/>
            </c:ext>
          </c:extLst>
        </c:ser>
        <c:dLbls>
          <c:showLegendKey val="0"/>
          <c:showVal val="0"/>
          <c:showCatName val="0"/>
          <c:showSerName val="0"/>
          <c:showPercent val="0"/>
          <c:showBubbleSize val="0"/>
        </c:dLbls>
        <c:axId val="532317920"/>
        <c:axId val="532315952"/>
      </c:scatterChart>
      <c:valAx>
        <c:axId val="532317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15952"/>
        <c:crosses val="autoZero"/>
        <c:crossBetween val="midCat"/>
      </c:valAx>
      <c:valAx>
        <c:axId val="53231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3179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'[1]GD Example1'!$F$355</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Example1'!$E$356:$E$365</c:f>
              <c:numCache>
                <c:formatCode>General</c:formatCode>
                <c:ptCount val="10"/>
                <c:pt idx="0">
                  <c:v>0</c:v>
                </c:pt>
                <c:pt idx="1">
                  <c:v>0.11538461538461539</c:v>
                </c:pt>
                <c:pt idx="2">
                  <c:v>0.25</c:v>
                </c:pt>
                <c:pt idx="3">
                  <c:v>0.26923076923076922</c:v>
                </c:pt>
                <c:pt idx="4">
                  <c:v>0.38461538461538464</c:v>
                </c:pt>
                <c:pt idx="5">
                  <c:v>0.42307692307692307</c:v>
                </c:pt>
                <c:pt idx="6">
                  <c:v>0.44230769230769229</c:v>
                </c:pt>
                <c:pt idx="7">
                  <c:v>0.55000000000000004</c:v>
                </c:pt>
                <c:pt idx="8">
                  <c:v>0.92307692307692313</c:v>
                </c:pt>
                <c:pt idx="9">
                  <c:v>1</c:v>
                </c:pt>
              </c:numCache>
            </c:numRef>
          </c:xVal>
          <c:yVal>
            <c:numRef>
              <c:f>'[1]GD Example1'!$F$356:$F$365</c:f>
              <c:numCache>
                <c:formatCode>General</c:formatCode>
                <c:ptCount val="10"/>
                <c:pt idx="0">
                  <c:v>0</c:v>
                </c:pt>
                <c:pt idx="1">
                  <c:v>0.16981132075471697</c:v>
                </c:pt>
                <c:pt idx="2">
                  <c:v>0.55188679245283023</c:v>
                </c:pt>
                <c:pt idx="3">
                  <c:v>0.52358490566037741</c:v>
                </c:pt>
                <c:pt idx="4">
                  <c:v>0.35849056603773582</c:v>
                </c:pt>
                <c:pt idx="5">
                  <c:v>8.9622641509433956E-2</c:v>
                </c:pt>
                <c:pt idx="6">
                  <c:v>0.21698113207547171</c:v>
                </c:pt>
                <c:pt idx="7">
                  <c:v>0.54716981132075471</c:v>
                </c:pt>
                <c:pt idx="8">
                  <c:v>1</c:v>
                </c:pt>
                <c:pt idx="9">
                  <c:v>0.589622641509434</c:v>
                </c:pt>
              </c:numCache>
            </c:numRef>
          </c:yVal>
          <c:smooth val="0"/>
          <c:extLst>
            <c:ext xmlns:c16="http://schemas.microsoft.com/office/drawing/2014/chart" uri="{C3380CC4-5D6E-409C-BE32-E72D297353CC}">
              <c16:uniqueId val="{00000000-4563-4FFA-8422-E1D8A38CF274}"/>
            </c:ext>
          </c:extLst>
        </c:ser>
        <c:ser>
          <c:idx val="1"/>
          <c:order val="1"/>
          <c:tx>
            <c:strRef>
              <c:f>'[1]GD Example1'!$I$355</c:f>
              <c:strCache>
                <c:ptCount val="1"/>
                <c:pt idx="0">
                  <c:v>Pred y</c:v>
                </c:pt>
              </c:strCache>
            </c:strRef>
          </c:tx>
          <c:spPr>
            <a:ln w="1905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Example1'!$E$356:$E$365</c:f>
              <c:numCache>
                <c:formatCode>General</c:formatCode>
                <c:ptCount val="10"/>
                <c:pt idx="0">
                  <c:v>0</c:v>
                </c:pt>
                <c:pt idx="1">
                  <c:v>0.11538461538461539</c:v>
                </c:pt>
                <c:pt idx="2">
                  <c:v>0.25</c:v>
                </c:pt>
                <c:pt idx="3">
                  <c:v>0.26923076923076922</c:v>
                </c:pt>
                <c:pt idx="4">
                  <c:v>0.38461538461538464</c:v>
                </c:pt>
                <c:pt idx="5">
                  <c:v>0.42307692307692307</c:v>
                </c:pt>
                <c:pt idx="6">
                  <c:v>0.44230769230769229</c:v>
                </c:pt>
                <c:pt idx="7">
                  <c:v>0.55000000000000004</c:v>
                </c:pt>
                <c:pt idx="8">
                  <c:v>0.92307692307692313</c:v>
                </c:pt>
                <c:pt idx="9">
                  <c:v>1</c:v>
                </c:pt>
              </c:numCache>
            </c:numRef>
          </c:xVal>
          <c:yVal>
            <c:numRef>
              <c:f>'[1]GD Example1'!$I$356:$I$365</c:f>
              <c:numCache>
                <c:formatCode>General</c:formatCode>
                <c:ptCount val="10"/>
                <c:pt idx="0">
                  <c:v>0.19600000000000001</c:v>
                </c:pt>
                <c:pt idx="1">
                  <c:v>0.25057692307692309</c:v>
                </c:pt>
                <c:pt idx="2">
                  <c:v>0.31425000000000003</c:v>
                </c:pt>
                <c:pt idx="3">
                  <c:v>0.32334615384615384</c:v>
                </c:pt>
                <c:pt idx="4">
                  <c:v>0.37792307692307692</c:v>
                </c:pt>
                <c:pt idx="5">
                  <c:v>0.39611538461538465</c:v>
                </c:pt>
                <c:pt idx="6">
                  <c:v>0.40521153846153846</c:v>
                </c:pt>
                <c:pt idx="7">
                  <c:v>0.45615</c:v>
                </c:pt>
                <c:pt idx="8">
                  <c:v>0.63261538461538458</c:v>
                </c:pt>
                <c:pt idx="9">
                  <c:v>0.66900000000000004</c:v>
                </c:pt>
              </c:numCache>
            </c:numRef>
          </c:yVal>
          <c:smooth val="0"/>
          <c:extLst>
            <c:ext xmlns:c16="http://schemas.microsoft.com/office/drawing/2014/chart" uri="{C3380CC4-5D6E-409C-BE32-E72D297353CC}">
              <c16:uniqueId val="{00000001-4563-4FFA-8422-E1D8A38CF274}"/>
            </c:ext>
          </c:extLst>
        </c:ser>
        <c:dLbls>
          <c:showLegendKey val="0"/>
          <c:showVal val="0"/>
          <c:showCatName val="0"/>
          <c:showSerName val="0"/>
          <c:showPercent val="0"/>
          <c:showBubbleSize val="0"/>
        </c:dLbls>
        <c:axId val="533448320"/>
        <c:axId val="533449304"/>
      </c:scatterChart>
      <c:valAx>
        <c:axId val="53344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49304"/>
        <c:crosses val="autoZero"/>
        <c:crossBetween val="midCat"/>
      </c:valAx>
      <c:valAx>
        <c:axId val="53344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44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'[1]GD Example'!$E$39</c:f>
              <c:strCache>
                <c:ptCount val="1"/>
                <c:pt idx="0">
                  <c:v>House 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'[1]GD Example'!$D$40:$D$49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Example'!$E$40:$E$49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0374-467A-AE86-6D4DC6E1E814}"/>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Example'!$D$40:$D$49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Example'!$H$40:$H$49</c:f>
              <c:numCache>
                <c:formatCode>General</c:formatCode>
                <c:ptCount val="10"/>
                <c:pt idx="0">
                  <c:v>0.38800087757090662</c:v>
                </c:pt>
                <c:pt idx="1">
                  <c:v>0.54823468437329048</c:v>
                </c:pt>
                <c:pt idx="2">
                  <c:v>0.56158750160682258</c:v>
                </c:pt>
                <c:pt idx="3">
                  <c:v>0.62835158777448252</c:v>
                </c:pt>
                <c:pt idx="4">
                  <c:v>0.6550572222415465</c:v>
                </c:pt>
                <c:pt idx="5">
                  <c:v>0.70846849117567445</c:v>
                </c:pt>
                <c:pt idx="6">
                  <c:v>0.70846849117567445</c:v>
                </c:pt>
                <c:pt idx="7">
                  <c:v>0.80193821181039837</c:v>
                </c:pt>
                <c:pt idx="8">
                  <c:v>1.0556417392475064</c:v>
                </c:pt>
                <c:pt idx="9">
                  <c:v>1.1090530081816343</c:v>
                </c:pt>
              </c:numCache>
            </c:numRef>
          </c:yVal>
          <c:smooth val="0"/>
          <c:extLst>
            <c:ext xmlns:c16="http://schemas.microsoft.com/office/drawing/2014/chart" uri="{C3380CC4-5D6E-409C-BE32-E72D297353CC}">
              <c16:uniqueId val="{00000001-0374-467A-AE86-6D4DC6E1E814}"/>
            </c:ext>
          </c:extLst>
        </c:ser>
        <c:dLbls>
          <c:showLegendKey val="0"/>
          <c:showVal val="0"/>
          <c:showCatName val="0"/>
          <c:showSerName val="0"/>
          <c:showPercent val="0"/>
          <c:showBubbleSize val="0"/>
        </c:dLbls>
        <c:axId val="1908312192"/>
        <c:axId val="1908307616"/>
      </c:scatterChart>
      <c:valAx>
        <c:axId val="1908312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7616"/>
        <c:crosses val="autoZero"/>
        <c:crossBetween val="midCat"/>
      </c:valAx>
      <c:valAx>
        <c:axId val="190830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2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Example'!$D$55:$D$64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Example'!$E$55:$E$64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1B07-4B95-99BC-3DD9A0CA863B}"/>
            </c:ext>
          </c:extLst>
        </c:ser>
        <c:ser>
          <c:idx val="1"/>
          <c:order val="1"/>
          <c:tx>
            <c:strRef>
              <c:f>'[1]GD Example'!$D$55:$D$60</c:f>
              <c:strCache>
                <c:ptCount val="1"/>
                <c:pt idx="0">
                  <c:v>0 0.222222222 0.240740741 0.333333333 0.37037037 0.444444444</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Example'!$D$55:$D$64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Example'!$H$55:$H$64</c:f>
              <c:numCache>
                <c:formatCode>General</c:formatCode>
                <c:ptCount val="10"/>
                <c:pt idx="0">
                  <c:v>0.36251790796301658</c:v>
                </c:pt>
                <c:pt idx="1">
                  <c:v>0.52013441875860744</c:v>
                </c:pt>
                <c:pt idx="2">
                  <c:v>0.53326912799157333</c:v>
                </c:pt>
                <c:pt idx="3">
                  <c:v>0.59894267415640279</c:v>
                </c:pt>
                <c:pt idx="4">
                  <c:v>0.62521209262233457</c:v>
                </c:pt>
                <c:pt idx="5">
                  <c:v>0.67775092955419813</c:v>
                </c:pt>
                <c:pt idx="6">
                  <c:v>0.67775092955419813</c:v>
                </c:pt>
                <c:pt idx="7">
                  <c:v>0.76969389418495959</c:v>
                </c:pt>
                <c:pt idx="8">
                  <c:v>1.0192533696113117</c:v>
                </c:pt>
                <c:pt idx="9">
                  <c:v>1.0717922065431753</c:v>
                </c:pt>
              </c:numCache>
            </c:numRef>
          </c:yVal>
          <c:smooth val="0"/>
          <c:extLst>
            <c:ext xmlns:c16="http://schemas.microsoft.com/office/drawing/2014/chart" uri="{C3380CC4-5D6E-409C-BE32-E72D297353CC}">
              <c16:uniqueId val="{00000001-1B07-4B95-99BC-3DD9A0CA863B}"/>
            </c:ext>
          </c:extLst>
        </c:ser>
        <c:dLbls>
          <c:showLegendKey val="0"/>
          <c:showVal val="0"/>
          <c:showCatName val="0"/>
          <c:showSerName val="0"/>
          <c:showPercent val="0"/>
          <c:showBubbleSize val="0"/>
        </c:dLbls>
        <c:axId val="1682917552"/>
        <c:axId val="1682921712"/>
      </c:scatterChart>
      <c:valAx>
        <c:axId val="1682917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21712"/>
        <c:crosses val="autoZero"/>
        <c:crossBetween val="midCat"/>
      </c:valAx>
      <c:valAx>
        <c:axId val="168292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9175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Example'!$D$70:$D$79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Example'!$E$70:$E$79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8ED7-4608-B714-2B93395461CD}"/>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Example'!$D$70:$D$79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Example'!$H$70:$H$79</c:f>
              <c:numCache>
                <c:formatCode>General</c:formatCode>
                <c:ptCount val="10"/>
                <c:pt idx="0">
                  <c:v>0.34011978099730811</c:v>
                </c:pt>
                <c:pt idx="1">
                  <c:v>0.49545385684192433</c:v>
                </c:pt>
                <c:pt idx="2">
                  <c:v>0.50839836316230902</c:v>
                </c:pt>
                <c:pt idx="3">
                  <c:v>0.57312089476423245</c:v>
                </c:pt>
                <c:pt idx="4">
                  <c:v>0.59900990740500182</c:v>
                </c:pt>
                <c:pt idx="5">
                  <c:v>0.65078793268654067</c:v>
                </c:pt>
                <c:pt idx="6">
                  <c:v>0.65078793268654067</c:v>
                </c:pt>
                <c:pt idx="7">
                  <c:v>0.74139947692923336</c:v>
                </c:pt>
                <c:pt idx="8">
                  <c:v>0.98734509701654249</c:v>
                </c:pt>
                <c:pt idx="9">
                  <c:v>1.0391231222980812</c:v>
                </c:pt>
              </c:numCache>
            </c:numRef>
          </c:yVal>
          <c:smooth val="0"/>
          <c:extLst>
            <c:ext xmlns:c16="http://schemas.microsoft.com/office/drawing/2014/chart" uri="{C3380CC4-5D6E-409C-BE32-E72D297353CC}">
              <c16:uniqueId val="{00000001-8ED7-4608-B714-2B93395461CD}"/>
            </c:ext>
          </c:extLst>
        </c:ser>
        <c:dLbls>
          <c:showLegendKey val="0"/>
          <c:showVal val="0"/>
          <c:showCatName val="0"/>
          <c:showSerName val="0"/>
          <c:showPercent val="0"/>
          <c:showBubbleSize val="0"/>
        </c:dLbls>
        <c:axId val="1908291392"/>
        <c:axId val="1908292640"/>
      </c:scatterChart>
      <c:valAx>
        <c:axId val="19082913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2640"/>
        <c:crosses val="autoZero"/>
        <c:crossBetween val="midCat"/>
      </c:valAx>
      <c:valAx>
        <c:axId val="19082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13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Example'!$D$85:$D$94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Example'!$E$85:$E$94</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46C8-4B0E-80FD-B3163A16A77E}"/>
            </c:ext>
          </c:extLst>
        </c:ser>
        <c:ser>
          <c:idx val="1"/>
          <c:order val="1"/>
          <c:tx>
            <c:strRef>
              <c:f>'[1]GD Example'!$D$85:$D$94</c:f>
              <c:strCache>
                <c:ptCount val="1"/>
                <c:pt idx="0">
                  <c:v>0 0.222222222 0.240740741 0.333333333 0.37037037 0.444444444 0.444444444 0.574074074 0.925925926 1</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Example'!$D$85:$D$94</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Example'!$H$85:$H$94</c:f>
              <c:numCache>
                <c:formatCode>General</c:formatCode>
                <c:ptCount val="10"/>
                <c:pt idx="0">
                  <c:v>0.32042936589312027</c:v>
                </c:pt>
                <c:pt idx="1">
                  <c:v>0.4737748017407839</c:v>
                </c:pt>
                <c:pt idx="2">
                  <c:v>0.48655358806142257</c:v>
                </c:pt>
                <c:pt idx="3">
                  <c:v>0.5504475196646158</c:v>
                </c:pt>
                <c:pt idx="4">
                  <c:v>0.57600509230589303</c:v>
                </c:pt>
                <c:pt idx="5">
                  <c:v>0.62712023758844759</c:v>
                </c:pt>
                <c:pt idx="6">
                  <c:v>0.62712023758844759</c:v>
                </c:pt>
                <c:pt idx="7">
                  <c:v>0.71657174183291805</c:v>
                </c:pt>
                <c:pt idx="8">
                  <c:v>0.9593686819250522</c:v>
                </c:pt>
                <c:pt idx="9">
                  <c:v>1.0104838272076069</c:v>
                </c:pt>
              </c:numCache>
            </c:numRef>
          </c:yVal>
          <c:smooth val="0"/>
          <c:extLst>
            <c:ext xmlns:c16="http://schemas.microsoft.com/office/drawing/2014/chart" uri="{C3380CC4-5D6E-409C-BE32-E72D297353CC}">
              <c16:uniqueId val="{00000001-46C8-4B0E-80FD-B3163A16A77E}"/>
            </c:ext>
          </c:extLst>
        </c:ser>
        <c:dLbls>
          <c:showLegendKey val="0"/>
          <c:showVal val="0"/>
          <c:showCatName val="0"/>
          <c:showSerName val="0"/>
          <c:showPercent val="0"/>
          <c:showBubbleSize val="0"/>
        </c:dLbls>
        <c:axId val="1908315520"/>
        <c:axId val="1908300544"/>
      </c:scatterChart>
      <c:valAx>
        <c:axId val="1908315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00544"/>
        <c:crosses val="autoZero"/>
        <c:crossBetween val="midCat"/>
      </c:valAx>
      <c:valAx>
        <c:axId val="19083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55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'[1]GD Example'!$D$100:$D$109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Example'!$E$100:$E$109</c:f>
              <c:numCache>
                <c:formatCode>General</c:formatCode>
                <c:ptCount val="10"/>
                <c:pt idx="0">
                  <c:v>0</c:v>
                </c:pt>
                <c:pt idx="1">
                  <c:v>0.22330097087378642</c:v>
                </c:pt>
                <c:pt idx="2">
                  <c:v>0.58252427184466016</c:v>
                </c:pt>
                <c:pt idx="3">
                  <c:v>0.19902912621359223</c:v>
                </c:pt>
                <c:pt idx="4">
                  <c:v>0.54854368932038833</c:v>
                </c:pt>
                <c:pt idx="5">
                  <c:v>0.38834951456310679</c:v>
                </c:pt>
                <c:pt idx="6">
                  <c:v>0.53883495145631066</c:v>
                </c:pt>
                <c:pt idx="7">
                  <c:v>0.529126213592233</c:v>
                </c:pt>
                <c:pt idx="8">
                  <c:v>1</c:v>
                </c:pt>
                <c:pt idx="9">
                  <c:v>0.60679611650485432</c:v>
                </c:pt>
              </c:numCache>
            </c:numRef>
          </c:yVal>
          <c:smooth val="0"/>
          <c:extLst>
            <c:ext xmlns:c16="http://schemas.microsoft.com/office/drawing/2014/chart" uri="{C3380CC4-5D6E-409C-BE32-E72D297353CC}">
              <c16:uniqueId val="{00000000-99C3-4D84-97FC-2FA492927965}"/>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xVal>
            <c:numRef>
              <c:f>'[1]GD Example'!$D$100:$D$109</c:f>
              <c:numCache>
                <c:formatCode>General</c:formatCode>
                <c:ptCount val="10"/>
                <c:pt idx="0">
                  <c:v>0</c:v>
                </c:pt>
                <c:pt idx="1">
                  <c:v>0.22222222222222221</c:v>
                </c:pt>
                <c:pt idx="2">
                  <c:v>0.24074074074074073</c:v>
                </c:pt>
                <c:pt idx="3">
                  <c:v>0.33333333333333331</c:v>
                </c:pt>
                <c:pt idx="4">
                  <c:v>0.37037037037037035</c:v>
                </c:pt>
                <c:pt idx="5">
                  <c:v>0.44444444444444442</c:v>
                </c:pt>
                <c:pt idx="6">
                  <c:v>0.44444444444444442</c:v>
                </c:pt>
                <c:pt idx="7">
                  <c:v>0.57407407407407407</c:v>
                </c:pt>
                <c:pt idx="8">
                  <c:v>0.92592592592592593</c:v>
                </c:pt>
                <c:pt idx="9">
                  <c:v>1</c:v>
                </c:pt>
              </c:numCache>
            </c:numRef>
          </c:xVal>
          <c:yVal>
            <c:numRef>
              <c:f>'[1]GD Example'!$H$100:$H$109</c:f>
              <c:numCache>
                <c:formatCode>General</c:formatCode>
                <c:ptCount val="10"/>
                <c:pt idx="0">
                  <c:v>0.30311566349872648</c:v>
                </c:pt>
                <c:pt idx="1">
                  <c:v>0.45473021242077316</c:v>
                </c:pt>
                <c:pt idx="2">
                  <c:v>0.46736475816427708</c:v>
                </c:pt>
                <c:pt idx="3">
                  <c:v>0.53053748688179658</c:v>
                </c:pt>
                <c:pt idx="4">
                  <c:v>0.55580657836880432</c:v>
                </c:pt>
                <c:pt idx="5">
                  <c:v>0.60634476134281989</c:v>
                </c:pt>
                <c:pt idx="6">
                  <c:v>0.60634476134281989</c:v>
                </c:pt>
                <c:pt idx="7">
                  <c:v>0.69478658154734718</c:v>
                </c:pt>
                <c:pt idx="8">
                  <c:v>0.93484295067392109</c:v>
                </c:pt>
                <c:pt idx="9">
                  <c:v>0.98538113364793678</c:v>
                </c:pt>
              </c:numCache>
            </c:numRef>
          </c:yVal>
          <c:smooth val="0"/>
          <c:extLst>
            <c:ext xmlns:c16="http://schemas.microsoft.com/office/drawing/2014/chart" uri="{C3380CC4-5D6E-409C-BE32-E72D297353CC}">
              <c16:uniqueId val="{00000001-99C3-4D84-97FC-2FA492927965}"/>
            </c:ext>
          </c:extLst>
        </c:ser>
        <c:dLbls>
          <c:showLegendKey val="0"/>
          <c:showVal val="0"/>
          <c:showCatName val="0"/>
          <c:showSerName val="0"/>
          <c:showPercent val="0"/>
          <c:showBubbleSize val="0"/>
        </c:dLbls>
        <c:axId val="1908314272"/>
        <c:axId val="1908290560"/>
      </c:scatterChart>
      <c:valAx>
        <c:axId val="19083142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290560"/>
        <c:crosses val="autoZero"/>
        <c:crossBetween val="midCat"/>
      </c:valAx>
      <c:valAx>
        <c:axId val="190829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8314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6.xml"/><Relationship Id="rId13" Type="http://schemas.openxmlformats.org/officeDocument/2006/relationships/chart" Target="../charts/chart31.xml"/><Relationship Id="rId18" Type="http://schemas.openxmlformats.org/officeDocument/2006/relationships/chart" Target="../charts/chart36.xml"/><Relationship Id="rId3" Type="http://schemas.openxmlformats.org/officeDocument/2006/relationships/chart" Target="../charts/chart21.xml"/><Relationship Id="rId7" Type="http://schemas.openxmlformats.org/officeDocument/2006/relationships/chart" Target="../charts/chart25.xml"/><Relationship Id="rId12" Type="http://schemas.openxmlformats.org/officeDocument/2006/relationships/chart" Target="../charts/chart30.xml"/><Relationship Id="rId17" Type="http://schemas.openxmlformats.org/officeDocument/2006/relationships/chart" Target="../charts/chart35.xml"/><Relationship Id="rId2" Type="http://schemas.openxmlformats.org/officeDocument/2006/relationships/chart" Target="../charts/chart20.xml"/><Relationship Id="rId16" Type="http://schemas.openxmlformats.org/officeDocument/2006/relationships/chart" Target="../charts/chart34.xml"/><Relationship Id="rId1" Type="http://schemas.openxmlformats.org/officeDocument/2006/relationships/chart" Target="../charts/chart19.xml"/><Relationship Id="rId6" Type="http://schemas.openxmlformats.org/officeDocument/2006/relationships/chart" Target="../charts/chart24.xml"/><Relationship Id="rId11" Type="http://schemas.openxmlformats.org/officeDocument/2006/relationships/chart" Target="../charts/chart29.xml"/><Relationship Id="rId5" Type="http://schemas.openxmlformats.org/officeDocument/2006/relationships/chart" Target="../charts/chart23.xml"/><Relationship Id="rId15" Type="http://schemas.openxmlformats.org/officeDocument/2006/relationships/chart" Target="../charts/chart33.xml"/><Relationship Id="rId10" Type="http://schemas.openxmlformats.org/officeDocument/2006/relationships/chart" Target="../charts/chart28.xml"/><Relationship Id="rId4" Type="http://schemas.openxmlformats.org/officeDocument/2006/relationships/chart" Target="../charts/chart22.xml"/><Relationship Id="rId9" Type="http://schemas.openxmlformats.org/officeDocument/2006/relationships/chart" Target="../charts/chart27.xml"/><Relationship Id="rId14"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4.xml"/><Relationship Id="rId3" Type="http://schemas.openxmlformats.org/officeDocument/2006/relationships/chart" Target="../charts/chart39.xml"/><Relationship Id="rId7" Type="http://schemas.openxmlformats.org/officeDocument/2006/relationships/chart" Target="../charts/chart43.xml"/><Relationship Id="rId2" Type="http://schemas.openxmlformats.org/officeDocument/2006/relationships/chart" Target="../charts/chart38.xml"/><Relationship Id="rId1" Type="http://schemas.openxmlformats.org/officeDocument/2006/relationships/chart" Target="../charts/chart37.xml"/><Relationship Id="rId6" Type="http://schemas.openxmlformats.org/officeDocument/2006/relationships/chart" Target="../charts/chart42.xml"/><Relationship Id="rId5" Type="http://schemas.openxmlformats.org/officeDocument/2006/relationships/chart" Target="../charts/chart41.xml"/><Relationship Id="rId4"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editAs="oneCell">
    <xdr:from>
      <xdr:col>2</xdr:col>
      <xdr:colOff>171451</xdr:colOff>
      <xdr:row>9</xdr:row>
      <xdr:rowOff>161925</xdr:rowOff>
    </xdr:from>
    <xdr:to>
      <xdr:col>2</xdr:col>
      <xdr:colOff>2990850</xdr:colOff>
      <xdr:row>23</xdr:row>
      <xdr:rowOff>147948</xdr:rowOff>
    </xdr:to>
    <xdr:pic>
      <xdr:nvPicPr>
        <xdr:cNvPr id="2" name="Picture 1">
          <a:extLst>
            <a:ext uri="{FF2B5EF4-FFF2-40B4-BE49-F238E27FC236}">
              <a16:creationId xmlns:a16="http://schemas.microsoft.com/office/drawing/2014/main" id="{22784657-6DF6-41A4-B360-CD92A6E90DA8}"/>
            </a:ext>
          </a:extLst>
        </xdr:cNvPr>
        <xdr:cNvPicPr>
          <a:picLocks noChangeAspect="1"/>
        </xdr:cNvPicPr>
      </xdr:nvPicPr>
      <xdr:blipFill>
        <a:blip xmlns:r="http://schemas.openxmlformats.org/officeDocument/2006/relationships" r:embed="rId1"/>
        <a:stretch>
          <a:fillRect/>
        </a:stretch>
      </xdr:blipFill>
      <xdr:spPr>
        <a:xfrm>
          <a:off x="3476626" y="5133975"/>
          <a:ext cx="2819399" cy="2653023"/>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180975</xdr:colOff>
      <xdr:row>247</xdr:row>
      <xdr:rowOff>147637</xdr:rowOff>
    </xdr:from>
    <xdr:to>
      <xdr:col>10</xdr:col>
      <xdr:colOff>1047750</xdr:colOff>
      <xdr:row>262</xdr:row>
      <xdr:rowOff>33337</xdr:rowOff>
    </xdr:to>
    <xdr:graphicFrame macro="">
      <xdr:nvGraphicFramePr>
        <xdr:cNvPr id="2" name="Chart 1">
          <a:extLst>
            <a:ext uri="{FF2B5EF4-FFF2-40B4-BE49-F238E27FC236}">
              <a16:creationId xmlns:a16="http://schemas.microsoft.com/office/drawing/2014/main" id="{FE6C2052-CBE1-4AFE-9A66-317265CAA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262</xdr:row>
      <xdr:rowOff>119062</xdr:rowOff>
    </xdr:from>
    <xdr:to>
      <xdr:col>10</xdr:col>
      <xdr:colOff>1047750</xdr:colOff>
      <xdr:row>277</xdr:row>
      <xdr:rowOff>4762</xdr:rowOff>
    </xdr:to>
    <xdr:graphicFrame macro="">
      <xdr:nvGraphicFramePr>
        <xdr:cNvPr id="3" name="Chart 2">
          <a:extLst>
            <a:ext uri="{FF2B5EF4-FFF2-40B4-BE49-F238E27FC236}">
              <a16:creationId xmlns:a16="http://schemas.microsoft.com/office/drawing/2014/main" id="{11BFB418-1F07-4006-84A2-7694F9CBD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4</xdr:row>
      <xdr:rowOff>138112</xdr:rowOff>
    </xdr:from>
    <xdr:to>
      <xdr:col>20</xdr:col>
      <xdr:colOff>152400</xdr:colOff>
      <xdr:row>21</xdr:row>
      <xdr:rowOff>23812</xdr:rowOff>
    </xdr:to>
    <xdr:graphicFrame macro="">
      <xdr:nvGraphicFramePr>
        <xdr:cNvPr id="4" name="Chart 3">
          <a:extLst>
            <a:ext uri="{FF2B5EF4-FFF2-40B4-BE49-F238E27FC236}">
              <a16:creationId xmlns:a16="http://schemas.microsoft.com/office/drawing/2014/main" id="{7306AD35-D0F0-4D8C-91E6-BE9B2662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485775</xdr:colOff>
      <xdr:row>22</xdr:row>
      <xdr:rowOff>38100</xdr:rowOff>
    </xdr:from>
    <xdr:to>
      <xdr:col>20</xdr:col>
      <xdr:colOff>180975</xdr:colOff>
      <xdr:row>36</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466725</xdr:colOff>
      <xdr:row>37</xdr:row>
      <xdr:rowOff>38100</xdr:rowOff>
    </xdr:from>
    <xdr:to>
      <xdr:col>20</xdr:col>
      <xdr:colOff>161925</xdr:colOff>
      <xdr:row>51</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428625</xdr:colOff>
      <xdr:row>52</xdr:row>
      <xdr:rowOff>9525</xdr:rowOff>
    </xdr:from>
    <xdr:to>
      <xdr:col>20</xdr:col>
      <xdr:colOff>123825</xdr:colOff>
      <xdr:row>66</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419100</xdr:colOff>
      <xdr:row>66</xdr:row>
      <xdr:rowOff>152400</xdr:rowOff>
    </xdr:from>
    <xdr:to>
      <xdr:col>20</xdr:col>
      <xdr:colOff>114300</xdr:colOff>
      <xdr:row>81</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400050</xdr:colOff>
      <xdr:row>81</xdr:row>
      <xdr:rowOff>171450</xdr:rowOff>
    </xdr:from>
    <xdr:to>
      <xdr:col>20</xdr:col>
      <xdr:colOff>95250</xdr:colOff>
      <xdr:row>96</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409575</xdr:colOff>
      <xdr:row>97</xdr:row>
      <xdr:rowOff>28575</xdr:rowOff>
    </xdr:from>
    <xdr:to>
      <xdr:col>20</xdr:col>
      <xdr:colOff>104775</xdr:colOff>
      <xdr:row>111</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371475</xdr:colOff>
      <xdr:row>112</xdr:row>
      <xdr:rowOff>47625</xdr:rowOff>
    </xdr:from>
    <xdr:to>
      <xdr:col>20</xdr:col>
      <xdr:colOff>66675</xdr:colOff>
      <xdr:row>126</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323850</xdr:colOff>
      <xdr:row>126</xdr:row>
      <xdr:rowOff>171450</xdr:rowOff>
    </xdr:from>
    <xdr:to>
      <xdr:col>20</xdr:col>
      <xdr:colOff>19050</xdr:colOff>
      <xdr:row>141</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323850</xdr:colOff>
      <xdr:row>141</xdr:row>
      <xdr:rowOff>161925</xdr:rowOff>
    </xdr:from>
    <xdr:to>
      <xdr:col>20</xdr:col>
      <xdr:colOff>19050</xdr:colOff>
      <xdr:row>156</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295275</xdr:colOff>
      <xdr:row>157</xdr:row>
      <xdr:rowOff>0</xdr:rowOff>
    </xdr:from>
    <xdr:to>
      <xdr:col>19</xdr:col>
      <xdr:colOff>600075</xdr:colOff>
      <xdr:row>171</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295275</xdr:colOff>
      <xdr:row>171</xdr:row>
      <xdr:rowOff>152400</xdr:rowOff>
    </xdr:from>
    <xdr:to>
      <xdr:col>19</xdr:col>
      <xdr:colOff>600075</xdr:colOff>
      <xdr:row>186</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304800</xdr:colOff>
      <xdr:row>186</xdr:row>
      <xdr:rowOff>180975</xdr:rowOff>
    </xdr:from>
    <xdr:to>
      <xdr:col>20</xdr:col>
      <xdr:colOff>0</xdr:colOff>
      <xdr:row>201</xdr:row>
      <xdr:rowOff>66675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285750</xdr:colOff>
      <xdr:row>202</xdr:row>
      <xdr:rowOff>0</xdr:rowOff>
    </xdr:from>
    <xdr:to>
      <xdr:col>19</xdr:col>
      <xdr:colOff>590550</xdr:colOff>
      <xdr:row>216</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257175</xdr:colOff>
      <xdr:row>217</xdr:row>
      <xdr:rowOff>0</xdr:rowOff>
    </xdr:from>
    <xdr:to>
      <xdr:col>19</xdr:col>
      <xdr:colOff>561975</xdr:colOff>
      <xdr:row>231</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238125</xdr:colOff>
      <xdr:row>231</xdr:row>
      <xdr:rowOff>161925</xdr:rowOff>
    </xdr:from>
    <xdr:to>
      <xdr:col>19</xdr:col>
      <xdr:colOff>542925</xdr:colOff>
      <xdr:row>246</xdr:row>
      <xdr:rowOff>47625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180975</xdr:colOff>
      <xdr:row>247</xdr:row>
      <xdr:rowOff>147637</xdr:rowOff>
    </xdr:from>
    <xdr:to>
      <xdr:col>10</xdr:col>
      <xdr:colOff>1047750</xdr:colOff>
      <xdr:row>262</xdr:row>
      <xdr:rowOff>33337</xdr:rowOff>
    </xdr:to>
    <xdr:graphicFrame macro="">
      <xdr:nvGraphicFramePr>
        <xdr:cNvPr id="2" name="Chart 1">
          <a:extLst>
            <a:ext uri="{FF2B5EF4-FFF2-40B4-BE49-F238E27FC236}">
              <a16:creationId xmlns:a16="http://schemas.microsoft.com/office/drawing/2014/main" id="{FE6C2052-CBE1-4AFE-9A66-317265CAA2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262</xdr:row>
      <xdr:rowOff>119062</xdr:rowOff>
    </xdr:from>
    <xdr:to>
      <xdr:col>10</xdr:col>
      <xdr:colOff>1047750</xdr:colOff>
      <xdr:row>277</xdr:row>
      <xdr:rowOff>4762</xdr:rowOff>
    </xdr:to>
    <xdr:graphicFrame macro="">
      <xdr:nvGraphicFramePr>
        <xdr:cNvPr id="3" name="Chart 2">
          <a:extLst>
            <a:ext uri="{FF2B5EF4-FFF2-40B4-BE49-F238E27FC236}">
              <a16:creationId xmlns:a16="http://schemas.microsoft.com/office/drawing/2014/main" id="{11BFB418-1F07-4006-84A2-7694F9CBDC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457200</xdr:colOff>
      <xdr:row>4</xdr:row>
      <xdr:rowOff>138112</xdr:rowOff>
    </xdr:from>
    <xdr:to>
      <xdr:col>20</xdr:col>
      <xdr:colOff>152400</xdr:colOff>
      <xdr:row>21</xdr:row>
      <xdr:rowOff>23812</xdr:rowOff>
    </xdr:to>
    <xdr:graphicFrame macro="">
      <xdr:nvGraphicFramePr>
        <xdr:cNvPr id="4" name="Chart 3">
          <a:extLst>
            <a:ext uri="{FF2B5EF4-FFF2-40B4-BE49-F238E27FC236}">
              <a16:creationId xmlns:a16="http://schemas.microsoft.com/office/drawing/2014/main" id="{7306AD35-D0F0-4D8C-91E6-BE9B26627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485775</xdr:colOff>
      <xdr:row>22</xdr:row>
      <xdr:rowOff>38100</xdr:rowOff>
    </xdr:from>
    <xdr:to>
      <xdr:col>20</xdr:col>
      <xdr:colOff>180975</xdr:colOff>
      <xdr:row>36</xdr:row>
      <xdr:rowOff>114300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466725</xdr:colOff>
      <xdr:row>37</xdr:row>
      <xdr:rowOff>38100</xdr:rowOff>
    </xdr:from>
    <xdr:to>
      <xdr:col>20</xdr:col>
      <xdr:colOff>161925</xdr:colOff>
      <xdr:row>51</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428625</xdr:colOff>
      <xdr:row>52</xdr:row>
      <xdr:rowOff>9525</xdr:rowOff>
    </xdr:from>
    <xdr:to>
      <xdr:col>20</xdr:col>
      <xdr:colOff>123825</xdr:colOff>
      <xdr:row>66</xdr:row>
      <xdr:rowOff>85725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419100</xdr:colOff>
      <xdr:row>66</xdr:row>
      <xdr:rowOff>152400</xdr:rowOff>
    </xdr:from>
    <xdr:to>
      <xdr:col>20</xdr:col>
      <xdr:colOff>114300</xdr:colOff>
      <xdr:row>81</xdr:row>
      <xdr:rowOff>38100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400050</xdr:colOff>
      <xdr:row>81</xdr:row>
      <xdr:rowOff>171450</xdr:rowOff>
    </xdr:from>
    <xdr:to>
      <xdr:col>20</xdr:col>
      <xdr:colOff>95250</xdr:colOff>
      <xdr:row>96</xdr:row>
      <xdr:rowOff>57150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409575</xdr:colOff>
      <xdr:row>97</xdr:row>
      <xdr:rowOff>28575</xdr:rowOff>
    </xdr:from>
    <xdr:to>
      <xdr:col>20</xdr:col>
      <xdr:colOff>104775</xdr:colOff>
      <xdr:row>111</xdr:row>
      <xdr:rowOff>104775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371475</xdr:colOff>
      <xdr:row>112</xdr:row>
      <xdr:rowOff>47625</xdr:rowOff>
    </xdr:from>
    <xdr:to>
      <xdr:col>20</xdr:col>
      <xdr:colOff>66675</xdr:colOff>
      <xdr:row>126</xdr:row>
      <xdr:rowOff>123825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323850</xdr:colOff>
      <xdr:row>126</xdr:row>
      <xdr:rowOff>171450</xdr:rowOff>
    </xdr:from>
    <xdr:to>
      <xdr:col>20</xdr:col>
      <xdr:colOff>19050</xdr:colOff>
      <xdr:row>141</xdr:row>
      <xdr:rowOff>57150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323850</xdr:colOff>
      <xdr:row>141</xdr:row>
      <xdr:rowOff>161925</xdr:rowOff>
    </xdr:from>
    <xdr:to>
      <xdr:col>20</xdr:col>
      <xdr:colOff>19050</xdr:colOff>
      <xdr:row>156</xdr:row>
      <xdr:rowOff>47625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295275</xdr:colOff>
      <xdr:row>157</xdr:row>
      <xdr:rowOff>0</xdr:rowOff>
    </xdr:from>
    <xdr:to>
      <xdr:col>19</xdr:col>
      <xdr:colOff>600075</xdr:colOff>
      <xdr:row>171</xdr:row>
      <xdr:rowOff>76200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295275</xdr:colOff>
      <xdr:row>171</xdr:row>
      <xdr:rowOff>152400</xdr:rowOff>
    </xdr:from>
    <xdr:to>
      <xdr:col>19</xdr:col>
      <xdr:colOff>600075</xdr:colOff>
      <xdr:row>186</xdr:row>
      <xdr:rowOff>38100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304800</xdr:colOff>
      <xdr:row>186</xdr:row>
      <xdr:rowOff>180975</xdr:rowOff>
    </xdr:from>
    <xdr:to>
      <xdr:col>20</xdr:col>
      <xdr:colOff>0</xdr:colOff>
      <xdr:row>201</xdr:row>
      <xdr:rowOff>66675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12</xdr:col>
      <xdr:colOff>285750</xdr:colOff>
      <xdr:row>202</xdr:row>
      <xdr:rowOff>0</xdr:rowOff>
    </xdr:from>
    <xdr:to>
      <xdr:col>19</xdr:col>
      <xdr:colOff>590550</xdr:colOff>
      <xdr:row>216</xdr:row>
      <xdr:rowOff>76200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257175</xdr:colOff>
      <xdr:row>217</xdr:row>
      <xdr:rowOff>0</xdr:rowOff>
    </xdr:from>
    <xdr:to>
      <xdr:col>19</xdr:col>
      <xdr:colOff>561975</xdr:colOff>
      <xdr:row>231</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12</xdr:col>
      <xdr:colOff>238125</xdr:colOff>
      <xdr:row>231</xdr:row>
      <xdr:rowOff>161925</xdr:rowOff>
    </xdr:from>
    <xdr:to>
      <xdr:col>19</xdr:col>
      <xdr:colOff>542925</xdr:colOff>
      <xdr:row>246</xdr:row>
      <xdr:rowOff>47625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209550</xdr:colOff>
      <xdr:row>0</xdr:row>
      <xdr:rowOff>0</xdr:rowOff>
    </xdr:from>
    <xdr:to>
      <xdr:col>18</xdr:col>
      <xdr:colOff>514350</xdr:colOff>
      <xdr:row>12</xdr:row>
      <xdr:rowOff>9525</xdr:rowOff>
    </xdr:to>
    <xdr:graphicFrame macro="">
      <xdr:nvGraphicFramePr>
        <xdr:cNvPr id="2" name="Chart 1">
          <a:extLst>
            <a:ext uri="{FF2B5EF4-FFF2-40B4-BE49-F238E27FC236}">
              <a16:creationId xmlns:a16="http://schemas.microsoft.com/office/drawing/2014/main" id="{57900E47-C6A3-4588-91FC-DD7FDA0CD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238125</xdr:colOff>
      <xdr:row>12</xdr:row>
      <xdr:rowOff>14287</xdr:rowOff>
    </xdr:from>
    <xdr:to>
      <xdr:col>18</xdr:col>
      <xdr:colOff>542925</xdr:colOff>
      <xdr:row>26</xdr:row>
      <xdr:rowOff>90487</xdr:rowOff>
    </xdr:to>
    <xdr:graphicFrame macro="">
      <xdr:nvGraphicFramePr>
        <xdr:cNvPr id="3" name="Chart 2">
          <a:extLst>
            <a:ext uri="{FF2B5EF4-FFF2-40B4-BE49-F238E27FC236}">
              <a16:creationId xmlns:a16="http://schemas.microsoft.com/office/drawing/2014/main" id="{57BA1E06-74B7-4BEF-8790-985072E78C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238125</xdr:colOff>
      <xdr:row>26</xdr:row>
      <xdr:rowOff>90487</xdr:rowOff>
    </xdr:from>
    <xdr:to>
      <xdr:col>18</xdr:col>
      <xdr:colOff>542925</xdr:colOff>
      <xdr:row>40</xdr:row>
      <xdr:rowOff>166687</xdr:rowOff>
    </xdr:to>
    <xdr:graphicFrame macro="">
      <xdr:nvGraphicFramePr>
        <xdr:cNvPr id="4" name="Chart 3">
          <a:extLst>
            <a:ext uri="{FF2B5EF4-FFF2-40B4-BE49-F238E27FC236}">
              <a16:creationId xmlns:a16="http://schemas.microsoft.com/office/drawing/2014/main" id="{4011D078-26E9-4EE3-83C5-3E2D7D9D0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247650</xdr:colOff>
      <xdr:row>40</xdr:row>
      <xdr:rowOff>185737</xdr:rowOff>
    </xdr:from>
    <xdr:to>
      <xdr:col>18</xdr:col>
      <xdr:colOff>552450</xdr:colOff>
      <xdr:row>55</xdr:row>
      <xdr:rowOff>71437</xdr:rowOff>
    </xdr:to>
    <xdr:graphicFrame macro="">
      <xdr:nvGraphicFramePr>
        <xdr:cNvPr id="5" name="Chart 4">
          <a:extLst>
            <a:ext uri="{FF2B5EF4-FFF2-40B4-BE49-F238E27FC236}">
              <a16:creationId xmlns:a16="http://schemas.microsoft.com/office/drawing/2014/main" id="{B8D5382C-0C00-4B18-878F-4260E5E5D5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533400</xdr:colOff>
      <xdr:row>67</xdr:row>
      <xdr:rowOff>52386</xdr:rowOff>
    </xdr:from>
    <xdr:to>
      <xdr:col>13</xdr:col>
      <xdr:colOff>333375</xdr:colOff>
      <xdr:row>81</xdr:row>
      <xdr:rowOff>114299</xdr:rowOff>
    </xdr:to>
    <xdr:graphicFrame macro="">
      <xdr:nvGraphicFramePr>
        <xdr:cNvPr id="6" name="Chart 5">
          <a:extLst>
            <a:ext uri="{FF2B5EF4-FFF2-40B4-BE49-F238E27FC236}">
              <a16:creationId xmlns:a16="http://schemas.microsoft.com/office/drawing/2014/main" id="{E5CB6487-E939-4B6C-8CE3-FA3306E89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371475</xdr:colOff>
      <xdr:row>67</xdr:row>
      <xdr:rowOff>52387</xdr:rowOff>
    </xdr:from>
    <xdr:to>
      <xdr:col>21</xdr:col>
      <xdr:colOff>66675</xdr:colOff>
      <xdr:row>81</xdr:row>
      <xdr:rowOff>128587</xdr:rowOff>
    </xdr:to>
    <xdr:graphicFrame macro="">
      <xdr:nvGraphicFramePr>
        <xdr:cNvPr id="7" name="Chart 6">
          <a:extLst>
            <a:ext uri="{FF2B5EF4-FFF2-40B4-BE49-F238E27FC236}">
              <a16:creationId xmlns:a16="http://schemas.microsoft.com/office/drawing/2014/main" id="{432B541F-0C27-4483-B1FD-5916AFC61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85725</xdr:colOff>
      <xdr:row>338</xdr:row>
      <xdr:rowOff>42862</xdr:rowOff>
    </xdr:from>
    <xdr:to>
      <xdr:col>20</xdr:col>
      <xdr:colOff>390525</xdr:colOff>
      <xdr:row>352</xdr:row>
      <xdr:rowOff>119062</xdr:rowOff>
    </xdr:to>
    <xdr:graphicFrame macro="">
      <xdr:nvGraphicFramePr>
        <xdr:cNvPr id="8" name="Chart 7">
          <a:extLst>
            <a:ext uri="{FF2B5EF4-FFF2-40B4-BE49-F238E27FC236}">
              <a16:creationId xmlns:a16="http://schemas.microsoft.com/office/drawing/2014/main" id="{B24DC6EF-57E4-4E41-A4A6-F15EFA84F8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85725</xdr:colOff>
      <xdr:row>353</xdr:row>
      <xdr:rowOff>71437</xdr:rowOff>
    </xdr:from>
    <xdr:to>
      <xdr:col>20</xdr:col>
      <xdr:colOff>390525</xdr:colOff>
      <xdr:row>367</xdr:row>
      <xdr:rowOff>147637</xdr:rowOff>
    </xdr:to>
    <xdr:graphicFrame macro="">
      <xdr:nvGraphicFramePr>
        <xdr:cNvPr id="9" name="Chart 8">
          <a:extLst>
            <a:ext uri="{FF2B5EF4-FFF2-40B4-BE49-F238E27FC236}">
              <a16:creationId xmlns:a16="http://schemas.microsoft.com/office/drawing/2014/main" id="{7896E15C-4802-4B92-A1C0-E78CF792D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bhavi\OneDrive\Desktop\Data%20Sci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adMap"/>
      <sheetName val="Index"/>
      <sheetName val="Time Tracker"/>
      <sheetName val="Universe"/>
      <sheetName val="Imp Website"/>
      <sheetName val="Interpretation"/>
      <sheetName val="Sampling Methods"/>
      <sheetName val="Resampling Technique"/>
      <sheetName val="Index1"/>
      <sheetName val="Grediant Descent"/>
      <sheetName val="GD Example"/>
      <sheetName val="GD Example1"/>
      <sheetName val="Handling Missing Value"/>
      <sheetName val="Cross Validation"/>
      <sheetName val="Variable Importance"/>
      <sheetName val="Bias and Variance Trade Off"/>
      <sheetName val="Novelty Detection"/>
      <sheetName val="Anomaly Detection"/>
      <sheetName val="Feature Engineering."/>
    </sheetNames>
    <sheetDataSet>
      <sheetData sheetId="0"/>
      <sheetData sheetId="1"/>
      <sheetData sheetId="2"/>
      <sheetData sheetId="3"/>
      <sheetData sheetId="4"/>
      <sheetData sheetId="5"/>
      <sheetData sheetId="6"/>
      <sheetData sheetId="7"/>
      <sheetData sheetId="8"/>
      <sheetData sheetId="9"/>
      <sheetData sheetId="10">
        <row r="9">
          <cell r="E9" t="str">
            <v>House Price</v>
          </cell>
          <cell r="H9" t="str">
            <v>House Price</v>
          </cell>
        </row>
        <row r="10">
          <cell r="D10">
            <v>0</v>
          </cell>
          <cell r="E10">
            <v>0</v>
          </cell>
          <cell r="H10">
            <v>0.45</v>
          </cell>
        </row>
        <row r="11">
          <cell r="D11">
            <v>0.22222222222222221</v>
          </cell>
          <cell r="E11">
            <v>0.22330097087378642</v>
          </cell>
          <cell r="H11">
            <v>0.6166666666666667</v>
          </cell>
        </row>
        <row r="12">
          <cell r="D12">
            <v>0.24074074074074073</v>
          </cell>
          <cell r="E12">
            <v>0.58252427184466016</v>
          </cell>
          <cell r="H12">
            <v>0.63055555555555554</v>
          </cell>
        </row>
        <row r="13">
          <cell r="D13">
            <v>0.33333333333333331</v>
          </cell>
          <cell r="E13">
            <v>0.19902912621359223</v>
          </cell>
          <cell r="H13">
            <v>0.7</v>
          </cell>
        </row>
        <row r="14">
          <cell r="D14">
            <v>0.37037037037037035</v>
          </cell>
          <cell r="E14">
            <v>0.54854368932038833</v>
          </cell>
          <cell r="H14">
            <v>0.72777777777777786</v>
          </cell>
        </row>
        <row r="15">
          <cell r="D15">
            <v>0.44444444444444442</v>
          </cell>
          <cell r="E15">
            <v>0.38834951456310679</v>
          </cell>
          <cell r="H15">
            <v>0.78333333333333333</v>
          </cell>
        </row>
        <row r="16">
          <cell r="D16">
            <v>0.44444444444444442</v>
          </cell>
          <cell r="E16">
            <v>0.53883495145631066</v>
          </cell>
          <cell r="H16">
            <v>0.78333333333333333</v>
          </cell>
        </row>
        <row r="17">
          <cell r="D17">
            <v>0.57407407407407407</v>
          </cell>
          <cell r="E17">
            <v>0.529126213592233</v>
          </cell>
          <cell r="H17">
            <v>0.88055555555555554</v>
          </cell>
        </row>
        <row r="18">
          <cell r="D18">
            <v>0.92592592592592593</v>
          </cell>
          <cell r="E18">
            <v>1</v>
          </cell>
          <cell r="H18">
            <v>1.1444444444444444</v>
          </cell>
        </row>
        <row r="19">
          <cell r="D19">
            <v>1</v>
          </cell>
          <cell r="E19">
            <v>0.60679611650485432</v>
          </cell>
          <cell r="H19">
            <v>1.2</v>
          </cell>
        </row>
        <row r="25">
          <cell r="D25">
            <v>0</v>
          </cell>
          <cell r="E25">
            <v>0</v>
          </cell>
          <cell r="H25">
            <v>0.41699838187702265</v>
          </cell>
        </row>
        <row r="26">
          <cell r="D26">
            <v>0.22222222222222221</v>
          </cell>
          <cell r="E26">
            <v>0.22330097087378642</v>
          </cell>
          <cell r="H26">
            <v>0.58023113632630596</v>
          </cell>
        </row>
        <row r="27">
          <cell r="D27">
            <v>0.24074074074074073</v>
          </cell>
          <cell r="E27">
            <v>0.58252427184466016</v>
          </cell>
          <cell r="H27">
            <v>0.5938338658637462</v>
          </cell>
        </row>
        <row r="28">
          <cell r="D28">
            <v>0.33333333333333331</v>
          </cell>
          <cell r="E28">
            <v>0.19902912621359223</v>
          </cell>
          <cell r="H28">
            <v>0.66184751355094762</v>
          </cell>
        </row>
        <row r="29">
          <cell r="D29">
            <v>0.37037037037037035</v>
          </cell>
          <cell r="E29">
            <v>0.54854368932038833</v>
          </cell>
          <cell r="H29">
            <v>0.6890529726258281</v>
          </cell>
        </row>
        <row r="30">
          <cell r="D30">
            <v>0.44444444444444442</v>
          </cell>
          <cell r="E30">
            <v>0.38834951456310679</v>
          </cell>
          <cell r="H30">
            <v>0.74346389077558928</v>
          </cell>
        </row>
        <row r="31">
          <cell r="D31">
            <v>0.44444444444444442</v>
          </cell>
          <cell r="E31">
            <v>0.53883495145631066</v>
          </cell>
          <cell r="H31">
            <v>0.74346389077558928</v>
          </cell>
        </row>
        <row r="32">
          <cell r="D32">
            <v>0.57407407407407407</v>
          </cell>
          <cell r="E32">
            <v>0.529126213592233</v>
          </cell>
          <cell r="H32">
            <v>0.83868299753767106</v>
          </cell>
        </row>
        <row r="33">
          <cell r="D33">
            <v>0.92592592592592593</v>
          </cell>
          <cell r="E33">
            <v>1</v>
          </cell>
          <cell r="H33">
            <v>1.0971348587490364</v>
          </cell>
        </row>
        <row r="34">
          <cell r="D34">
            <v>1</v>
          </cell>
          <cell r="E34">
            <v>0.60679611650485432</v>
          </cell>
          <cell r="H34">
            <v>1.1515457768987973</v>
          </cell>
        </row>
        <row r="39">
          <cell r="E39" t="str">
            <v>House Price</v>
          </cell>
        </row>
        <row r="40">
          <cell r="D40">
            <v>0</v>
          </cell>
          <cell r="E40">
            <v>0</v>
          </cell>
          <cell r="H40">
            <v>0.38800087757090662</v>
          </cell>
        </row>
        <row r="41">
          <cell r="D41">
            <v>0.22222222222222221</v>
          </cell>
          <cell r="E41">
            <v>0.22330097087378642</v>
          </cell>
          <cell r="H41">
            <v>0.54823468437329048</v>
          </cell>
        </row>
        <row r="42">
          <cell r="D42">
            <v>0.24074074074074073</v>
          </cell>
          <cell r="E42">
            <v>0.58252427184466016</v>
          </cell>
          <cell r="H42">
            <v>0.56158750160682258</v>
          </cell>
        </row>
        <row r="43">
          <cell r="D43">
            <v>0.33333333333333331</v>
          </cell>
          <cell r="E43">
            <v>0.19902912621359223</v>
          </cell>
          <cell r="H43">
            <v>0.62835158777448252</v>
          </cell>
        </row>
        <row r="44">
          <cell r="D44">
            <v>0.37037037037037035</v>
          </cell>
          <cell r="E44">
            <v>0.54854368932038833</v>
          </cell>
          <cell r="H44">
            <v>0.6550572222415465</v>
          </cell>
        </row>
        <row r="45">
          <cell r="D45">
            <v>0.44444444444444442</v>
          </cell>
          <cell r="E45">
            <v>0.38834951456310679</v>
          </cell>
          <cell r="H45">
            <v>0.70846849117567445</v>
          </cell>
        </row>
        <row r="46">
          <cell r="D46">
            <v>0.44444444444444442</v>
          </cell>
          <cell r="E46">
            <v>0.53883495145631066</v>
          </cell>
          <cell r="H46">
            <v>0.70846849117567445</v>
          </cell>
        </row>
        <row r="47">
          <cell r="D47">
            <v>0.57407407407407407</v>
          </cell>
          <cell r="E47">
            <v>0.529126213592233</v>
          </cell>
          <cell r="H47">
            <v>0.80193821181039837</v>
          </cell>
        </row>
        <row r="48">
          <cell r="D48">
            <v>0.92592592592592593</v>
          </cell>
          <cell r="E48">
            <v>1</v>
          </cell>
          <cell r="H48">
            <v>1.0556417392475064</v>
          </cell>
        </row>
        <row r="49">
          <cell r="D49">
            <v>1</v>
          </cell>
          <cell r="E49">
            <v>0.60679611650485432</v>
          </cell>
          <cell r="H49">
            <v>1.1090530081816343</v>
          </cell>
        </row>
        <row r="55">
          <cell r="D55">
            <v>0</v>
          </cell>
          <cell r="E55">
            <v>0</v>
          </cell>
          <cell r="H55">
            <v>0.36251790796301658</v>
          </cell>
        </row>
        <row r="56">
          <cell r="D56">
            <v>0.22222222222222221</v>
          </cell>
          <cell r="E56">
            <v>0.22330097087378642</v>
          </cell>
          <cell r="H56">
            <v>0.52013441875860744</v>
          </cell>
        </row>
        <row r="57">
          <cell r="D57">
            <v>0.24074074074074073</v>
          </cell>
          <cell r="E57">
            <v>0.58252427184466016</v>
          </cell>
          <cell r="H57">
            <v>0.53326912799157333</v>
          </cell>
        </row>
        <row r="58">
          <cell r="D58">
            <v>0.33333333333333331</v>
          </cell>
          <cell r="E58">
            <v>0.19902912621359223</v>
          </cell>
          <cell r="H58">
            <v>0.59894267415640279</v>
          </cell>
        </row>
        <row r="59">
          <cell r="D59">
            <v>0.37037037037037035</v>
          </cell>
          <cell r="E59">
            <v>0.54854368932038833</v>
          </cell>
          <cell r="H59">
            <v>0.62521209262233457</v>
          </cell>
        </row>
        <row r="60">
          <cell r="D60">
            <v>0.44444444444444442</v>
          </cell>
          <cell r="E60">
            <v>0.38834951456310679</v>
          </cell>
          <cell r="H60">
            <v>0.67775092955419813</v>
          </cell>
        </row>
        <row r="61">
          <cell r="D61">
            <v>0.44444444444444442</v>
          </cell>
          <cell r="E61">
            <v>0.53883495145631066</v>
          </cell>
          <cell r="H61">
            <v>0.67775092955419813</v>
          </cell>
        </row>
        <row r="62">
          <cell r="D62">
            <v>0.57407407407407407</v>
          </cell>
          <cell r="E62">
            <v>0.529126213592233</v>
          </cell>
          <cell r="H62">
            <v>0.76969389418495959</v>
          </cell>
        </row>
        <row r="63">
          <cell r="D63">
            <v>0.92592592592592593</v>
          </cell>
          <cell r="E63">
            <v>1</v>
          </cell>
          <cell r="H63">
            <v>1.0192533696113117</v>
          </cell>
        </row>
        <row r="64">
          <cell r="D64">
            <v>1</v>
          </cell>
          <cell r="E64">
            <v>0.60679611650485432</v>
          </cell>
          <cell r="H64">
            <v>1.0717922065431753</v>
          </cell>
        </row>
        <row r="70">
          <cell r="D70">
            <v>0</v>
          </cell>
          <cell r="E70">
            <v>0</v>
          </cell>
          <cell r="H70">
            <v>0.34011978099730811</v>
          </cell>
        </row>
        <row r="71">
          <cell r="D71">
            <v>0.22222222222222221</v>
          </cell>
          <cell r="E71">
            <v>0.22330097087378642</v>
          </cell>
          <cell r="H71">
            <v>0.49545385684192433</v>
          </cell>
        </row>
        <row r="72">
          <cell r="D72">
            <v>0.24074074074074073</v>
          </cell>
          <cell r="E72">
            <v>0.58252427184466016</v>
          </cell>
          <cell r="H72">
            <v>0.50839836316230902</v>
          </cell>
        </row>
        <row r="73">
          <cell r="D73">
            <v>0.33333333333333331</v>
          </cell>
          <cell r="E73">
            <v>0.19902912621359223</v>
          </cell>
          <cell r="H73">
            <v>0.57312089476423245</v>
          </cell>
        </row>
        <row r="74">
          <cell r="D74">
            <v>0.37037037037037035</v>
          </cell>
          <cell r="E74">
            <v>0.54854368932038833</v>
          </cell>
          <cell r="H74">
            <v>0.59900990740500182</v>
          </cell>
        </row>
        <row r="75">
          <cell r="D75">
            <v>0.44444444444444442</v>
          </cell>
          <cell r="E75">
            <v>0.38834951456310679</v>
          </cell>
          <cell r="H75">
            <v>0.65078793268654067</v>
          </cell>
        </row>
        <row r="76">
          <cell r="D76">
            <v>0.44444444444444442</v>
          </cell>
          <cell r="E76">
            <v>0.53883495145631066</v>
          </cell>
          <cell r="H76">
            <v>0.65078793268654067</v>
          </cell>
        </row>
        <row r="77">
          <cell r="D77">
            <v>0.57407407407407407</v>
          </cell>
          <cell r="E77">
            <v>0.529126213592233</v>
          </cell>
          <cell r="H77">
            <v>0.74139947692923336</v>
          </cell>
        </row>
        <row r="78">
          <cell r="D78">
            <v>0.92592592592592593</v>
          </cell>
          <cell r="E78">
            <v>1</v>
          </cell>
          <cell r="H78">
            <v>0.98734509701654249</v>
          </cell>
        </row>
        <row r="79">
          <cell r="D79">
            <v>1</v>
          </cell>
          <cell r="E79">
            <v>0.60679611650485432</v>
          </cell>
          <cell r="H79">
            <v>1.0391231222980812</v>
          </cell>
        </row>
        <row r="85">
          <cell r="D85">
            <v>0</v>
          </cell>
          <cell r="E85">
            <v>0</v>
          </cell>
          <cell r="H85">
            <v>0.32042936589312027</v>
          </cell>
        </row>
        <row r="86">
          <cell r="D86">
            <v>0.22222222222222221</v>
          </cell>
          <cell r="E86">
            <v>0.22330097087378642</v>
          </cell>
          <cell r="H86">
            <v>0.4737748017407839</v>
          </cell>
        </row>
        <row r="87">
          <cell r="D87">
            <v>0.24074074074074073</v>
          </cell>
          <cell r="E87">
            <v>0.58252427184466016</v>
          </cell>
          <cell r="H87">
            <v>0.48655358806142257</v>
          </cell>
        </row>
        <row r="88">
          <cell r="D88">
            <v>0.33333333333333331</v>
          </cell>
          <cell r="E88">
            <v>0.19902912621359223</v>
          </cell>
          <cell r="H88">
            <v>0.5504475196646158</v>
          </cell>
        </row>
        <row r="89">
          <cell r="D89">
            <v>0.37037037037037035</v>
          </cell>
          <cell r="E89">
            <v>0.54854368932038833</v>
          </cell>
          <cell r="H89">
            <v>0.57600509230589303</v>
          </cell>
        </row>
        <row r="90">
          <cell r="D90">
            <v>0.44444444444444442</v>
          </cell>
          <cell r="E90">
            <v>0.38834951456310679</v>
          </cell>
          <cell r="H90">
            <v>0.62712023758844759</v>
          </cell>
        </row>
        <row r="91">
          <cell r="D91">
            <v>0.44444444444444442</v>
          </cell>
          <cell r="E91">
            <v>0.53883495145631066</v>
          </cell>
          <cell r="H91">
            <v>0.62712023758844759</v>
          </cell>
        </row>
        <row r="92">
          <cell r="D92">
            <v>0.57407407407407407</v>
          </cell>
          <cell r="E92">
            <v>0.529126213592233</v>
          </cell>
          <cell r="H92">
            <v>0.71657174183291805</v>
          </cell>
        </row>
        <row r="93">
          <cell r="D93">
            <v>0.92592592592592593</v>
          </cell>
          <cell r="E93">
            <v>1</v>
          </cell>
          <cell r="H93">
            <v>0.9593686819250522</v>
          </cell>
        </row>
        <row r="94">
          <cell r="D94">
            <v>1</v>
          </cell>
          <cell r="E94">
            <v>0.60679611650485432</v>
          </cell>
          <cell r="H94">
            <v>1.0104838272076069</v>
          </cell>
        </row>
        <row r="100">
          <cell r="D100">
            <v>0</v>
          </cell>
          <cell r="E100">
            <v>0</v>
          </cell>
          <cell r="H100">
            <v>0.30311566349872648</v>
          </cell>
        </row>
        <row r="101">
          <cell r="D101">
            <v>0.22222222222222221</v>
          </cell>
          <cell r="E101">
            <v>0.22330097087378642</v>
          </cell>
          <cell r="H101">
            <v>0.45473021242077316</v>
          </cell>
        </row>
        <row r="102">
          <cell r="D102">
            <v>0.24074074074074073</v>
          </cell>
          <cell r="E102">
            <v>0.58252427184466016</v>
          </cell>
          <cell r="H102">
            <v>0.46736475816427708</v>
          </cell>
        </row>
        <row r="103">
          <cell r="D103">
            <v>0.33333333333333331</v>
          </cell>
          <cell r="E103">
            <v>0.19902912621359223</v>
          </cell>
          <cell r="H103">
            <v>0.53053748688179658</v>
          </cell>
        </row>
        <row r="104">
          <cell r="D104">
            <v>0.37037037037037035</v>
          </cell>
          <cell r="E104">
            <v>0.54854368932038833</v>
          </cell>
          <cell r="H104">
            <v>0.55580657836880432</v>
          </cell>
        </row>
        <row r="105">
          <cell r="D105">
            <v>0.44444444444444442</v>
          </cell>
          <cell r="E105">
            <v>0.38834951456310679</v>
          </cell>
          <cell r="H105">
            <v>0.60634476134281989</v>
          </cell>
        </row>
        <row r="106">
          <cell r="D106">
            <v>0.44444444444444442</v>
          </cell>
          <cell r="E106">
            <v>0.53883495145631066</v>
          </cell>
          <cell r="H106">
            <v>0.60634476134281989</v>
          </cell>
        </row>
        <row r="107">
          <cell r="D107">
            <v>0.57407407407407407</v>
          </cell>
          <cell r="E107">
            <v>0.529126213592233</v>
          </cell>
          <cell r="H107">
            <v>0.69478658154734718</v>
          </cell>
        </row>
        <row r="108">
          <cell r="D108">
            <v>0.92592592592592593</v>
          </cell>
          <cell r="E108">
            <v>1</v>
          </cell>
          <cell r="H108">
            <v>0.93484295067392109</v>
          </cell>
        </row>
        <row r="109">
          <cell r="D109">
            <v>1</v>
          </cell>
          <cell r="E109">
            <v>0.60679611650485432</v>
          </cell>
          <cell r="H109">
            <v>0.98538113364793678</v>
          </cell>
        </row>
        <row r="115">
          <cell r="D115">
            <v>0</v>
          </cell>
          <cell r="E115">
            <v>0</v>
          </cell>
          <cell r="H115">
            <v>0.28788816316352356</v>
          </cell>
        </row>
        <row r="116">
          <cell r="D116">
            <v>0.22222222222222221</v>
          </cell>
          <cell r="E116">
            <v>0.22330097087378642</v>
          </cell>
          <cell r="H116">
            <v>0.43799794596541652</v>
          </cell>
        </row>
        <row r="117">
          <cell r="D117">
            <v>0.24074074074074073</v>
          </cell>
          <cell r="E117">
            <v>0.58252427184466016</v>
          </cell>
          <cell r="H117">
            <v>0.45050709453224097</v>
          </cell>
        </row>
        <row r="118">
          <cell r="D118">
            <v>0.33333333333333331</v>
          </cell>
          <cell r="E118">
            <v>0.19902912621359223</v>
          </cell>
          <cell r="H118">
            <v>0.51305283736636309</v>
          </cell>
        </row>
        <row r="119">
          <cell r="D119">
            <v>0.37037037037037035</v>
          </cell>
          <cell r="E119">
            <v>0.54854368932038833</v>
          </cell>
          <cell r="H119">
            <v>0.53807113450001187</v>
          </cell>
        </row>
        <row r="120">
          <cell r="D120">
            <v>0.44444444444444442</v>
          </cell>
          <cell r="E120">
            <v>0.38834951456310679</v>
          </cell>
          <cell r="H120">
            <v>0.58810772876730955</v>
          </cell>
        </row>
        <row r="121">
          <cell r="D121">
            <v>0.44444444444444442</v>
          </cell>
          <cell r="E121">
            <v>0.53883495145631066</v>
          </cell>
          <cell r="H121">
            <v>0.58810772876730955</v>
          </cell>
        </row>
        <row r="122">
          <cell r="D122">
            <v>0.57407407407407407</v>
          </cell>
          <cell r="E122">
            <v>0.529126213592233</v>
          </cell>
          <cell r="H122">
            <v>0.6756717687350805</v>
          </cell>
        </row>
        <row r="123">
          <cell r="D123">
            <v>0.92592592592592593</v>
          </cell>
          <cell r="E123">
            <v>1</v>
          </cell>
          <cell r="H123">
            <v>0.91334559150474437</v>
          </cell>
        </row>
        <row r="124">
          <cell r="D124">
            <v>1</v>
          </cell>
          <cell r="E124">
            <v>0.60679611650485432</v>
          </cell>
          <cell r="H124">
            <v>0.96338218577204215</v>
          </cell>
        </row>
        <row r="130">
          <cell r="D130">
            <v>0</v>
          </cell>
          <cell r="E130">
            <v>0</v>
          </cell>
          <cell r="H130">
            <v>0.27449188991647244</v>
          </cell>
        </row>
        <row r="131">
          <cell r="D131">
            <v>0.22222222222222221</v>
          </cell>
          <cell r="E131">
            <v>0.22330097087378642</v>
          </cell>
          <cell r="H131">
            <v>0.4232952653347507</v>
          </cell>
        </row>
        <row r="132">
          <cell r="D132">
            <v>0.24074074074074073</v>
          </cell>
          <cell r="E132">
            <v>0.58252427184466016</v>
          </cell>
          <cell r="H132">
            <v>0.43569554661960719</v>
          </cell>
        </row>
        <row r="133">
          <cell r="D133">
            <v>0.33333333333333331</v>
          </cell>
          <cell r="E133">
            <v>0.19902912621359223</v>
          </cell>
          <cell r="H133">
            <v>0.49769695304388978</v>
          </cell>
        </row>
        <row r="134">
          <cell r="D134">
            <v>0.37037037037037035</v>
          </cell>
          <cell r="E134">
            <v>0.54854368932038833</v>
          </cell>
          <cell r="H134">
            <v>0.5224975156136028</v>
          </cell>
        </row>
        <row r="135">
          <cell r="D135">
            <v>0.44444444444444442</v>
          </cell>
          <cell r="E135">
            <v>0.38834951456310679</v>
          </cell>
          <cell r="H135">
            <v>0.57209864075302885</v>
          </cell>
        </row>
        <row r="136">
          <cell r="D136">
            <v>0.44444444444444442</v>
          </cell>
          <cell r="E136">
            <v>0.53883495145631066</v>
          </cell>
          <cell r="H136">
            <v>0.57209864075302885</v>
          </cell>
        </row>
        <row r="137">
          <cell r="D137">
            <v>0.57407407407407407</v>
          </cell>
          <cell r="E137">
            <v>0.529126213592233</v>
          </cell>
          <cell r="H137">
            <v>0.65890060974702447</v>
          </cell>
        </row>
        <row r="138">
          <cell r="D138">
            <v>0.92592592592592593</v>
          </cell>
          <cell r="E138">
            <v>1</v>
          </cell>
          <cell r="H138">
            <v>0.89450595415929846</v>
          </cell>
        </row>
        <row r="139">
          <cell r="D139">
            <v>1</v>
          </cell>
          <cell r="E139">
            <v>0.60679611650485432</v>
          </cell>
          <cell r="H139">
            <v>0.94410707929872451</v>
          </cell>
        </row>
        <row r="145">
          <cell r="D145">
            <v>0</v>
          </cell>
          <cell r="E145">
            <v>0</v>
          </cell>
          <cell r="H145">
            <v>0.26270305750776746</v>
          </cell>
        </row>
        <row r="146">
          <cell r="D146">
            <v>0.22222222222222221</v>
          </cell>
          <cell r="E146">
            <v>0.22330097087378642</v>
          </cell>
          <cell r="H146">
            <v>0.41037401897272352</v>
          </cell>
        </row>
        <row r="147">
          <cell r="D147">
            <v>0.24074074074074073</v>
          </cell>
          <cell r="E147">
            <v>0.58252427184466016</v>
          </cell>
          <cell r="H147">
            <v>0.42267993242813656</v>
          </cell>
        </row>
        <row r="148">
          <cell r="D148">
            <v>0.33333333333333331</v>
          </cell>
          <cell r="E148">
            <v>0.19902912621359223</v>
          </cell>
          <cell r="H148">
            <v>0.48420949970520161</v>
          </cell>
        </row>
        <row r="149">
          <cell r="D149">
            <v>0.37037037037037035</v>
          </cell>
          <cell r="E149">
            <v>0.54854368932038833</v>
          </cell>
          <cell r="H149">
            <v>0.50882132661602764</v>
          </cell>
        </row>
        <row r="150">
          <cell r="D150">
            <v>0.44444444444444442</v>
          </cell>
          <cell r="E150">
            <v>0.38834951456310679</v>
          </cell>
          <cell r="H150">
            <v>0.55804498043767969</v>
          </cell>
        </row>
        <row r="151">
          <cell r="D151">
            <v>0.44444444444444442</v>
          </cell>
          <cell r="E151">
            <v>0.53883495145631066</v>
          </cell>
          <cell r="H151">
            <v>0.55804498043767969</v>
          </cell>
        </row>
        <row r="152">
          <cell r="D152">
            <v>0.57407407407407407</v>
          </cell>
          <cell r="E152">
            <v>0.529126213592233</v>
          </cell>
          <cell r="H152">
            <v>0.64418637462557071</v>
          </cell>
        </row>
        <row r="153">
          <cell r="D153">
            <v>0.92592592592592593</v>
          </cell>
          <cell r="E153">
            <v>1</v>
          </cell>
          <cell r="H153">
            <v>0.8779987302784179</v>
          </cell>
        </row>
        <row r="154">
          <cell r="D154">
            <v>1</v>
          </cell>
          <cell r="E154">
            <v>0.60679611650485432</v>
          </cell>
          <cell r="H154">
            <v>0.92722238410006996</v>
          </cell>
        </row>
        <row r="160">
          <cell r="D160">
            <v>0</v>
          </cell>
          <cell r="E160">
            <v>0</v>
          </cell>
          <cell r="H160">
            <v>0.25232525320036403</v>
          </cell>
        </row>
        <row r="161">
          <cell r="D161">
            <v>0.22222222222222221</v>
          </cell>
          <cell r="E161">
            <v>0.22330097087378642</v>
          </cell>
          <cell r="H161">
            <v>0.41037401897272352</v>
          </cell>
        </row>
        <row r="162">
          <cell r="D162">
            <v>0.24074074074074073</v>
          </cell>
          <cell r="E162">
            <v>0.58252427184466016</v>
          </cell>
          <cell r="H162">
            <v>0.42267993242813656</v>
          </cell>
        </row>
        <row r="163">
          <cell r="D163">
            <v>0.33333333333333331</v>
          </cell>
          <cell r="E163">
            <v>0.19902912621359223</v>
          </cell>
          <cell r="H163">
            <v>0.48420949970520161</v>
          </cell>
        </row>
        <row r="164">
          <cell r="D164">
            <v>0.37037037037037035</v>
          </cell>
          <cell r="E164">
            <v>0.54854368932038833</v>
          </cell>
          <cell r="H164">
            <v>0.50882132661602764</v>
          </cell>
        </row>
        <row r="165">
          <cell r="D165">
            <v>0.44444444444444442</v>
          </cell>
          <cell r="E165">
            <v>0.38834951456310679</v>
          </cell>
          <cell r="H165">
            <v>0.55804498043767969</v>
          </cell>
        </row>
        <row r="166">
          <cell r="D166">
            <v>0.44444444444444442</v>
          </cell>
          <cell r="E166">
            <v>0.53883495145631066</v>
          </cell>
          <cell r="H166">
            <v>0.55804498043767969</v>
          </cell>
        </row>
        <row r="167">
          <cell r="D167">
            <v>0.57407407407407407</v>
          </cell>
          <cell r="E167">
            <v>0.529126213592233</v>
          </cell>
          <cell r="H167">
            <v>0.64418637462557071</v>
          </cell>
        </row>
        <row r="168">
          <cell r="D168">
            <v>0.92592592592592593</v>
          </cell>
          <cell r="E168">
            <v>1</v>
          </cell>
          <cell r="H168">
            <v>0.8779987302784179</v>
          </cell>
        </row>
        <row r="169">
          <cell r="D169">
            <v>1</v>
          </cell>
          <cell r="H169">
            <v>0.92722238410006996</v>
          </cell>
        </row>
        <row r="175">
          <cell r="D175">
            <v>0</v>
          </cell>
          <cell r="E175">
            <v>0</v>
          </cell>
          <cell r="H175">
            <v>0.24205122693603465</v>
          </cell>
        </row>
        <row r="176">
          <cell r="D176">
            <v>0.22222222222222221</v>
          </cell>
          <cell r="E176">
            <v>0.22330097087378642</v>
          </cell>
          <cell r="H176">
            <v>0.38776257922682017</v>
          </cell>
        </row>
        <row r="177">
          <cell r="D177">
            <v>0.24074074074074073</v>
          </cell>
          <cell r="E177">
            <v>0.58252427184466016</v>
          </cell>
          <cell r="H177">
            <v>0.39990519191771895</v>
          </cell>
        </row>
        <row r="178">
          <cell r="D178">
            <v>0.33333333333333331</v>
          </cell>
          <cell r="E178">
            <v>0.19902912621359223</v>
          </cell>
          <cell r="H178">
            <v>0.4606182553722129</v>
          </cell>
        </row>
        <row r="179">
          <cell r="D179">
            <v>0.37037037037037035</v>
          </cell>
          <cell r="E179">
            <v>0.54854368932038833</v>
          </cell>
          <cell r="H179">
            <v>0.48490348075401052</v>
          </cell>
        </row>
        <row r="180">
          <cell r="D180">
            <v>0.44444444444444442</v>
          </cell>
          <cell r="E180">
            <v>0.38834951456310679</v>
          </cell>
          <cell r="H180">
            <v>0.53347393151760569</v>
          </cell>
        </row>
        <row r="181">
          <cell r="D181">
            <v>0.44444444444444442</v>
          </cell>
          <cell r="E181">
            <v>0.53883495145631066</v>
          </cell>
          <cell r="H181">
            <v>0.53347393151760569</v>
          </cell>
        </row>
        <row r="182">
          <cell r="D182">
            <v>0.57407407407407407</v>
          </cell>
          <cell r="E182">
            <v>0.529126213592233</v>
          </cell>
          <cell r="H182">
            <v>0.61847222035389726</v>
          </cell>
        </row>
        <row r="183">
          <cell r="D183">
            <v>0.92592592592592593</v>
          </cell>
          <cell r="E183">
            <v>1</v>
          </cell>
          <cell r="H183">
            <v>0.84918186148097441</v>
          </cell>
        </row>
        <row r="184">
          <cell r="D184">
            <v>1</v>
          </cell>
          <cell r="E184">
            <v>0.60679611650485432</v>
          </cell>
          <cell r="H184">
            <v>0.89775231224456953</v>
          </cell>
        </row>
        <row r="190">
          <cell r="D190">
            <v>0</v>
          </cell>
          <cell r="E190">
            <v>0</v>
          </cell>
          <cell r="H190">
            <v>0.23414032556650946</v>
          </cell>
        </row>
        <row r="191">
          <cell r="D191">
            <v>0.22222222222222221</v>
          </cell>
          <cell r="E191">
            <v>0.22330097087378642</v>
          </cell>
          <cell r="H191">
            <v>0.37913850638417984</v>
          </cell>
        </row>
        <row r="192">
          <cell r="D192">
            <v>0.24074074074074073</v>
          </cell>
          <cell r="E192">
            <v>0.58252427184466016</v>
          </cell>
          <cell r="H192">
            <v>0.39122168811898572</v>
          </cell>
        </row>
        <row r="193">
          <cell r="D193">
            <v>0.33333333333333331</v>
          </cell>
          <cell r="E193">
            <v>0.19902912621359223</v>
          </cell>
          <cell r="H193">
            <v>0.45163759679301507</v>
          </cell>
        </row>
        <row r="194">
          <cell r="D194">
            <v>0.37037037037037035</v>
          </cell>
          <cell r="E194">
            <v>0.54854368932038833</v>
          </cell>
          <cell r="H194">
            <v>0.47580396026262678</v>
          </cell>
        </row>
        <row r="195">
          <cell r="D195">
            <v>0.44444444444444442</v>
          </cell>
          <cell r="E195">
            <v>0.38834951456310679</v>
          </cell>
          <cell r="H195">
            <v>0.52413668720185025</v>
          </cell>
        </row>
        <row r="196">
          <cell r="D196">
            <v>0.44444444444444442</v>
          </cell>
          <cell r="E196">
            <v>0.53883495145631066</v>
          </cell>
          <cell r="H196">
            <v>0.52413668720185025</v>
          </cell>
        </row>
        <row r="197">
          <cell r="D197">
            <v>0.57407407407407407</v>
          </cell>
          <cell r="E197">
            <v>0.529126213592233</v>
          </cell>
          <cell r="H197">
            <v>0.60871895934549136</v>
          </cell>
        </row>
        <row r="198">
          <cell r="D198">
            <v>0.92592592592592593</v>
          </cell>
          <cell r="E198">
            <v>1</v>
          </cell>
          <cell r="H198">
            <v>0.83829941230680283</v>
          </cell>
        </row>
        <row r="199">
          <cell r="D199">
            <v>1</v>
          </cell>
          <cell r="E199">
            <v>0.60679611650485432</v>
          </cell>
          <cell r="H199">
            <v>0.88663213924602624</v>
          </cell>
        </row>
        <row r="205">
          <cell r="D205">
            <v>0</v>
          </cell>
          <cell r="E205">
            <v>0</v>
          </cell>
          <cell r="H205">
            <v>0.2271667144859254</v>
          </cell>
        </row>
        <row r="206">
          <cell r="D206">
            <v>0.22222222222222221</v>
          </cell>
          <cell r="E206">
            <v>0.22330097087378642</v>
          </cell>
          <cell r="H206">
            <v>0.3715527595221183</v>
          </cell>
        </row>
        <row r="207">
          <cell r="D207">
            <v>0.24074074074074073</v>
          </cell>
          <cell r="E207">
            <v>0.58252427184466016</v>
          </cell>
          <cell r="H207">
            <v>0.38358492994180104</v>
          </cell>
        </row>
        <row r="208">
          <cell r="D208">
            <v>0.33333333333333331</v>
          </cell>
          <cell r="E208">
            <v>0.19902912621359223</v>
          </cell>
          <cell r="H208">
            <v>0.44374578204021475</v>
          </cell>
        </row>
        <row r="209">
          <cell r="D209">
            <v>0.37037037037037035</v>
          </cell>
          <cell r="E209">
            <v>0.54854368932038833</v>
          </cell>
          <cell r="H209">
            <v>0.46781012287958024</v>
          </cell>
        </row>
        <row r="210">
          <cell r="D210">
            <v>0.44444444444444442</v>
          </cell>
          <cell r="E210">
            <v>0.38834951456310679</v>
          </cell>
          <cell r="H210">
            <v>0.51593880455831131</v>
          </cell>
        </row>
        <row r="211">
          <cell r="D211">
            <v>0.44444444444444442</v>
          </cell>
          <cell r="E211">
            <v>0.53883495145631066</v>
          </cell>
          <cell r="H211">
            <v>0.51593880455831131</v>
          </cell>
        </row>
        <row r="212">
          <cell r="D212">
            <v>0.57407407407407407</v>
          </cell>
          <cell r="E212">
            <v>0.529126213592233</v>
          </cell>
          <cell r="H212">
            <v>0.6001639974960904</v>
          </cell>
        </row>
        <row r="213">
          <cell r="D213">
            <v>0.92592592592592593</v>
          </cell>
          <cell r="E213">
            <v>1</v>
          </cell>
          <cell r="H213">
            <v>0.8287752354700626</v>
          </cell>
        </row>
        <row r="214">
          <cell r="D214">
            <v>1</v>
          </cell>
          <cell r="E214">
            <v>0.60679611650485432</v>
          </cell>
          <cell r="H214">
            <v>0.87690391714879357</v>
          </cell>
        </row>
        <row r="220">
          <cell r="D220">
            <v>0</v>
          </cell>
          <cell r="E220">
            <v>0</v>
          </cell>
          <cell r="H220">
            <v>0.22101595234860263</v>
          </cell>
        </row>
        <row r="221">
          <cell r="D221">
            <v>0.22222222222222221</v>
          </cell>
          <cell r="E221">
            <v>0.22330097087378642</v>
          </cell>
          <cell r="H221">
            <v>0.36487844066715214</v>
          </cell>
        </row>
        <row r="222">
          <cell r="D222">
            <v>0.24074074074074073</v>
          </cell>
          <cell r="E222">
            <v>0.58252427184466016</v>
          </cell>
          <cell r="H222">
            <v>0.37686698136036462</v>
          </cell>
        </row>
        <row r="223">
          <cell r="D223">
            <v>0.33333333333333331</v>
          </cell>
          <cell r="E223">
            <v>0.19902912621359223</v>
          </cell>
          <cell r="H223">
            <v>0.4368096848264269</v>
          </cell>
        </row>
        <row r="224">
          <cell r="D224">
            <v>0.37037037037037035</v>
          </cell>
          <cell r="E224">
            <v>0.54854368932038833</v>
          </cell>
          <cell r="H224">
            <v>0.46078676621285186</v>
          </cell>
        </row>
        <row r="225">
          <cell r="D225">
            <v>0.44444444444444442</v>
          </cell>
          <cell r="E225">
            <v>0.38834951456310679</v>
          </cell>
          <cell r="H225">
            <v>0.50874092898570167</v>
          </cell>
        </row>
        <row r="226">
          <cell r="D226">
            <v>0.44444444444444442</v>
          </cell>
          <cell r="E226">
            <v>0.53883495145631066</v>
          </cell>
          <cell r="H226">
            <v>0.50874092898570167</v>
          </cell>
        </row>
        <row r="227">
          <cell r="D227">
            <v>0.57407407407407407</v>
          </cell>
          <cell r="E227">
            <v>0.529126213592233</v>
          </cell>
          <cell r="H227">
            <v>0.59266071383818897</v>
          </cell>
        </row>
        <row r="228">
          <cell r="D228">
            <v>0.92592592592592593</v>
          </cell>
          <cell r="E228">
            <v>1</v>
          </cell>
          <cell r="H228">
            <v>0.82044298700922569</v>
          </cell>
        </row>
        <row r="229">
          <cell r="D229">
            <v>1</v>
          </cell>
          <cell r="E229">
            <v>0.60679611650485432</v>
          </cell>
          <cell r="H229">
            <v>0.86839714978207549</v>
          </cell>
        </row>
        <row r="235">
          <cell r="D235">
            <v>0</v>
          </cell>
          <cell r="E235">
            <v>0</v>
          </cell>
          <cell r="H235">
            <v>0.21558759555212903</v>
          </cell>
        </row>
        <row r="236">
          <cell r="D236">
            <v>0.22222222222222221</v>
          </cell>
          <cell r="E236">
            <v>0.22330097087378642</v>
          </cell>
          <cell r="H236">
            <v>0.35900417405520491</v>
          </cell>
        </row>
        <row r="237">
          <cell r="D237">
            <v>0.24074074074074073</v>
          </cell>
          <cell r="E237">
            <v>0.58252427184466016</v>
          </cell>
          <cell r="H237">
            <v>0.37095555559712795</v>
          </cell>
        </row>
        <row r="238">
          <cell r="D238">
            <v>0.33333333333333331</v>
          </cell>
          <cell r="E238">
            <v>0.19902912621359223</v>
          </cell>
          <cell r="H238">
            <v>0.4307124633067429</v>
          </cell>
        </row>
        <row r="239">
          <cell r="D239">
            <v>0.37037037037037035</v>
          </cell>
          <cell r="E239">
            <v>0.54854368932038833</v>
          </cell>
          <cell r="H239">
            <v>0.45461522639058888</v>
          </cell>
        </row>
        <row r="240">
          <cell r="D240">
            <v>0.44444444444444442</v>
          </cell>
          <cell r="E240">
            <v>0.38834951456310679</v>
          </cell>
          <cell r="H240">
            <v>0.50242075255828089</v>
          </cell>
        </row>
        <row r="241">
          <cell r="D241">
            <v>0.44444444444444442</v>
          </cell>
          <cell r="E241">
            <v>0.53883495145631066</v>
          </cell>
          <cell r="H241">
            <v>0.50242075255828089</v>
          </cell>
        </row>
        <row r="242">
          <cell r="D242">
            <v>0.57407407407407407</v>
          </cell>
          <cell r="E242">
            <v>0.529126213592233</v>
          </cell>
          <cell r="H242">
            <v>0.58608042335174182</v>
          </cell>
        </row>
        <row r="243">
          <cell r="D243">
            <v>0.92592592592592593</v>
          </cell>
          <cell r="E243">
            <v>1</v>
          </cell>
          <cell r="H243">
            <v>0.81315667264827873</v>
          </cell>
        </row>
        <row r="244">
          <cell r="D244">
            <v>1</v>
          </cell>
          <cell r="E244">
            <v>0.60679611650485432</v>
          </cell>
          <cell r="H244">
            <v>0.86096219881597069</v>
          </cell>
        </row>
        <row r="248">
          <cell r="E248" t="str">
            <v>SSE</v>
          </cell>
        </row>
        <row r="250">
          <cell r="C250">
            <v>0.45</v>
          </cell>
          <cell r="D250">
            <v>0.75</v>
          </cell>
          <cell r="E250">
            <v>0.67734477641857771</v>
          </cell>
        </row>
        <row r="251">
          <cell r="C251">
            <v>0.41699838187702265</v>
          </cell>
          <cell r="D251">
            <v>0.7345473950217748</v>
          </cell>
          <cell r="E251">
            <v>0.5526752087686605</v>
          </cell>
        </row>
        <row r="252">
          <cell r="C252">
            <v>0.38800087757090662</v>
          </cell>
          <cell r="D252">
            <v>0.72105213061072759</v>
          </cell>
          <cell r="E252">
            <v>0.45663196397435357</v>
          </cell>
        </row>
        <row r="253">
          <cell r="C253">
            <v>0.36251790796301658</v>
          </cell>
          <cell r="D253">
            <v>0.70927429858015867</v>
          </cell>
          <cell r="E253">
            <v>0.38263999068697829</v>
          </cell>
        </row>
        <row r="254">
          <cell r="C254">
            <v>0.34011978099730811</v>
          </cell>
          <cell r="D254">
            <v>0.69900334130077313</v>
          </cell>
          <cell r="E254">
            <v>0.32563445885920028</v>
          </cell>
        </row>
        <row r="255">
          <cell r="C255">
            <v>0.32042936589312027</v>
          </cell>
          <cell r="D255">
            <v>0.69005446131448656</v>
          </cell>
          <cell r="E255">
            <v>0.28171387714557639</v>
          </cell>
        </row>
        <row r="256">
          <cell r="C256">
            <v>0.30311566349872648</v>
          </cell>
          <cell r="D256">
            <v>0.68226547014921024</v>
          </cell>
          <cell r="E256">
            <v>0.24787288574261626</v>
          </cell>
        </row>
        <row r="257">
          <cell r="C257">
            <v>0.28788816316352356</v>
          </cell>
          <cell r="D257">
            <v>0.67549402260851854</v>
          </cell>
          <cell r="E257">
            <v>0.22179642402226507</v>
          </cell>
        </row>
        <row r="258">
          <cell r="C258">
            <v>0.27449188991647244</v>
          </cell>
          <cell r="D258">
            <v>0.66961518938225206</v>
          </cell>
          <cell r="E258">
            <v>0.20170117578683172</v>
          </cell>
        </row>
        <row r="259">
          <cell r="C259">
            <v>0.26270305750776746</v>
          </cell>
          <cell r="D259">
            <v>0.66451932659230251</v>
          </cell>
          <cell r="E259">
            <v>0.18621343295182097</v>
          </cell>
        </row>
        <row r="260">
          <cell r="C260">
            <v>0.25232525320036403</v>
          </cell>
          <cell r="D260">
            <v>0.66011020595041869</v>
          </cell>
          <cell r="E260">
            <v>0.18354100144117019</v>
          </cell>
        </row>
        <row r="261">
          <cell r="C261">
            <v>0.24205122693603465</v>
          </cell>
          <cell r="D261">
            <v>0.65570108530853488</v>
          </cell>
          <cell r="E261">
            <v>0.16396962933904988</v>
          </cell>
        </row>
        <row r="262">
          <cell r="C262">
            <v>0.23414032556650946</v>
          </cell>
          <cell r="D262">
            <v>0.65249181367951681</v>
          </cell>
          <cell r="E262">
            <v>0.15712514787405915</v>
          </cell>
        </row>
        <row r="263">
          <cell r="C263">
            <v>0.2271667144859254</v>
          </cell>
          <cell r="D263">
            <v>0.64973720266286816</v>
          </cell>
          <cell r="E263">
            <v>0.15184504615849254</v>
          </cell>
        </row>
        <row r="264">
          <cell r="C264">
            <v>0.22101595234860263</v>
          </cell>
          <cell r="D264">
            <v>0.64738119743347289</v>
          </cell>
          <cell r="E264">
            <v>0.14777011049252181</v>
          </cell>
        </row>
        <row r="265">
          <cell r="C265">
            <v>0.21558759555212903</v>
          </cell>
          <cell r="D265">
            <v>0.64537460326384166</v>
          </cell>
          <cell r="E265">
            <v>0.14462363342047918</v>
          </cell>
        </row>
      </sheetData>
      <sheetData sheetId="11">
        <row r="4">
          <cell r="E4" t="str">
            <v>y</v>
          </cell>
          <cell r="F4" t="str">
            <v>Pred y</v>
          </cell>
        </row>
        <row r="5">
          <cell r="D5">
            <v>10</v>
          </cell>
          <cell r="E5">
            <v>300</v>
          </cell>
          <cell r="F5">
            <v>310</v>
          </cell>
        </row>
        <row r="6">
          <cell r="D6">
            <v>12</v>
          </cell>
          <cell r="E6">
            <v>350</v>
          </cell>
          <cell r="F6">
            <v>370</v>
          </cell>
        </row>
        <row r="7">
          <cell r="D7">
            <v>14</v>
          </cell>
          <cell r="E7">
            <v>400</v>
          </cell>
          <cell r="F7">
            <v>430</v>
          </cell>
        </row>
        <row r="8">
          <cell r="D8">
            <v>8</v>
          </cell>
          <cell r="E8">
            <v>250</v>
          </cell>
          <cell r="F8">
            <v>250</v>
          </cell>
        </row>
        <row r="9">
          <cell r="D9">
            <v>20</v>
          </cell>
          <cell r="E9">
            <v>600</v>
          </cell>
          <cell r="F9">
            <v>610</v>
          </cell>
        </row>
        <row r="10">
          <cell r="D10">
            <v>18</v>
          </cell>
          <cell r="E10">
            <v>550</v>
          </cell>
          <cell r="F10">
            <v>550</v>
          </cell>
        </row>
        <row r="11">
          <cell r="D11">
            <v>22</v>
          </cell>
          <cell r="E11">
            <v>700</v>
          </cell>
          <cell r="F11">
            <v>670</v>
          </cell>
        </row>
        <row r="12">
          <cell r="D12">
            <v>21</v>
          </cell>
          <cell r="E12">
            <v>640</v>
          </cell>
          <cell r="F12">
            <v>640</v>
          </cell>
        </row>
        <row r="17">
          <cell r="E17" t="str">
            <v>y</v>
          </cell>
          <cell r="F17" t="str">
            <v>Pred y</v>
          </cell>
        </row>
        <row r="18">
          <cell r="D18">
            <v>10</v>
          </cell>
          <cell r="E18">
            <v>300</v>
          </cell>
          <cell r="F18">
            <v>309.69599999999997</v>
          </cell>
        </row>
        <row r="19">
          <cell r="D19">
            <v>12</v>
          </cell>
          <cell r="E19">
            <v>350</v>
          </cell>
          <cell r="F19">
            <v>369.63599999999997</v>
          </cell>
        </row>
        <row r="20">
          <cell r="D20">
            <v>14</v>
          </cell>
          <cell r="E20">
            <v>400</v>
          </cell>
          <cell r="F20">
            <v>429.57599999999996</v>
          </cell>
        </row>
        <row r="21">
          <cell r="D21">
            <v>8</v>
          </cell>
          <cell r="E21">
            <v>250</v>
          </cell>
          <cell r="F21">
            <v>249.756</v>
          </cell>
        </row>
        <row r="22">
          <cell r="D22">
            <v>20</v>
          </cell>
          <cell r="E22">
            <v>600</v>
          </cell>
          <cell r="F22">
            <v>609.39599999999996</v>
          </cell>
        </row>
        <row r="23">
          <cell r="D23">
            <v>18</v>
          </cell>
          <cell r="E23">
            <v>550</v>
          </cell>
          <cell r="F23">
            <v>549.45600000000002</v>
          </cell>
        </row>
        <row r="24">
          <cell r="D24">
            <v>22</v>
          </cell>
          <cell r="E24">
            <v>700</v>
          </cell>
          <cell r="F24">
            <v>669.3359999999999</v>
          </cell>
        </row>
        <row r="25">
          <cell r="D25">
            <v>21</v>
          </cell>
          <cell r="E25">
            <v>640</v>
          </cell>
          <cell r="F25">
            <v>639.36599999999999</v>
          </cell>
        </row>
        <row r="30">
          <cell r="E30" t="str">
            <v>y</v>
          </cell>
          <cell r="F30" t="str">
            <v>Pred y</v>
          </cell>
        </row>
        <row r="31">
          <cell r="D31">
            <v>10</v>
          </cell>
          <cell r="E31">
            <v>300</v>
          </cell>
          <cell r="F31">
            <v>309.45746819999999</v>
          </cell>
        </row>
        <row r="32">
          <cell r="D32">
            <v>12</v>
          </cell>
          <cell r="E32">
            <v>350</v>
          </cell>
          <cell r="F32">
            <v>369.35048620000003</v>
          </cell>
        </row>
        <row r="33">
          <cell r="D33">
            <v>14</v>
          </cell>
          <cell r="E33">
            <v>400</v>
          </cell>
          <cell r="F33">
            <v>429.24350420000002</v>
          </cell>
        </row>
        <row r="34">
          <cell r="D34">
            <v>8</v>
          </cell>
          <cell r="E34">
            <v>250</v>
          </cell>
          <cell r="F34">
            <v>249.56445019999998</v>
          </cell>
        </row>
        <row r="35">
          <cell r="D35">
            <v>20</v>
          </cell>
          <cell r="E35">
            <v>600</v>
          </cell>
          <cell r="F35">
            <v>608.92255819999991</v>
          </cell>
        </row>
        <row r="36">
          <cell r="D36">
            <v>18</v>
          </cell>
          <cell r="E36">
            <v>550</v>
          </cell>
          <cell r="F36">
            <v>549.02954019999993</v>
          </cell>
        </row>
        <row r="37">
          <cell r="D37">
            <v>22</v>
          </cell>
          <cell r="E37">
            <v>700</v>
          </cell>
          <cell r="F37">
            <v>668.8155761999999</v>
          </cell>
        </row>
        <row r="38">
          <cell r="D38">
            <v>21</v>
          </cell>
          <cell r="E38">
            <v>640</v>
          </cell>
          <cell r="F38">
            <v>638.8690671999999</v>
          </cell>
        </row>
        <row r="43">
          <cell r="E43" t="str">
            <v>y</v>
          </cell>
          <cell r="F43" t="str">
            <v>Pred y</v>
          </cell>
        </row>
        <row r="44">
          <cell r="D44">
            <v>10</v>
          </cell>
          <cell r="E44">
            <v>300</v>
          </cell>
          <cell r="F44">
            <v>309.27026178294</v>
          </cell>
        </row>
        <row r="45">
          <cell r="D45">
            <v>12</v>
          </cell>
          <cell r="E45">
            <v>350</v>
          </cell>
          <cell r="F45">
            <v>369.12650355253999</v>
          </cell>
        </row>
        <row r="46">
          <cell r="D46">
            <v>14</v>
          </cell>
          <cell r="E46">
            <v>400</v>
          </cell>
          <cell r="F46">
            <v>428.98274532213998</v>
          </cell>
        </row>
        <row r="47">
          <cell r="D47">
            <v>8</v>
          </cell>
          <cell r="E47">
            <v>250</v>
          </cell>
          <cell r="F47">
            <v>249.41402001333998</v>
          </cell>
        </row>
        <row r="48">
          <cell r="D48">
            <v>20</v>
          </cell>
          <cell r="E48">
            <v>600</v>
          </cell>
          <cell r="F48">
            <v>608.55147063094</v>
          </cell>
        </row>
        <row r="49">
          <cell r="D49">
            <v>18</v>
          </cell>
          <cell r="E49">
            <v>550</v>
          </cell>
          <cell r="F49">
            <v>548.69522886133996</v>
          </cell>
        </row>
        <row r="50">
          <cell r="D50">
            <v>22</v>
          </cell>
          <cell r="E50">
            <v>700</v>
          </cell>
          <cell r="F50">
            <v>668.40771240053994</v>
          </cell>
        </row>
        <row r="51">
          <cell r="D51">
            <v>21</v>
          </cell>
          <cell r="E51">
            <v>640</v>
          </cell>
          <cell r="F51">
            <v>638.47959151573991</v>
          </cell>
        </row>
        <row r="71">
          <cell r="D71" t="str">
            <v>SSE</v>
          </cell>
        </row>
        <row r="72">
          <cell r="B72">
            <v>10</v>
          </cell>
          <cell r="C72">
            <v>30</v>
          </cell>
          <cell r="D72">
            <v>1200</v>
          </cell>
        </row>
        <row r="73">
          <cell r="B73">
            <v>9.9960000000000004</v>
          </cell>
          <cell r="C73">
            <v>29.97</v>
          </cell>
          <cell r="D73">
            <v>1191.8239140000007</v>
          </cell>
        </row>
        <row r="74">
          <cell r="B74">
            <v>9.992378200000001</v>
          </cell>
          <cell r="C74">
            <v>29.946508999999999</v>
          </cell>
          <cell r="D74">
            <v>1186.7791981230162</v>
          </cell>
        </row>
        <row r="75">
          <cell r="B75">
            <v>9.9890529349400019</v>
          </cell>
          <cell r="C75">
            <v>29.928120884799998</v>
          </cell>
          <cell r="D75">
            <v>1183.6590730122366</v>
          </cell>
        </row>
        <row r="340">
          <cell r="F340" t="str">
            <v>House Price</v>
          </cell>
          <cell r="I340" t="str">
            <v>Pred.House Price</v>
          </cell>
        </row>
        <row r="341">
          <cell r="E341">
            <v>0</v>
          </cell>
          <cell r="F341">
            <v>0</v>
          </cell>
          <cell r="I341">
            <v>0.33820581031706715</v>
          </cell>
        </row>
        <row r="342">
          <cell r="E342">
            <v>0.11538461538461539</v>
          </cell>
          <cell r="F342">
            <v>0.16981132075471697</v>
          </cell>
          <cell r="I342">
            <v>0.37507753359702933</v>
          </cell>
        </row>
        <row r="343">
          <cell r="E343">
            <v>0.25</v>
          </cell>
          <cell r="F343">
            <v>0.55188679245283023</v>
          </cell>
          <cell r="I343">
            <v>0.41809454409031854</v>
          </cell>
        </row>
        <row r="344">
          <cell r="E344">
            <v>0.26923076923076922</v>
          </cell>
          <cell r="F344">
            <v>0.52358490566037741</v>
          </cell>
          <cell r="I344">
            <v>0.42423983130364551</v>
          </cell>
        </row>
        <row r="345">
          <cell r="E345">
            <v>0.38461538461538464</v>
          </cell>
          <cell r="F345">
            <v>0.35849056603773582</v>
          </cell>
          <cell r="I345">
            <v>0.46111155458360775</v>
          </cell>
        </row>
        <row r="346">
          <cell r="E346">
            <v>0.42307692307692307</v>
          </cell>
          <cell r="F346">
            <v>8.9622641509433956E-2</v>
          </cell>
          <cell r="I346">
            <v>0.4734021290102618</v>
          </cell>
        </row>
        <row r="347">
          <cell r="E347">
            <v>0.44230769230769229</v>
          </cell>
          <cell r="F347">
            <v>0.21698113207547171</v>
          </cell>
          <cell r="I347">
            <v>0.47954741622358876</v>
          </cell>
        </row>
        <row r="348">
          <cell r="E348">
            <v>0.55000000000000004</v>
          </cell>
          <cell r="F348">
            <v>0.54716981132075471</v>
          </cell>
          <cell r="I348">
            <v>0.51396102461822024</v>
          </cell>
        </row>
        <row r="349">
          <cell r="E349">
            <v>0.92307692307692313</v>
          </cell>
          <cell r="F349">
            <v>1</v>
          </cell>
          <cell r="I349">
            <v>0.63317959655676459</v>
          </cell>
        </row>
        <row r="350">
          <cell r="E350">
            <v>1</v>
          </cell>
          <cell r="F350">
            <v>0.589622641509434</v>
          </cell>
          <cell r="I350">
            <v>0.65776074541007268</v>
          </cell>
        </row>
        <row r="355">
          <cell r="F355" t="str">
            <v>House Price</v>
          </cell>
          <cell r="I355" t="str">
            <v>Pred y</v>
          </cell>
        </row>
        <row r="356">
          <cell r="E356">
            <v>0</v>
          </cell>
          <cell r="F356">
            <v>0</v>
          </cell>
          <cell r="I356">
            <v>0.19600000000000001</v>
          </cell>
        </row>
        <row r="357">
          <cell r="E357">
            <v>0.11538461538461539</v>
          </cell>
          <cell r="F357">
            <v>0.16981132075471697</v>
          </cell>
          <cell r="I357">
            <v>0.25057692307692309</v>
          </cell>
        </row>
        <row r="358">
          <cell r="E358">
            <v>0.25</v>
          </cell>
          <cell r="F358">
            <v>0.55188679245283023</v>
          </cell>
          <cell r="I358">
            <v>0.31425000000000003</v>
          </cell>
        </row>
        <row r="359">
          <cell r="E359">
            <v>0.26923076923076922</v>
          </cell>
          <cell r="F359">
            <v>0.52358490566037741</v>
          </cell>
          <cell r="I359">
            <v>0.32334615384615384</v>
          </cell>
        </row>
        <row r="360">
          <cell r="E360">
            <v>0.38461538461538464</v>
          </cell>
          <cell r="F360">
            <v>0.35849056603773582</v>
          </cell>
          <cell r="I360">
            <v>0.37792307692307692</v>
          </cell>
        </row>
        <row r="361">
          <cell r="E361">
            <v>0.42307692307692307</v>
          </cell>
          <cell r="F361">
            <v>8.9622641509433956E-2</v>
          </cell>
          <cell r="I361">
            <v>0.39611538461538465</v>
          </cell>
        </row>
        <row r="362">
          <cell r="E362">
            <v>0.44230769230769229</v>
          </cell>
          <cell r="F362">
            <v>0.21698113207547171</v>
          </cell>
          <cell r="I362">
            <v>0.40521153846153846</v>
          </cell>
        </row>
        <row r="363">
          <cell r="E363">
            <v>0.55000000000000004</v>
          </cell>
          <cell r="F363">
            <v>0.54716981132075471</v>
          </cell>
          <cell r="I363">
            <v>0.45615</v>
          </cell>
        </row>
        <row r="364">
          <cell r="E364">
            <v>0.92307692307692313</v>
          </cell>
          <cell r="F364">
            <v>1</v>
          </cell>
          <cell r="I364">
            <v>0.63261538461538458</v>
          </cell>
        </row>
        <row r="365">
          <cell r="E365">
            <v>1</v>
          </cell>
          <cell r="F365">
            <v>0.589622641509434</v>
          </cell>
          <cell r="I365">
            <v>0.66900000000000004</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
  <sheetViews>
    <sheetView topLeftCell="A4" workbookViewId="0">
      <selection activeCell="G27" sqref="G27"/>
    </sheetView>
  </sheetViews>
  <sheetFormatPr defaultRowHeight="15" x14ac:dyDescent="0.25"/>
  <cols>
    <col min="2" max="2" width="40.42578125" customWidth="1"/>
    <col min="3" max="3" width="114.140625" customWidth="1"/>
    <col min="6" max="6" width="26.42578125" customWidth="1"/>
    <col min="7" max="7" width="58.140625" customWidth="1"/>
    <col min="10" max="10" width="10.42578125" customWidth="1"/>
    <col min="11" max="11" width="13.140625" bestFit="1" customWidth="1"/>
    <col min="12" max="14" width="13.140625" customWidth="1"/>
    <col min="15" max="15" width="11.42578125" customWidth="1"/>
  </cols>
  <sheetData>
    <row r="1" spans="1:5" ht="31.5" x14ac:dyDescent="0.5">
      <c r="A1" s="40" t="s">
        <v>0</v>
      </c>
      <c r="B1" s="41"/>
      <c r="C1" s="42"/>
    </row>
    <row r="2" spans="1:5" x14ac:dyDescent="0.25">
      <c r="A2" s="1"/>
      <c r="B2" s="2" t="s">
        <v>1</v>
      </c>
      <c r="C2" s="3" t="s">
        <v>2</v>
      </c>
    </row>
    <row r="3" spans="1:5" x14ac:dyDescent="0.25">
      <c r="A3" s="1"/>
      <c r="B3" s="2" t="s">
        <v>3</v>
      </c>
      <c r="C3" s="3" t="s">
        <v>4</v>
      </c>
    </row>
    <row r="4" spans="1:5" ht="45" x14ac:dyDescent="0.25">
      <c r="A4" s="1"/>
      <c r="B4" s="2" t="s">
        <v>5</v>
      </c>
      <c r="C4" s="3" t="s">
        <v>6</v>
      </c>
    </row>
    <row r="5" spans="1:5" ht="90" x14ac:dyDescent="0.25">
      <c r="A5" s="1"/>
      <c r="B5" s="2" t="s">
        <v>7</v>
      </c>
      <c r="C5" s="3" t="s">
        <v>8</v>
      </c>
    </row>
    <row r="6" spans="1:5" ht="120" x14ac:dyDescent="0.25">
      <c r="A6" s="1"/>
      <c r="B6" s="2" t="s">
        <v>9</v>
      </c>
      <c r="C6" s="3" t="s">
        <v>10</v>
      </c>
    </row>
    <row r="7" spans="1:5" ht="30" x14ac:dyDescent="0.25">
      <c r="A7" s="1"/>
      <c r="B7" s="4" t="s">
        <v>11</v>
      </c>
      <c r="C7" s="5" t="s">
        <v>12</v>
      </c>
    </row>
    <row r="8" spans="1:5" x14ac:dyDescent="0.25">
      <c r="A8" s="1"/>
      <c r="B8" s="4" t="s">
        <v>13</v>
      </c>
      <c r="C8" s="6"/>
    </row>
    <row r="9" spans="1:5" ht="30" x14ac:dyDescent="0.25">
      <c r="A9" s="1"/>
      <c r="B9" s="4" t="s">
        <v>14</v>
      </c>
      <c r="C9" s="3" t="s">
        <v>15</v>
      </c>
    </row>
    <row r="10" spans="1:5" x14ac:dyDescent="0.25">
      <c r="A10" s="7"/>
      <c r="B10" s="8" t="s">
        <v>16</v>
      </c>
      <c r="C10" s="9"/>
    </row>
    <row r="11" spans="1:5" x14ac:dyDescent="0.25">
      <c r="A11" s="10"/>
      <c r="B11" s="11"/>
      <c r="C11" s="12"/>
      <c r="E11" s="13"/>
    </row>
    <row r="12" spans="1:5" x14ac:dyDescent="0.25">
      <c r="A12" s="10"/>
      <c r="B12" s="11"/>
      <c r="C12" s="12"/>
      <c r="E12" s="13"/>
    </row>
    <row r="13" spans="1:5" x14ac:dyDescent="0.25">
      <c r="A13" s="10"/>
      <c r="B13" s="11"/>
      <c r="C13" s="12"/>
      <c r="E13" s="13"/>
    </row>
    <row r="14" spans="1:5" x14ac:dyDescent="0.25">
      <c r="A14" s="10"/>
      <c r="B14" s="11"/>
      <c r="C14" s="12"/>
      <c r="E14" s="13"/>
    </row>
    <row r="15" spans="1:5" x14ac:dyDescent="0.25">
      <c r="A15" s="10"/>
      <c r="B15" s="11"/>
      <c r="C15" s="12"/>
      <c r="E15" s="13"/>
    </row>
    <row r="16" spans="1:5" x14ac:dyDescent="0.25">
      <c r="A16" s="10"/>
      <c r="B16" s="11"/>
      <c r="C16" s="12"/>
      <c r="E16" s="13"/>
    </row>
    <row r="17" spans="1:19" x14ac:dyDescent="0.25">
      <c r="A17" s="10"/>
      <c r="B17" s="11"/>
      <c r="C17" s="12"/>
      <c r="E17" s="13"/>
    </row>
    <row r="18" spans="1:19" x14ac:dyDescent="0.25">
      <c r="A18" s="10"/>
      <c r="B18" s="11"/>
      <c r="C18" s="12"/>
      <c r="E18" s="13"/>
    </row>
    <row r="19" spans="1:19" x14ac:dyDescent="0.25">
      <c r="A19" s="10"/>
      <c r="B19" s="11"/>
      <c r="C19" s="12"/>
      <c r="E19" s="13"/>
    </row>
    <row r="20" spans="1:19" x14ac:dyDescent="0.25">
      <c r="A20" s="10"/>
      <c r="B20" s="11"/>
      <c r="C20" s="12"/>
      <c r="E20" s="13"/>
    </row>
    <row r="21" spans="1:19" x14ac:dyDescent="0.25">
      <c r="A21" s="10"/>
      <c r="B21" s="11"/>
      <c r="C21" s="12"/>
      <c r="E21" s="13"/>
    </row>
    <row r="22" spans="1:19" x14ac:dyDescent="0.25">
      <c r="A22" s="10"/>
      <c r="B22" s="11"/>
      <c r="C22" s="12"/>
      <c r="E22" s="13"/>
    </row>
    <row r="23" spans="1:19" x14ac:dyDescent="0.25">
      <c r="A23" s="10"/>
      <c r="B23" s="11"/>
      <c r="C23" s="12"/>
      <c r="E23" s="13"/>
    </row>
    <row r="24" spans="1:19" x14ac:dyDescent="0.25">
      <c r="A24" s="10"/>
      <c r="B24" s="11"/>
      <c r="C24" s="12"/>
      <c r="E24" s="13"/>
    </row>
    <row r="25" spans="1:19" ht="15.75" thickBot="1" x14ac:dyDescent="0.3">
      <c r="A25" s="14"/>
      <c r="B25" s="15"/>
      <c r="C25" s="16"/>
      <c r="E25" s="13"/>
    </row>
    <row r="26" spans="1:19" ht="45.75" thickBot="1" x14ac:dyDescent="0.3">
      <c r="B26" s="17" t="s">
        <v>17</v>
      </c>
      <c r="C26" s="18" t="s">
        <v>18</v>
      </c>
      <c r="E26" s="19" t="s">
        <v>19</v>
      </c>
      <c r="F26" s="19" t="s">
        <v>20</v>
      </c>
      <c r="G26" s="19" t="s">
        <v>21</v>
      </c>
      <c r="O26" s="11"/>
      <c r="P26" s="11"/>
      <c r="R26" s="20"/>
      <c r="S26" s="20"/>
    </row>
    <row r="27" spans="1:19" ht="45.75" thickBot="1" x14ac:dyDescent="0.3">
      <c r="E27" s="21">
        <v>1</v>
      </c>
      <c r="F27" s="21" t="s">
        <v>22</v>
      </c>
      <c r="G27" s="21" t="s">
        <v>23</v>
      </c>
      <c r="O27" s="11"/>
      <c r="P27" s="11"/>
      <c r="R27" s="20"/>
      <c r="S27" s="20"/>
    </row>
    <row r="28" spans="1:19" ht="45.75" thickBot="1" x14ac:dyDescent="0.3">
      <c r="B28" s="17" t="s">
        <v>24</v>
      </c>
      <c r="C28" s="18" t="s">
        <v>25</v>
      </c>
      <c r="E28" s="21">
        <v>2</v>
      </c>
      <c r="F28" s="21" t="s">
        <v>26</v>
      </c>
      <c r="G28" s="21" t="s">
        <v>27</v>
      </c>
      <c r="O28" s="11"/>
      <c r="R28" s="20"/>
      <c r="S28" s="20"/>
    </row>
    <row r="29" spans="1:19" ht="30.75" thickBot="1" x14ac:dyDescent="0.3">
      <c r="B29" t="s">
        <v>28</v>
      </c>
      <c r="E29" s="21">
        <v>3</v>
      </c>
      <c r="F29" s="21" t="s">
        <v>29</v>
      </c>
      <c r="G29" s="21" t="s">
        <v>30</v>
      </c>
      <c r="O29" s="11"/>
      <c r="P29" s="11"/>
      <c r="Q29" s="22"/>
      <c r="R29" s="22"/>
    </row>
    <row r="30" spans="1:19" ht="15.75" thickBot="1" x14ac:dyDescent="0.3">
      <c r="E30" s="21">
        <v>4</v>
      </c>
      <c r="F30" s="21" t="s">
        <v>31</v>
      </c>
      <c r="G30" s="21" t="s">
        <v>32</v>
      </c>
      <c r="O30" s="11"/>
      <c r="P30" s="11"/>
      <c r="R30" s="20"/>
      <c r="S30" s="20"/>
    </row>
    <row r="31" spans="1:19" ht="45.75" thickBot="1" x14ac:dyDescent="0.3">
      <c r="E31" s="21">
        <v>5</v>
      </c>
      <c r="F31" s="21" t="s">
        <v>33</v>
      </c>
      <c r="G31" s="21" t="s">
        <v>34</v>
      </c>
      <c r="O31" s="11"/>
      <c r="P31" s="11"/>
      <c r="R31" s="20"/>
      <c r="S31" s="20"/>
    </row>
    <row r="32" spans="1:19" ht="30.75" thickBot="1" x14ac:dyDescent="0.3">
      <c r="E32" s="21">
        <v>6</v>
      </c>
      <c r="F32" s="21" t="s">
        <v>35</v>
      </c>
      <c r="G32" s="21" t="s">
        <v>36</v>
      </c>
      <c r="O32" s="11"/>
      <c r="P32" s="11"/>
      <c r="R32" s="20"/>
      <c r="S32" s="20"/>
    </row>
    <row r="33" spans="5:19" ht="30.75" thickBot="1" x14ac:dyDescent="0.3">
      <c r="E33" s="21">
        <v>7</v>
      </c>
      <c r="F33" s="21" t="s">
        <v>37</v>
      </c>
      <c r="G33" s="21" t="s">
        <v>38</v>
      </c>
      <c r="O33" s="11"/>
      <c r="R33" s="20"/>
      <c r="S33" s="20"/>
    </row>
    <row r="34" spans="5:19" ht="15.75" thickBot="1" x14ac:dyDescent="0.3">
      <c r="E34" s="23">
        <v>8</v>
      </c>
      <c r="F34" s="23" t="s">
        <v>39</v>
      </c>
      <c r="G34" s="23" t="s">
        <v>40</v>
      </c>
      <c r="O34" s="11"/>
      <c r="P34" s="11"/>
      <c r="Q34" s="22"/>
      <c r="R34" s="22"/>
    </row>
    <row r="35" spans="5:19" x14ac:dyDescent="0.25">
      <c r="O35" s="11"/>
      <c r="P35" s="11"/>
      <c r="R35" s="20"/>
      <c r="S35" s="20"/>
    </row>
    <row r="36" spans="5:19" x14ac:dyDescent="0.25">
      <c r="O36" s="11"/>
      <c r="P36" s="11"/>
      <c r="R36" s="20"/>
      <c r="S36" s="20"/>
    </row>
    <row r="37" spans="5:19" x14ac:dyDescent="0.25">
      <c r="O37" s="11"/>
      <c r="P37" s="11"/>
      <c r="R37" s="20"/>
      <c r="S37" s="20"/>
    </row>
    <row r="38" spans="5:19" x14ac:dyDescent="0.25">
      <c r="O38" s="11"/>
      <c r="R38" s="20"/>
      <c r="S38" s="20"/>
    </row>
    <row r="39" spans="5:19" x14ac:dyDescent="0.25">
      <c r="O39" s="11"/>
      <c r="P39" s="11"/>
      <c r="Q39" s="22"/>
      <c r="R39" s="22"/>
    </row>
    <row r="40" spans="5:19" x14ac:dyDescent="0.25">
      <c r="O40" s="11"/>
      <c r="P40" s="11"/>
      <c r="R40" s="20"/>
      <c r="S40" s="20"/>
    </row>
    <row r="41" spans="5:19" x14ac:dyDescent="0.25">
      <c r="O41" s="11"/>
      <c r="P41" s="11"/>
      <c r="R41" s="20"/>
      <c r="S41" s="20"/>
    </row>
    <row r="42" spans="5:19" x14ac:dyDescent="0.25">
      <c r="O42" s="11"/>
      <c r="P42" s="11"/>
      <c r="R42" s="20"/>
      <c r="S42" s="20"/>
    </row>
    <row r="43" spans="5:19" x14ac:dyDescent="0.25">
      <c r="O43" s="11"/>
      <c r="R43" s="20"/>
      <c r="S43" s="20"/>
    </row>
    <row r="44" spans="5:19" x14ac:dyDescent="0.25">
      <c r="O44" s="11"/>
      <c r="P44" s="11"/>
      <c r="Q44" s="22"/>
      <c r="R44" s="22"/>
    </row>
    <row r="45" spans="5:19" x14ac:dyDescent="0.25">
      <c r="O45" s="11"/>
      <c r="P45" s="11"/>
      <c r="R45" s="20"/>
      <c r="S45" s="20"/>
    </row>
    <row r="46" spans="5:19" x14ac:dyDescent="0.25">
      <c r="O46" s="11"/>
      <c r="P46" s="11"/>
      <c r="R46" s="20"/>
      <c r="S46" s="20"/>
    </row>
    <row r="47" spans="5:19" x14ac:dyDescent="0.25">
      <c r="O47" s="11"/>
      <c r="P47" s="11"/>
      <c r="R47" s="20"/>
      <c r="S47" s="20"/>
    </row>
    <row r="48" spans="5:19" x14ac:dyDescent="0.25">
      <c r="O48" s="11"/>
      <c r="R48" s="20"/>
      <c r="S48" s="20"/>
    </row>
    <row r="49" spans="15:15" x14ac:dyDescent="0.25">
      <c r="O49" s="11"/>
    </row>
    <row r="50" spans="15:15" x14ac:dyDescent="0.25">
      <c r="O50" s="11"/>
    </row>
    <row r="90" spans="18:18" x14ac:dyDescent="0.25">
      <c r="R90">
        <f>M74-M90</f>
        <v>0</v>
      </c>
    </row>
  </sheetData>
  <mergeCells count="1">
    <mergeCell ref="A1:C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workbookViewId="0">
      <selection activeCell="D4" sqref="D4"/>
    </sheetView>
  </sheetViews>
  <sheetFormatPr defaultRowHeight="15" x14ac:dyDescent="0.25"/>
  <cols>
    <col min="1" max="1" width="14.140625" customWidth="1"/>
    <col min="2" max="2" width="11.42578125" bestFit="1" customWidth="1"/>
    <col min="3" max="3" width="16.5703125" customWidth="1"/>
    <col min="4" max="4" width="12" customWidth="1"/>
    <col min="5" max="5" width="12.140625" customWidth="1"/>
    <col min="6" max="6" width="9.85546875" customWidth="1"/>
    <col min="7" max="7" width="10.5703125" customWidth="1"/>
    <col min="8" max="8" width="12.85546875" customWidth="1"/>
    <col min="10" max="10" width="13.140625" bestFit="1" customWidth="1"/>
    <col min="11" max="11" width="19.7109375" bestFit="1" customWidth="1"/>
    <col min="12" max="12" width="21.140625" customWidth="1"/>
  </cols>
  <sheetData>
    <row r="1" spans="1:13" ht="31.5" x14ac:dyDescent="0.5">
      <c r="A1" s="40" t="s">
        <v>41</v>
      </c>
      <c r="B1" s="41"/>
      <c r="C1" s="41"/>
      <c r="D1" s="41"/>
      <c r="E1" s="41"/>
      <c r="F1" s="41"/>
      <c r="G1" s="41"/>
      <c r="H1" s="41"/>
      <c r="I1" s="41"/>
      <c r="J1" s="41"/>
      <c r="K1" s="41"/>
      <c r="L1" s="42"/>
    </row>
    <row r="3" spans="1:13" x14ac:dyDescent="0.25">
      <c r="B3" s="24" t="s">
        <v>42</v>
      </c>
      <c r="C3" s="24"/>
      <c r="D3" s="24"/>
    </row>
    <row r="4" spans="1:13" x14ac:dyDescent="0.25">
      <c r="B4" s="24" t="s">
        <v>43</v>
      </c>
      <c r="C4" s="24"/>
      <c r="D4" s="24">
        <v>0.75</v>
      </c>
    </row>
    <row r="5" spans="1:13" x14ac:dyDescent="0.25">
      <c r="B5" s="24" t="s">
        <v>44</v>
      </c>
      <c r="C5" s="24"/>
      <c r="D5" s="24">
        <v>0.45</v>
      </c>
    </row>
    <row r="6" spans="1:13" x14ac:dyDescent="0.25">
      <c r="B6" s="24" t="s">
        <v>45</v>
      </c>
      <c r="C6" s="24"/>
      <c r="D6" s="24">
        <v>16</v>
      </c>
    </row>
    <row r="7" spans="1:13" x14ac:dyDescent="0.25">
      <c r="B7" s="24"/>
      <c r="C7" s="24"/>
      <c r="D7" s="24"/>
    </row>
    <row r="8" spans="1:13" x14ac:dyDescent="0.25">
      <c r="A8">
        <v>1</v>
      </c>
      <c r="B8" s="25" t="s">
        <v>46</v>
      </c>
      <c r="C8" s="25" t="s">
        <v>47</v>
      </c>
      <c r="D8" s="43" t="s">
        <v>48</v>
      </c>
      <c r="E8" s="43"/>
      <c r="F8" s="25" t="s">
        <v>49</v>
      </c>
      <c r="G8" s="25" t="s">
        <v>50</v>
      </c>
      <c r="H8" s="25" t="s">
        <v>51</v>
      </c>
      <c r="I8" s="44" t="s">
        <v>52</v>
      </c>
      <c r="J8" s="45"/>
      <c r="K8" s="25" t="s">
        <v>49</v>
      </c>
      <c r="L8" s="25" t="s">
        <v>50</v>
      </c>
    </row>
    <row r="9" spans="1:13" x14ac:dyDescent="0.25">
      <c r="B9" s="25" t="s">
        <v>53</v>
      </c>
      <c r="C9" s="25" t="s">
        <v>54</v>
      </c>
      <c r="D9" s="25" t="s">
        <v>53</v>
      </c>
      <c r="E9" s="25" t="s">
        <v>54</v>
      </c>
      <c r="F9" s="25" t="s">
        <v>55</v>
      </c>
      <c r="G9" s="25" t="s">
        <v>56</v>
      </c>
      <c r="H9" s="25" t="s">
        <v>54</v>
      </c>
      <c r="I9" s="25" t="s">
        <v>57</v>
      </c>
      <c r="J9" s="25" t="s">
        <v>58</v>
      </c>
      <c r="K9" s="25" t="s">
        <v>59</v>
      </c>
      <c r="L9" s="25" t="s">
        <v>60</v>
      </c>
    </row>
    <row r="10" spans="1:13" x14ac:dyDescent="0.25">
      <c r="B10" s="26">
        <v>1100</v>
      </c>
      <c r="C10" s="26">
        <v>199000</v>
      </c>
      <c r="D10" s="27">
        <f>(B10-MIN($B$10:$B$19))/((MAX($B$10:$B$19))-MIN($B$10:$B$19))</f>
        <v>0</v>
      </c>
      <c r="E10" s="27">
        <f>(C10-MIN($C$10:$C$19))/((MAX($C$10:$C$19))-MIN($C$10:$C$19))</f>
        <v>0</v>
      </c>
      <c r="F10" s="26">
        <v>0</v>
      </c>
      <c r="G10" s="26">
        <v>0</v>
      </c>
      <c r="H10" s="27">
        <f>F10+G10*D10</f>
        <v>0</v>
      </c>
      <c r="I10" s="27">
        <f>(E10-H10)^2</f>
        <v>0</v>
      </c>
      <c r="J10" s="28">
        <f>I10/2</f>
        <v>0</v>
      </c>
      <c r="K10" s="27">
        <f>-(E10-H10)</f>
        <v>0</v>
      </c>
      <c r="L10" s="27">
        <f>-(E10-H10)*D10</f>
        <v>0</v>
      </c>
      <c r="M10" s="13"/>
    </row>
    <row r="11" spans="1:13" x14ac:dyDescent="0.25">
      <c r="B11" s="26">
        <v>1400</v>
      </c>
      <c r="C11" s="26">
        <v>245000</v>
      </c>
      <c r="D11" s="27">
        <f t="shared" ref="D11:D19" si="0">(B11-MIN($B$10:$B$19))/((MAX($B$10:$B$19))-MIN($B$10:$B$19))</f>
        <v>0.22222222222222221</v>
      </c>
      <c r="E11" s="27">
        <f t="shared" ref="E11:E19" si="1">(C11-MIN($C$10:$C$19))/((MAX($C$10:$C$19))-MIN($C$10:$C$19))</f>
        <v>0.22330097087378642</v>
      </c>
      <c r="F11" s="26">
        <v>0</v>
      </c>
      <c r="G11" s="26">
        <v>0</v>
      </c>
      <c r="H11" s="27">
        <f>F11+G11*D11</f>
        <v>0</v>
      </c>
      <c r="I11" s="27">
        <f t="shared" ref="I11:I19" si="2">(E11-H11)^2</f>
        <v>4.9863323593175614E-2</v>
      </c>
      <c r="J11" s="28">
        <f>I11/2</f>
        <v>2.4931661796587807E-2</v>
      </c>
      <c r="K11" s="27">
        <f>-(E11-H11)</f>
        <v>-0.22330097087378642</v>
      </c>
      <c r="L11" s="27">
        <f t="shared" ref="L11:L19" si="3">-(E11-H11)*D11</f>
        <v>-4.9622437971952538E-2</v>
      </c>
    </row>
    <row r="12" spans="1:13" x14ac:dyDescent="0.25">
      <c r="B12" s="26">
        <v>1425</v>
      </c>
      <c r="C12" s="26">
        <v>319000</v>
      </c>
      <c r="D12" s="27">
        <f t="shared" si="0"/>
        <v>0.24074074074074073</v>
      </c>
      <c r="E12" s="27">
        <f t="shared" si="1"/>
        <v>0.58252427184466016</v>
      </c>
      <c r="F12" s="26">
        <v>0</v>
      </c>
      <c r="G12" s="26">
        <v>0</v>
      </c>
      <c r="H12" s="27">
        <f t="shared" ref="H12:H19" si="4">F12+G12*D12</f>
        <v>0</v>
      </c>
      <c r="I12" s="27">
        <f t="shared" si="2"/>
        <v>0.3393345272881515</v>
      </c>
      <c r="J12" s="28">
        <f t="shared" ref="J12:J19" si="5">I12/2</f>
        <v>0.16966726364407575</v>
      </c>
      <c r="K12" s="27">
        <f t="shared" ref="K12:K19" si="6">-(E12-H12)</f>
        <v>-0.58252427184466016</v>
      </c>
      <c r="L12" s="27">
        <f t="shared" si="3"/>
        <v>-0.1402373247033441</v>
      </c>
    </row>
    <row r="13" spans="1:13" x14ac:dyDescent="0.25">
      <c r="B13" s="26">
        <v>1550</v>
      </c>
      <c r="C13" s="26">
        <v>240000</v>
      </c>
      <c r="D13" s="27">
        <f t="shared" si="0"/>
        <v>0.33333333333333331</v>
      </c>
      <c r="E13" s="27">
        <f t="shared" si="1"/>
        <v>0.19902912621359223</v>
      </c>
      <c r="F13" s="26">
        <v>0</v>
      </c>
      <c r="G13" s="26">
        <v>0</v>
      </c>
      <c r="H13" s="27">
        <f t="shared" si="4"/>
        <v>0</v>
      </c>
      <c r="I13" s="27">
        <f t="shared" si="2"/>
        <v>3.9612593081346022E-2</v>
      </c>
      <c r="J13" s="28">
        <f t="shared" si="5"/>
        <v>1.9806296540673011E-2</v>
      </c>
      <c r="K13" s="27">
        <f t="shared" si="6"/>
        <v>-0.19902912621359223</v>
      </c>
      <c r="L13" s="27">
        <f t="shared" si="3"/>
        <v>-6.63430420711974E-2</v>
      </c>
    </row>
    <row r="14" spans="1:13" x14ac:dyDescent="0.25">
      <c r="B14" s="26">
        <v>1600</v>
      </c>
      <c r="C14" s="26">
        <v>312000</v>
      </c>
      <c r="D14" s="27">
        <f t="shared" si="0"/>
        <v>0.37037037037037035</v>
      </c>
      <c r="E14" s="27">
        <f t="shared" si="1"/>
        <v>0.54854368932038833</v>
      </c>
      <c r="F14" s="26">
        <v>0</v>
      </c>
      <c r="G14" s="26">
        <v>0</v>
      </c>
      <c r="H14" s="27">
        <f t="shared" si="4"/>
        <v>0</v>
      </c>
      <c r="I14" s="27">
        <f t="shared" si="2"/>
        <v>0.3009001790932227</v>
      </c>
      <c r="J14" s="28">
        <f t="shared" si="5"/>
        <v>0.15045008954661135</v>
      </c>
      <c r="K14" s="27">
        <f t="shared" si="6"/>
        <v>-0.54854368932038833</v>
      </c>
      <c r="L14" s="27">
        <f t="shared" si="3"/>
        <v>-0.20316432937792159</v>
      </c>
    </row>
    <row r="15" spans="1:13" x14ac:dyDescent="0.25">
      <c r="B15" s="26">
        <v>1700</v>
      </c>
      <c r="C15" s="26">
        <v>279000</v>
      </c>
      <c r="D15" s="27">
        <f t="shared" si="0"/>
        <v>0.44444444444444442</v>
      </c>
      <c r="E15" s="27">
        <f t="shared" si="1"/>
        <v>0.38834951456310679</v>
      </c>
      <c r="F15" s="26">
        <v>0</v>
      </c>
      <c r="G15" s="26">
        <v>0</v>
      </c>
      <c r="H15" s="27">
        <f t="shared" si="4"/>
        <v>0</v>
      </c>
      <c r="I15" s="27">
        <f t="shared" si="2"/>
        <v>0.15081534546140068</v>
      </c>
      <c r="J15" s="28">
        <f t="shared" si="5"/>
        <v>7.5407672730700342E-2</v>
      </c>
      <c r="K15" s="27">
        <f t="shared" si="6"/>
        <v>-0.38834951456310679</v>
      </c>
      <c r="L15" s="27">
        <f t="shared" si="3"/>
        <v>-0.17259978425026967</v>
      </c>
    </row>
    <row r="16" spans="1:13" x14ac:dyDescent="0.25">
      <c r="B16" s="26">
        <v>1700</v>
      </c>
      <c r="C16" s="26">
        <v>310000</v>
      </c>
      <c r="D16" s="27">
        <f t="shared" si="0"/>
        <v>0.44444444444444442</v>
      </c>
      <c r="E16" s="27">
        <f t="shared" si="1"/>
        <v>0.53883495145631066</v>
      </c>
      <c r="F16" s="26">
        <v>0</v>
      </c>
      <c r="G16" s="26">
        <v>0</v>
      </c>
      <c r="H16" s="27">
        <f t="shared" si="4"/>
        <v>0</v>
      </c>
      <c r="I16" s="27">
        <f t="shared" si="2"/>
        <v>0.29034310491092469</v>
      </c>
      <c r="J16" s="28">
        <f t="shared" si="5"/>
        <v>0.14517155245546234</v>
      </c>
      <c r="K16" s="27">
        <f t="shared" si="6"/>
        <v>-0.53883495145631066</v>
      </c>
      <c r="L16" s="27">
        <f t="shared" si="3"/>
        <v>-0.23948220064724918</v>
      </c>
    </row>
    <row r="17" spans="1:12" x14ac:dyDescent="0.25">
      <c r="B17" s="26">
        <v>1875</v>
      </c>
      <c r="C17" s="26">
        <v>308000</v>
      </c>
      <c r="D17" s="27">
        <f t="shared" si="0"/>
        <v>0.57407407407407407</v>
      </c>
      <c r="E17" s="27">
        <f t="shared" si="1"/>
        <v>0.529126213592233</v>
      </c>
      <c r="F17" s="26">
        <v>0</v>
      </c>
      <c r="G17" s="26">
        <v>0</v>
      </c>
      <c r="H17" s="27">
        <f t="shared" si="4"/>
        <v>0</v>
      </c>
      <c r="I17" s="27">
        <f t="shared" si="2"/>
        <v>0.2799745499104534</v>
      </c>
      <c r="J17" s="28">
        <f t="shared" si="5"/>
        <v>0.1399872749552267</v>
      </c>
      <c r="K17" s="27">
        <f t="shared" si="6"/>
        <v>-0.529126213592233</v>
      </c>
      <c r="L17" s="27">
        <f t="shared" si="3"/>
        <v>-0.3037576411362819</v>
      </c>
    </row>
    <row r="18" spans="1:12" x14ac:dyDescent="0.25">
      <c r="B18" s="26">
        <v>2350</v>
      </c>
      <c r="C18" s="26">
        <v>405000</v>
      </c>
      <c r="D18" s="27">
        <f t="shared" si="0"/>
        <v>0.92592592592592593</v>
      </c>
      <c r="E18" s="27">
        <f t="shared" si="1"/>
        <v>1</v>
      </c>
      <c r="F18" s="26">
        <v>0</v>
      </c>
      <c r="G18" s="26">
        <v>0</v>
      </c>
      <c r="H18" s="27">
        <f t="shared" si="4"/>
        <v>0</v>
      </c>
      <c r="I18" s="27">
        <f t="shared" si="2"/>
        <v>1</v>
      </c>
      <c r="J18" s="28">
        <f t="shared" si="5"/>
        <v>0.5</v>
      </c>
      <c r="K18" s="27">
        <f t="shared" si="6"/>
        <v>-1</v>
      </c>
      <c r="L18" s="27">
        <f t="shared" si="3"/>
        <v>-0.92592592592592593</v>
      </c>
    </row>
    <row r="19" spans="1:12" x14ac:dyDescent="0.25">
      <c r="B19" s="26">
        <v>2450</v>
      </c>
      <c r="C19" s="26">
        <v>324000</v>
      </c>
      <c r="D19" s="27">
        <f t="shared" si="0"/>
        <v>1</v>
      </c>
      <c r="E19" s="27">
        <f t="shared" si="1"/>
        <v>0.60679611650485432</v>
      </c>
      <c r="F19" s="26">
        <v>0</v>
      </c>
      <c r="G19" s="26">
        <v>0</v>
      </c>
      <c r="H19" s="27">
        <f t="shared" si="4"/>
        <v>0</v>
      </c>
      <c r="I19" s="27">
        <f t="shared" si="2"/>
        <v>0.36820152700537273</v>
      </c>
      <c r="J19" s="28">
        <f t="shared" si="5"/>
        <v>0.18410076350268637</v>
      </c>
      <c r="K19" s="27">
        <f t="shared" si="6"/>
        <v>-0.60679611650485432</v>
      </c>
      <c r="L19" s="27">
        <f t="shared" si="3"/>
        <v>-0.60679611650485432</v>
      </c>
    </row>
    <row r="20" spans="1:12" x14ac:dyDescent="0.25">
      <c r="J20" s="29">
        <f>SUM(J10:J19)</f>
        <v>1.4095225751720237</v>
      </c>
      <c r="K20" s="30">
        <f>SUM(K10:K19)</f>
        <v>-4.616504854368932</v>
      </c>
      <c r="L20" s="30">
        <f>SUM(L10:L19)</f>
        <v>-2.7079288025889965</v>
      </c>
    </row>
    <row r="21" spans="1:12" x14ac:dyDescent="0.25">
      <c r="J21" s="31" t="s">
        <v>61</v>
      </c>
      <c r="K21" s="32">
        <f>F10-0.01*K20</f>
        <v>4.6165048543689323E-2</v>
      </c>
      <c r="L21" s="32">
        <f>G10-0.01*L20</f>
        <v>2.7079288025889964E-2</v>
      </c>
    </row>
    <row r="23" spans="1:12" x14ac:dyDescent="0.25">
      <c r="A23">
        <v>2</v>
      </c>
      <c r="B23" s="25" t="s">
        <v>46</v>
      </c>
      <c r="C23" s="25" t="s">
        <v>47</v>
      </c>
      <c r="D23" s="43" t="s">
        <v>48</v>
      </c>
      <c r="E23" s="43"/>
      <c r="F23" s="25" t="s">
        <v>49</v>
      </c>
      <c r="G23" s="25" t="s">
        <v>62</v>
      </c>
      <c r="H23" s="25" t="s">
        <v>51</v>
      </c>
      <c r="I23" s="25"/>
      <c r="J23" s="25"/>
      <c r="K23" s="25"/>
      <c r="L23" s="25"/>
    </row>
    <row r="24" spans="1:12" x14ac:dyDescent="0.25">
      <c r="B24" s="25" t="s">
        <v>53</v>
      </c>
      <c r="C24" s="25" t="s">
        <v>54</v>
      </c>
      <c r="D24" s="25" t="s">
        <v>53</v>
      </c>
      <c r="E24" s="25" t="s">
        <v>54</v>
      </c>
      <c r="F24" s="25" t="s">
        <v>55</v>
      </c>
      <c r="G24" s="25" t="s">
        <v>56</v>
      </c>
      <c r="H24" s="25" t="s">
        <v>54</v>
      </c>
      <c r="I24" s="25" t="s">
        <v>57</v>
      </c>
      <c r="J24" s="25" t="s">
        <v>58</v>
      </c>
      <c r="K24" s="25" t="s">
        <v>59</v>
      </c>
      <c r="L24" s="25" t="s">
        <v>60</v>
      </c>
    </row>
    <row r="25" spans="1:12" x14ac:dyDescent="0.25">
      <c r="B25" s="26">
        <v>1100</v>
      </c>
      <c r="C25" s="26">
        <v>199000</v>
      </c>
      <c r="D25" s="27">
        <f>(B25-MIN($B$10:$B$19))/((MAX($B$10:$B$19))-MIN($B$10:$B$19))</f>
        <v>0</v>
      </c>
      <c r="E25" s="27">
        <f>(C25-MIN($C$10:$C$19))/((MAX($C$10:$C$19))-MIN($C$10:$C$19))</f>
        <v>0</v>
      </c>
      <c r="F25" s="27">
        <f>$K$21</f>
        <v>4.6165048543689323E-2</v>
      </c>
      <c r="G25" s="27">
        <f>$L$21</f>
        <v>2.7079288025889964E-2</v>
      </c>
      <c r="H25" s="27">
        <f>F25+G25*D25</f>
        <v>4.6165048543689323E-2</v>
      </c>
      <c r="I25" s="27">
        <f>(E25-H25)^2</f>
        <v>2.1312117070411917E-3</v>
      </c>
      <c r="J25" s="28">
        <f>I25/2</f>
        <v>1.0656058535205958E-3</v>
      </c>
      <c r="K25" s="27">
        <f>-(E25-H25)</f>
        <v>4.6165048543689323E-2</v>
      </c>
      <c r="L25" s="27">
        <f>-(E25-H25)*D25</f>
        <v>0</v>
      </c>
    </row>
    <row r="26" spans="1:12" x14ac:dyDescent="0.25">
      <c r="B26" s="26">
        <v>1400</v>
      </c>
      <c r="C26" s="26">
        <v>245000</v>
      </c>
      <c r="D26" s="27">
        <f t="shared" ref="D26:D34" si="7">(B26-MIN($B$10:$B$19))/((MAX($B$10:$B$19))-MIN($B$10:$B$19))</f>
        <v>0.22222222222222221</v>
      </c>
      <c r="E26" s="27">
        <f t="shared" ref="E26:E34" si="8">(C26-MIN($C$10:$C$19))/((MAX($C$10:$C$19))-MIN($C$10:$C$19))</f>
        <v>0.22330097087378642</v>
      </c>
      <c r="F26" s="27">
        <f t="shared" ref="F26:F34" si="9">$K$21</f>
        <v>4.6165048543689323E-2</v>
      </c>
      <c r="G26" s="27">
        <f t="shared" ref="G26:G34" si="10">$L$21</f>
        <v>2.7079288025889964E-2</v>
      </c>
      <c r="H26" s="27">
        <f t="shared" ref="H26:H34" si="11">F26+G26*D26</f>
        <v>5.2182668104998206E-2</v>
      </c>
      <c r="I26" s="27">
        <f t="shared" ref="I26:I34" si="12">(E26-H26)^2</f>
        <v>2.9281473542470668E-2</v>
      </c>
      <c r="J26" s="28">
        <f t="shared" ref="J26:J34" si="13">I26/2</f>
        <v>1.4640736771235334E-2</v>
      </c>
      <c r="K26" s="27">
        <f>-(E26-H26)</f>
        <v>-0.1711183027687882</v>
      </c>
      <c r="L26" s="27">
        <f t="shared" ref="L26:L34" si="14">-(E26-H26)*D26</f>
        <v>-3.8026289504175151E-2</v>
      </c>
    </row>
    <row r="27" spans="1:12" x14ac:dyDescent="0.25">
      <c r="B27" s="26">
        <v>1425</v>
      </c>
      <c r="C27" s="26">
        <v>319000</v>
      </c>
      <c r="D27" s="27">
        <f t="shared" si="7"/>
        <v>0.24074074074074073</v>
      </c>
      <c r="E27" s="27">
        <f t="shared" si="8"/>
        <v>0.58252427184466016</v>
      </c>
      <c r="F27" s="27">
        <f t="shared" si="9"/>
        <v>4.6165048543689323E-2</v>
      </c>
      <c r="G27" s="27">
        <f t="shared" si="10"/>
        <v>2.7079288025889964E-2</v>
      </c>
      <c r="H27" s="27">
        <f t="shared" si="11"/>
        <v>5.268413640177394E-2</v>
      </c>
      <c r="I27" s="27">
        <f t="shared" si="12"/>
        <v>0.28073056912613603</v>
      </c>
      <c r="J27" s="28">
        <f t="shared" si="13"/>
        <v>0.14036528456306802</v>
      </c>
      <c r="K27" s="27">
        <f t="shared" ref="K27:K34" si="15">-(E27-H27)</f>
        <v>-0.52984013544288622</v>
      </c>
      <c r="L27" s="27">
        <f t="shared" si="14"/>
        <v>-0.12755410668069483</v>
      </c>
    </row>
    <row r="28" spans="1:12" x14ac:dyDescent="0.25">
      <c r="B28" s="26">
        <v>1550</v>
      </c>
      <c r="C28" s="26">
        <v>240000</v>
      </c>
      <c r="D28" s="27">
        <f t="shared" si="7"/>
        <v>0.33333333333333331</v>
      </c>
      <c r="E28" s="27">
        <f t="shared" si="8"/>
        <v>0.19902912621359223</v>
      </c>
      <c r="F28" s="27">
        <f t="shared" si="9"/>
        <v>4.6165048543689323E-2</v>
      </c>
      <c r="G28" s="27">
        <f t="shared" si="10"/>
        <v>2.7079288025889964E-2</v>
      </c>
      <c r="H28" s="27">
        <f t="shared" si="11"/>
        <v>5.5191477885652644E-2</v>
      </c>
      <c r="I28" s="27">
        <f t="shared" si="12"/>
        <v>2.0689269076512019E-2</v>
      </c>
      <c r="J28" s="28">
        <f t="shared" si="13"/>
        <v>1.0344634538256009E-2</v>
      </c>
      <c r="K28" s="27">
        <f t="shared" si="15"/>
        <v>-0.14383764832793958</v>
      </c>
      <c r="L28" s="27">
        <f t="shared" si="14"/>
        <v>-4.7945882775979859E-2</v>
      </c>
    </row>
    <row r="29" spans="1:12" x14ac:dyDescent="0.25">
      <c r="B29" s="26">
        <v>1600</v>
      </c>
      <c r="C29" s="26">
        <v>312000</v>
      </c>
      <c r="D29" s="27">
        <f t="shared" si="7"/>
        <v>0.37037037037037035</v>
      </c>
      <c r="E29" s="27">
        <f t="shared" si="8"/>
        <v>0.54854368932038833</v>
      </c>
      <c r="F29" s="27">
        <f t="shared" si="9"/>
        <v>4.6165048543689323E-2</v>
      </c>
      <c r="G29" s="27">
        <f t="shared" si="10"/>
        <v>2.7079288025889964E-2</v>
      </c>
      <c r="H29" s="27">
        <f t="shared" si="11"/>
        <v>5.6194414479204126E-2</v>
      </c>
      <c r="I29" s="27">
        <f t="shared" si="12"/>
        <v>0.24240780843663992</v>
      </c>
      <c r="J29" s="28">
        <f t="shared" si="13"/>
        <v>0.12120390421831996</v>
      </c>
      <c r="K29" s="27">
        <f t="shared" si="15"/>
        <v>-0.49234927484118418</v>
      </c>
      <c r="L29" s="27">
        <f t="shared" si="14"/>
        <v>-0.18235158327451265</v>
      </c>
    </row>
    <row r="30" spans="1:12" x14ac:dyDescent="0.25">
      <c r="B30" s="26">
        <v>1700</v>
      </c>
      <c r="C30" s="26">
        <v>279000</v>
      </c>
      <c r="D30" s="27">
        <f t="shared" si="7"/>
        <v>0.44444444444444442</v>
      </c>
      <c r="E30" s="27">
        <f t="shared" si="8"/>
        <v>0.38834951456310679</v>
      </c>
      <c r="F30" s="27">
        <f t="shared" si="9"/>
        <v>4.6165048543689323E-2</v>
      </c>
      <c r="G30" s="27">
        <f t="shared" si="10"/>
        <v>2.7079288025889964E-2</v>
      </c>
      <c r="H30" s="27">
        <f t="shared" si="11"/>
        <v>5.8200287666307082E-2</v>
      </c>
      <c r="I30" s="27">
        <f t="shared" si="12"/>
        <v>0.10899851202055454</v>
      </c>
      <c r="J30" s="28">
        <f t="shared" si="13"/>
        <v>5.4499256010277268E-2</v>
      </c>
      <c r="K30" s="27">
        <f t="shared" si="15"/>
        <v>-0.33014922689679971</v>
      </c>
      <c r="L30" s="27">
        <f t="shared" si="14"/>
        <v>-0.14673298973191098</v>
      </c>
    </row>
    <row r="31" spans="1:12" x14ac:dyDescent="0.25">
      <c r="B31" s="26">
        <v>1700</v>
      </c>
      <c r="C31" s="26">
        <v>310000</v>
      </c>
      <c r="D31" s="27">
        <f t="shared" si="7"/>
        <v>0.44444444444444442</v>
      </c>
      <c r="E31" s="27">
        <f t="shared" si="8"/>
        <v>0.53883495145631066</v>
      </c>
      <c r="F31" s="27">
        <f t="shared" si="9"/>
        <v>4.6165048543689323E-2</v>
      </c>
      <c r="G31" s="27">
        <f t="shared" si="10"/>
        <v>2.7079288025889964E-2</v>
      </c>
      <c r="H31" s="27">
        <f t="shared" si="11"/>
        <v>5.8200287666307082E-2</v>
      </c>
      <c r="I31" s="27">
        <f t="shared" si="12"/>
        <v>0.23100968003652977</v>
      </c>
      <c r="J31" s="28">
        <f t="shared" si="13"/>
        <v>0.11550484001826489</v>
      </c>
      <c r="K31" s="27">
        <f t="shared" si="15"/>
        <v>-0.48063466379000358</v>
      </c>
      <c r="L31" s="27">
        <f t="shared" si="14"/>
        <v>-0.21361540612889046</v>
      </c>
    </row>
    <row r="32" spans="1:12" x14ac:dyDescent="0.25">
      <c r="B32" s="26">
        <v>1875</v>
      </c>
      <c r="C32" s="26">
        <v>308000</v>
      </c>
      <c r="D32" s="27">
        <f t="shared" si="7"/>
        <v>0.57407407407407407</v>
      </c>
      <c r="E32" s="27">
        <f t="shared" si="8"/>
        <v>0.529126213592233</v>
      </c>
      <c r="F32" s="27">
        <f t="shared" si="9"/>
        <v>4.6165048543689323E-2</v>
      </c>
      <c r="G32" s="27">
        <f t="shared" si="10"/>
        <v>2.7079288025889964E-2</v>
      </c>
      <c r="H32" s="27">
        <f t="shared" si="11"/>
        <v>6.1710565743737261E-2</v>
      </c>
      <c r="I32" s="27">
        <f t="shared" si="12"/>
        <v>0.218477387853629</v>
      </c>
      <c r="J32" s="28">
        <f t="shared" si="13"/>
        <v>0.1092386939268145</v>
      </c>
      <c r="K32" s="27">
        <f t="shared" si="15"/>
        <v>-0.46741564784849576</v>
      </c>
      <c r="L32" s="27">
        <f t="shared" si="14"/>
        <v>-0.26833120524635867</v>
      </c>
    </row>
    <row r="33" spans="1:12" x14ac:dyDescent="0.25">
      <c r="B33" s="26">
        <v>2350</v>
      </c>
      <c r="C33" s="26">
        <v>405000</v>
      </c>
      <c r="D33" s="27">
        <f t="shared" si="7"/>
        <v>0.92592592592592593</v>
      </c>
      <c r="E33" s="27">
        <f t="shared" si="8"/>
        <v>1</v>
      </c>
      <c r="F33" s="27">
        <f t="shared" si="9"/>
        <v>4.6165048543689323E-2</v>
      </c>
      <c r="G33" s="27">
        <f t="shared" si="10"/>
        <v>2.7079288025889964E-2</v>
      </c>
      <c r="H33" s="27">
        <f t="shared" si="11"/>
        <v>7.123846338247633E-2</v>
      </c>
      <c r="I33" s="27">
        <f t="shared" si="12"/>
        <v>0.86259799190014386</v>
      </c>
      <c r="J33" s="28">
        <f t="shared" si="13"/>
        <v>0.43129899595007193</v>
      </c>
      <c r="K33" s="27">
        <f t="shared" si="15"/>
        <v>-0.9287615366175237</v>
      </c>
      <c r="L33" s="27">
        <f t="shared" si="14"/>
        <v>-0.85996438575696643</v>
      </c>
    </row>
    <row r="34" spans="1:12" x14ac:dyDescent="0.25">
      <c r="B34" s="26">
        <v>2450</v>
      </c>
      <c r="C34" s="26">
        <v>324000</v>
      </c>
      <c r="D34" s="27">
        <f t="shared" si="7"/>
        <v>1</v>
      </c>
      <c r="E34" s="27">
        <f t="shared" si="8"/>
        <v>0.60679611650485432</v>
      </c>
      <c r="F34" s="27">
        <f t="shared" si="9"/>
        <v>4.6165048543689323E-2</v>
      </c>
      <c r="G34" s="27">
        <f t="shared" si="10"/>
        <v>2.7079288025889964E-2</v>
      </c>
      <c r="H34" s="27">
        <f t="shared" si="11"/>
        <v>7.3244336569579294E-2</v>
      </c>
      <c r="I34" s="27">
        <f t="shared" si="12"/>
        <v>0.28467750187210017</v>
      </c>
      <c r="J34" s="28">
        <f t="shared" si="13"/>
        <v>0.14233875093605008</v>
      </c>
      <c r="K34" s="27">
        <f t="shared" si="15"/>
        <v>-0.53355177993527503</v>
      </c>
      <c r="L34" s="27">
        <f t="shared" si="14"/>
        <v>-0.53355177993527503</v>
      </c>
    </row>
    <row r="35" spans="1:12" x14ac:dyDescent="0.25">
      <c r="J35" s="29">
        <f>SUM(J25:J34)</f>
        <v>1.1405007027858787</v>
      </c>
      <c r="K35" s="30">
        <f>SUM(K25:K34)</f>
        <v>-4.0314931679252064</v>
      </c>
      <c r="L35" s="30">
        <f>SUM(L25:L34)</f>
        <v>-2.418073629034764</v>
      </c>
    </row>
    <row r="36" spans="1:12" x14ac:dyDescent="0.25">
      <c r="J36" s="31" t="s">
        <v>61</v>
      </c>
      <c r="K36" s="32">
        <f>F25-0.01*K35</f>
        <v>8.6479980222941386E-2</v>
      </c>
      <c r="L36" s="32">
        <f>G25-0.01*L35</f>
        <v>5.1260024316237607E-2</v>
      </c>
    </row>
    <row r="38" spans="1:12" x14ac:dyDescent="0.25">
      <c r="A38">
        <v>3</v>
      </c>
      <c r="B38" s="25" t="s">
        <v>46</v>
      </c>
      <c r="C38" s="25" t="s">
        <v>47</v>
      </c>
      <c r="D38" s="43" t="s">
        <v>48</v>
      </c>
      <c r="E38" s="43"/>
      <c r="F38" s="25" t="s">
        <v>49</v>
      </c>
      <c r="G38" s="25" t="s">
        <v>62</v>
      </c>
      <c r="H38" s="25" t="s">
        <v>51</v>
      </c>
      <c r="I38" s="25"/>
      <c r="J38" s="25"/>
      <c r="K38" s="25"/>
      <c r="L38" s="25"/>
    </row>
    <row r="39" spans="1:12" x14ac:dyDescent="0.25">
      <c r="B39" s="25" t="s">
        <v>53</v>
      </c>
      <c r="C39" s="25" t="s">
        <v>54</v>
      </c>
      <c r="D39" s="25" t="s">
        <v>53</v>
      </c>
      <c r="E39" s="25" t="s">
        <v>54</v>
      </c>
      <c r="F39" s="25" t="s">
        <v>55</v>
      </c>
      <c r="G39" s="25" t="s">
        <v>56</v>
      </c>
      <c r="H39" s="25" t="s">
        <v>54</v>
      </c>
      <c r="I39" s="25" t="s">
        <v>57</v>
      </c>
      <c r="J39" s="25" t="s">
        <v>58</v>
      </c>
      <c r="K39" s="25" t="s">
        <v>59</v>
      </c>
      <c r="L39" s="25" t="s">
        <v>60</v>
      </c>
    </row>
    <row r="40" spans="1:12" x14ac:dyDescent="0.25">
      <c r="B40" s="26">
        <v>1100</v>
      </c>
      <c r="C40" s="26">
        <v>199000</v>
      </c>
      <c r="D40" s="27">
        <f>(B40-MIN($B$10:$B$19))/((MAX($B$10:$B$19))-MIN($B$10:$B$19))</f>
        <v>0</v>
      </c>
      <c r="E40" s="27">
        <f>(C40-MIN($C$10:$C$19))/((MAX($C$10:$C$19))-MIN($C$10:$C$19))</f>
        <v>0</v>
      </c>
      <c r="F40" s="27">
        <f>$K$36</f>
        <v>8.6479980222941386E-2</v>
      </c>
      <c r="G40" s="27">
        <f>$L$36</f>
        <v>5.1260024316237607E-2</v>
      </c>
      <c r="H40" s="27">
        <f>F40+G40*D40</f>
        <v>8.6479980222941386E-2</v>
      </c>
      <c r="I40" s="27">
        <f>(E40-H40)^2</f>
        <v>7.4787869793603336E-3</v>
      </c>
      <c r="J40" s="28">
        <f>I40/2</f>
        <v>3.7393934896801668E-3</v>
      </c>
      <c r="K40" s="27">
        <f>-(E40-H40)</f>
        <v>8.6479980222941386E-2</v>
      </c>
      <c r="L40" s="27">
        <f>-(E40-H40)*D40</f>
        <v>0</v>
      </c>
    </row>
    <row r="41" spans="1:12" x14ac:dyDescent="0.25">
      <c r="B41" s="26">
        <v>1400</v>
      </c>
      <c r="C41" s="26">
        <v>245000</v>
      </c>
      <c r="D41" s="27">
        <f t="shared" ref="D41:D49" si="16">(B41-MIN($B$10:$B$19))/((MAX($B$10:$B$19))-MIN($B$10:$B$19))</f>
        <v>0.22222222222222221</v>
      </c>
      <c r="E41" s="27">
        <f t="shared" ref="E41:E49" si="17">(C41-MIN($C$10:$C$19))/((MAX($C$10:$C$19))-MIN($C$10:$C$19))</f>
        <v>0.22330097087378642</v>
      </c>
      <c r="F41" s="27">
        <f t="shared" ref="F41:F49" si="18">$K$36</f>
        <v>8.6479980222941386E-2</v>
      </c>
      <c r="G41" s="27">
        <f t="shared" ref="G41:G49" si="19">$L$36</f>
        <v>5.1260024316237607E-2</v>
      </c>
      <c r="H41" s="27">
        <f t="shared" ref="H41:H49" si="20">F41+G41*D41</f>
        <v>9.7871096737660854E-2</v>
      </c>
      <c r="I41" s="27">
        <f t="shared" ref="I41:I49" si="21">(E41-H41)^2</f>
        <v>1.5732653325804299E-2</v>
      </c>
      <c r="J41" s="28">
        <f t="shared" ref="J41:J49" si="22">I41/2</f>
        <v>7.8663266629021497E-3</v>
      </c>
      <c r="K41" s="27">
        <f>-(E41-H41)</f>
        <v>-0.12542987413612555</v>
      </c>
      <c r="L41" s="27">
        <f t="shared" ref="L41:L49" si="23">-(E41-H41)*D41</f>
        <v>-2.7873305363583456E-2</v>
      </c>
    </row>
    <row r="42" spans="1:12" x14ac:dyDescent="0.25">
      <c r="B42" s="26">
        <v>1425</v>
      </c>
      <c r="C42" s="26">
        <v>319000</v>
      </c>
      <c r="D42" s="27">
        <f t="shared" si="16"/>
        <v>0.24074074074074073</v>
      </c>
      <c r="E42" s="27">
        <f t="shared" si="17"/>
        <v>0.58252427184466016</v>
      </c>
      <c r="F42" s="27">
        <f t="shared" si="18"/>
        <v>8.6479980222941386E-2</v>
      </c>
      <c r="G42" s="27">
        <f t="shared" si="19"/>
        <v>5.1260024316237607E-2</v>
      </c>
      <c r="H42" s="27">
        <f t="shared" si="20"/>
        <v>9.8820356447220814E-2</v>
      </c>
      <c r="I42" s="27">
        <f t="shared" si="21"/>
        <v>0.23396947777081314</v>
      </c>
      <c r="J42" s="28">
        <f t="shared" si="22"/>
        <v>0.11698473888540657</v>
      </c>
      <c r="K42" s="27">
        <f t="shared" ref="K42:K49" si="24">-(E42-H42)</f>
        <v>-0.48370391539743934</v>
      </c>
      <c r="L42" s="27">
        <f t="shared" si="23"/>
        <v>-0.11644723889197613</v>
      </c>
    </row>
    <row r="43" spans="1:12" x14ac:dyDescent="0.25">
      <c r="B43" s="26">
        <v>1550</v>
      </c>
      <c r="C43" s="26">
        <v>240000</v>
      </c>
      <c r="D43" s="27">
        <f t="shared" si="16"/>
        <v>0.33333333333333331</v>
      </c>
      <c r="E43" s="27">
        <f t="shared" si="17"/>
        <v>0.19902912621359223</v>
      </c>
      <c r="F43" s="27">
        <f t="shared" si="18"/>
        <v>8.6479980222941386E-2</v>
      </c>
      <c r="G43" s="27">
        <f t="shared" si="19"/>
        <v>5.1260024316237607E-2</v>
      </c>
      <c r="H43" s="27">
        <f t="shared" si="20"/>
        <v>0.10356665499502059</v>
      </c>
      <c r="I43" s="27">
        <f t="shared" si="21"/>
        <v>9.1130834111566184E-3</v>
      </c>
      <c r="J43" s="28">
        <f t="shared" si="22"/>
        <v>4.5565417055783092E-3</v>
      </c>
      <c r="K43" s="27">
        <f t="shared" si="24"/>
        <v>-9.546247121857164E-2</v>
      </c>
      <c r="L43" s="27">
        <f t="shared" si="23"/>
        <v>-3.1820823739523878E-2</v>
      </c>
    </row>
    <row r="44" spans="1:12" x14ac:dyDescent="0.25">
      <c r="B44" s="26">
        <v>1600</v>
      </c>
      <c r="C44" s="26">
        <v>312000</v>
      </c>
      <c r="D44" s="27">
        <f t="shared" si="16"/>
        <v>0.37037037037037035</v>
      </c>
      <c r="E44" s="27">
        <f t="shared" si="17"/>
        <v>0.54854368932038833</v>
      </c>
      <c r="F44" s="27">
        <f t="shared" si="18"/>
        <v>8.6479980222941386E-2</v>
      </c>
      <c r="G44" s="27">
        <f t="shared" si="19"/>
        <v>5.1260024316237607E-2</v>
      </c>
      <c r="H44" s="27">
        <f t="shared" si="20"/>
        <v>0.10546517441414049</v>
      </c>
      <c r="I44" s="27">
        <f t="shared" si="21"/>
        <v>0.19631857037152609</v>
      </c>
      <c r="J44" s="28">
        <f t="shared" si="22"/>
        <v>9.8159285185763043E-2</v>
      </c>
      <c r="K44" s="27">
        <f t="shared" si="24"/>
        <v>-0.44307851490624783</v>
      </c>
      <c r="L44" s="27">
        <f t="shared" si="23"/>
        <v>-0.16410315366898068</v>
      </c>
    </row>
    <row r="45" spans="1:12" x14ac:dyDescent="0.25">
      <c r="B45" s="26">
        <v>1700</v>
      </c>
      <c r="C45" s="26">
        <v>279000</v>
      </c>
      <c r="D45" s="27">
        <f t="shared" si="16"/>
        <v>0.44444444444444442</v>
      </c>
      <c r="E45" s="27">
        <f t="shared" si="17"/>
        <v>0.38834951456310679</v>
      </c>
      <c r="F45" s="27">
        <f t="shared" si="18"/>
        <v>8.6479980222941386E-2</v>
      </c>
      <c r="G45" s="27">
        <f t="shared" si="19"/>
        <v>5.1260024316237607E-2</v>
      </c>
      <c r="H45" s="27">
        <f t="shared" si="20"/>
        <v>0.10926221325238032</v>
      </c>
      <c r="I45" s="27">
        <f t="shared" si="21"/>
        <v>7.788972175290422E-2</v>
      </c>
      <c r="J45" s="28">
        <f t="shared" si="22"/>
        <v>3.894486087645211E-2</v>
      </c>
      <c r="K45" s="27">
        <f t="shared" si="24"/>
        <v>-0.27908730131072645</v>
      </c>
      <c r="L45" s="27">
        <f t="shared" si="23"/>
        <v>-0.12403880058254509</v>
      </c>
    </row>
    <row r="46" spans="1:12" x14ac:dyDescent="0.25">
      <c r="B46" s="26">
        <v>1700</v>
      </c>
      <c r="C46" s="26">
        <v>310000</v>
      </c>
      <c r="D46" s="27">
        <f t="shared" si="16"/>
        <v>0.44444444444444442</v>
      </c>
      <c r="E46" s="27">
        <f t="shared" si="17"/>
        <v>0.53883495145631066</v>
      </c>
      <c r="F46" s="27">
        <f t="shared" si="18"/>
        <v>8.6479980222941386E-2</v>
      </c>
      <c r="G46" s="27">
        <f t="shared" si="19"/>
        <v>5.1260024316237607E-2</v>
      </c>
      <c r="H46" s="27">
        <f t="shared" si="20"/>
        <v>0.10926221325238032</v>
      </c>
      <c r="I46" s="27">
        <f t="shared" si="21"/>
        <v>0.18453273740802245</v>
      </c>
      <c r="J46" s="28">
        <f t="shared" si="22"/>
        <v>9.2266368704011226E-2</v>
      </c>
      <c r="K46" s="27">
        <f t="shared" si="24"/>
        <v>-0.42957273820393033</v>
      </c>
      <c r="L46" s="27">
        <f t="shared" si="23"/>
        <v>-0.19092121697952458</v>
      </c>
    </row>
    <row r="47" spans="1:12" x14ac:dyDescent="0.25">
      <c r="B47" s="26">
        <v>1875</v>
      </c>
      <c r="C47" s="26">
        <v>308000</v>
      </c>
      <c r="D47" s="27">
        <f t="shared" si="16"/>
        <v>0.57407407407407407</v>
      </c>
      <c r="E47" s="27">
        <f t="shared" si="17"/>
        <v>0.529126213592233</v>
      </c>
      <c r="F47" s="27">
        <f t="shared" si="18"/>
        <v>8.6479980222941386E-2</v>
      </c>
      <c r="G47" s="27">
        <f t="shared" si="19"/>
        <v>5.1260024316237607E-2</v>
      </c>
      <c r="H47" s="27">
        <f t="shared" si="20"/>
        <v>0.11590703121930002</v>
      </c>
      <c r="I47" s="27">
        <f t="shared" si="21"/>
        <v>0.17075009268095526</v>
      </c>
      <c r="J47" s="28">
        <f t="shared" si="22"/>
        <v>8.5375046340477628E-2</v>
      </c>
      <c r="K47" s="27">
        <f t="shared" si="24"/>
        <v>-0.41321918237293298</v>
      </c>
      <c r="L47" s="27">
        <f t="shared" si="23"/>
        <v>-0.23721841951038744</v>
      </c>
    </row>
    <row r="48" spans="1:12" x14ac:dyDescent="0.25">
      <c r="B48" s="26">
        <v>2350</v>
      </c>
      <c r="C48" s="26">
        <v>405000</v>
      </c>
      <c r="D48" s="27">
        <f t="shared" si="16"/>
        <v>0.92592592592592593</v>
      </c>
      <c r="E48" s="27">
        <f t="shared" si="17"/>
        <v>1</v>
      </c>
      <c r="F48" s="27">
        <f t="shared" si="18"/>
        <v>8.6479980222941386E-2</v>
      </c>
      <c r="G48" s="27">
        <f t="shared" si="19"/>
        <v>5.1260024316237607E-2</v>
      </c>
      <c r="H48" s="27">
        <f t="shared" si="20"/>
        <v>0.13394296570093916</v>
      </c>
      <c r="I48" s="27">
        <f t="shared" si="21"/>
        <v>0.75005478665888459</v>
      </c>
      <c r="J48" s="28">
        <f t="shared" si="22"/>
        <v>0.37502739332944229</v>
      </c>
      <c r="K48" s="27">
        <f t="shared" si="24"/>
        <v>-0.86605703429906078</v>
      </c>
      <c r="L48" s="27">
        <f t="shared" si="23"/>
        <v>-0.80190466138801919</v>
      </c>
    </row>
    <row r="49" spans="1:12" x14ac:dyDescent="0.25">
      <c r="B49" s="26">
        <v>2450</v>
      </c>
      <c r="C49" s="26">
        <v>324000</v>
      </c>
      <c r="D49" s="27">
        <f t="shared" si="16"/>
        <v>1</v>
      </c>
      <c r="E49" s="27">
        <f t="shared" si="17"/>
        <v>0.60679611650485432</v>
      </c>
      <c r="F49" s="27">
        <f t="shared" si="18"/>
        <v>8.6479980222941386E-2</v>
      </c>
      <c r="G49" s="27">
        <f t="shared" si="19"/>
        <v>5.1260024316237607E-2</v>
      </c>
      <c r="H49" s="27">
        <f t="shared" si="20"/>
        <v>0.13774000453917901</v>
      </c>
      <c r="I49" s="27">
        <f t="shared" si="21"/>
        <v>0.22001363617235614</v>
      </c>
      <c r="J49" s="28">
        <f t="shared" si="22"/>
        <v>0.11000681808617807</v>
      </c>
      <c r="K49" s="27">
        <f t="shared" si="24"/>
        <v>-0.46905611196567532</v>
      </c>
      <c r="L49" s="27">
        <f t="shared" si="23"/>
        <v>-0.46905611196567532</v>
      </c>
    </row>
    <row r="50" spans="1:12" x14ac:dyDescent="0.25">
      <c r="J50" s="29">
        <f>SUM(J40:J49)</f>
        <v>0.93292677326589157</v>
      </c>
      <c r="K50" s="30">
        <f>SUM(K40:K49)</f>
        <v>-3.5181871635877684</v>
      </c>
      <c r="L50" s="30">
        <f>SUM(L40:L49)</f>
        <v>-2.1633837320902156</v>
      </c>
    </row>
    <row r="51" spans="1:12" x14ac:dyDescent="0.25">
      <c r="J51" s="31" t="s">
        <v>61</v>
      </c>
      <c r="K51" s="32">
        <f>F40-0.01*K50</f>
        <v>0.12166185185881907</v>
      </c>
      <c r="L51" s="32">
        <f>G40-0.01*L50</f>
        <v>7.2893861637139762E-2</v>
      </c>
    </row>
    <row r="53" spans="1:12" x14ac:dyDescent="0.25">
      <c r="A53">
        <v>4</v>
      </c>
      <c r="B53" s="25" t="s">
        <v>46</v>
      </c>
      <c r="C53" s="25" t="s">
        <v>47</v>
      </c>
      <c r="D53" s="43" t="s">
        <v>48</v>
      </c>
      <c r="E53" s="43"/>
      <c r="F53" s="25" t="s">
        <v>49</v>
      </c>
      <c r="G53" s="25" t="s">
        <v>62</v>
      </c>
      <c r="H53" s="25" t="s">
        <v>51</v>
      </c>
      <c r="I53" s="25"/>
      <c r="J53" s="25"/>
      <c r="K53" s="25"/>
      <c r="L53" s="25"/>
    </row>
    <row r="54" spans="1:12" x14ac:dyDescent="0.25">
      <c r="B54" s="25" t="s">
        <v>53</v>
      </c>
      <c r="C54" s="25" t="s">
        <v>54</v>
      </c>
      <c r="D54" s="25" t="s">
        <v>53</v>
      </c>
      <c r="E54" s="25" t="s">
        <v>54</v>
      </c>
      <c r="F54" s="25" t="s">
        <v>55</v>
      </c>
      <c r="G54" s="25" t="s">
        <v>56</v>
      </c>
      <c r="H54" s="25" t="s">
        <v>54</v>
      </c>
      <c r="I54" s="25" t="s">
        <v>57</v>
      </c>
      <c r="J54" s="25" t="s">
        <v>58</v>
      </c>
      <c r="K54" s="25" t="s">
        <v>59</v>
      </c>
      <c r="L54" s="25" t="s">
        <v>60</v>
      </c>
    </row>
    <row r="55" spans="1:12" x14ac:dyDescent="0.25">
      <c r="B55" s="26">
        <v>1100</v>
      </c>
      <c r="C55" s="26">
        <v>199000</v>
      </c>
      <c r="D55" s="27">
        <f>(B55-MIN($B$10:$B$19))/((MAX($B$10:$B$19))-MIN($B$10:$B$19))</f>
        <v>0</v>
      </c>
      <c r="E55" s="27">
        <f>(C55-MIN($C$10:$C$19))/((MAX($C$10:$C$19))-MIN($C$10:$C$19))</f>
        <v>0</v>
      </c>
      <c r="F55" s="27">
        <f>$K$51</f>
        <v>0.12166185185881907</v>
      </c>
      <c r="G55" s="27">
        <f>$L$51</f>
        <v>7.2893861637139762E-2</v>
      </c>
      <c r="H55" s="27">
        <f>F55+G55*D55</f>
        <v>0.12166185185881907</v>
      </c>
      <c r="I55" s="27">
        <f>(E55-H55)^2</f>
        <v>1.4801606197717239E-2</v>
      </c>
      <c r="J55" s="28">
        <f>I55/2</f>
        <v>7.4008030988586193E-3</v>
      </c>
      <c r="K55" s="27">
        <f>-(E55-H55)</f>
        <v>0.12166185185881907</v>
      </c>
      <c r="L55" s="27">
        <f>-(E55-H55)*D55</f>
        <v>0</v>
      </c>
    </row>
    <row r="56" spans="1:12" x14ac:dyDescent="0.25">
      <c r="B56" s="26">
        <v>1400</v>
      </c>
      <c r="C56" s="26">
        <v>245000</v>
      </c>
      <c r="D56" s="27">
        <f t="shared" ref="D56:D64" si="25">(B56-MIN($B$10:$B$19))/((MAX($B$10:$B$19))-MIN($B$10:$B$19))</f>
        <v>0.22222222222222221</v>
      </c>
      <c r="E56" s="27">
        <f t="shared" ref="E56:E64" si="26">(C56-MIN($C$10:$C$19))/((MAX($C$10:$C$19))-MIN($C$10:$C$19))</f>
        <v>0.22330097087378642</v>
      </c>
      <c r="F56" s="27">
        <f t="shared" ref="F56:F64" si="27">$K$51</f>
        <v>0.12166185185881907</v>
      </c>
      <c r="G56" s="27">
        <f t="shared" ref="G56:G64" si="28">$L$51</f>
        <v>7.2893861637139762E-2</v>
      </c>
      <c r="H56" s="27">
        <f t="shared" ref="H56:H64" si="29">F56+G56*D56</f>
        <v>0.13786048777818347</v>
      </c>
      <c r="I56" s="27">
        <f t="shared" ref="I56:I64" si="30">(E56-H56)^2</f>
        <v>7.3000761516100144E-3</v>
      </c>
      <c r="J56" s="28">
        <f t="shared" ref="J56:J64" si="31">I56/2</f>
        <v>3.6500380758050072E-3</v>
      </c>
      <c r="K56" s="27">
        <f>-(E56-H56)</f>
        <v>-8.5440483095602954E-2</v>
      </c>
      <c r="L56" s="27">
        <f t="shared" ref="L56:L64" si="32">-(E56-H56)*D56</f>
        <v>-1.8986774021245101E-2</v>
      </c>
    </row>
    <row r="57" spans="1:12" x14ac:dyDescent="0.25">
      <c r="B57" s="26">
        <v>1425</v>
      </c>
      <c r="C57" s="26">
        <v>319000</v>
      </c>
      <c r="D57" s="27">
        <f t="shared" si="25"/>
        <v>0.24074074074074073</v>
      </c>
      <c r="E57" s="27">
        <f t="shared" si="26"/>
        <v>0.58252427184466016</v>
      </c>
      <c r="F57" s="27">
        <f t="shared" si="27"/>
        <v>0.12166185185881907</v>
      </c>
      <c r="G57" s="27">
        <f t="shared" si="28"/>
        <v>7.2893861637139762E-2</v>
      </c>
      <c r="H57" s="27">
        <f t="shared" si="29"/>
        <v>0.13921037410479717</v>
      </c>
      <c r="I57" s="27">
        <f t="shared" si="30"/>
        <v>0.19652721192930966</v>
      </c>
      <c r="J57" s="28">
        <f t="shared" si="31"/>
        <v>9.8263605964654832E-2</v>
      </c>
      <c r="K57" s="27">
        <f t="shared" ref="K57:K64" si="33">-(E57-H57)</f>
        <v>-0.44331389773986296</v>
      </c>
      <c r="L57" s="27">
        <f t="shared" si="32"/>
        <v>-0.1067237161225596</v>
      </c>
    </row>
    <row r="58" spans="1:12" x14ac:dyDescent="0.25">
      <c r="B58" s="26">
        <v>1550</v>
      </c>
      <c r="C58" s="26">
        <v>240000</v>
      </c>
      <c r="D58" s="27">
        <f t="shared" si="25"/>
        <v>0.33333333333333331</v>
      </c>
      <c r="E58" s="27">
        <f t="shared" si="26"/>
        <v>0.19902912621359223</v>
      </c>
      <c r="F58" s="27">
        <f t="shared" si="27"/>
        <v>0.12166185185881907</v>
      </c>
      <c r="G58" s="27">
        <f t="shared" si="28"/>
        <v>7.2893861637139762E-2</v>
      </c>
      <c r="H58" s="27">
        <f t="shared" si="29"/>
        <v>0.14595980573786566</v>
      </c>
      <c r="I58" s="27">
        <f t="shared" si="30"/>
        <v>2.8163527757553717E-3</v>
      </c>
      <c r="J58" s="28">
        <f t="shared" si="31"/>
        <v>1.4081763878776858E-3</v>
      </c>
      <c r="K58" s="27">
        <f t="shared" si="33"/>
        <v>-5.3069320475726572E-2</v>
      </c>
      <c r="L58" s="27">
        <f t="shared" si="32"/>
        <v>-1.7689773491908856E-2</v>
      </c>
    </row>
    <row r="59" spans="1:12" x14ac:dyDescent="0.25">
      <c r="B59" s="26">
        <v>1600</v>
      </c>
      <c r="C59" s="26">
        <v>312000</v>
      </c>
      <c r="D59" s="27">
        <f t="shared" si="25"/>
        <v>0.37037037037037035</v>
      </c>
      <c r="E59" s="27">
        <f t="shared" si="26"/>
        <v>0.54854368932038833</v>
      </c>
      <c r="F59" s="27">
        <f t="shared" si="27"/>
        <v>0.12166185185881907</v>
      </c>
      <c r="G59" s="27">
        <f t="shared" si="28"/>
        <v>7.2893861637139762E-2</v>
      </c>
      <c r="H59" s="27">
        <f t="shared" si="29"/>
        <v>0.14865957839109306</v>
      </c>
      <c r="I59" s="27">
        <f t="shared" si="30"/>
        <v>0.15990730217371293</v>
      </c>
      <c r="J59" s="28">
        <f t="shared" si="31"/>
        <v>7.9953651086856467E-2</v>
      </c>
      <c r="K59" s="27">
        <f t="shared" si="33"/>
        <v>-0.39988411092929527</v>
      </c>
      <c r="L59" s="27">
        <f t="shared" si="32"/>
        <v>-0.14810522627010936</v>
      </c>
    </row>
    <row r="60" spans="1:12" x14ac:dyDescent="0.25">
      <c r="B60" s="26">
        <v>1700</v>
      </c>
      <c r="C60" s="26">
        <v>279000</v>
      </c>
      <c r="D60" s="27">
        <f t="shared" si="25"/>
        <v>0.44444444444444442</v>
      </c>
      <c r="E60" s="27">
        <f t="shared" si="26"/>
        <v>0.38834951456310679</v>
      </c>
      <c r="F60" s="27">
        <f t="shared" si="27"/>
        <v>0.12166185185881907</v>
      </c>
      <c r="G60" s="27">
        <f t="shared" si="28"/>
        <v>7.2893861637139762E-2</v>
      </c>
      <c r="H60" s="27">
        <f t="shared" si="29"/>
        <v>0.15405912369754785</v>
      </c>
      <c r="I60" s="27">
        <f t="shared" si="30"/>
        <v>5.4891987251936385E-2</v>
      </c>
      <c r="J60" s="28">
        <f t="shared" si="31"/>
        <v>2.7445993625968192E-2</v>
      </c>
      <c r="K60" s="27">
        <f t="shared" si="33"/>
        <v>-0.23429039086555895</v>
      </c>
      <c r="L60" s="27">
        <f t="shared" si="32"/>
        <v>-0.10412906260691508</v>
      </c>
    </row>
    <row r="61" spans="1:12" x14ac:dyDescent="0.25">
      <c r="B61" s="26">
        <v>1700</v>
      </c>
      <c r="C61" s="26">
        <v>310000</v>
      </c>
      <c r="D61" s="27">
        <f t="shared" si="25"/>
        <v>0.44444444444444442</v>
      </c>
      <c r="E61" s="27">
        <f t="shared" si="26"/>
        <v>0.53883495145631066</v>
      </c>
      <c r="F61" s="27">
        <f t="shared" si="27"/>
        <v>0.12166185185881907</v>
      </c>
      <c r="G61" s="27">
        <f t="shared" si="28"/>
        <v>7.2893861637139762E-2</v>
      </c>
      <c r="H61" s="27">
        <f t="shared" si="29"/>
        <v>0.15405912369754785</v>
      </c>
      <c r="I61" s="27">
        <f t="shared" si="30"/>
        <v>0.14805243762744114</v>
      </c>
      <c r="J61" s="28">
        <f t="shared" si="31"/>
        <v>7.4026218813720568E-2</v>
      </c>
      <c r="K61" s="27">
        <f t="shared" si="33"/>
        <v>-0.38477582775876285</v>
      </c>
      <c r="L61" s="27">
        <f t="shared" si="32"/>
        <v>-0.1710114790038946</v>
      </c>
    </row>
    <row r="62" spans="1:12" x14ac:dyDescent="0.25">
      <c r="B62" s="26">
        <v>1875</v>
      </c>
      <c r="C62" s="26">
        <v>308000</v>
      </c>
      <c r="D62" s="27">
        <f t="shared" si="25"/>
        <v>0.57407407407407407</v>
      </c>
      <c r="E62" s="27">
        <f t="shared" si="26"/>
        <v>0.529126213592233</v>
      </c>
      <c r="F62" s="27">
        <f t="shared" si="27"/>
        <v>0.12166185185881907</v>
      </c>
      <c r="G62" s="27">
        <f t="shared" si="28"/>
        <v>7.2893861637139762E-2</v>
      </c>
      <c r="H62" s="27">
        <f t="shared" si="29"/>
        <v>0.16350832798384374</v>
      </c>
      <c r="I62" s="27">
        <f t="shared" si="30"/>
        <v>0.13367643827674922</v>
      </c>
      <c r="J62" s="28">
        <f t="shared" si="31"/>
        <v>6.6838219138374608E-2</v>
      </c>
      <c r="K62" s="27">
        <f t="shared" si="33"/>
        <v>-0.36561788560838926</v>
      </c>
      <c r="L62" s="27">
        <f t="shared" si="32"/>
        <v>-0.20989174914555681</v>
      </c>
    </row>
    <row r="63" spans="1:12" x14ac:dyDescent="0.25">
      <c r="B63" s="26">
        <v>2350</v>
      </c>
      <c r="C63" s="26">
        <v>405000</v>
      </c>
      <c r="D63" s="27">
        <f t="shared" si="25"/>
        <v>0.92592592592592593</v>
      </c>
      <c r="E63" s="27">
        <f t="shared" si="26"/>
        <v>1</v>
      </c>
      <c r="F63" s="27">
        <f t="shared" si="27"/>
        <v>0.12166185185881907</v>
      </c>
      <c r="G63" s="27">
        <f t="shared" si="28"/>
        <v>7.2893861637139762E-2</v>
      </c>
      <c r="H63" s="27">
        <f t="shared" si="29"/>
        <v>0.18915616818950404</v>
      </c>
      <c r="I63" s="27">
        <f t="shared" si="30"/>
        <v>0.65746771958512795</v>
      </c>
      <c r="J63" s="28">
        <f t="shared" si="31"/>
        <v>0.32873385979256398</v>
      </c>
      <c r="K63" s="27">
        <f t="shared" si="33"/>
        <v>-0.81084383181049602</v>
      </c>
      <c r="L63" s="27">
        <f t="shared" si="32"/>
        <v>-0.75078132575045931</v>
      </c>
    </row>
    <row r="64" spans="1:12" x14ac:dyDescent="0.25">
      <c r="B64" s="26">
        <v>2450</v>
      </c>
      <c r="C64" s="26">
        <v>324000</v>
      </c>
      <c r="D64" s="27">
        <f t="shared" si="25"/>
        <v>1</v>
      </c>
      <c r="E64" s="27">
        <f t="shared" si="26"/>
        <v>0.60679611650485432</v>
      </c>
      <c r="F64" s="27">
        <f t="shared" si="27"/>
        <v>0.12166185185881907</v>
      </c>
      <c r="G64" s="27">
        <f t="shared" si="28"/>
        <v>7.2893861637139762E-2</v>
      </c>
      <c r="H64" s="27">
        <f t="shared" si="29"/>
        <v>0.19455571349595885</v>
      </c>
      <c r="I64" s="27">
        <f t="shared" si="30"/>
        <v>0.16994214987293654</v>
      </c>
      <c r="J64" s="28">
        <f t="shared" si="31"/>
        <v>8.4971074936468272E-2</v>
      </c>
      <c r="K64" s="27">
        <f t="shared" si="33"/>
        <v>-0.41224040300889547</v>
      </c>
      <c r="L64" s="27">
        <f t="shared" si="32"/>
        <v>-0.41224040300889547</v>
      </c>
    </row>
    <row r="65" spans="1:12" x14ac:dyDescent="0.25">
      <c r="J65" s="29">
        <f>SUM(J55:J64)</f>
        <v>0.77269164092114828</v>
      </c>
      <c r="K65" s="30">
        <f>SUM(K55:K64)</f>
        <v>-3.0678142994337705</v>
      </c>
      <c r="L65" s="30">
        <f>SUM(L55:L64)</f>
        <v>-1.9395595094215443</v>
      </c>
    </row>
    <row r="66" spans="1:12" x14ac:dyDescent="0.25">
      <c r="J66" s="31" t="s">
        <v>61</v>
      </c>
      <c r="K66" s="32">
        <f>F55-0.01*K65</f>
        <v>0.15233999485315677</v>
      </c>
      <c r="L66" s="32">
        <f>G55-0.01*L65</f>
        <v>9.2289456731355204E-2</v>
      </c>
    </row>
    <row r="68" spans="1:12" x14ac:dyDescent="0.25">
      <c r="A68">
        <v>5</v>
      </c>
      <c r="B68" s="25" t="s">
        <v>46</v>
      </c>
      <c r="C68" s="25" t="s">
        <v>47</v>
      </c>
      <c r="D68" s="43" t="s">
        <v>48</v>
      </c>
      <c r="E68" s="43"/>
      <c r="F68" s="25" t="s">
        <v>49</v>
      </c>
      <c r="G68" s="25" t="s">
        <v>62</v>
      </c>
      <c r="H68" s="25" t="s">
        <v>51</v>
      </c>
      <c r="I68" s="25"/>
      <c r="J68" s="25"/>
      <c r="K68" s="25"/>
      <c r="L68" s="25"/>
    </row>
    <row r="69" spans="1:12" x14ac:dyDescent="0.25">
      <c r="B69" s="25" t="s">
        <v>53</v>
      </c>
      <c r="C69" s="25" t="s">
        <v>54</v>
      </c>
      <c r="D69" s="25" t="s">
        <v>53</v>
      </c>
      <c r="E69" s="25" t="s">
        <v>54</v>
      </c>
      <c r="F69" s="25" t="s">
        <v>55</v>
      </c>
      <c r="G69" s="25" t="s">
        <v>56</v>
      </c>
      <c r="H69" s="25" t="s">
        <v>54</v>
      </c>
      <c r="I69" s="25" t="s">
        <v>57</v>
      </c>
      <c r="J69" s="25" t="s">
        <v>58</v>
      </c>
      <c r="K69" s="25" t="s">
        <v>59</v>
      </c>
      <c r="L69" s="25" t="s">
        <v>60</v>
      </c>
    </row>
    <row r="70" spans="1:12" x14ac:dyDescent="0.25">
      <c r="B70" s="26">
        <v>1100</v>
      </c>
      <c r="C70" s="26">
        <v>199000</v>
      </c>
      <c r="D70" s="27">
        <f>(B70-MIN($B$10:$B$19))/((MAX($B$10:$B$19))-MIN($B$10:$B$19))</f>
        <v>0</v>
      </c>
      <c r="E70" s="27">
        <f>(C70-MIN($C$10:$C$19))/((MAX($C$10:$C$19))-MIN($C$10:$C$19))</f>
        <v>0</v>
      </c>
      <c r="F70" s="27">
        <f>$K$66</f>
        <v>0.15233999485315677</v>
      </c>
      <c r="G70" s="27">
        <f>$L$66</f>
        <v>9.2289456731355204E-2</v>
      </c>
      <c r="H70" s="27">
        <f>F70+G70*D70</f>
        <v>0.15233999485315677</v>
      </c>
      <c r="I70" s="27">
        <f>(E70-H70)^2</f>
        <v>2.3207474031859833E-2</v>
      </c>
      <c r="J70" s="28">
        <f>I70/2</f>
        <v>1.1603737015929916E-2</v>
      </c>
      <c r="K70" s="27">
        <f>-(E70-H70)</f>
        <v>0.15233999485315677</v>
      </c>
      <c r="L70" s="27">
        <f>-(E70-H70)*D70</f>
        <v>0</v>
      </c>
    </row>
    <row r="71" spans="1:12" x14ac:dyDescent="0.25">
      <c r="B71" s="26">
        <v>1400</v>
      </c>
      <c r="C71" s="26">
        <v>245000</v>
      </c>
      <c r="D71" s="27">
        <f t="shared" ref="D71:D79" si="34">(B71-MIN($B$10:$B$19))/((MAX($B$10:$B$19))-MIN($B$10:$B$19))</f>
        <v>0.22222222222222221</v>
      </c>
      <c r="E71" s="27">
        <f t="shared" ref="E71:E79" si="35">(C71-MIN($C$10:$C$19))/((MAX($C$10:$C$19))-MIN($C$10:$C$19))</f>
        <v>0.22330097087378642</v>
      </c>
      <c r="F71" s="27">
        <f t="shared" ref="F71:F79" si="36">$K$66</f>
        <v>0.15233999485315677</v>
      </c>
      <c r="G71" s="27">
        <f t="shared" ref="G71:G79" si="37">$L$66</f>
        <v>9.2289456731355204E-2</v>
      </c>
      <c r="H71" s="27">
        <f t="shared" ref="H71:H79" si="38">F71+G71*D71</f>
        <v>0.17284876301568014</v>
      </c>
      <c r="I71" s="27">
        <f t="shared" ref="I71:I79" si="39">(E71-H71)^2</f>
        <v>2.5454252777575609E-3</v>
      </c>
      <c r="J71" s="28">
        <f t="shared" ref="J71:J79" si="40">I71/2</f>
        <v>1.2727126388787805E-3</v>
      </c>
      <c r="K71" s="27">
        <f>-(E71-H71)</f>
        <v>-5.0452207858106279E-2</v>
      </c>
      <c r="L71" s="27">
        <f t="shared" ref="L71:L79" si="41">-(E71-H71)*D71</f>
        <v>-1.1211601746245839E-2</v>
      </c>
    </row>
    <row r="72" spans="1:12" x14ac:dyDescent="0.25">
      <c r="B72" s="26">
        <v>1425</v>
      </c>
      <c r="C72" s="26">
        <v>319000</v>
      </c>
      <c r="D72" s="27">
        <f t="shared" si="34"/>
        <v>0.24074074074074073</v>
      </c>
      <c r="E72" s="27">
        <f t="shared" si="35"/>
        <v>0.58252427184466016</v>
      </c>
      <c r="F72" s="27">
        <f t="shared" si="36"/>
        <v>0.15233999485315677</v>
      </c>
      <c r="G72" s="27">
        <f t="shared" si="37"/>
        <v>9.2289456731355204E-2</v>
      </c>
      <c r="H72" s="27">
        <f t="shared" si="38"/>
        <v>0.17455782702922376</v>
      </c>
      <c r="I72" s="27">
        <f t="shared" si="39"/>
        <v>0.16643662009534654</v>
      </c>
      <c r="J72" s="28">
        <f t="shared" si="40"/>
        <v>8.3218310047673272E-2</v>
      </c>
      <c r="K72" s="27">
        <f t="shared" ref="K72:K79" si="42">-(E72-H72)</f>
        <v>-0.40796644481543642</v>
      </c>
      <c r="L72" s="27">
        <f t="shared" si="41"/>
        <v>-9.8214144122234684E-2</v>
      </c>
    </row>
    <row r="73" spans="1:12" x14ac:dyDescent="0.25">
      <c r="B73" s="26">
        <v>1550</v>
      </c>
      <c r="C73" s="26">
        <v>240000</v>
      </c>
      <c r="D73" s="27">
        <f t="shared" si="34"/>
        <v>0.33333333333333331</v>
      </c>
      <c r="E73" s="27">
        <f t="shared" si="35"/>
        <v>0.19902912621359223</v>
      </c>
      <c r="F73" s="27">
        <f t="shared" si="36"/>
        <v>0.15233999485315677</v>
      </c>
      <c r="G73" s="27">
        <f t="shared" si="37"/>
        <v>9.2289456731355204E-2</v>
      </c>
      <c r="H73" s="27">
        <f t="shared" si="38"/>
        <v>0.18310314709694184</v>
      </c>
      <c r="I73" s="27">
        <f t="shared" si="39"/>
        <v>2.5363681082398435E-4</v>
      </c>
      <c r="J73" s="28">
        <f t="shared" si="40"/>
        <v>1.2681840541199218E-4</v>
      </c>
      <c r="K73" s="27">
        <f t="shared" si="42"/>
        <v>-1.5925979116650391E-2</v>
      </c>
      <c r="L73" s="27">
        <f t="shared" si="41"/>
        <v>-5.3086597055501299E-3</v>
      </c>
    </row>
    <row r="74" spans="1:12" x14ac:dyDescent="0.25">
      <c r="B74" s="26">
        <v>1600</v>
      </c>
      <c r="C74" s="26">
        <v>312000</v>
      </c>
      <c r="D74" s="27">
        <f t="shared" si="34"/>
        <v>0.37037037037037035</v>
      </c>
      <c r="E74" s="27">
        <f t="shared" si="35"/>
        <v>0.54854368932038833</v>
      </c>
      <c r="F74" s="27">
        <f t="shared" si="36"/>
        <v>0.15233999485315677</v>
      </c>
      <c r="G74" s="27">
        <f t="shared" si="37"/>
        <v>9.2289456731355204E-2</v>
      </c>
      <c r="H74" s="27">
        <f t="shared" si="38"/>
        <v>0.18652127512402908</v>
      </c>
      <c r="I74" s="27">
        <f t="shared" si="39"/>
        <v>0.13106022838056031</v>
      </c>
      <c r="J74" s="28">
        <f t="shared" si="40"/>
        <v>6.5530114190280153E-2</v>
      </c>
      <c r="K74" s="27">
        <f t="shared" si="42"/>
        <v>-0.36202241419635928</v>
      </c>
      <c r="L74" s="27">
        <f t="shared" si="41"/>
        <v>-0.13408237562828121</v>
      </c>
    </row>
    <row r="75" spans="1:12" x14ac:dyDescent="0.25">
      <c r="B75" s="26">
        <v>1700</v>
      </c>
      <c r="C75" s="26">
        <v>279000</v>
      </c>
      <c r="D75" s="27">
        <f t="shared" si="34"/>
        <v>0.44444444444444442</v>
      </c>
      <c r="E75" s="27">
        <f t="shared" si="35"/>
        <v>0.38834951456310679</v>
      </c>
      <c r="F75" s="27">
        <f t="shared" si="36"/>
        <v>0.15233999485315677</v>
      </c>
      <c r="G75" s="27">
        <f t="shared" si="37"/>
        <v>9.2289456731355204E-2</v>
      </c>
      <c r="H75" s="27">
        <f t="shared" si="38"/>
        <v>0.19335753117820353</v>
      </c>
      <c r="I75" s="27">
        <f t="shared" si="39"/>
        <v>3.8021873584378391E-2</v>
      </c>
      <c r="J75" s="28">
        <f t="shared" si="40"/>
        <v>1.9010936792189195E-2</v>
      </c>
      <c r="K75" s="27">
        <f t="shared" si="42"/>
        <v>-0.19499198338490326</v>
      </c>
      <c r="L75" s="27">
        <f t="shared" si="41"/>
        <v>-8.6663103726623669E-2</v>
      </c>
    </row>
    <row r="76" spans="1:12" x14ac:dyDescent="0.25">
      <c r="B76" s="26">
        <v>1700</v>
      </c>
      <c r="C76" s="26">
        <v>310000</v>
      </c>
      <c r="D76" s="27">
        <f t="shared" si="34"/>
        <v>0.44444444444444442</v>
      </c>
      <c r="E76" s="27">
        <f t="shared" si="35"/>
        <v>0.53883495145631066</v>
      </c>
      <c r="F76" s="27">
        <f t="shared" si="36"/>
        <v>0.15233999485315677</v>
      </c>
      <c r="G76" s="27">
        <f t="shared" si="37"/>
        <v>9.2289456731355204E-2</v>
      </c>
      <c r="H76" s="27">
        <f t="shared" si="38"/>
        <v>0.19335753117820353</v>
      </c>
      <c r="I76" s="27">
        <f t="shared" si="39"/>
        <v>0.11935464792201586</v>
      </c>
      <c r="J76" s="28">
        <f t="shared" si="40"/>
        <v>5.967732396100793E-2</v>
      </c>
      <c r="K76" s="27">
        <f t="shared" si="42"/>
        <v>-0.34547742027810713</v>
      </c>
      <c r="L76" s="27">
        <f t="shared" si="41"/>
        <v>-0.15354552012360315</v>
      </c>
    </row>
    <row r="77" spans="1:12" x14ac:dyDescent="0.25">
      <c r="B77" s="26">
        <v>1875</v>
      </c>
      <c r="C77" s="26">
        <v>308000</v>
      </c>
      <c r="D77" s="27">
        <f t="shared" si="34"/>
        <v>0.57407407407407407</v>
      </c>
      <c r="E77" s="27">
        <f t="shared" si="35"/>
        <v>0.529126213592233</v>
      </c>
      <c r="F77" s="27">
        <f t="shared" si="36"/>
        <v>0.15233999485315677</v>
      </c>
      <c r="G77" s="27">
        <f t="shared" si="37"/>
        <v>9.2289456731355204E-2</v>
      </c>
      <c r="H77" s="27">
        <f t="shared" si="38"/>
        <v>0.20532097927300885</v>
      </c>
      <c r="I77" s="27">
        <f t="shared" si="39"/>
        <v>0.10484982977252766</v>
      </c>
      <c r="J77" s="28">
        <f t="shared" si="40"/>
        <v>5.2424914886263829E-2</v>
      </c>
      <c r="K77" s="27">
        <f t="shared" si="42"/>
        <v>-0.32380523431922414</v>
      </c>
      <c r="L77" s="27">
        <f t="shared" si="41"/>
        <v>-0.18588819007214719</v>
      </c>
    </row>
    <row r="78" spans="1:12" x14ac:dyDescent="0.25">
      <c r="B78" s="26">
        <v>2350</v>
      </c>
      <c r="C78" s="26">
        <v>405000</v>
      </c>
      <c r="D78" s="27">
        <f t="shared" si="34"/>
        <v>0.92592592592592593</v>
      </c>
      <c r="E78" s="27">
        <f t="shared" si="35"/>
        <v>1</v>
      </c>
      <c r="F78" s="27">
        <f t="shared" si="36"/>
        <v>0.15233999485315677</v>
      </c>
      <c r="G78" s="27">
        <f t="shared" si="37"/>
        <v>9.2289456731355204E-2</v>
      </c>
      <c r="H78" s="27">
        <f t="shared" si="38"/>
        <v>0.23779319553033751</v>
      </c>
      <c r="I78" s="27">
        <f t="shared" si="39"/>
        <v>0.58095921277985429</v>
      </c>
      <c r="J78" s="28">
        <f t="shared" si="40"/>
        <v>0.29047960638992715</v>
      </c>
      <c r="K78" s="27">
        <f t="shared" si="42"/>
        <v>-0.76220680446966249</v>
      </c>
      <c r="L78" s="27">
        <f t="shared" si="41"/>
        <v>-0.70574704117561338</v>
      </c>
    </row>
    <row r="79" spans="1:12" x14ac:dyDescent="0.25">
      <c r="B79" s="26">
        <v>2450</v>
      </c>
      <c r="C79" s="26">
        <v>324000</v>
      </c>
      <c r="D79" s="27">
        <f t="shared" si="34"/>
        <v>1</v>
      </c>
      <c r="E79" s="27">
        <f t="shared" si="35"/>
        <v>0.60679611650485432</v>
      </c>
      <c r="F79" s="27">
        <f t="shared" si="36"/>
        <v>0.15233999485315677</v>
      </c>
      <c r="G79" s="27">
        <f t="shared" si="37"/>
        <v>9.2289456731355204E-2</v>
      </c>
      <c r="H79" s="27">
        <f t="shared" si="38"/>
        <v>0.24462945158451199</v>
      </c>
      <c r="I79" s="27">
        <f t="shared" si="39"/>
        <v>0.13116469317952351</v>
      </c>
      <c r="J79" s="28">
        <f t="shared" si="40"/>
        <v>6.5582346589761753E-2</v>
      </c>
      <c r="K79" s="27">
        <f t="shared" si="42"/>
        <v>-0.36216666492034233</v>
      </c>
      <c r="L79" s="27">
        <f t="shared" si="41"/>
        <v>-0.36216666492034233</v>
      </c>
    </row>
    <row r="80" spans="1:12" x14ac:dyDescent="0.25">
      <c r="J80" s="29">
        <f>SUM(J70:J79)</f>
        <v>0.64892682091732401</v>
      </c>
      <c r="K80" s="30">
        <f>SUM(K70:K79)</f>
        <v>-2.6726751585056352</v>
      </c>
      <c r="L80" s="30">
        <f>SUM(L70:L79)</f>
        <v>-1.7428273012206417</v>
      </c>
    </row>
    <row r="81" spans="1:12" x14ac:dyDescent="0.25">
      <c r="J81" s="31" t="s">
        <v>61</v>
      </c>
      <c r="K81" s="32">
        <f>F70-0.01*K80</f>
        <v>0.17906674643821313</v>
      </c>
      <c r="L81" s="32">
        <f>G70-0.01*L80</f>
        <v>0.10971772974356162</v>
      </c>
    </row>
    <row r="83" spans="1:12" x14ac:dyDescent="0.25">
      <c r="A83">
        <v>6</v>
      </c>
      <c r="B83" s="25" t="s">
        <v>46</v>
      </c>
      <c r="C83" s="25" t="s">
        <v>47</v>
      </c>
      <c r="D83" s="43" t="s">
        <v>48</v>
      </c>
      <c r="E83" s="43"/>
      <c r="F83" s="25" t="s">
        <v>49</v>
      </c>
      <c r="G83" s="25" t="s">
        <v>62</v>
      </c>
      <c r="H83" s="25" t="s">
        <v>51</v>
      </c>
      <c r="I83" s="25"/>
      <c r="J83" s="25"/>
      <c r="K83" s="25"/>
      <c r="L83" s="25"/>
    </row>
    <row r="84" spans="1:12" x14ac:dyDescent="0.25">
      <c r="B84" s="25" t="s">
        <v>53</v>
      </c>
      <c r="C84" s="25" t="s">
        <v>54</v>
      </c>
      <c r="D84" s="25" t="s">
        <v>53</v>
      </c>
      <c r="E84" s="25" t="s">
        <v>54</v>
      </c>
      <c r="F84" s="25" t="s">
        <v>55</v>
      </c>
      <c r="G84" s="25" t="s">
        <v>56</v>
      </c>
      <c r="H84" s="25" t="s">
        <v>54</v>
      </c>
      <c r="I84" s="25" t="s">
        <v>57</v>
      </c>
      <c r="J84" s="25" t="s">
        <v>58</v>
      </c>
      <c r="K84" s="25" t="s">
        <v>59</v>
      </c>
      <c r="L84" s="25" t="s">
        <v>60</v>
      </c>
    </row>
    <row r="85" spans="1:12" x14ac:dyDescent="0.25">
      <c r="B85" s="26">
        <v>1100</v>
      </c>
      <c r="C85" s="26">
        <v>199000</v>
      </c>
      <c r="D85" s="27">
        <f>(B85-MIN($B$10:$B$19))/((MAX($B$10:$B$19))-MIN($B$10:$B$19))</f>
        <v>0</v>
      </c>
      <c r="E85" s="27">
        <f>(C85-MIN($C$10:$C$19))/((MAX($C$10:$C$19))-MIN($C$10:$C$19))</f>
        <v>0</v>
      </c>
      <c r="F85" s="27">
        <f>$K$81</f>
        <v>0.17906674643821313</v>
      </c>
      <c r="G85" s="27">
        <f>$L$81</f>
        <v>0.10971772974356162</v>
      </c>
      <c r="H85" s="27">
        <f>F85+G85*D85</f>
        <v>0.17906674643821313</v>
      </c>
      <c r="I85" s="27">
        <f>(E85-H85)^2</f>
        <v>3.2064899679967312E-2</v>
      </c>
      <c r="J85" s="28">
        <f>I85/2</f>
        <v>1.6032449839983656E-2</v>
      </c>
      <c r="K85" s="27">
        <f>-(E85-H85)</f>
        <v>0.17906674643821313</v>
      </c>
      <c r="L85" s="27">
        <f>-(E85-H85)*D85</f>
        <v>0</v>
      </c>
    </row>
    <row r="86" spans="1:12" x14ac:dyDescent="0.25">
      <c r="B86" s="26">
        <v>1400</v>
      </c>
      <c r="C86" s="26">
        <v>245000</v>
      </c>
      <c r="D86" s="27">
        <f t="shared" ref="D86:D94" si="43">(B86-MIN($B$10:$B$19))/((MAX($B$10:$B$19))-MIN($B$10:$B$19))</f>
        <v>0.22222222222222221</v>
      </c>
      <c r="E86" s="27">
        <f t="shared" ref="E86:E94" si="44">(C86-MIN($C$10:$C$19))/((MAX($C$10:$C$19))-MIN($C$10:$C$19))</f>
        <v>0.22330097087378642</v>
      </c>
      <c r="F86" s="27">
        <f t="shared" ref="F86:F94" si="45">$K$81</f>
        <v>0.17906674643821313</v>
      </c>
      <c r="G86" s="27">
        <f t="shared" ref="G86:G94" si="46">$L$81</f>
        <v>0.10971772974356162</v>
      </c>
      <c r="H86" s="27">
        <f t="shared" ref="H86:H94" si="47">F86+G86*D86</f>
        <v>0.20344846415900461</v>
      </c>
      <c r="I86" s="27">
        <f t="shared" ref="I86:I94" si="48">(E86-H86)^2</f>
        <v>3.9412202286045681E-4</v>
      </c>
      <c r="J86" s="28">
        <f t="shared" ref="J86:J94" si="49">I86/2</f>
        <v>1.970610114302284E-4</v>
      </c>
      <c r="K86" s="27">
        <f>-(E86-H86)</f>
        <v>-1.9852506714781809E-2</v>
      </c>
      <c r="L86" s="27">
        <f t="shared" ref="L86:L94" si="50">-(E86-H86)*D86</f>
        <v>-4.4116681588404014E-3</v>
      </c>
    </row>
    <row r="87" spans="1:12" x14ac:dyDescent="0.25">
      <c r="B87" s="26">
        <v>1425</v>
      </c>
      <c r="C87" s="26">
        <v>319000</v>
      </c>
      <c r="D87" s="27">
        <f t="shared" si="43"/>
        <v>0.24074074074074073</v>
      </c>
      <c r="E87" s="27">
        <f t="shared" si="44"/>
        <v>0.58252427184466016</v>
      </c>
      <c r="F87" s="27">
        <f t="shared" si="45"/>
        <v>0.17906674643821313</v>
      </c>
      <c r="G87" s="27">
        <f t="shared" si="46"/>
        <v>0.10971772974356162</v>
      </c>
      <c r="H87" s="27">
        <f t="shared" si="47"/>
        <v>0.20548027396907056</v>
      </c>
      <c r="I87" s="27">
        <f t="shared" si="48"/>
        <v>0.14216217633400763</v>
      </c>
      <c r="J87" s="28">
        <f t="shared" si="49"/>
        <v>7.1081088167003814E-2</v>
      </c>
      <c r="K87" s="27">
        <f t="shared" ref="K87:K94" si="51">-(E87-H87)</f>
        <v>-0.37704399787558962</v>
      </c>
      <c r="L87" s="27">
        <f t="shared" si="50"/>
        <v>-9.0769851340419719E-2</v>
      </c>
    </row>
    <row r="88" spans="1:12" x14ac:dyDescent="0.25">
      <c r="B88" s="26">
        <v>1550</v>
      </c>
      <c r="C88" s="26">
        <v>240000</v>
      </c>
      <c r="D88" s="27">
        <f t="shared" si="43"/>
        <v>0.33333333333333331</v>
      </c>
      <c r="E88" s="27">
        <f t="shared" si="44"/>
        <v>0.19902912621359223</v>
      </c>
      <c r="F88" s="27">
        <f t="shared" si="45"/>
        <v>0.17906674643821313</v>
      </c>
      <c r="G88" s="27">
        <f t="shared" si="46"/>
        <v>0.10971772974356162</v>
      </c>
      <c r="H88" s="27">
        <f t="shared" si="47"/>
        <v>0.21563932301940034</v>
      </c>
      <c r="I88" s="27">
        <f t="shared" si="48"/>
        <v>2.7589863792767787E-4</v>
      </c>
      <c r="J88" s="28">
        <f t="shared" si="49"/>
        <v>1.3794931896383893E-4</v>
      </c>
      <c r="K88" s="27">
        <f t="shared" si="51"/>
        <v>1.6610196805808108E-2</v>
      </c>
      <c r="L88" s="27">
        <f t="shared" si="50"/>
        <v>5.5367322686027025E-3</v>
      </c>
    </row>
    <row r="89" spans="1:12" x14ac:dyDescent="0.25">
      <c r="B89" s="26">
        <v>1600</v>
      </c>
      <c r="C89" s="26">
        <v>312000</v>
      </c>
      <c r="D89" s="27">
        <f t="shared" si="43"/>
        <v>0.37037037037037035</v>
      </c>
      <c r="E89" s="27">
        <f t="shared" si="44"/>
        <v>0.54854368932038833</v>
      </c>
      <c r="F89" s="27">
        <f t="shared" si="45"/>
        <v>0.17906674643821313</v>
      </c>
      <c r="G89" s="27">
        <f t="shared" si="46"/>
        <v>0.10971772974356162</v>
      </c>
      <c r="H89" s="27">
        <f t="shared" si="47"/>
        <v>0.21970294263953224</v>
      </c>
      <c r="I89" s="27">
        <f t="shared" si="48"/>
        <v>0.10813623667762294</v>
      </c>
      <c r="J89" s="28">
        <f t="shared" si="49"/>
        <v>5.406811833881147E-2</v>
      </c>
      <c r="K89" s="27">
        <f t="shared" si="51"/>
        <v>-0.32884074668085606</v>
      </c>
      <c r="L89" s="27">
        <f t="shared" si="50"/>
        <v>-0.12179286914105779</v>
      </c>
    </row>
    <row r="90" spans="1:12" x14ac:dyDescent="0.25">
      <c r="B90" s="26">
        <v>1700</v>
      </c>
      <c r="C90" s="26">
        <v>279000</v>
      </c>
      <c r="D90" s="27">
        <f t="shared" si="43"/>
        <v>0.44444444444444442</v>
      </c>
      <c r="E90" s="27">
        <f t="shared" si="44"/>
        <v>0.38834951456310679</v>
      </c>
      <c r="F90" s="27">
        <f t="shared" si="45"/>
        <v>0.17906674643821313</v>
      </c>
      <c r="G90" s="27">
        <f t="shared" si="46"/>
        <v>0.10971772974356162</v>
      </c>
      <c r="H90" s="27">
        <f t="shared" si="47"/>
        <v>0.22783018187979606</v>
      </c>
      <c r="I90" s="27">
        <f t="shared" si="48"/>
        <v>2.5766456165095389E-2</v>
      </c>
      <c r="J90" s="28">
        <f t="shared" si="49"/>
        <v>1.2883228082547694E-2</v>
      </c>
      <c r="K90" s="27">
        <f t="shared" si="51"/>
        <v>-0.16051933268331073</v>
      </c>
      <c r="L90" s="27">
        <f t="shared" si="50"/>
        <v>-7.1341925637026987E-2</v>
      </c>
    </row>
    <row r="91" spans="1:12" x14ac:dyDescent="0.25">
      <c r="B91" s="26">
        <v>1700</v>
      </c>
      <c r="C91" s="26">
        <v>310000</v>
      </c>
      <c r="D91" s="27">
        <f t="shared" si="43"/>
        <v>0.44444444444444442</v>
      </c>
      <c r="E91" s="27">
        <f t="shared" si="44"/>
        <v>0.53883495145631066</v>
      </c>
      <c r="F91" s="27">
        <f t="shared" si="45"/>
        <v>0.17906674643821313</v>
      </c>
      <c r="G91" s="27">
        <f t="shared" si="46"/>
        <v>0.10971772974356162</v>
      </c>
      <c r="H91" s="27">
        <f t="shared" si="47"/>
        <v>0.22783018187979606</v>
      </c>
      <c r="I91" s="27">
        <f t="shared" si="48"/>
        <v>9.6723966699340927E-2</v>
      </c>
      <c r="J91" s="28">
        <f t="shared" si="49"/>
        <v>4.8361983349670463E-2</v>
      </c>
      <c r="K91" s="27">
        <f t="shared" si="51"/>
        <v>-0.31100476957651457</v>
      </c>
      <c r="L91" s="27">
        <f t="shared" si="50"/>
        <v>-0.13822434203400646</v>
      </c>
    </row>
    <row r="92" spans="1:12" x14ac:dyDescent="0.25">
      <c r="B92" s="26">
        <v>1875</v>
      </c>
      <c r="C92" s="26">
        <v>308000</v>
      </c>
      <c r="D92" s="27">
        <f t="shared" si="43"/>
        <v>0.57407407407407407</v>
      </c>
      <c r="E92" s="27">
        <f t="shared" si="44"/>
        <v>0.529126213592233</v>
      </c>
      <c r="F92" s="27">
        <f t="shared" si="45"/>
        <v>0.17906674643821313</v>
      </c>
      <c r="G92" s="27">
        <f t="shared" si="46"/>
        <v>0.10971772974356162</v>
      </c>
      <c r="H92" s="27">
        <f t="shared" si="47"/>
        <v>0.24205285055025777</v>
      </c>
      <c r="I92" s="27">
        <f t="shared" si="48"/>
        <v>8.2411115768229709E-2</v>
      </c>
      <c r="J92" s="28">
        <f t="shared" si="49"/>
        <v>4.1205557884114855E-2</v>
      </c>
      <c r="K92" s="27">
        <f t="shared" si="51"/>
        <v>-0.28707336304197523</v>
      </c>
      <c r="L92" s="27">
        <f t="shared" si="50"/>
        <v>-0.16480137507965245</v>
      </c>
    </row>
    <row r="93" spans="1:12" x14ac:dyDescent="0.25">
      <c r="B93" s="26">
        <v>2350</v>
      </c>
      <c r="C93" s="26">
        <v>405000</v>
      </c>
      <c r="D93" s="27">
        <f t="shared" si="43"/>
        <v>0.92592592592592593</v>
      </c>
      <c r="E93" s="27">
        <f t="shared" si="44"/>
        <v>1</v>
      </c>
      <c r="F93" s="27">
        <f t="shared" si="45"/>
        <v>0.17906674643821313</v>
      </c>
      <c r="G93" s="27">
        <f t="shared" si="46"/>
        <v>0.10971772974356162</v>
      </c>
      <c r="H93" s="27">
        <f t="shared" si="47"/>
        <v>0.2806572369415109</v>
      </c>
      <c r="I93" s="27">
        <f t="shared" si="48"/>
        <v>0.51745401076462161</v>
      </c>
      <c r="J93" s="28">
        <f t="shared" si="49"/>
        <v>0.2587270053823108</v>
      </c>
      <c r="K93" s="27">
        <f t="shared" si="51"/>
        <v>-0.7193427630584891</v>
      </c>
      <c r="L93" s="27">
        <f t="shared" si="50"/>
        <v>-0.66605811394304548</v>
      </c>
    </row>
    <row r="94" spans="1:12" x14ac:dyDescent="0.25">
      <c r="B94" s="26">
        <v>2450</v>
      </c>
      <c r="C94" s="26">
        <v>324000</v>
      </c>
      <c r="D94" s="27">
        <f t="shared" si="43"/>
        <v>1</v>
      </c>
      <c r="E94" s="27">
        <f t="shared" si="44"/>
        <v>0.60679611650485432</v>
      </c>
      <c r="F94" s="27">
        <f t="shared" si="45"/>
        <v>0.17906674643821313</v>
      </c>
      <c r="G94" s="27">
        <f t="shared" si="46"/>
        <v>0.10971772974356162</v>
      </c>
      <c r="H94" s="27">
        <f t="shared" si="47"/>
        <v>0.28878447618177472</v>
      </c>
      <c r="I94" s="27">
        <f t="shared" si="48"/>
        <v>0.10113140338097575</v>
      </c>
      <c r="J94" s="28">
        <f t="shared" si="49"/>
        <v>5.0565701690487873E-2</v>
      </c>
      <c r="K94" s="27">
        <f t="shared" si="51"/>
        <v>-0.3180116403230796</v>
      </c>
      <c r="L94" s="27">
        <f t="shared" si="50"/>
        <v>-0.3180116403230796</v>
      </c>
    </row>
    <row r="95" spans="1:12" x14ac:dyDescent="0.25">
      <c r="J95" s="29">
        <f>SUM(J85:J94)</f>
        <v>0.55326014306532478</v>
      </c>
      <c r="K95" s="30">
        <f>SUM(K85:K94)</f>
        <v>-2.3260121767105759</v>
      </c>
      <c r="L95" s="30">
        <f>SUM(L85:L94)</f>
        <v>-1.5698750533885262</v>
      </c>
    </row>
    <row r="96" spans="1:12" x14ac:dyDescent="0.25">
      <c r="J96" s="31" t="s">
        <v>61</v>
      </c>
      <c r="K96" s="32">
        <f>F85-0.01*K95</f>
        <v>0.20232686820531889</v>
      </c>
      <c r="L96" s="32">
        <f>G85-0.01*L95</f>
        <v>0.12541648027744687</v>
      </c>
    </row>
    <row r="98" spans="1:12" x14ac:dyDescent="0.25">
      <c r="A98">
        <v>7</v>
      </c>
      <c r="B98" s="25" t="s">
        <v>46</v>
      </c>
      <c r="C98" s="25" t="s">
        <v>47</v>
      </c>
      <c r="D98" s="43" t="s">
        <v>48</v>
      </c>
      <c r="E98" s="43"/>
      <c r="F98" s="25" t="s">
        <v>49</v>
      </c>
      <c r="G98" s="25" t="s">
        <v>62</v>
      </c>
      <c r="H98" s="25" t="s">
        <v>51</v>
      </c>
      <c r="I98" s="25"/>
      <c r="J98" s="25"/>
      <c r="K98" s="25"/>
      <c r="L98" s="25"/>
    </row>
    <row r="99" spans="1:12" x14ac:dyDescent="0.25">
      <c r="B99" s="25" t="s">
        <v>53</v>
      </c>
      <c r="C99" s="25" t="s">
        <v>54</v>
      </c>
      <c r="D99" s="25" t="s">
        <v>53</v>
      </c>
      <c r="E99" s="25" t="s">
        <v>54</v>
      </c>
      <c r="F99" s="25" t="s">
        <v>55</v>
      </c>
      <c r="G99" s="25" t="s">
        <v>56</v>
      </c>
      <c r="H99" s="25" t="s">
        <v>54</v>
      </c>
      <c r="I99" s="25" t="s">
        <v>57</v>
      </c>
      <c r="J99" s="25" t="s">
        <v>58</v>
      </c>
      <c r="K99" s="25" t="s">
        <v>59</v>
      </c>
      <c r="L99" s="25" t="s">
        <v>60</v>
      </c>
    </row>
    <row r="100" spans="1:12" x14ac:dyDescent="0.25">
      <c r="B100" s="26">
        <v>1100</v>
      </c>
      <c r="C100" s="26">
        <v>199000</v>
      </c>
      <c r="D100" s="27">
        <f>(B100-MIN($B$10:$B$19))/((MAX($B$10:$B$19))-MIN($B$10:$B$19))</f>
        <v>0</v>
      </c>
      <c r="E100" s="27">
        <f>(C100-MIN($C$10:$C$19))/((MAX($C$10:$C$19))-MIN($C$10:$C$19))</f>
        <v>0</v>
      </c>
      <c r="F100" s="27">
        <f>$K$96</f>
        <v>0.20232686820531889</v>
      </c>
      <c r="G100" s="27">
        <f>$L$96</f>
        <v>0.12541648027744687</v>
      </c>
      <c r="H100" s="27">
        <f>F100+G100*D100</f>
        <v>0.20232686820531889</v>
      </c>
      <c r="I100" s="27">
        <f>(E100-H100)^2</f>
        <v>4.0936161597772483E-2</v>
      </c>
      <c r="J100" s="28">
        <f>I100/2</f>
        <v>2.0468080798886241E-2</v>
      </c>
      <c r="K100" s="27">
        <f>-(E100-H100)</f>
        <v>0.20232686820531889</v>
      </c>
      <c r="L100" s="27">
        <f>-(E100-H100)*D100</f>
        <v>0</v>
      </c>
    </row>
    <row r="101" spans="1:12" x14ac:dyDescent="0.25">
      <c r="B101" s="26">
        <v>1400</v>
      </c>
      <c r="C101" s="26">
        <v>245000</v>
      </c>
      <c r="D101" s="27">
        <f t="shared" ref="D101:D109" si="52">(B101-MIN($B$10:$B$19))/((MAX($B$10:$B$19))-MIN($B$10:$B$19))</f>
        <v>0.22222222222222221</v>
      </c>
      <c r="E101" s="27">
        <f t="shared" ref="E101:E109" si="53">(C101-MIN($C$10:$C$19))/((MAX($C$10:$C$19))-MIN($C$10:$C$19))</f>
        <v>0.22330097087378642</v>
      </c>
      <c r="F101" s="27">
        <f t="shared" ref="F101:F109" si="54">$K$96</f>
        <v>0.20232686820531889</v>
      </c>
      <c r="G101" s="27">
        <f t="shared" ref="G101:G109" si="55">$L$96</f>
        <v>0.12541648027744687</v>
      </c>
      <c r="H101" s="27">
        <f t="shared" ref="H101:H109" si="56">F101+G101*D101</f>
        <v>0.23019719715586265</v>
      </c>
      <c r="I101" s="27">
        <f t="shared" ref="I101:I109" si="57">(E101-H101)^2</f>
        <v>4.7557936933598928E-5</v>
      </c>
      <c r="J101" s="28">
        <f t="shared" ref="J101:J109" si="58">I101/2</f>
        <v>2.3778968466799464E-5</v>
      </c>
      <c r="K101" s="27">
        <f>-(E101-H101)</f>
        <v>6.8962262820762288E-3</v>
      </c>
      <c r="L101" s="27">
        <f t="shared" ref="L101:L109" si="59">-(E101-H101)*D101</f>
        <v>1.532494729350273E-3</v>
      </c>
    </row>
    <row r="102" spans="1:12" x14ac:dyDescent="0.25">
      <c r="B102" s="26">
        <v>1425</v>
      </c>
      <c r="C102" s="26">
        <v>319000</v>
      </c>
      <c r="D102" s="27">
        <f t="shared" si="52"/>
        <v>0.24074074074074073</v>
      </c>
      <c r="E102" s="27">
        <f t="shared" si="53"/>
        <v>0.58252427184466016</v>
      </c>
      <c r="F102" s="27">
        <f t="shared" si="54"/>
        <v>0.20232686820531889</v>
      </c>
      <c r="G102" s="27">
        <f t="shared" si="55"/>
        <v>0.12541648027744687</v>
      </c>
      <c r="H102" s="27">
        <f t="shared" si="56"/>
        <v>0.23251972456840794</v>
      </c>
      <c r="I102" s="27">
        <f t="shared" si="57"/>
        <v>0.12250318311405425</v>
      </c>
      <c r="J102" s="28">
        <f t="shared" si="58"/>
        <v>6.1251591557027127E-2</v>
      </c>
      <c r="K102" s="27">
        <f t="shared" ref="K102:K109" si="60">-(E102-H102)</f>
        <v>-0.35000454727625219</v>
      </c>
      <c r="L102" s="27">
        <f t="shared" si="59"/>
        <v>-8.4260353973912558E-2</v>
      </c>
    </row>
    <row r="103" spans="1:12" x14ac:dyDescent="0.25">
      <c r="B103" s="26">
        <v>1550</v>
      </c>
      <c r="C103" s="26">
        <v>240000</v>
      </c>
      <c r="D103" s="27">
        <f t="shared" si="52"/>
        <v>0.33333333333333331</v>
      </c>
      <c r="E103" s="27">
        <f t="shared" si="53"/>
        <v>0.19902912621359223</v>
      </c>
      <c r="F103" s="27">
        <f t="shared" si="54"/>
        <v>0.20232686820531889</v>
      </c>
      <c r="G103" s="27">
        <f t="shared" si="55"/>
        <v>0.12541648027744687</v>
      </c>
      <c r="H103" s="27">
        <f t="shared" si="56"/>
        <v>0.2441323616311345</v>
      </c>
      <c r="I103" s="27">
        <f t="shared" si="57"/>
        <v>2.0343018451302393E-3</v>
      </c>
      <c r="J103" s="28">
        <f t="shared" si="58"/>
        <v>1.0171509225651197E-3</v>
      </c>
      <c r="K103" s="27">
        <f t="shared" si="60"/>
        <v>4.510323541754227E-2</v>
      </c>
      <c r="L103" s="27">
        <f t="shared" si="59"/>
        <v>1.5034411805847423E-2</v>
      </c>
    </row>
    <row r="104" spans="1:12" x14ac:dyDescent="0.25">
      <c r="B104" s="26">
        <v>1600</v>
      </c>
      <c r="C104" s="26">
        <v>312000</v>
      </c>
      <c r="D104" s="27">
        <f t="shared" si="52"/>
        <v>0.37037037037037035</v>
      </c>
      <c r="E104" s="27">
        <f t="shared" si="53"/>
        <v>0.54854368932038833</v>
      </c>
      <c r="F104" s="27">
        <f t="shared" si="54"/>
        <v>0.20232686820531889</v>
      </c>
      <c r="G104" s="27">
        <f t="shared" si="55"/>
        <v>0.12541648027744687</v>
      </c>
      <c r="H104" s="27">
        <f t="shared" si="56"/>
        <v>0.24877741645622514</v>
      </c>
      <c r="I104" s="27">
        <f t="shared" si="57"/>
        <v>8.9859818346871942E-2</v>
      </c>
      <c r="J104" s="28">
        <f t="shared" si="58"/>
        <v>4.4929909173435971E-2</v>
      </c>
      <c r="K104" s="27">
        <f t="shared" si="60"/>
        <v>-0.29976627286416319</v>
      </c>
      <c r="L104" s="27">
        <f t="shared" si="59"/>
        <v>-0.11102454550524561</v>
      </c>
    </row>
    <row r="105" spans="1:12" x14ac:dyDescent="0.25">
      <c r="B105" s="26">
        <v>1700</v>
      </c>
      <c r="C105" s="26">
        <v>279000</v>
      </c>
      <c r="D105" s="27">
        <f t="shared" si="52"/>
        <v>0.44444444444444442</v>
      </c>
      <c r="E105" s="27">
        <f t="shared" si="53"/>
        <v>0.38834951456310679</v>
      </c>
      <c r="F105" s="27">
        <f t="shared" si="54"/>
        <v>0.20232686820531889</v>
      </c>
      <c r="G105" s="27">
        <f t="shared" si="55"/>
        <v>0.12541648027744687</v>
      </c>
      <c r="H105" s="27">
        <f t="shared" si="56"/>
        <v>0.25806752610640638</v>
      </c>
      <c r="I105" s="27">
        <f t="shared" si="57"/>
        <v>1.6973396516231819E-2</v>
      </c>
      <c r="J105" s="28">
        <f t="shared" si="58"/>
        <v>8.4866982581159097E-3</v>
      </c>
      <c r="K105" s="27">
        <f t="shared" si="60"/>
        <v>-0.13028198845670041</v>
      </c>
      <c r="L105" s="27">
        <f t="shared" si="59"/>
        <v>-5.7903105980755737E-2</v>
      </c>
    </row>
    <row r="106" spans="1:12" x14ac:dyDescent="0.25">
      <c r="B106" s="26">
        <v>1700</v>
      </c>
      <c r="C106" s="26">
        <v>310000</v>
      </c>
      <c r="D106" s="27">
        <f t="shared" si="52"/>
        <v>0.44444444444444442</v>
      </c>
      <c r="E106" s="27">
        <f t="shared" si="53"/>
        <v>0.53883495145631066</v>
      </c>
      <c r="F106" s="27">
        <f t="shared" si="54"/>
        <v>0.20232686820531889</v>
      </c>
      <c r="G106" s="27">
        <f t="shared" si="55"/>
        <v>0.12541648027744687</v>
      </c>
      <c r="H106" s="27">
        <f t="shared" si="56"/>
        <v>0.25806752610640638</v>
      </c>
      <c r="I106" s="27">
        <f t="shared" si="57"/>
        <v>7.8830347137614082E-2</v>
      </c>
      <c r="J106" s="28">
        <f t="shared" si="58"/>
        <v>3.9415173568807041E-2</v>
      </c>
      <c r="K106" s="27">
        <f t="shared" si="60"/>
        <v>-0.28076742534990429</v>
      </c>
      <c r="L106" s="27">
        <f t="shared" si="59"/>
        <v>-0.12478552237773523</v>
      </c>
    </row>
    <row r="107" spans="1:12" x14ac:dyDescent="0.25">
      <c r="B107" s="26">
        <v>1875</v>
      </c>
      <c r="C107" s="26">
        <v>308000</v>
      </c>
      <c r="D107" s="27">
        <f t="shared" si="52"/>
        <v>0.57407407407407407</v>
      </c>
      <c r="E107" s="27">
        <f t="shared" si="53"/>
        <v>0.529126213592233</v>
      </c>
      <c r="F107" s="27">
        <f t="shared" si="54"/>
        <v>0.20232686820531889</v>
      </c>
      <c r="G107" s="27">
        <f t="shared" si="55"/>
        <v>0.12541648027744687</v>
      </c>
      <c r="H107" s="27">
        <f t="shared" si="56"/>
        <v>0.2743252179942236</v>
      </c>
      <c r="I107" s="27">
        <f t="shared" si="57"/>
        <v>6.4923547357736797E-2</v>
      </c>
      <c r="J107" s="28">
        <f t="shared" si="58"/>
        <v>3.2461773678868398E-2</v>
      </c>
      <c r="K107" s="27">
        <f t="shared" si="60"/>
        <v>-0.25480099559800939</v>
      </c>
      <c r="L107" s="27">
        <f t="shared" si="59"/>
        <v>-0.14627464562107947</v>
      </c>
    </row>
    <row r="108" spans="1:12" x14ac:dyDescent="0.25">
      <c r="B108" s="26">
        <v>2350</v>
      </c>
      <c r="C108" s="26">
        <v>405000</v>
      </c>
      <c r="D108" s="27">
        <f t="shared" si="52"/>
        <v>0.92592592592592593</v>
      </c>
      <c r="E108" s="27">
        <f t="shared" si="53"/>
        <v>1</v>
      </c>
      <c r="F108" s="27">
        <f t="shared" si="54"/>
        <v>0.20232686820531889</v>
      </c>
      <c r="G108" s="27">
        <f t="shared" si="55"/>
        <v>0.12541648027744687</v>
      </c>
      <c r="H108" s="27">
        <f t="shared" si="56"/>
        <v>0.31845323883258453</v>
      </c>
      <c r="I108" s="27">
        <f t="shared" si="57"/>
        <v>0.46450598765779416</v>
      </c>
      <c r="J108" s="28">
        <f t="shared" si="58"/>
        <v>0.23225299382889708</v>
      </c>
      <c r="K108" s="27">
        <f t="shared" si="60"/>
        <v>-0.68154676116741553</v>
      </c>
      <c r="L108" s="27">
        <f t="shared" si="59"/>
        <v>-0.63106181589575516</v>
      </c>
    </row>
    <row r="109" spans="1:12" x14ac:dyDescent="0.25">
      <c r="B109" s="26">
        <v>2450</v>
      </c>
      <c r="C109" s="26">
        <v>324000</v>
      </c>
      <c r="D109" s="27">
        <f t="shared" si="52"/>
        <v>1</v>
      </c>
      <c r="E109" s="27">
        <f t="shared" si="53"/>
        <v>0.60679611650485432</v>
      </c>
      <c r="F109" s="27">
        <f t="shared" si="54"/>
        <v>0.20232686820531889</v>
      </c>
      <c r="G109" s="27">
        <f t="shared" si="55"/>
        <v>0.12541648027744687</v>
      </c>
      <c r="H109" s="27">
        <f t="shared" si="56"/>
        <v>0.32774334848276576</v>
      </c>
      <c r="I109" s="27">
        <f t="shared" si="57"/>
        <v>7.7870447340789573E-2</v>
      </c>
      <c r="J109" s="28">
        <f t="shared" si="58"/>
        <v>3.8935223670394786E-2</v>
      </c>
      <c r="K109" s="27">
        <f t="shared" si="60"/>
        <v>-0.27905276802208856</v>
      </c>
      <c r="L109" s="27">
        <f t="shared" si="59"/>
        <v>-0.27905276802208856</v>
      </c>
    </row>
    <row r="110" spans="1:12" x14ac:dyDescent="0.25">
      <c r="J110" s="29">
        <f>SUM(J100:J109)</f>
        <v>0.47924237442546447</v>
      </c>
      <c r="K110" s="30">
        <f>SUM(K100:K109)</f>
        <v>-2.0218944288295964</v>
      </c>
      <c r="L110" s="30">
        <f>SUM(L100:L109)</f>
        <v>-1.4177958508413746</v>
      </c>
    </row>
    <row r="111" spans="1:12" x14ac:dyDescent="0.25">
      <c r="J111" s="31" t="s">
        <v>61</v>
      </c>
      <c r="K111" s="32">
        <f>F100-0.01*K110</f>
        <v>0.22254581249361485</v>
      </c>
      <c r="L111" s="32">
        <f>G100-0.01*L110</f>
        <v>0.13959443878586061</v>
      </c>
    </row>
    <row r="113" spans="1:12" x14ac:dyDescent="0.25">
      <c r="A113">
        <v>8</v>
      </c>
      <c r="B113" s="25" t="s">
        <v>46</v>
      </c>
      <c r="C113" s="25" t="s">
        <v>47</v>
      </c>
      <c r="D113" s="43" t="s">
        <v>48</v>
      </c>
      <c r="E113" s="43"/>
      <c r="F113" s="25" t="s">
        <v>49</v>
      </c>
      <c r="G113" s="25" t="s">
        <v>62</v>
      </c>
      <c r="H113" s="25" t="s">
        <v>51</v>
      </c>
      <c r="I113" s="25"/>
      <c r="J113" s="25"/>
      <c r="K113" s="25"/>
      <c r="L113" s="25"/>
    </row>
    <row r="114" spans="1:12" x14ac:dyDescent="0.25">
      <c r="B114" s="25" t="s">
        <v>53</v>
      </c>
      <c r="C114" s="25" t="s">
        <v>54</v>
      </c>
      <c r="D114" s="25" t="s">
        <v>53</v>
      </c>
      <c r="E114" s="25" t="s">
        <v>54</v>
      </c>
      <c r="F114" s="25" t="s">
        <v>55</v>
      </c>
      <c r="G114" s="25" t="s">
        <v>56</v>
      </c>
      <c r="H114" s="25" t="s">
        <v>54</v>
      </c>
      <c r="I114" s="25" t="s">
        <v>57</v>
      </c>
      <c r="J114" s="25" t="s">
        <v>58</v>
      </c>
      <c r="K114" s="25" t="s">
        <v>59</v>
      </c>
      <c r="L114" s="25" t="s">
        <v>60</v>
      </c>
    </row>
    <row r="115" spans="1:12" x14ac:dyDescent="0.25">
      <c r="B115" s="26">
        <v>1100</v>
      </c>
      <c r="C115" s="26">
        <v>199000</v>
      </c>
      <c r="D115" s="27">
        <f>(B115-MIN($B$10:$B$19))/((MAX($B$10:$B$19))-MIN($B$10:$B$19))</f>
        <v>0</v>
      </c>
      <c r="E115" s="27">
        <f>(C115-MIN($C$10:$C$19))/((MAX($C$10:$C$19))-MIN($C$10:$C$19))</f>
        <v>0</v>
      </c>
      <c r="F115" s="27">
        <f>$K$111</f>
        <v>0.22254581249361485</v>
      </c>
      <c r="G115" s="27">
        <f>$L$111</f>
        <v>0.13959443878586061</v>
      </c>
      <c r="H115" s="27">
        <f>F115+G115*D115</f>
        <v>0.22254581249361485</v>
      </c>
      <c r="I115" s="27">
        <f>(E115-H115)^2</f>
        <v>4.952663865844318E-2</v>
      </c>
      <c r="J115" s="28">
        <f>I115/2</f>
        <v>2.476331932922159E-2</v>
      </c>
      <c r="K115" s="27">
        <f>-(E115-H115)</f>
        <v>0.22254581249361485</v>
      </c>
      <c r="L115" s="27">
        <f>-(E115-H115)*D115</f>
        <v>0</v>
      </c>
    </row>
    <row r="116" spans="1:12" x14ac:dyDescent="0.25">
      <c r="B116" s="26">
        <v>1400</v>
      </c>
      <c r="C116" s="26">
        <v>245000</v>
      </c>
      <c r="D116" s="27">
        <f t="shared" ref="D116:D124" si="61">(B116-MIN($B$10:$B$19))/((MAX($B$10:$B$19))-MIN($B$10:$B$19))</f>
        <v>0.22222222222222221</v>
      </c>
      <c r="E116" s="27">
        <f t="shared" ref="E116:E124" si="62">(C116-MIN($C$10:$C$19))/((MAX($C$10:$C$19))-MIN($C$10:$C$19))</f>
        <v>0.22330097087378642</v>
      </c>
      <c r="F116" s="27">
        <f t="shared" ref="F116:F124" si="63">$K$111</f>
        <v>0.22254581249361485</v>
      </c>
      <c r="G116" s="27">
        <f t="shared" ref="G116:G124" si="64">$L$111</f>
        <v>0.13959443878586061</v>
      </c>
      <c r="H116" s="27">
        <f t="shared" ref="H116:H124" si="65">F116+G116*D116</f>
        <v>0.25356679889047279</v>
      </c>
      <c r="I116" s="27">
        <f t="shared" ref="I116:I124" si="66">(E116-H116)^2</f>
        <v>9.1602034553563757E-4</v>
      </c>
      <c r="J116" s="28">
        <f t="shared" ref="J116:J124" si="67">I116/2</f>
        <v>4.5801017276781878E-4</v>
      </c>
      <c r="K116" s="27">
        <f>-(E116-H116)</f>
        <v>3.0265828016686369E-2</v>
      </c>
      <c r="L116" s="27">
        <f t="shared" ref="L116:L124" si="68">-(E116-H116)*D116</f>
        <v>6.7257395592636368E-3</v>
      </c>
    </row>
    <row r="117" spans="1:12" x14ac:dyDescent="0.25">
      <c r="B117" s="26">
        <v>1425</v>
      </c>
      <c r="C117" s="26">
        <v>319000</v>
      </c>
      <c r="D117" s="27">
        <f t="shared" si="61"/>
        <v>0.24074074074074073</v>
      </c>
      <c r="E117" s="27">
        <f t="shared" si="62"/>
        <v>0.58252427184466016</v>
      </c>
      <c r="F117" s="27">
        <f t="shared" si="63"/>
        <v>0.22254581249361485</v>
      </c>
      <c r="G117" s="27">
        <f t="shared" si="64"/>
        <v>0.13959443878586061</v>
      </c>
      <c r="H117" s="27">
        <f t="shared" si="65"/>
        <v>0.25615188109021092</v>
      </c>
      <c r="I117" s="27">
        <f t="shared" si="66"/>
        <v>0.1065189374467749</v>
      </c>
      <c r="J117" s="28">
        <f t="shared" si="67"/>
        <v>5.3259468723387451E-2</v>
      </c>
      <c r="K117" s="27">
        <f t="shared" ref="K117:K124" si="69">-(E117-H117)</f>
        <v>-0.32637239075444924</v>
      </c>
      <c r="L117" s="27">
        <f t="shared" si="68"/>
        <v>-7.8571131107552594E-2</v>
      </c>
    </row>
    <row r="118" spans="1:12" x14ac:dyDescent="0.25">
      <c r="B118" s="26">
        <v>1550</v>
      </c>
      <c r="C118" s="26">
        <v>240000</v>
      </c>
      <c r="D118" s="27">
        <f t="shared" si="61"/>
        <v>0.33333333333333331</v>
      </c>
      <c r="E118" s="27">
        <f t="shared" si="62"/>
        <v>0.19902912621359223</v>
      </c>
      <c r="F118" s="27">
        <f t="shared" si="63"/>
        <v>0.22254581249361485</v>
      </c>
      <c r="G118" s="27">
        <f t="shared" si="64"/>
        <v>0.13959443878586061</v>
      </c>
      <c r="H118" s="27">
        <f t="shared" si="65"/>
        <v>0.26907729208890174</v>
      </c>
      <c r="I118" s="27">
        <f t="shared" si="66"/>
        <v>4.9067455424948768E-3</v>
      </c>
      <c r="J118" s="28">
        <f t="shared" si="67"/>
        <v>2.4533727712474384E-3</v>
      </c>
      <c r="K118" s="27">
        <f t="shared" si="69"/>
        <v>7.0048165875309515E-2</v>
      </c>
      <c r="L118" s="27">
        <f t="shared" si="68"/>
        <v>2.3349388625103169E-2</v>
      </c>
    </row>
    <row r="119" spans="1:12" x14ac:dyDescent="0.25">
      <c r="B119" s="26">
        <v>1600</v>
      </c>
      <c r="C119" s="26">
        <v>312000</v>
      </c>
      <c r="D119" s="27">
        <f t="shared" si="61"/>
        <v>0.37037037037037035</v>
      </c>
      <c r="E119" s="27">
        <f t="shared" si="62"/>
        <v>0.54854368932038833</v>
      </c>
      <c r="F119" s="27">
        <f t="shared" si="63"/>
        <v>0.22254581249361485</v>
      </c>
      <c r="G119" s="27">
        <f t="shared" si="64"/>
        <v>0.13959443878586061</v>
      </c>
      <c r="H119" s="27">
        <f t="shared" si="65"/>
        <v>0.27424745648837806</v>
      </c>
      <c r="I119" s="27">
        <f t="shared" si="66"/>
        <v>7.5238423345832389E-2</v>
      </c>
      <c r="J119" s="28">
        <f t="shared" si="67"/>
        <v>3.7619211672916195E-2</v>
      </c>
      <c r="K119" s="27">
        <f t="shared" si="69"/>
        <v>-0.27429623283201027</v>
      </c>
      <c r="L119" s="27">
        <f t="shared" si="68"/>
        <v>-0.10159119734518898</v>
      </c>
    </row>
    <row r="120" spans="1:12" x14ac:dyDescent="0.25">
      <c r="B120" s="26">
        <v>1700</v>
      </c>
      <c r="C120" s="26">
        <v>279000</v>
      </c>
      <c r="D120" s="27">
        <f t="shared" si="61"/>
        <v>0.44444444444444442</v>
      </c>
      <c r="E120" s="27">
        <f t="shared" si="62"/>
        <v>0.38834951456310679</v>
      </c>
      <c r="F120" s="27">
        <f t="shared" si="63"/>
        <v>0.22254581249361485</v>
      </c>
      <c r="G120" s="27">
        <f t="shared" si="64"/>
        <v>0.13959443878586061</v>
      </c>
      <c r="H120" s="27">
        <f t="shared" si="65"/>
        <v>0.2845877852873307</v>
      </c>
      <c r="I120" s="27">
        <f t="shared" si="66"/>
        <v>1.0766496462299449E-2</v>
      </c>
      <c r="J120" s="28">
        <f t="shared" si="67"/>
        <v>5.3832482311497246E-3</v>
      </c>
      <c r="K120" s="27">
        <f t="shared" si="69"/>
        <v>-0.10376172927577609</v>
      </c>
      <c r="L120" s="27">
        <f t="shared" si="68"/>
        <v>-4.6116324122567151E-2</v>
      </c>
    </row>
    <row r="121" spans="1:12" x14ac:dyDescent="0.25">
      <c r="B121" s="26">
        <v>1700</v>
      </c>
      <c r="C121" s="26">
        <v>310000</v>
      </c>
      <c r="D121" s="27">
        <f t="shared" si="61"/>
        <v>0.44444444444444442</v>
      </c>
      <c r="E121" s="27">
        <f t="shared" si="62"/>
        <v>0.53883495145631066</v>
      </c>
      <c r="F121" s="27">
        <f t="shared" si="63"/>
        <v>0.22254581249361485</v>
      </c>
      <c r="G121" s="27">
        <f t="shared" si="64"/>
        <v>0.13959443878586061</v>
      </c>
      <c r="H121" s="27">
        <f t="shared" si="65"/>
        <v>0.2845877852873307</v>
      </c>
      <c r="I121" s="27">
        <f t="shared" si="66"/>
        <v>6.4641621504956906E-2</v>
      </c>
      <c r="J121" s="28">
        <f t="shared" si="67"/>
        <v>3.2320810752478453E-2</v>
      </c>
      <c r="K121" s="27">
        <f t="shared" si="69"/>
        <v>-0.25424716616897997</v>
      </c>
      <c r="L121" s="27">
        <f t="shared" si="68"/>
        <v>-0.11299874051954664</v>
      </c>
    </row>
    <row r="122" spans="1:12" x14ac:dyDescent="0.25">
      <c r="B122" s="26">
        <v>1875</v>
      </c>
      <c r="C122" s="26">
        <v>308000</v>
      </c>
      <c r="D122" s="27">
        <f t="shared" si="61"/>
        <v>0.57407407407407407</v>
      </c>
      <c r="E122" s="27">
        <f t="shared" si="62"/>
        <v>0.529126213592233</v>
      </c>
      <c r="F122" s="27">
        <f t="shared" si="63"/>
        <v>0.22254581249361485</v>
      </c>
      <c r="G122" s="27">
        <f t="shared" si="64"/>
        <v>0.13959443878586061</v>
      </c>
      <c r="H122" s="27">
        <f t="shared" si="65"/>
        <v>0.30268336068549778</v>
      </c>
      <c r="I122" s="27">
        <f t="shared" si="66"/>
        <v>5.1276365632541322E-2</v>
      </c>
      <c r="J122" s="28">
        <f t="shared" si="67"/>
        <v>2.5638182816270661E-2</v>
      </c>
      <c r="K122" s="27">
        <f t="shared" si="69"/>
        <v>-0.22644285290673521</v>
      </c>
      <c r="L122" s="27">
        <f t="shared" si="68"/>
        <v>-0.12999497111312577</v>
      </c>
    </row>
    <row r="123" spans="1:12" x14ac:dyDescent="0.25">
      <c r="B123" s="26">
        <v>2350</v>
      </c>
      <c r="C123" s="26">
        <v>405000</v>
      </c>
      <c r="D123" s="27">
        <f t="shared" si="61"/>
        <v>0.92592592592592593</v>
      </c>
      <c r="E123" s="27">
        <f t="shared" si="62"/>
        <v>1</v>
      </c>
      <c r="F123" s="27">
        <f t="shared" si="63"/>
        <v>0.22254581249361485</v>
      </c>
      <c r="G123" s="27">
        <f t="shared" si="64"/>
        <v>0.13959443878586061</v>
      </c>
      <c r="H123" s="27">
        <f t="shared" si="65"/>
        <v>0.35179992248052283</v>
      </c>
      <c r="I123" s="27">
        <f t="shared" si="66"/>
        <v>0.4201633404962562</v>
      </c>
      <c r="J123" s="28">
        <f t="shared" si="67"/>
        <v>0.2100816702481281</v>
      </c>
      <c r="K123" s="27">
        <f t="shared" si="69"/>
        <v>-0.64820007751947717</v>
      </c>
      <c r="L123" s="27">
        <f t="shared" si="68"/>
        <v>-0.60018525696247882</v>
      </c>
    </row>
    <row r="124" spans="1:12" x14ac:dyDescent="0.25">
      <c r="B124" s="26">
        <v>2450</v>
      </c>
      <c r="C124" s="26">
        <v>324000</v>
      </c>
      <c r="D124" s="27">
        <f t="shared" si="61"/>
        <v>1</v>
      </c>
      <c r="E124" s="27">
        <f t="shared" si="62"/>
        <v>0.60679611650485432</v>
      </c>
      <c r="F124" s="27">
        <f t="shared" si="63"/>
        <v>0.22254581249361485</v>
      </c>
      <c r="G124" s="27">
        <f t="shared" si="64"/>
        <v>0.13959443878586061</v>
      </c>
      <c r="H124" s="27">
        <f t="shared" si="65"/>
        <v>0.36214025127947547</v>
      </c>
      <c r="I124" s="27">
        <f t="shared" si="66"/>
        <v>5.9856492389178742E-2</v>
      </c>
      <c r="J124" s="28">
        <f t="shared" si="67"/>
        <v>2.9928246194589371E-2</v>
      </c>
      <c r="K124" s="27">
        <f t="shared" si="69"/>
        <v>-0.24465586522537885</v>
      </c>
      <c r="L124" s="27">
        <f t="shared" si="68"/>
        <v>-0.24465586522537885</v>
      </c>
    </row>
    <row r="125" spans="1:12" x14ac:dyDescent="0.25">
      <c r="J125" s="29">
        <f>SUM(J115:J124)</f>
        <v>0.42190554091215682</v>
      </c>
      <c r="K125" s="30">
        <f>SUM(K115:K124)</f>
        <v>-1.755116508297196</v>
      </c>
      <c r="L125" s="30">
        <f>SUM(L115:L124)</f>
        <v>-1.2840383582114718</v>
      </c>
    </row>
    <row r="126" spans="1:12" x14ac:dyDescent="0.25">
      <c r="J126" s="31" t="s">
        <v>61</v>
      </c>
      <c r="K126" s="32">
        <f>F115-0.01*K125</f>
        <v>0.24009697757658682</v>
      </c>
      <c r="L126" s="32">
        <f>G115-0.01*L125</f>
        <v>0.15243482236797534</v>
      </c>
    </row>
    <row r="128" spans="1:12" x14ac:dyDescent="0.25">
      <c r="A128">
        <v>9</v>
      </c>
      <c r="B128" s="25" t="s">
        <v>46</v>
      </c>
      <c r="C128" s="25" t="s">
        <v>47</v>
      </c>
      <c r="D128" s="43" t="s">
        <v>48</v>
      </c>
      <c r="E128" s="43"/>
      <c r="F128" s="25" t="s">
        <v>49</v>
      </c>
      <c r="G128" s="25" t="s">
        <v>62</v>
      </c>
      <c r="H128" s="25" t="s">
        <v>51</v>
      </c>
      <c r="I128" s="25"/>
      <c r="J128" s="25"/>
      <c r="K128" s="25"/>
      <c r="L128" s="25"/>
    </row>
    <row r="129" spans="1:12" x14ac:dyDescent="0.25">
      <c r="B129" s="25" t="s">
        <v>53</v>
      </c>
      <c r="C129" s="25" t="s">
        <v>54</v>
      </c>
      <c r="D129" s="25" t="s">
        <v>53</v>
      </c>
      <c r="E129" s="25" t="s">
        <v>54</v>
      </c>
      <c r="F129" s="25" t="s">
        <v>55</v>
      </c>
      <c r="G129" s="25" t="s">
        <v>56</v>
      </c>
      <c r="H129" s="25" t="s">
        <v>54</v>
      </c>
      <c r="I129" s="25" t="s">
        <v>57</v>
      </c>
      <c r="J129" s="25" t="s">
        <v>58</v>
      </c>
      <c r="K129" s="25" t="s">
        <v>59</v>
      </c>
      <c r="L129" s="25" t="s">
        <v>60</v>
      </c>
    </row>
    <row r="130" spans="1:12" x14ac:dyDescent="0.25">
      <c r="B130" s="26">
        <v>1100</v>
      </c>
      <c r="C130" s="26">
        <v>199000</v>
      </c>
      <c r="D130" s="27">
        <f>(B130-MIN($B$10:$B$19))/((MAX($B$10:$B$19))-MIN($B$10:$B$19))</f>
        <v>0</v>
      </c>
      <c r="E130" s="27">
        <f>(C130-MIN($C$10:$C$19))/((MAX($C$10:$C$19))-MIN($C$10:$C$19))</f>
        <v>0</v>
      </c>
      <c r="F130" s="27">
        <f>$K$126</f>
        <v>0.24009697757658682</v>
      </c>
      <c r="G130" s="27">
        <f>$L$126</f>
        <v>0.15243482236797534</v>
      </c>
      <c r="H130" s="27">
        <f>F130+G130*D130</f>
        <v>0.24009697757658682</v>
      </c>
      <c r="I130" s="27">
        <f>(E130-H130)^2</f>
        <v>5.7646558641412035E-2</v>
      </c>
      <c r="J130" s="28">
        <f>I130/2</f>
        <v>2.8823279320706018E-2</v>
      </c>
      <c r="K130" s="27">
        <f>-(E130-H130)</f>
        <v>0.24009697757658682</v>
      </c>
      <c r="L130" s="27">
        <f>-(E130-H130)*D130</f>
        <v>0</v>
      </c>
    </row>
    <row r="131" spans="1:12" x14ac:dyDescent="0.25">
      <c r="B131" s="26">
        <v>1400</v>
      </c>
      <c r="C131" s="26">
        <v>245000</v>
      </c>
      <c r="D131" s="27">
        <f t="shared" ref="D131:D139" si="70">(B131-MIN($B$10:$B$19))/((MAX($B$10:$B$19))-MIN($B$10:$B$19))</f>
        <v>0.22222222222222221</v>
      </c>
      <c r="E131" s="27">
        <f t="shared" ref="E131:E139" si="71">(C131-MIN($C$10:$C$19))/((MAX($C$10:$C$19))-MIN($C$10:$C$19))</f>
        <v>0.22330097087378642</v>
      </c>
      <c r="F131" s="27">
        <f t="shared" ref="F131:F139" si="72">$K$126</f>
        <v>0.24009697757658682</v>
      </c>
      <c r="G131" s="27">
        <f t="shared" ref="G131:G139" si="73">$L$126</f>
        <v>0.15243482236797534</v>
      </c>
      <c r="H131" s="27">
        <f t="shared" ref="H131:H139" si="74">F131+G131*D131</f>
        <v>0.27397138254724801</v>
      </c>
      <c r="I131" s="27">
        <f t="shared" ref="I131:I139" si="75">(E131-H131)^2</f>
        <v>2.5674906191580724E-3</v>
      </c>
      <c r="J131" s="28">
        <f t="shared" ref="J131:J139" si="76">I131/2</f>
        <v>1.2837453095790362E-3</v>
      </c>
      <c r="K131" s="27">
        <f>-(E131-H131)</f>
        <v>5.0670411673461591E-2</v>
      </c>
      <c r="L131" s="27">
        <f t="shared" ref="L131:L139" si="77">-(E131-H131)*D131</f>
        <v>1.1260091482991464E-2</v>
      </c>
    </row>
    <row r="132" spans="1:12" x14ac:dyDescent="0.25">
      <c r="B132" s="26">
        <v>1425</v>
      </c>
      <c r="C132" s="26">
        <v>319000</v>
      </c>
      <c r="D132" s="27">
        <f t="shared" si="70"/>
        <v>0.24074074074074073</v>
      </c>
      <c r="E132" s="27">
        <f t="shared" si="71"/>
        <v>0.58252427184466016</v>
      </c>
      <c r="F132" s="27">
        <f t="shared" si="72"/>
        <v>0.24009697757658682</v>
      </c>
      <c r="G132" s="27">
        <f t="shared" si="73"/>
        <v>0.15243482236797534</v>
      </c>
      <c r="H132" s="27">
        <f t="shared" si="74"/>
        <v>0.27679424962813642</v>
      </c>
      <c r="I132" s="27">
        <f t="shared" si="75"/>
        <v>9.347084648451609E-2</v>
      </c>
      <c r="J132" s="28">
        <f t="shared" si="76"/>
        <v>4.6735423242258045E-2</v>
      </c>
      <c r="K132" s="27">
        <f t="shared" ref="K132:K139" si="78">-(E132-H132)</f>
        <v>-0.30573002221652373</v>
      </c>
      <c r="L132" s="27">
        <f t="shared" si="77"/>
        <v>-7.3601672015089048E-2</v>
      </c>
    </row>
    <row r="133" spans="1:12" x14ac:dyDescent="0.25">
      <c r="B133" s="26">
        <v>1550</v>
      </c>
      <c r="C133" s="26">
        <v>240000</v>
      </c>
      <c r="D133" s="27">
        <f t="shared" si="70"/>
        <v>0.33333333333333331</v>
      </c>
      <c r="E133" s="27">
        <f t="shared" si="71"/>
        <v>0.19902912621359223</v>
      </c>
      <c r="F133" s="27">
        <f t="shared" si="72"/>
        <v>0.24009697757658682</v>
      </c>
      <c r="G133" s="27">
        <f t="shared" si="73"/>
        <v>0.15243482236797534</v>
      </c>
      <c r="H133" s="27">
        <f t="shared" si="74"/>
        <v>0.2909085850325786</v>
      </c>
      <c r="I133" s="27">
        <f t="shared" si="75"/>
        <v>8.4418349528698131E-3</v>
      </c>
      <c r="J133" s="28">
        <f t="shared" si="76"/>
        <v>4.2209174764349065E-3</v>
      </c>
      <c r="K133" s="27">
        <f t="shared" si="78"/>
        <v>9.1879458818986376E-2</v>
      </c>
      <c r="L133" s="27">
        <f t="shared" si="77"/>
        <v>3.0626486272995457E-2</v>
      </c>
    </row>
    <row r="134" spans="1:12" x14ac:dyDescent="0.25">
      <c r="B134" s="26">
        <v>1600</v>
      </c>
      <c r="C134" s="26">
        <v>312000</v>
      </c>
      <c r="D134" s="27">
        <f t="shared" si="70"/>
        <v>0.37037037037037035</v>
      </c>
      <c r="E134" s="27">
        <f t="shared" si="71"/>
        <v>0.54854368932038833</v>
      </c>
      <c r="F134" s="27">
        <f t="shared" si="72"/>
        <v>0.24009697757658682</v>
      </c>
      <c r="G134" s="27">
        <f t="shared" si="73"/>
        <v>0.15243482236797534</v>
      </c>
      <c r="H134" s="27">
        <f t="shared" si="74"/>
        <v>0.29655431919435549</v>
      </c>
      <c r="I134" s="27">
        <f t="shared" si="75"/>
        <v>6.3498642656514767E-2</v>
      </c>
      <c r="J134" s="28">
        <f t="shared" si="76"/>
        <v>3.1749321328257384E-2</v>
      </c>
      <c r="K134" s="27">
        <f t="shared" si="78"/>
        <v>-0.25198937012603284</v>
      </c>
      <c r="L134" s="27">
        <f t="shared" si="77"/>
        <v>-9.3329396342975116E-2</v>
      </c>
    </row>
    <row r="135" spans="1:12" x14ac:dyDescent="0.25">
      <c r="B135" s="26">
        <v>1700</v>
      </c>
      <c r="C135" s="26">
        <v>279000</v>
      </c>
      <c r="D135" s="27">
        <f t="shared" si="70"/>
        <v>0.44444444444444442</v>
      </c>
      <c r="E135" s="27">
        <f t="shared" si="71"/>
        <v>0.38834951456310679</v>
      </c>
      <c r="F135" s="27">
        <f t="shared" si="72"/>
        <v>0.24009697757658682</v>
      </c>
      <c r="G135" s="27">
        <f t="shared" si="73"/>
        <v>0.15243482236797534</v>
      </c>
      <c r="H135" s="27">
        <f t="shared" si="74"/>
        <v>0.3078457875179092</v>
      </c>
      <c r="I135" s="27">
        <f t="shared" si="75"/>
        <v>6.4808500681676788E-3</v>
      </c>
      <c r="J135" s="28">
        <f t="shared" si="76"/>
        <v>3.2404250340838394E-3</v>
      </c>
      <c r="K135" s="27">
        <f t="shared" si="78"/>
        <v>-8.0503727045197593E-2</v>
      </c>
      <c r="L135" s="27">
        <f t="shared" si="77"/>
        <v>-3.5779434242310039E-2</v>
      </c>
    </row>
    <row r="136" spans="1:12" x14ac:dyDescent="0.25">
      <c r="B136" s="26">
        <v>1700</v>
      </c>
      <c r="C136" s="26">
        <v>310000</v>
      </c>
      <c r="D136" s="27">
        <f t="shared" si="70"/>
        <v>0.44444444444444442</v>
      </c>
      <c r="E136" s="27">
        <f t="shared" si="71"/>
        <v>0.53883495145631066</v>
      </c>
      <c r="F136" s="27">
        <f t="shared" si="72"/>
        <v>0.24009697757658682</v>
      </c>
      <c r="G136" s="27">
        <f t="shared" si="73"/>
        <v>0.15243482236797534</v>
      </c>
      <c r="H136" s="27">
        <f t="shared" si="74"/>
        <v>0.3078457875179092</v>
      </c>
      <c r="I136" s="27">
        <f t="shared" si="75"/>
        <v>5.3355993856961707E-2</v>
      </c>
      <c r="J136" s="28">
        <f t="shared" si="76"/>
        <v>2.6677996928480854E-2</v>
      </c>
      <c r="K136" s="27">
        <f t="shared" si="78"/>
        <v>-0.23098916393840146</v>
      </c>
      <c r="L136" s="27">
        <f t="shared" si="77"/>
        <v>-0.10266185063928954</v>
      </c>
    </row>
    <row r="137" spans="1:12" x14ac:dyDescent="0.25">
      <c r="B137" s="26">
        <v>1875</v>
      </c>
      <c r="C137" s="26">
        <v>308000</v>
      </c>
      <c r="D137" s="27">
        <f t="shared" si="70"/>
        <v>0.57407407407407407</v>
      </c>
      <c r="E137" s="27">
        <f t="shared" si="71"/>
        <v>0.529126213592233</v>
      </c>
      <c r="F137" s="27">
        <f t="shared" si="72"/>
        <v>0.24009697757658682</v>
      </c>
      <c r="G137" s="27">
        <f t="shared" si="73"/>
        <v>0.15243482236797534</v>
      </c>
      <c r="H137" s="27">
        <f t="shared" si="74"/>
        <v>0.3276058570841282</v>
      </c>
      <c r="I137" s="27">
        <f t="shared" si="75"/>
        <v>4.0610454087153657E-2</v>
      </c>
      <c r="J137" s="28">
        <f t="shared" si="76"/>
        <v>2.0305227043576828E-2</v>
      </c>
      <c r="K137" s="27">
        <f t="shared" si="78"/>
        <v>-0.20152035650810479</v>
      </c>
      <c r="L137" s="27">
        <f t="shared" si="77"/>
        <v>-0.11568761206946757</v>
      </c>
    </row>
    <row r="138" spans="1:12" x14ac:dyDescent="0.25">
      <c r="B138" s="26">
        <v>2350</v>
      </c>
      <c r="C138" s="26">
        <v>405000</v>
      </c>
      <c r="D138" s="27">
        <f t="shared" si="70"/>
        <v>0.92592592592592593</v>
      </c>
      <c r="E138" s="27">
        <f t="shared" si="71"/>
        <v>1</v>
      </c>
      <c r="F138" s="27">
        <f t="shared" si="72"/>
        <v>0.24009697757658682</v>
      </c>
      <c r="G138" s="27">
        <f t="shared" si="73"/>
        <v>0.15243482236797534</v>
      </c>
      <c r="H138" s="27">
        <f t="shared" si="74"/>
        <v>0.38124033162100845</v>
      </c>
      <c r="I138" s="27">
        <f t="shared" si="75"/>
        <v>0.38286352721247957</v>
      </c>
      <c r="J138" s="28">
        <f t="shared" si="76"/>
        <v>0.19143176360623979</v>
      </c>
      <c r="K138" s="27">
        <f t="shared" si="78"/>
        <v>-0.61875966837899155</v>
      </c>
      <c r="L138" s="27">
        <f t="shared" si="77"/>
        <v>-0.5729256188694366</v>
      </c>
    </row>
    <row r="139" spans="1:12" x14ac:dyDescent="0.25">
      <c r="B139" s="26">
        <v>2450</v>
      </c>
      <c r="C139" s="26">
        <v>324000</v>
      </c>
      <c r="D139" s="27">
        <f t="shared" si="70"/>
        <v>1</v>
      </c>
      <c r="E139" s="27">
        <f t="shared" si="71"/>
        <v>0.60679611650485432</v>
      </c>
      <c r="F139" s="27">
        <f t="shared" si="72"/>
        <v>0.24009697757658682</v>
      </c>
      <c r="G139" s="27">
        <f t="shared" si="73"/>
        <v>0.15243482236797534</v>
      </c>
      <c r="H139" s="27">
        <f t="shared" si="74"/>
        <v>0.39253179994456217</v>
      </c>
      <c r="I139" s="27">
        <f t="shared" si="75"/>
        <v>4.5909197351049084E-2</v>
      </c>
      <c r="J139" s="28">
        <f t="shared" si="76"/>
        <v>2.2954598675524542E-2</v>
      </c>
      <c r="K139" s="27">
        <f t="shared" si="78"/>
        <v>-0.21426431656029216</v>
      </c>
      <c r="L139" s="27">
        <f t="shared" si="77"/>
        <v>-0.21426431656029216</v>
      </c>
    </row>
    <row r="140" spans="1:12" x14ac:dyDescent="0.25">
      <c r="J140" s="29">
        <f>SUM(J130:J139)</f>
        <v>0.37742269796514122</v>
      </c>
      <c r="K140" s="30">
        <f>SUM(K130:K139)</f>
        <v>-1.5211097767045094</v>
      </c>
      <c r="L140" s="30">
        <f>SUM(L130:L139)</f>
        <v>-1.1663633229828732</v>
      </c>
    </row>
    <row r="141" spans="1:12" x14ac:dyDescent="0.25">
      <c r="J141" s="31" t="s">
        <v>61</v>
      </c>
      <c r="K141" s="32">
        <f>F130-0.01*K140</f>
        <v>0.25530807534363192</v>
      </c>
      <c r="L141" s="32">
        <f>G130-0.01*L140</f>
        <v>0.16409845559780406</v>
      </c>
    </row>
    <row r="143" spans="1:12" x14ac:dyDescent="0.25">
      <c r="A143">
        <v>10</v>
      </c>
      <c r="B143" s="25" t="s">
        <v>46</v>
      </c>
      <c r="C143" s="25" t="s">
        <v>47</v>
      </c>
      <c r="D143" s="43" t="s">
        <v>48</v>
      </c>
      <c r="E143" s="43"/>
      <c r="F143" s="25" t="s">
        <v>49</v>
      </c>
      <c r="G143" s="25" t="s">
        <v>62</v>
      </c>
      <c r="H143" s="25" t="s">
        <v>51</v>
      </c>
      <c r="I143" s="25"/>
      <c r="J143" s="25"/>
      <c r="K143" s="25"/>
      <c r="L143" s="25"/>
    </row>
    <row r="144" spans="1:12" x14ac:dyDescent="0.25">
      <c r="B144" s="25" t="s">
        <v>53</v>
      </c>
      <c r="C144" s="25" t="s">
        <v>54</v>
      </c>
      <c r="D144" s="25" t="s">
        <v>53</v>
      </c>
      <c r="E144" s="25" t="s">
        <v>54</v>
      </c>
      <c r="F144" s="25" t="s">
        <v>55</v>
      </c>
      <c r="G144" s="25" t="s">
        <v>56</v>
      </c>
      <c r="H144" s="25" t="s">
        <v>54</v>
      </c>
      <c r="I144" s="25" t="s">
        <v>57</v>
      </c>
      <c r="J144" s="25" t="s">
        <v>58</v>
      </c>
      <c r="K144" s="25" t="s">
        <v>59</v>
      </c>
      <c r="L144" s="25" t="s">
        <v>60</v>
      </c>
    </row>
    <row r="145" spans="1:12" x14ac:dyDescent="0.25">
      <c r="B145" s="26">
        <v>1100</v>
      </c>
      <c r="C145" s="26">
        <v>199000</v>
      </c>
      <c r="D145" s="27">
        <f>(B145-MIN($B$10:$B$19))/((MAX($B$10:$B$19))-MIN($B$10:$B$19))</f>
        <v>0</v>
      </c>
      <c r="E145" s="27">
        <f>(C145-MIN($C$10:$C$19))/((MAX($C$10:$C$19))-MIN($C$10:$C$19))</f>
        <v>0</v>
      </c>
      <c r="F145" s="27">
        <f>$K$141</f>
        <v>0.25530807534363192</v>
      </c>
      <c r="G145" s="27">
        <f>$L$141</f>
        <v>0.16409845559780406</v>
      </c>
      <c r="H145" s="27">
        <f>F145+G145*D145</f>
        <v>0.25530807534363192</v>
      </c>
      <c r="I145" s="27">
        <f>(E145-H145)^2</f>
        <v>6.5182213335669634E-2</v>
      </c>
      <c r="J145" s="28">
        <f>I145/2</f>
        <v>3.2591106667834817E-2</v>
      </c>
      <c r="K145" s="27">
        <f>-(E145-H145)</f>
        <v>0.25530807534363192</v>
      </c>
      <c r="L145" s="27">
        <f>-(E145-H145)*D145</f>
        <v>0</v>
      </c>
    </row>
    <row r="146" spans="1:12" x14ac:dyDescent="0.25">
      <c r="B146" s="26">
        <v>1400</v>
      </c>
      <c r="C146" s="26">
        <v>245000</v>
      </c>
      <c r="D146" s="27">
        <f t="shared" ref="D146:D154" si="79">(B146-MIN($B$10:$B$19))/((MAX($B$10:$B$19))-MIN($B$10:$B$19))</f>
        <v>0.22222222222222221</v>
      </c>
      <c r="E146" s="27">
        <f t="shared" ref="E146:E154" si="80">(C146-MIN($C$10:$C$19))/((MAX($C$10:$C$19))-MIN($C$10:$C$19))</f>
        <v>0.22330097087378642</v>
      </c>
      <c r="F146" s="27">
        <f t="shared" ref="F146:F154" si="81">$K$141</f>
        <v>0.25530807534363192</v>
      </c>
      <c r="G146" s="27">
        <f t="shared" ref="G146:G154" si="82">$L$141</f>
        <v>0.16409845559780406</v>
      </c>
      <c r="H146" s="27">
        <f t="shared" ref="H146:H154" si="83">F146+G146*D146</f>
        <v>0.2917743988098106</v>
      </c>
      <c r="I146" s="27">
        <f t="shared" ref="I146:I154" si="84">(E146-H146)^2</f>
        <v>4.6886103333098963E-3</v>
      </c>
      <c r="J146" s="28">
        <f t="shared" ref="J146:J154" si="85">I146/2</f>
        <v>2.3443051666549482E-3</v>
      </c>
      <c r="K146" s="27">
        <f>-(E146-H146)</f>
        <v>6.8473427936024178E-2</v>
      </c>
      <c r="L146" s="27">
        <f t="shared" ref="L146:L154" si="86">-(E146-H146)*D146</f>
        <v>1.5216317319116483E-2</v>
      </c>
    </row>
    <row r="147" spans="1:12" x14ac:dyDescent="0.25">
      <c r="B147" s="26">
        <v>1425</v>
      </c>
      <c r="C147" s="26">
        <v>319000</v>
      </c>
      <c r="D147" s="27">
        <f t="shared" si="79"/>
        <v>0.24074074074074073</v>
      </c>
      <c r="E147" s="27">
        <f t="shared" si="80"/>
        <v>0.58252427184466016</v>
      </c>
      <c r="F147" s="27">
        <f t="shared" si="81"/>
        <v>0.25530807534363192</v>
      </c>
      <c r="G147" s="27">
        <f t="shared" si="82"/>
        <v>0.16409845559780406</v>
      </c>
      <c r="H147" s="27">
        <f t="shared" si="83"/>
        <v>0.29481325909865885</v>
      </c>
      <c r="I147" s="27">
        <f t="shared" si="84"/>
        <v>8.2777626855329731E-2</v>
      </c>
      <c r="J147" s="28">
        <f t="shared" si="85"/>
        <v>4.1388813427664865E-2</v>
      </c>
      <c r="K147" s="27">
        <f t="shared" ref="K147:K154" si="87">-(E147-H147)</f>
        <v>-0.2877110127460013</v>
      </c>
      <c r="L147" s="27">
        <f t="shared" si="86"/>
        <v>-6.9263762327741049E-2</v>
      </c>
    </row>
    <row r="148" spans="1:12" x14ac:dyDescent="0.25">
      <c r="B148" s="26">
        <v>1550</v>
      </c>
      <c r="C148" s="26">
        <v>240000</v>
      </c>
      <c r="D148" s="27">
        <f t="shared" si="79"/>
        <v>0.33333333333333331</v>
      </c>
      <c r="E148" s="27">
        <f t="shared" si="80"/>
        <v>0.19902912621359223</v>
      </c>
      <c r="F148" s="27">
        <f t="shared" si="81"/>
        <v>0.25530807534363192</v>
      </c>
      <c r="G148" s="27">
        <f t="shared" si="82"/>
        <v>0.16409845559780406</v>
      </c>
      <c r="H148" s="27">
        <f t="shared" si="83"/>
        <v>0.31000756054289996</v>
      </c>
      <c r="I148" s="27">
        <f t="shared" si="84"/>
        <v>1.231621288618447E-2</v>
      </c>
      <c r="J148" s="28">
        <f t="shared" si="85"/>
        <v>6.1581064430922348E-3</v>
      </c>
      <c r="K148" s="27">
        <f t="shared" si="87"/>
        <v>0.11097843432930773</v>
      </c>
      <c r="L148" s="27">
        <f t="shared" si="86"/>
        <v>3.6992811443102576E-2</v>
      </c>
    </row>
    <row r="149" spans="1:12" x14ac:dyDescent="0.25">
      <c r="B149" s="26">
        <v>1600</v>
      </c>
      <c r="C149" s="26">
        <v>312000</v>
      </c>
      <c r="D149" s="27">
        <f t="shared" si="79"/>
        <v>0.37037037037037035</v>
      </c>
      <c r="E149" s="27">
        <f t="shared" si="80"/>
        <v>0.54854368932038833</v>
      </c>
      <c r="F149" s="27">
        <f t="shared" si="81"/>
        <v>0.25530807534363192</v>
      </c>
      <c r="G149" s="27">
        <f t="shared" si="82"/>
        <v>0.16409845559780406</v>
      </c>
      <c r="H149" s="27">
        <f t="shared" si="83"/>
        <v>0.31608528112059642</v>
      </c>
      <c r="I149" s="27">
        <f t="shared" si="84"/>
        <v>5.4036911542781084E-2</v>
      </c>
      <c r="J149" s="28">
        <f t="shared" si="85"/>
        <v>2.7018455771390542E-2</v>
      </c>
      <c r="K149" s="27">
        <f t="shared" si="87"/>
        <v>-0.23245840819979191</v>
      </c>
      <c r="L149" s="27">
        <f t="shared" si="86"/>
        <v>-8.6095706740663663E-2</v>
      </c>
    </row>
    <row r="150" spans="1:12" x14ac:dyDescent="0.25">
      <c r="B150" s="26">
        <v>1700</v>
      </c>
      <c r="C150" s="26">
        <v>279000</v>
      </c>
      <c r="D150" s="27">
        <f t="shared" si="79"/>
        <v>0.44444444444444442</v>
      </c>
      <c r="E150" s="27">
        <f t="shared" si="80"/>
        <v>0.38834951456310679</v>
      </c>
      <c r="F150" s="27">
        <f t="shared" si="81"/>
        <v>0.25530807534363192</v>
      </c>
      <c r="G150" s="27">
        <f t="shared" si="82"/>
        <v>0.16409845559780406</v>
      </c>
      <c r="H150" s="27">
        <f t="shared" si="83"/>
        <v>0.32824072227598927</v>
      </c>
      <c r="I150" s="27">
        <f t="shared" si="84"/>
        <v>3.6130669102158383E-3</v>
      </c>
      <c r="J150" s="28">
        <f t="shared" si="85"/>
        <v>1.8065334551079192E-3</v>
      </c>
      <c r="K150" s="27">
        <f t="shared" si="87"/>
        <v>-6.0108792287117518E-2</v>
      </c>
      <c r="L150" s="27">
        <f t="shared" si="86"/>
        <v>-2.6715018794274452E-2</v>
      </c>
    </row>
    <row r="151" spans="1:12" x14ac:dyDescent="0.25">
      <c r="B151" s="26">
        <v>1700</v>
      </c>
      <c r="C151" s="26">
        <v>310000</v>
      </c>
      <c r="D151" s="27">
        <f t="shared" si="79"/>
        <v>0.44444444444444442</v>
      </c>
      <c r="E151" s="27">
        <f t="shared" si="80"/>
        <v>0.53883495145631066</v>
      </c>
      <c r="F151" s="27">
        <f t="shared" si="81"/>
        <v>0.25530807534363192</v>
      </c>
      <c r="G151" s="27">
        <f t="shared" si="82"/>
        <v>0.16409845559780406</v>
      </c>
      <c r="H151" s="27">
        <f t="shared" si="83"/>
        <v>0.32824072227598927</v>
      </c>
      <c r="I151" s="27">
        <f t="shared" si="84"/>
        <v>4.4349929364053728E-2</v>
      </c>
      <c r="J151" s="28">
        <f t="shared" si="85"/>
        <v>2.2174964682026864E-2</v>
      </c>
      <c r="K151" s="27">
        <f t="shared" si="87"/>
        <v>-0.21059422918032139</v>
      </c>
      <c r="L151" s="27">
        <f t="shared" si="86"/>
        <v>-9.359743519125395E-2</v>
      </c>
    </row>
    <row r="152" spans="1:12" x14ac:dyDescent="0.25">
      <c r="B152" s="26">
        <v>1875</v>
      </c>
      <c r="C152" s="26">
        <v>308000</v>
      </c>
      <c r="D152" s="27">
        <f t="shared" si="79"/>
        <v>0.57407407407407407</v>
      </c>
      <c r="E152" s="27">
        <f t="shared" si="80"/>
        <v>0.529126213592233</v>
      </c>
      <c r="F152" s="27">
        <f t="shared" si="81"/>
        <v>0.25530807534363192</v>
      </c>
      <c r="G152" s="27">
        <f t="shared" si="82"/>
        <v>0.16409845559780406</v>
      </c>
      <c r="H152" s="27">
        <f t="shared" si="83"/>
        <v>0.34951274429792684</v>
      </c>
      <c r="I152" s="27">
        <f t="shared" si="84"/>
        <v>3.2260998351936659E-2</v>
      </c>
      <c r="J152" s="28">
        <f t="shared" si="85"/>
        <v>1.613049917596833E-2</v>
      </c>
      <c r="K152" s="27">
        <f t="shared" si="87"/>
        <v>-0.17961346929430616</v>
      </c>
      <c r="L152" s="27">
        <f t="shared" si="86"/>
        <v>-0.10311143607636095</v>
      </c>
    </row>
    <row r="153" spans="1:12" x14ac:dyDescent="0.25">
      <c r="B153" s="26">
        <v>2350</v>
      </c>
      <c r="C153" s="26">
        <v>405000</v>
      </c>
      <c r="D153" s="27">
        <f t="shared" si="79"/>
        <v>0.92592592592592593</v>
      </c>
      <c r="E153" s="27">
        <f t="shared" si="80"/>
        <v>1</v>
      </c>
      <c r="F153" s="27">
        <f t="shared" si="81"/>
        <v>0.25530807534363192</v>
      </c>
      <c r="G153" s="27">
        <f t="shared" si="82"/>
        <v>0.16409845559780406</v>
      </c>
      <c r="H153" s="27">
        <f t="shared" si="83"/>
        <v>0.40725108978604307</v>
      </c>
      <c r="I153" s="27">
        <f t="shared" si="84"/>
        <v>0.35135127055983356</v>
      </c>
      <c r="J153" s="28">
        <f t="shared" si="85"/>
        <v>0.17567563527991678</v>
      </c>
      <c r="K153" s="27">
        <f t="shared" si="87"/>
        <v>-0.59274891021395693</v>
      </c>
      <c r="L153" s="27">
        <f t="shared" si="86"/>
        <v>-0.54884158353144163</v>
      </c>
    </row>
    <row r="154" spans="1:12" x14ac:dyDescent="0.25">
      <c r="B154" s="26">
        <v>2450</v>
      </c>
      <c r="C154" s="26">
        <v>324000</v>
      </c>
      <c r="D154" s="27">
        <f t="shared" si="79"/>
        <v>1</v>
      </c>
      <c r="E154" s="27">
        <f t="shared" si="80"/>
        <v>0.60679611650485432</v>
      </c>
      <c r="F154" s="27">
        <f t="shared" si="81"/>
        <v>0.25530807534363192</v>
      </c>
      <c r="G154" s="27">
        <f t="shared" si="82"/>
        <v>0.16409845559780406</v>
      </c>
      <c r="H154" s="27">
        <f t="shared" si="83"/>
        <v>0.41940653094143598</v>
      </c>
      <c r="I154" s="27">
        <f t="shared" si="84"/>
        <v>3.5114856777629683E-2</v>
      </c>
      <c r="J154" s="28">
        <f t="shared" si="85"/>
        <v>1.7557428388814841E-2</v>
      </c>
      <c r="K154" s="27">
        <f t="shared" si="87"/>
        <v>-0.18738958556341834</v>
      </c>
      <c r="L154" s="27">
        <f t="shared" si="86"/>
        <v>-0.18738958556341834</v>
      </c>
    </row>
    <row r="155" spans="1:12" x14ac:dyDescent="0.25">
      <c r="J155" s="29">
        <f>SUM(J145:J154)</f>
        <v>0.34284584845847216</v>
      </c>
      <c r="K155" s="30">
        <f>SUM(K145:K154)</f>
        <v>-1.3158644698759496</v>
      </c>
      <c r="L155" s="30">
        <f>SUM(L145:L154)</f>
        <v>-1.062805399462935</v>
      </c>
    </row>
    <row r="156" spans="1:12" x14ac:dyDescent="0.25">
      <c r="J156" s="31" t="s">
        <v>61</v>
      </c>
      <c r="K156" s="32">
        <f>F145-0.01*K155</f>
        <v>0.26846672004239142</v>
      </c>
      <c r="L156" s="32">
        <f>G145-0.01*L155</f>
        <v>0.17472650959243341</v>
      </c>
    </row>
    <row r="158" spans="1:12" x14ac:dyDescent="0.25">
      <c r="A158">
        <v>11</v>
      </c>
      <c r="B158" s="25" t="s">
        <v>46</v>
      </c>
      <c r="C158" s="25" t="s">
        <v>47</v>
      </c>
      <c r="D158" s="43" t="s">
        <v>48</v>
      </c>
      <c r="E158" s="43"/>
      <c r="F158" s="25" t="s">
        <v>49</v>
      </c>
      <c r="G158" s="25" t="s">
        <v>62</v>
      </c>
      <c r="H158" s="25" t="s">
        <v>51</v>
      </c>
      <c r="I158" s="25"/>
      <c r="J158" s="25"/>
      <c r="K158" s="25"/>
      <c r="L158" s="25"/>
    </row>
    <row r="159" spans="1:12" x14ac:dyDescent="0.25">
      <c r="B159" s="25" t="s">
        <v>53</v>
      </c>
      <c r="C159" s="25" t="s">
        <v>54</v>
      </c>
      <c r="D159" s="25" t="s">
        <v>53</v>
      </c>
      <c r="E159" s="25" t="s">
        <v>54</v>
      </c>
      <c r="F159" s="25" t="s">
        <v>55</v>
      </c>
      <c r="G159" s="25" t="s">
        <v>56</v>
      </c>
      <c r="H159" s="25" t="s">
        <v>54</v>
      </c>
      <c r="I159" s="25" t="s">
        <v>57</v>
      </c>
      <c r="J159" s="25" t="s">
        <v>58</v>
      </c>
      <c r="K159" s="25" t="s">
        <v>59</v>
      </c>
      <c r="L159" s="25" t="s">
        <v>60</v>
      </c>
    </row>
    <row r="160" spans="1:12" x14ac:dyDescent="0.25">
      <c r="B160" s="26">
        <v>1100</v>
      </c>
      <c r="C160" s="26">
        <v>199000</v>
      </c>
      <c r="D160" s="27">
        <f>(B160-MIN($B$10:$B$19))/((MAX($B$10:$B$19))-MIN($B$10:$B$19))</f>
        <v>0</v>
      </c>
      <c r="E160" s="27">
        <f>(C160-MIN($C$10:$C$19))/((MAX($C$10:$C$19))-MIN($C$10:$C$19))</f>
        <v>0</v>
      </c>
      <c r="F160" s="27">
        <f>$K$156</f>
        <v>0.26846672004239142</v>
      </c>
      <c r="G160" s="27">
        <f>$L$156</f>
        <v>0.17472650959243341</v>
      </c>
      <c r="H160" s="27">
        <f>F160+G160*D160</f>
        <v>0.26846672004239142</v>
      </c>
      <c r="I160" s="27">
        <f>(E160-H160)^2</f>
        <v>7.2074379770319774E-2</v>
      </c>
      <c r="J160" s="28">
        <f>I160/2</f>
        <v>3.6037189885159887E-2</v>
      </c>
      <c r="K160" s="27">
        <f>-(E160-H160)</f>
        <v>0.26846672004239142</v>
      </c>
      <c r="L160" s="27">
        <f>-(E160-H160)*D160</f>
        <v>0</v>
      </c>
    </row>
    <row r="161" spans="1:12" x14ac:dyDescent="0.25">
      <c r="B161" s="26">
        <v>1400</v>
      </c>
      <c r="C161" s="26">
        <v>245000</v>
      </c>
      <c r="D161" s="27">
        <f t="shared" ref="D161:D169" si="88">(B161-MIN($B$10:$B$19))/((MAX($B$10:$B$19))-MIN($B$10:$B$19))</f>
        <v>0.22222222222222221</v>
      </c>
      <c r="E161" s="27">
        <f t="shared" ref="E161:E169" si="89">(C161-MIN($C$10:$C$19))/((MAX($C$10:$C$19))-MIN($C$10:$C$19))</f>
        <v>0.22330097087378642</v>
      </c>
      <c r="F161" s="27">
        <f t="shared" ref="F161:F169" si="90">$K$141</f>
        <v>0.25530807534363192</v>
      </c>
      <c r="G161" s="27">
        <f t="shared" ref="G161:G169" si="91">$L$141</f>
        <v>0.16409845559780406</v>
      </c>
      <c r="H161" s="27">
        <f t="shared" ref="H161:H169" si="92">F161+G161*D161</f>
        <v>0.2917743988098106</v>
      </c>
      <c r="I161" s="27">
        <f t="shared" ref="I161:I169" si="93">(E161-H161)^2</f>
        <v>4.6886103333098963E-3</v>
      </c>
      <c r="J161" s="28">
        <f t="shared" ref="J161:J169" si="94">I161/2</f>
        <v>2.3443051666549482E-3</v>
      </c>
      <c r="K161" s="27">
        <f>-(E161-H161)</f>
        <v>6.8473427936024178E-2</v>
      </c>
      <c r="L161" s="27">
        <f t="shared" ref="L161:L169" si="95">-(E161-H161)*D161</f>
        <v>1.5216317319116483E-2</v>
      </c>
    </row>
    <row r="162" spans="1:12" x14ac:dyDescent="0.25">
      <c r="B162" s="26">
        <v>1425</v>
      </c>
      <c r="C162" s="26">
        <v>319000</v>
      </c>
      <c r="D162" s="27">
        <f t="shared" si="88"/>
        <v>0.24074074074074073</v>
      </c>
      <c r="E162" s="27">
        <f t="shared" si="89"/>
        <v>0.58252427184466016</v>
      </c>
      <c r="F162" s="27">
        <f t="shared" si="90"/>
        <v>0.25530807534363192</v>
      </c>
      <c r="G162" s="27">
        <f t="shared" si="91"/>
        <v>0.16409845559780406</v>
      </c>
      <c r="H162" s="27">
        <f t="shared" si="92"/>
        <v>0.29481325909865885</v>
      </c>
      <c r="I162" s="27">
        <f t="shared" si="93"/>
        <v>8.2777626855329731E-2</v>
      </c>
      <c r="J162" s="28">
        <f t="shared" si="94"/>
        <v>4.1388813427664865E-2</v>
      </c>
      <c r="K162" s="27">
        <f t="shared" ref="K162:K169" si="96">-(E162-H162)</f>
        <v>-0.2877110127460013</v>
      </c>
      <c r="L162" s="27">
        <f t="shared" si="95"/>
        <v>-6.9263762327741049E-2</v>
      </c>
    </row>
    <row r="163" spans="1:12" x14ac:dyDescent="0.25">
      <c r="B163" s="26">
        <v>1550</v>
      </c>
      <c r="C163" s="26">
        <v>240000</v>
      </c>
      <c r="D163" s="27">
        <f t="shared" si="88"/>
        <v>0.33333333333333331</v>
      </c>
      <c r="E163" s="27">
        <f t="shared" si="89"/>
        <v>0.19902912621359223</v>
      </c>
      <c r="F163" s="27">
        <f t="shared" si="90"/>
        <v>0.25530807534363192</v>
      </c>
      <c r="G163" s="27">
        <f t="shared" si="91"/>
        <v>0.16409845559780406</v>
      </c>
      <c r="H163" s="27">
        <f t="shared" si="92"/>
        <v>0.31000756054289996</v>
      </c>
      <c r="I163" s="27">
        <f t="shared" si="93"/>
        <v>1.231621288618447E-2</v>
      </c>
      <c r="J163" s="28">
        <f t="shared" si="94"/>
        <v>6.1581064430922348E-3</v>
      </c>
      <c r="K163" s="27">
        <f t="shared" si="96"/>
        <v>0.11097843432930773</v>
      </c>
      <c r="L163" s="27">
        <f t="shared" si="95"/>
        <v>3.6992811443102576E-2</v>
      </c>
    </row>
    <row r="164" spans="1:12" x14ac:dyDescent="0.25">
      <c r="B164" s="26">
        <v>1600</v>
      </c>
      <c r="C164" s="26">
        <v>312000</v>
      </c>
      <c r="D164" s="27">
        <f t="shared" si="88"/>
        <v>0.37037037037037035</v>
      </c>
      <c r="E164" s="27">
        <f t="shared" si="89"/>
        <v>0.54854368932038833</v>
      </c>
      <c r="F164" s="27">
        <f t="shared" si="90"/>
        <v>0.25530807534363192</v>
      </c>
      <c r="G164" s="27">
        <f t="shared" si="91"/>
        <v>0.16409845559780406</v>
      </c>
      <c r="H164" s="27">
        <f t="shared" si="92"/>
        <v>0.31608528112059642</v>
      </c>
      <c r="I164" s="27">
        <f t="shared" si="93"/>
        <v>5.4036911542781084E-2</v>
      </c>
      <c r="J164" s="28">
        <f t="shared" si="94"/>
        <v>2.7018455771390542E-2</v>
      </c>
      <c r="K164" s="27">
        <f t="shared" si="96"/>
        <v>-0.23245840819979191</v>
      </c>
      <c r="L164" s="27">
        <f t="shared" si="95"/>
        <v>-8.6095706740663663E-2</v>
      </c>
    </row>
    <row r="165" spans="1:12" x14ac:dyDescent="0.25">
      <c r="B165" s="26">
        <v>1700</v>
      </c>
      <c r="C165" s="26">
        <v>279000</v>
      </c>
      <c r="D165" s="27">
        <f t="shared" si="88"/>
        <v>0.44444444444444442</v>
      </c>
      <c r="E165" s="27">
        <f t="shared" si="89"/>
        <v>0.38834951456310679</v>
      </c>
      <c r="F165" s="27">
        <f t="shared" si="90"/>
        <v>0.25530807534363192</v>
      </c>
      <c r="G165" s="27">
        <f t="shared" si="91"/>
        <v>0.16409845559780406</v>
      </c>
      <c r="H165" s="27">
        <f t="shared" si="92"/>
        <v>0.32824072227598927</v>
      </c>
      <c r="I165" s="27">
        <f t="shared" si="93"/>
        <v>3.6130669102158383E-3</v>
      </c>
      <c r="J165" s="28">
        <f t="shared" si="94"/>
        <v>1.8065334551079192E-3</v>
      </c>
      <c r="K165" s="27">
        <f t="shared" si="96"/>
        <v>-6.0108792287117518E-2</v>
      </c>
      <c r="L165" s="27">
        <f t="shared" si="95"/>
        <v>-2.6715018794274452E-2</v>
      </c>
    </row>
    <row r="166" spans="1:12" x14ac:dyDescent="0.25">
      <c r="B166" s="26">
        <v>1700</v>
      </c>
      <c r="C166" s="26">
        <v>310000</v>
      </c>
      <c r="D166" s="27">
        <f t="shared" si="88"/>
        <v>0.44444444444444442</v>
      </c>
      <c r="E166" s="27">
        <f t="shared" si="89"/>
        <v>0.53883495145631066</v>
      </c>
      <c r="F166" s="27">
        <f t="shared" si="90"/>
        <v>0.25530807534363192</v>
      </c>
      <c r="G166" s="27">
        <f t="shared" si="91"/>
        <v>0.16409845559780406</v>
      </c>
      <c r="H166" s="27">
        <f t="shared" si="92"/>
        <v>0.32824072227598927</v>
      </c>
      <c r="I166" s="27">
        <f t="shared" si="93"/>
        <v>4.4349929364053728E-2</v>
      </c>
      <c r="J166" s="28">
        <f t="shared" si="94"/>
        <v>2.2174964682026864E-2</v>
      </c>
      <c r="K166" s="27">
        <f t="shared" si="96"/>
        <v>-0.21059422918032139</v>
      </c>
      <c r="L166" s="27">
        <f t="shared" si="95"/>
        <v>-9.359743519125395E-2</v>
      </c>
    </row>
    <row r="167" spans="1:12" x14ac:dyDescent="0.25">
      <c r="B167" s="26">
        <v>1875</v>
      </c>
      <c r="C167" s="26">
        <v>308000</v>
      </c>
      <c r="D167" s="27">
        <f t="shared" si="88"/>
        <v>0.57407407407407407</v>
      </c>
      <c r="E167" s="27">
        <f t="shared" si="89"/>
        <v>0.529126213592233</v>
      </c>
      <c r="F167" s="27">
        <f t="shared" si="90"/>
        <v>0.25530807534363192</v>
      </c>
      <c r="G167" s="27">
        <f t="shared" si="91"/>
        <v>0.16409845559780406</v>
      </c>
      <c r="H167" s="27">
        <f t="shared" si="92"/>
        <v>0.34951274429792684</v>
      </c>
      <c r="I167" s="27">
        <f t="shared" si="93"/>
        <v>3.2260998351936659E-2</v>
      </c>
      <c r="J167" s="28">
        <f t="shared" si="94"/>
        <v>1.613049917596833E-2</v>
      </c>
      <c r="K167" s="27">
        <f t="shared" si="96"/>
        <v>-0.17961346929430616</v>
      </c>
      <c r="L167" s="27">
        <f t="shared" si="95"/>
        <v>-0.10311143607636095</v>
      </c>
    </row>
    <row r="168" spans="1:12" x14ac:dyDescent="0.25">
      <c r="B168" s="26">
        <v>2350</v>
      </c>
      <c r="C168" s="26">
        <v>405000</v>
      </c>
      <c r="D168" s="27">
        <f t="shared" si="88"/>
        <v>0.92592592592592593</v>
      </c>
      <c r="E168" s="27">
        <f t="shared" si="89"/>
        <v>1</v>
      </c>
      <c r="F168" s="27">
        <f t="shared" si="90"/>
        <v>0.25530807534363192</v>
      </c>
      <c r="G168" s="27">
        <f t="shared" si="91"/>
        <v>0.16409845559780406</v>
      </c>
      <c r="H168" s="27">
        <f t="shared" si="92"/>
        <v>0.40725108978604307</v>
      </c>
      <c r="I168" s="27">
        <f t="shared" si="93"/>
        <v>0.35135127055983356</v>
      </c>
      <c r="J168" s="28">
        <f t="shared" si="94"/>
        <v>0.17567563527991678</v>
      </c>
      <c r="K168" s="27">
        <f t="shared" si="96"/>
        <v>-0.59274891021395693</v>
      </c>
      <c r="L168" s="27">
        <f t="shared" si="95"/>
        <v>-0.54884158353144163</v>
      </c>
    </row>
    <row r="169" spans="1:12" x14ac:dyDescent="0.25">
      <c r="B169" s="26">
        <v>2450</v>
      </c>
      <c r="C169" s="26">
        <v>324000</v>
      </c>
      <c r="D169" s="27">
        <f t="shared" si="88"/>
        <v>1</v>
      </c>
      <c r="E169" s="27">
        <f t="shared" si="89"/>
        <v>0.60679611650485432</v>
      </c>
      <c r="F169" s="27">
        <f t="shared" si="90"/>
        <v>0.25530807534363192</v>
      </c>
      <c r="G169" s="27">
        <f t="shared" si="91"/>
        <v>0.16409845559780406</v>
      </c>
      <c r="H169" s="27">
        <f t="shared" si="92"/>
        <v>0.41940653094143598</v>
      </c>
      <c r="I169" s="27">
        <f t="shared" si="93"/>
        <v>3.5114856777629683E-2</v>
      </c>
      <c r="J169" s="28">
        <f t="shared" si="94"/>
        <v>1.7557428388814841E-2</v>
      </c>
      <c r="K169" s="27">
        <f t="shared" si="96"/>
        <v>-0.18738958556341834</v>
      </c>
      <c r="L169" s="27">
        <f t="shared" si="95"/>
        <v>-0.18738958556341834</v>
      </c>
    </row>
    <row r="170" spans="1:12" x14ac:dyDescent="0.25">
      <c r="J170" s="29">
        <f>SUM(J160:J169)</f>
        <v>0.34629193167579725</v>
      </c>
      <c r="K170" s="30">
        <f>SUM(K160:K169)</f>
        <v>-1.3027058251771901</v>
      </c>
      <c r="L170" s="30">
        <f>SUM(L160:L169)</f>
        <v>-1.062805399462935</v>
      </c>
    </row>
    <row r="171" spans="1:12" x14ac:dyDescent="0.25">
      <c r="J171" s="31" t="s">
        <v>61</v>
      </c>
      <c r="K171" s="32">
        <f>F160-0.01*K170</f>
        <v>0.28149377829416333</v>
      </c>
      <c r="L171" s="32">
        <f>G160-0.01*L170</f>
        <v>0.18535456358706276</v>
      </c>
    </row>
    <row r="173" spans="1:12" x14ac:dyDescent="0.25">
      <c r="A173">
        <v>12</v>
      </c>
      <c r="B173" s="25" t="s">
        <v>46</v>
      </c>
      <c r="C173" s="25" t="s">
        <v>47</v>
      </c>
      <c r="D173" s="43" t="s">
        <v>48</v>
      </c>
      <c r="E173" s="43"/>
      <c r="F173" s="25" t="s">
        <v>49</v>
      </c>
      <c r="G173" s="25" t="s">
        <v>62</v>
      </c>
      <c r="H173" s="25" t="s">
        <v>51</v>
      </c>
      <c r="I173" s="25"/>
      <c r="J173" s="25"/>
      <c r="K173" s="25"/>
      <c r="L173" s="25"/>
    </row>
    <row r="174" spans="1:12" x14ac:dyDescent="0.25">
      <c r="B174" s="25" t="s">
        <v>53</v>
      </c>
      <c r="C174" s="25" t="s">
        <v>54</v>
      </c>
      <c r="D174" s="25" t="s">
        <v>53</v>
      </c>
      <c r="E174" s="25" t="s">
        <v>54</v>
      </c>
      <c r="F174" s="25" t="s">
        <v>55</v>
      </c>
      <c r="G174" s="25" t="s">
        <v>56</v>
      </c>
      <c r="H174" s="25" t="s">
        <v>54</v>
      </c>
      <c r="I174" s="25" t="s">
        <v>57</v>
      </c>
      <c r="J174" s="25" t="s">
        <v>58</v>
      </c>
      <c r="K174" s="25" t="s">
        <v>59</v>
      </c>
      <c r="L174" s="25" t="s">
        <v>60</v>
      </c>
    </row>
    <row r="175" spans="1:12" x14ac:dyDescent="0.25">
      <c r="B175" s="26">
        <v>1100</v>
      </c>
      <c r="C175" s="26">
        <v>199000</v>
      </c>
      <c r="D175" s="27">
        <f>(B175-MIN($B$10:$B$19))/((MAX($B$10:$B$19))-MIN($B$10:$B$19))</f>
        <v>0</v>
      </c>
      <c r="E175" s="27">
        <f>(C175-MIN($C$10:$C$19))/((MAX($C$10:$C$19))-MIN($C$10:$C$19))</f>
        <v>0</v>
      </c>
      <c r="F175" s="27">
        <f>$K$171</f>
        <v>0.28149377829416333</v>
      </c>
      <c r="G175" s="27">
        <f>$L$171</f>
        <v>0.18535456358706276</v>
      </c>
      <c r="H175" s="27">
        <f>F175+G175*D175</f>
        <v>0.28149377829416333</v>
      </c>
      <c r="I175" s="27">
        <f>(E175-H175)^2</f>
        <v>7.923874721832358E-2</v>
      </c>
      <c r="J175" s="28">
        <f>I175/2</f>
        <v>3.961937360916179E-2</v>
      </c>
      <c r="K175" s="27">
        <f>-(E175-H175)</f>
        <v>0.28149377829416333</v>
      </c>
      <c r="L175" s="27">
        <f>-(E175-H175)*D175</f>
        <v>0</v>
      </c>
    </row>
    <row r="176" spans="1:12" x14ac:dyDescent="0.25">
      <c r="B176" s="26">
        <v>1400</v>
      </c>
      <c r="C176" s="26">
        <v>245000</v>
      </c>
      <c r="D176" s="27">
        <f t="shared" ref="D176:D184" si="97">(B176-MIN($B$10:$B$19))/((MAX($B$10:$B$19))-MIN($B$10:$B$19))</f>
        <v>0.22222222222222221</v>
      </c>
      <c r="E176" s="27">
        <f t="shared" ref="E176:E184" si="98">(C176-MIN($C$10:$C$19))/((MAX($C$10:$C$19))-MIN($C$10:$C$19))</f>
        <v>0.22330097087378642</v>
      </c>
      <c r="F176" s="27">
        <f t="shared" ref="F176:F184" si="99">$K$171</f>
        <v>0.28149377829416333</v>
      </c>
      <c r="G176" s="27">
        <f t="shared" ref="G176:G184" si="100">$L$171</f>
        <v>0.18535456358706276</v>
      </c>
      <c r="H176" s="27">
        <f t="shared" ref="H176:H184" si="101">F176+G176*D176</f>
        <v>0.32268368131351061</v>
      </c>
      <c r="I176" s="27">
        <f t="shared" ref="I176:I184" si="102">(E176-H176)^2</f>
        <v>9.876923134346063E-3</v>
      </c>
      <c r="J176" s="28">
        <f t="shared" ref="J176:J184" si="103">I176/2</f>
        <v>4.9384615671730315E-3</v>
      </c>
      <c r="K176" s="27">
        <f>-(E176-H176)</f>
        <v>9.9382710439724187E-2</v>
      </c>
      <c r="L176" s="27">
        <f t="shared" ref="L176:L184" si="104">-(E176-H176)*D176</f>
        <v>2.2085046764383151E-2</v>
      </c>
    </row>
    <row r="177" spans="1:12" x14ac:dyDescent="0.25">
      <c r="B177" s="26">
        <v>1425</v>
      </c>
      <c r="C177" s="26">
        <v>319000</v>
      </c>
      <c r="D177" s="27">
        <f t="shared" si="97"/>
        <v>0.24074074074074073</v>
      </c>
      <c r="E177" s="27">
        <f t="shared" si="98"/>
        <v>0.58252427184466016</v>
      </c>
      <c r="F177" s="27">
        <f t="shared" si="99"/>
        <v>0.28149377829416333</v>
      </c>
      <c r="G177" s="27">
        <f t="shared" si="100"/>
        <v>0.18535456358706276</v>
      </c>
      <c r="H177" s="27">
        <f t="shared" si="101"/>
        <v>0.32611617323178954</v>
      </c>
      <c r="I177" s="27">
        <f t="shared" si="102"/>
        <v>6.5745113034267583E-2</v>
      </c>
      <c r="J177" s="28">
        <f t="shared" si="103"/>
        <v>3.2872556517133791E-2</v>
      </c>
      <c r="K177" s="27">
        <f t="shared" ref="K177:K184" si="105">-(E177-H177)</f>
        <v>-0.25640809861287062</v>
      </c>
      <c r="L177" s="27">
        <f t="shared" si="104"/>
        <v>-6.172787559198737E-2</v>
      </c>
    </row>
    <row r="178" spans="1:12" x14ac:dyDescent="0.25">
      <c r="B178" s="26">
        <v>1550</v>
      </c>
      <c r="C178" s="26">
        <v>240000</v>
      </c>
      <c r="D178" s="27">
        <f t="shared" si="97"/>
        <v>0.33333333333333331</v>
      </c>
      <c r="E178" s="27">
        <f t="shared" si="98"/>
        <v>0.19902912621359223</v>
      </c>
      <c r="F178" s="27">
        <f t="shared" si="99"/>
        <v>0.28149377829416333</v>
      </c>
      <c r="G178" s="27">
        <f t="shared" si="100"/>
        <v>0.18535456358706276</v>
      </c>
      <c r="H178" s="27">
        <f t="shared" si="101"/>
        <v>0.34327863282318427</v>
      </c>
      <c r="I178" s="27">
        <f t="shared" si="102"/>
        <v>2.0807920157110738E-2</v>
      </c>
      <c r="J178" s="28">
        <f t="shared" si="103"/>
        <v>1.0403960078555369E-2</v>
      </c>
      <c r="K178" s="27">
        <f t="shared" si="105"/>
        <v>0.14424950660959204</v>
      </c>
      <c r="L178" s="27">
        <f t="shared" si="104"/>
        <v>4.808316886986401E-2</v>
      </c>
    </row>
    <row r="179" spans="1:12" x14ac:dyDescent="0.25">
      <c r="B179" s="26">
        <v>1600</v>
      </c>
      <c r="C179" s="26">
        <v>312000</v>
      </c>
      <c r="D179" s="27">
        <f t="shared" si="97"/>
        <v>0.37037037037037035</v>
      </c>
      <c r="E179" s="27">
        <f t="shared" si="98"/>
        <v>0.54854368932038833</v>
      </c>
      <c r="F179" s="27">
        <f t="shared" si="99"/>
        <v>0.28149377829416333</v>
      </c>
      <c r="G179" s="27">
        <f t="shared" si="100"/>
        <v>0.18535456358706276</v>
      </c>
      <c r="H179" s="27">
        <f t="shared" si="101"/>
        <v>0.35014361665974214</v>
      </c>
      <c r="I179" s="27">
        <f t="shared" si="102"/>
        <v>3.9362588831749687E-2</v>
      </c>
      <c r="J179" s="28">
        <f t="shared" si="103"/>
        <v>1.9681294415874843E-2</v>
      </c>
      <c r="K179" s="27">
        <f t="shared" si="105"/>
        <v>-0.19840007266064619</v>
      </c>
      <c r="L179" s="27">
        <f t="shared" si="104"/>
        <v>-7.3481508392831921E-2</v>
      </c>
    </row>
    <row r="180" spans="1:12" x14ac:dyDescent="0.25">
      <c r="B180" s="26">
        <v>1700</v>
      </c>
      <c r="C180" s="26">
        <v>279000</v>
      </c>
      <c r="D180" s="27">
        <f t="shared" si="97"/>
        <v>0.44444444444444442</v>
      </c>
      <c r="E180" s="27">
        <f t="shared" si="98"/>
        <v>0.38834951456310679</v>
      </c>
      <c r="F180" s="27">
        <f t="shared" si="99"/>
        <v>0.28149377829416333</v>
      </c>
      <c r="G180" s="27">
        <f t="shared" si="100"/>
        <v>0.18535456358706276</v>
      </c>
      <c r="H180" s="27">
        <f t="shared" si="101"/>
        <v>0.36387358433285788</v>
      </c>
      <c r="I180" s="27">
        <f t="shared" si="102"/>
        <v>5.9907116063601248E-4</v>
      </c>
      <c r="J180" s="28">
        <f t="shared" si="103"/>
        <v>2.9953558031800624E-4</v>
      </c>
      <c r="K180" s="27">
        <f t="shared" si="105"/>
        <v>-2.447593023024891E-2</v>
      </c>
      <c r="L180" s="27">
        <f t="shared" si="104"/>
        <v>-1.0878191213443959E-2</v>
      </c>
    </row>
    <row r="181" spans="1:12" x14ac:dyDescent="0.25">
      <c r="B181" s="26">
        <v>1700</v>
      </c>
      <c r="C181" s="26">
        <v>310000</v>
      </c>
      <c r="D181" s="27">
        <f t="shared" si="97"/>
        <v>0.44444444444444442</v>
      </c>
      <c r="E181" s="27">
        <f t="shared" si="98"/>
        <v>0.53883495145631066</v>
      </c>
      <c r="F181" s="27">
        <f t="shared" si="99"/>
        <v>0.28149377829416333</v>
      </c>
      <c r="G181" s="27">
        <f t="shared" si="100"/>
        <v>0.18535456358706276</v>
      </c>
      <c r="H181" s="27">
        <f t="shared" si="101"/>
        <v>0.36387358433285788</v>
      </c>
      <c r="I181" s="27">
        <f t="shared" si="102"/>
        <v>3.0611479985707624E-2</v>
      </c>
      <c r="J181" s="28">
        <f t="shared" si="103"/>
        <v>1.5305739992853812E-2</v>
      </c>
      <c r="K181" s="27">
        <f t="shared" si="105"/>
        <v>-0.17496136712345278</v>
      </c>
      <c r="L181" s="27">
        <f t="shared" si="104"/>
        <v>-7.7760607610423457E-2</v>
      </c>
    </row>
    <row r="182" spans="1:12" x14ac:dyDescent="0.25">
      <c r="B182" s="26">
        <v>1875</v>
      </c>
      <c r="C182" s="26">
        <v>308000</v>
      </c>
      <c r="D182" s="27">
        <f t="shared" si="97"/>
        <v>0.57407407407407407</v>
      </c>
      <c r="E182" s="27">
        <f t="shared" si="98"/>
        <v>0.529126213592233</v>
      </c>
      <c r="F182" s="27">
        <f t="shared" si="99"/>
        <v>0.28149377829416333</v>
      </c>
      <c r="G182" s="27">
        <f t="shared" si="100"/>
        <v>0.18535456358706276</v>
      </c>
      <c r="H182" s="27">
        <f t="shared" si="101"/>
        <v>0.38790102776081048</v>
      </c>
      <c r="I182" s="27">
        <f t="shared" si="102"/>
        <v>1.9944553113119823E-2</v>
      </c>
      <c r="J182" s="28">
        <f t="shared" si="103"/>
        <v>9.9722765565599114E-3</v>
      </c>
      <c r="K182" s="27">
        <f t="shared" si="105"/>
        <v>-0.14122518583142252</v>
      </c>
      <c r="L182" s="27">
        <f t="shared" si="104"/>
        <v>-8.107371779211292E-2</v>
      </c>
    </row>
    <row r="183" spans="1:12" x14ac:dyDescent="0.25">
      <c r="B183" s="26">
        <v>2350</v>
      </c>
      <c r="C183" s="26">
        <v>405000</v>
      </c>
      <c r="D183" s="27">
        <f t="shared" si="97"/>
        <v>0.92592592592592593</v>
      </c>
      <c r="E183" s="27">
        <f t="shared" si="98"/>
        <v>1</v>
      </c>
      <c r="F183" s="27">
        <f t="shared" si="99"/>
        <v>0.28149377829416333</v>
      </c>
      <c r="G183" s="27">
        <f t="shared" si="100"/>
        <v>0.18535456358706276</v>
      </c>
      <c r="H183" s="27">
        <f t="shared" si="101"/>
        <v>0.4531183742081103</v>
      </c>
      <c r="I183" s="27">
        <f t="shared" si="102"/>
        <v>0.29907951262878046</v>
      </c>
      <c r="J183" s="28">
        <f t="shared" si="103"/>
        <v>0.14953975631439023</v>
      </c>
      <c r="K183" s="27">
        <f t="shared" si="105"/>
        <v>-0.5468816257918897</v>
      </c>
      <c r="L183" s="27">
        <f t="shared" si="104"/>
        <v>-0.50637187573323117</v>
      </c>
    </row>
    <row r="184" spans="1:12" x14ac:dyDescent="0.25">
      <c r="B184" s="26">
        <v>2450</v>
      </c>
      <c r="C184" s="26">
        <v>324000</v>
      </c>
      <c r="D184" s="27">
        <f t="shared" si="97"/>
        <v>1</v>
      </c>
      <c r="E184" s="27">
        <f t="shared" si="98"/>
        <v>0.60679611650485432</v>
      </c>
      <c r="F184" s="27">
        <f t="shared" si="99"/>
        <v>0.28149377829416333</v>
      </c>
      <c r="G184" s="27">
        <f t="shared" si="100"/>
        <v>0.18535456358706276</v>
      </c>
      <c r="H184" s="27">
        <f t="shared" si="101"/>
        <v>0.46684834188122609</v>
      </c>
      <c r="I184" s="27">
        <f t="shared" si="102"/>
        <v>1.9585379622105843E-2</v>
      </c>
      <c r="J184" s="28">
        <f t="shared" si="103"/>
        <v>9.7926898110529213E-3</v>
      </c>
      <c r="K184" s="27">
        <f t="shared" si="105"/>
        <v>-0.13994777462362823</v>
      </c>
      <c r="L184" s="27">
        <f t="shared" si="104"/>
        <v>-0.13994777462362823</v>
      </c>
    </row>
    <row r="185" spans="1:12" x14ac:dyDescent="0.25">
      <c r="J185" s="29">
        <f>SUM(J175:J184)</f>
        <v>0.29242564444307367</v>
      </c>
      <c r="K185" s="30">
        <f>SUM(K175:K184)</f>
        <v>-0.95717405953067924</v>
      </c>
      <c r="L185" s="30">
        <f>SUM(L175:L184)</f>
        <v>-0.88107333532341192</v>
      </c>
    </row>
    <row r="186" spans="1:12" x14ac:dyDescent="0.25">
      <c r="J186" s="31" t="s">
        <v>61</v>
      </c>
      <c r="K186" s="32">
        <f>F175-0.01*K185</f>
        <v>0.29106551888947013</v>
      </c>
      <c r="L186" s="32">
        <f>G175-0.01*L185</f>
        <v>0.19416529694029688</v>
      </c>
    </row>
    <row r="188" spans="1:12" x14ac:dyDescent="0.25">
      <c r="A188">
        <v>13</v>
      </c>
      <c r="B188" s="25" t="s">
        <v>46</v>
      </c>
      <c r="C188" s="25" t="s">
        <v>47</v>
      </c>
      <c r="D188" s="43" t="s">
        <v>48</v>
      </c>
      <c r="E188" s="43"/>
      <c r="F188" s="25" t="s">
        <v>49</v>
      </c>
      <c r="G188" s="25" t="s">
        <v>62</v>
      </c>
      <c r="H188" s="25" t="s">
        <v>51</v>
      </c>
      <c r="I188" s="25"/>
      <c r="J188" s="25"/>
      <c r="K188" s="25"/>
      <c r="L188" s="25"/>
    </row>
    <row r="189" spans="1:12" x14ac:dyDescent="0.25">
      <c r="B189" s="25" t="s">
        <v>53</v>
      </c>
      <c r="C189" s="25" t="s">
        <v>54</v>
      </c>
      <c r="D189" s="25" t="s">
        <v>53</v>
      </c>
      <c r="E189" s="25" t="s">
        <v>54</v>
      </c>
      <c r="F189" s="25" t="s">
        <v>55</v>
      </c>
      <c r="G189" s="25" t="s">
        <v>56</v>
      </c>
      <c r="H189" s="25" t="s">
        <v>54</v>
      </c>
      <c r="I189" s="25" t="s">
        <v>57</v>
      </c>
      <c r="J189" s="25" t="s">
        <v>58</v>
      </c>
      <c r="K189" s="25" t="s">
        <v>59</v>
      </c>
      <c r="L189" s="25" t="s">
        <v>60</v>
      </c>
    </row>
    <row r="190" spans="1:12" x14ac:dyDescent="0.25">
      <c r="B190" s="26">
        <v>1100</v>
      </c>
      <c r="C190" s="26">
        <v>199000</v>
      </c>
      <c r="D190" s="27">
        <f>(B190-MIN($B$10:$B$19))/((MAX($B$10:$B$19))-MIN($B$10:$B$19))</f>
        <v>0</v>
      </c>
      <c r="E190" s="27">
        <f>(C190-MIN($C$10:$C$19))/((MAX($C$10:$C$19))-MIN($C$10:$C$19))</f>
        <v>0</v>
      </c>
      <c r="F190" s="27">
        <f>$K$186</f>
        <v>0.29106551888947013</v>
      </c>
      <c r="G190" s="27">
        <f>$L$186</f>
        <v>0.19416529694029688</v>
      </c>
      <c r="H190" s="27">
        <f>F190+G190*D190</f>
        <v>0.29106551888947013</v>
      </c>
      <c r="I190" s="27">
        <f>(E190-H190)^2</f>
        <v>8.471913628639649E-2</v>
      </c>
      <c r="J190" s="28">
        <f>I190/2</f>
        <v>4.2359568143198245E-2</v>
      </c>
      <c r="K190" s="27">
        <f>-(E190-H190)</f>
        <v>0.29106551888947013</v>
      </c>
      <c r="L190" s="27">
        <f>-(E190-H190)*D190</f>
        <v>0</v>
      </c>
    </row>
    <row r="191" spans="1:12" x14ac:dyDescent="0.25">
      <c r="B191" s="26">
        <v>1400</v>
      </c>
      <c r="C191" s="26">
        <v>245000</v>
      </c>
      <c r="D191" s="27">
        <f t="shared" ref="D191:D199" si="106">(B191-MIN($B$10:$B$19))/((MAX($B$10:$B$19))-MIN($B$10:$B$19))</f>
        <v>0.22222222222222221</v>
      </c>
      <c r="E191" s="27">
        <f t="shared" ref="E191:E199" si="107">(C191-MIN($C$10:$C$19))/((MAX($C$10:$C$19))-MIN($C$10:$C$19))</f>
        <v>0.22330097087378642</v>
      </c>
      <c r="F191" s="27">
        <f t="shared" ref="F191:F199" si="108">$K$186</f>
        <v>0.29106551888947013</v>
      </c>
      <c r="G191" s="27">
        <f t="shared" ref="G191:G199" si="109">$L$186</f>
        <v>0.19416529694029688</v>
      </c>
      <c r="H191" s="27">
        <f t="shared" ref="H191:H199" si="110">F191+G191*D191</f>
        <v>0.33421336265398055</v>
      </c>
      <c r="I191" s="27">
        <f t="shared" ref="I191:I199" si="111">(E191-H191)^2</f>
        <v>1.2301558650403275E-2</v>
      </c>
      <c r="J191" s="28">
        <f t="shared" ref="J191:J199" si="112">I191/2</f>
        <v>6.1507793252016376E-3</v>
      </c>
      <c r="K191" s="27">
        <f>-(E191-H191)</f>
        <v>0.11091239178019413</v>
      </c>
      <c r="L191" s="27">
        <f t="shared" ref="L191:L199" si="113">-(E191-H191)*D191</f>
        <v>2.4647198173376472E-2</v>
      </c>
    </row>
    <row r="192" spans="1:12" x14ac:dyDescent="0.25">
      <c r="B192" s="26">
        <v>1425</v>
      </c>
      <c r="C192" s="26">
        <v>319000</v>
      </c>
      <c r="D192" s="27">
        <f t="shared" si="106"/>
        <v>0.24074074074074073</v>
      </c>
      <c r="E192" s="27">
        <f t="shared" si="107"/>
        <v>0.58252427184466016</v>
      </c>
      <c r="F192" s="27">
        <f t="shared" si="108"/>
        <v>0.29106551888947013</v>
      </c>
      <c r="G192" s="27">
        <f t="shared" si="109"/>
        <v>0.19416529694029688</v>
      </c>
      <c r="H192" s="27">
        <f t="shared" si="110"/>
        <v>0.33780901630102311</v>
      </c>
      <c r="I192" s="27">
        <f t="shared" si="111"/>
        <v>5.9885556295787581E-2</v>
      </c>
      <c r="J192" s="28">
        <f t="shared" si="112"/>
        <v>2.9942778147893791E-2</v>
      </c>
      <c r="K192" s="27">
        <f t="shared" ref="K192:K199" si="114">-(E192-H192)</f>
        <v>-0.24471525554363704</v>
      </c>
      <c r="L192" s="27">
        <f t="shared" si="113"/>
        <v>-5.8912931890134843E-2</v>
      </c>
    </row>
    <row r="193" spans="1:12" x14ac:dyDescent="0.25">
      <c r="B193" s="26">
        <v>1550</v>
      </c>
      <c r="C193" s="26">
        <v>240000</v>
      </c>
      <c r="D193" s="27">
        <f t="shared" si="106"/>
        <v>0.33333333333333331</v>
      </c>
      <c r="E193" s="27">
        <f t="shared" si="107"/>
        <v>0.19902912621359223</v>
      </c>
      <c r="F193" s="27">
        <f t="shared" si="108"/>
        <v>0.29106551888947013</v>
      </c>
      <c r="G193" s="27">
        <f t="shared" si="109"/>
        <v>0.19416529694029688</v>
      </c>
      <c r="H193" s="27">
        <f t="shared" si="110"/>
        <v>0.35578728453623576</v>
      </c>
      <c r="I193" s="27">
        <f t="shared" si="111"/>
        <v>2.4573120200706976E-2</v>
      </c>
      <c r="J193" s="28">
        <f t="shared" si="112"/>
        <v>1.2286560100353488E-2</v>
      </c>
      <c r="K193" s="27">
        <f t="shared" si="114"/>
        <v>0.15675815832264353</v>
      </c>
      <c r="L193" s="27">
        <f t="shared" si="113"/>
        <v>5.2252719440881175E-2</v>
      </c>
    </row>
    <row r="194" spans="1:12" x14ac:dyDescent="0.25">
      <c r="B194" s="26">
        <v>1600</v>
      </c>
      <c r="C194" s="26">
        <v>312000</v>
      </c>
      <c r="D194" s="27">
        <f t="shared" si="106"/>
        <v>0.37037037037037035</v>
      </c>
      <c r="E194" s="27">
        <f t="shared" si="107"/>
        <v>0.54854368932038833</v>
      </c>
      <c r="F194" s="27">
        <f t="shared" si="108"/>
        <v>0.29106551888947013</v>
      </c>
      <c r="G194" s="27">
        <f t="shared" si="109"/>
        <v>0.19416529694029688</v>
      </c>
      <c r="H194" s="27">
        <f t="shared" si="110"/>
        <v>0.36297859183032083</v>
      </c>
      <c r="I194" s="27">
        <f t="shared" si="111"/>
        <v>3.4434405406498253E-2</v>
      </c>
      <c r="J194" s="28">
        <f t="shared" si="112"/>
        <v>1.7217202703249126E-2</v>
      </c>
      <c r="K194" s="27">
        <f t="shared" si="114"/>
        <v>-0.1855650974900675</v>
      </c>
      <c r="L194" s="27">
        <f t="shared" si="113"/>
        <v>-6.8727813885210182E-2</v>
      </c>
    </row>
    <row r="195" spans="1:12" x14ac:dyDescent="0.25">
      <c r="B195" s="26">
        <v>1700</v>
      </c>
      <c r="C195" s="26">
        <v>279000</v>
      </c>
      <c r="D195" s="27">
        <f t="shared" si="106"/>
        <v>0.44444444444444442</v>
      </c>
      <c r="E195" s="27">
        <f t="shared" si="107"/>
        <v>0.38834951456310679</v>
      </c>
      <c r="F195" s="27">
        <f t="shared" si="108"/>
        <v>0.29106551888947013</v>
      </c>
      <c r="G195" s="27">
        <f t="shared" si="109"/>
        <v>0.19416529694029688</v>
      </c>
      <c r="H195" s="27">
        <f t="shared" si="110"/>
        <v>0.37736120641849097</v>
      </c>
      <c r="I195" s="27">
        <f t="shared" si="111"/>
        <v>1.207429158810304E-4</v>
      </c>
      <c r="J195" s="28">
        <f t="shared" si="112"/>
        <v>6.0371457940515202E-5</v>
      </c>
      <c r="K195" s="27">
        <f t="shared" si="114"/>
        <v>-1.0988308144615822E-2</v>
      </c>
      <c r="L195" s="27">
        <f t="shared" si="113"/>
        <v>-4.8836925087181425E-3</v>
      </c>
    </row>
    <row r="196" spans="1:12" x14ac:dyDescent="0.25">
      <c r="B196" s="26">
        <v>1700</v>
      </c>
      <c r="C196" s="26">
        <v>310000</v>
      </c>
      <c r="D196" s="27">
        <f t="shared" si="106"/>
        <v>0.44444444444444442</v>
      </c>
      <c r="E196" s="27">
        <f t="shared" si="107"/>
        <v>0.53883495145631066</v>
      </c>
      <c r="F196" s="27">
        <f t="shared" si="108"/>
        <v>0.29106551888947013</v>
      </c>
      <c r="G196" s="27">
        <f t="shared" si="109"/>
        <v>0.19416529694029688</v>
      </c>
      <c r="H196" s="27">
        <f t="shared" si="110"/>
        <v>0.37736120641849097</v>
      </c>
      <c r="I196" s="27">
        <f t="shared" si="111"/>
        <v>2.60737703365388E-2</v>
      </c>
      <c r="J196" s="28">
        <f t="shared" si="112"/>
        <v>1.30368851682694E-2</v>
      </c>
      <c r="K196" s="27">
        <f t="shared" si="114"/>
        <v>-0.16147374503781969</v>
      </c>
      <c r="L196" s="27">
        <f t="shared" si="113"/>
        <v>-7.1766108905697637E-2</v>
      </c>
    </row>
    <row r="197" spans="1:12" x14ac:dyDescent="0.25">
      <c r="B197" s="26">
        <v>1875</v>
      </c>
      <c r="C197" s="26">
        <v>308000</v>
      </c>
      <c r="D197" s="27">
        <f t="shared" si="106"/>
        <v>0.57407407407407407</v>
      </c>
      <c r="E197" s="27">
        <f t="shared" si="107"/>
        <v>0.529126213592233</v>
      </c>
      <c r="F197" s="27">
        <f t="shared" si="108"/>
        <v>0.29106551888947013</v>
      </c>
      <c r="G197" s="27">
        <f t="shared" si="109"/>
        <v>0.19416529694029688</v>
      </c>
      <c r="H197" s="27">
        <f t="shared" si="110"/>
        <v>0.40253078194778869</v>
      </c>
      <c r="I197" s="27">
        <f t="shared" si="111"/>
        <v>1.6026403313243173E-2</v>
      </c>
      <c r="J197" s="28">
        <f t="shared" si="112"/>
        <v>8.0132016566215863E-3</v>
      </c>
      <c r="K197" s="27">
        <f t="shared" si="114"/>
        <v>-0.12659543164444431</v>
      </c>
      <c r="L197" s="27">
        <f t="shared" si="113"/>
        <v>-7.2675155203292111E-2</v>
      </c>
    </row>
    <row r="198" spans="1:12" x14ac:dyDescent="0.25">
      <c r="B198" s="26">
        <v>2350</v>
      </c>
      <c r="C198" s="26">
        <v>405000</v>
      </c>
      <c r="D198" s="27">
        <f t="shared" si="106"/>
        <v>0.92592592592592593</v>
      </c>
      <c r="E198" s="27">
        <f t="shared" si="107"/>
        <v>1</v>
      </c>
      <c r="F198" s="27">
        <f t="shared" si="108"/>
        <v>0.29106551888947013</v>
      </c>
      <c r="G198" s="27">
        <f t="shared" si="109"/>
        <v>0.19416529694029688</v>
      </c>
      <c r="H198" s="27">
        <f t="shared" si="110"/>
        <v>0.47084820124159688</v>
      </c>
      <c r="I198" s="27">
        <f t="shared" si="111"/>
        <v>0.28000162612925356</v>
      </c>
      <c r="J198" s="28">
        <f t="shared" si="112"/>
        <v>0.14000081306462678</v>
      </c>
      <c r="K198" s="27">
        <f t="shared" si="114"/>
        <v>-0.52915179875840312</v>
      </c>
      <c r="L198" s="27">
        <f t="shared" si="113"/>
        <v>-0.48995536922074362</v>
      </c>
    </row>
    <row r="199" spans="1:12" x14ac:dyDescent="0.25">
      <c r="B199" s="26">
        <v>2450</v>
      </c>
      <c r="C199" s="26">
        <v>324000</v>
      </c>
      <c r="D199" s="27">
        <f t="shared" si="106"/>
        <v>1</v>
      </c>
      <c r="E199" s="27">
        <f t="shared" si="107"/>
        <v>0.60679611650485432</v>
      </c>
      <c r="F199" s="27">
        <f t="shared" si="108"/>
        <v>0.29106551888947013</v>
      </c>
      <c r="G199" s="27">
        <f t="shared" si="109"/>
        <v>0.19416529694029688</v>
      </c>
      <c r="H199" s="27">
        <f t="shared" si="110"/>
        <v>0.48523081582976701</v>
      </c>
      <c r="I199" s="27">
        <f t="shared" si="111"/>
        <v>1.4778122328224383E-2</v>
      </c>
      <c r="J199" s="28">
        <f t="shared" si="112"/>
        <v>7.3890611641121914E-3</v>
      </c>
      <c r="K199" s="27">
        <f t="shared" si="114"/>
        <v>-0.12156530067508731</v>
      </c>
      <c r="L199" s="27">
        <f t="shared" si="113"/>
        <v>-0.12156530067508731</v>
      </c>
    </row>
    <row r="200" spans="1:12" x14ac:dyDescent="0.25">
      <c r="J200" s="29">
        <f>SUM(J190:J199)</f>
        <v>0.27645722093146674</v>
      </c>
      <c r="K200" s="30">
        <f>SUM(K190:K199)</f>
        <v>-0.82131886830176704</v>
      </c>
      <c r="L200" s="30">
        <f>SUM(L190:L199)</f>
        <v>-0.8115864546746262</v>
      </c>
    </row>
    <row r="201" spans="1:12" x14ac:dyDescent="0.25">
      <c r="J201" s="31" t="s">
        <v>61</v>
      </c>
      <c r="K201" s="32">
        <f>F190-0.01*K200</f>
        <v>0.29927870757248781</v>
      </c>
      <c r="L201" s="32">
        <f>G190-0.01*L200</f>
        <v>0.20228116148704314</v>
      </c>
    </row>
    <row r="203" spans="1:12" x14ac:dyDescent="0.25">
      <c r="A203">
        <v>14</v>
      </c>
      <c r="B203" s="25" t="s">
        <v>46</v>
      </c>
      <c r="C203" s="25" t="s">
        <v>47</v>
      </c>
      <c r="D203" s="43" t="s">
        <v>48</v>
      </c>
      <c r="E203" s="43"/>
      <c r="F203" s="25" t="s">
        <v>49</v>
      </c>
      <c r="G203" s="25" t="s">
        <v>62</v>
      </c>
      <c r="H203" s="25" t="s">
        <v>51</v>
      </c>
      <c r="I203" s="25"/>
      <c r="J203" s="25"/>
      <c r="K203" s="25"/>
      <c r="L203" s="25"/>
    </row>
    <row r="204" spans="1:12" x14ac:dyDescent="0.25">
      <c r="B204" s="25" t="s">
        <v>53</v>
      </c>
      <c r="C204" s="25" t="s">
        <v>54</v>
      </c>
      <c r="D204" s="25" t="s">
        <v>53</v>
      </c>
      <c r="E204" s="25" t="s">
        <v>54</v>
      </c>
      <c r="F204" s="25" t="s">
        <v>55</v>
      </c>
      <c r="G204" s="25" t="s">
        <v>56</v>
      </c>
      <c r="H204" s="25" t="s">
        <v>54</v>
      </c>
      <c r="I204" s="25" t="s">
        <v>57</v>
      </c>
      <c r="J204" s="25" t="s">
        <v>58</v>
      </c>
      <c r="K204" s="25" t="s">
        <v>59</v>
      </c>
      <c r="L204" s="25" t="s">
        <v>60</v>
      </c>
    </row>
    <row r="205" spans="1:12" x14ac:dyDescent="0.25">
      <c r="B205" s="26">
        <v>1100</v>
      </c>
      <c r="C205" s="26">
        <v>199000</v>
      </c>
      <c r="D205" s="27">
        <f>(B205-MIN($B$10:$B$19))/((MAX($B$10:$B$19))-MIN($B$10:$B$19))</f>
        <v>0</v>
      </c>
      <c r="E205" s="27">
        <f>(C205-MIN($C$10:$C$19))/((MAX($C$10:$C$19))-MIN($C$10:$C$19))</f>
        <v>0</v>
      </c>
      <c r="F205" s="27">
        <f>$K$201</f>
        <v>0.29927870757248781</v>
      </c>
      <c r="G205" s="27">
        <f>$L$201</f>
        <v>0.20228116148704314</v>
      </c>
      <c r="H205" s="27">
        <f>F205+G205*D205</f>
        <v>0.29927870757248781</v>
      </c>
      <c r="I205" s="27">
        <f>(E205-H205)^2</f>
        <v>8.9567744806258676E-2</v>
      </c>
      <c r="J205" s="28">
        <f>I205/2</f>
        <v>4.4783872403129338E-2</v>
      </c>
      <c r="K205" s="27">
        <f>-(E205-H205)</f>
        <v>0.29927870757248781</v>
      </c>
      <c r="L205" s="27">
        <f>-(E205-H205)*D205</f>
        <v>0</v>
      </c>
    </row>
    <row r="206" spans="1:12" x14ac:dyDescent="0.25">
      <c r="B206" s="26">
        <v>1400</v>
      </c>
      <c r="C206" s="26">
        <v>245000</v>
      </c>
      <c r="D206" s="27">
        <f t="shared" ref="D206:D214" si="115">(B206-MIN($B$10:$B$19))/((MAX($B$10:$B$19))-MIN($B$10:$B$19))</f>
        <v>0.22222222222222221</v>
      </c>
      <c r="E206" s="27">
        <f t="shared" ref="E206:E214" si="116">(C206-MIN($C$10:$C$19))/((MAX($C$10:$C$19))-MIN($C$10:$C$19))</f>
        <v>0.22330097087378642</v>
      </c>
      <c r="F206" s="27">
        <f t="shared" ref="F206:F214" si="117">$K$201</f>
        <v>0.29927870757248781</v>
      </c>
      <c r="G206" s="27">
        <f t="shared" ref="G206:G214" si="118">$L$201</f>
        <v>0.20228116148704314</v>
      </c>
      <c r="H206" s="27">
        <f t="shared" ref="H206:H214" si="119">F206+G206*D206</f>
        <v>0.34423007679183071</v>
      </c>
      <c r="I206" s="27">
        <f t="shared" ref="I206:I214" si="120">(E206-H206)^2</f>
        <v>1.4623848658137574E-2</v>
      </c>
      <c r="J206" s="28">
        <f t="shared" ref="J206:J214" si="121">I206/2</f>
        <v>7.311924329068787E-3</v>
      </c>
      <c r="K206" s="27">
        <f>-(E206-H206)</f>
        <v>0.12092910591804429</v>
      </c>
      <c r="L206" s="27">
        <f t="shared" ref="L206:L214" si="122">-(E206-H206)*D206</f>
        <v>2.6873134648454283E-2</v>
      </c>
    </row>
    <row r="207" spans="1:12" x14ac:dyDescent="0.25">
      <c r="B207" s="26">
        <v>1425</v>
      </c>
      <c r="C207" s="26">
        <v>319000</v>
      </c>
      <c r="D207" s="27">
        <f t="shared" si="115"/>
        <v>0.24074074074074073</v>
      </c>
      <c r="E207" s="27">
        <f t="shared" si="116"/>
        <v>0.58252427184466016</v>
      </c>
      <c r="F207" s="27">
        <f t="shared" si="117"/>
        <v>0.29927870757248781</v>
      </c>
      <c r="G207" s="27">
        <f t="shared" si="118"/>
        <v>0.20228116148704314</v>
      </c>
      <c r="H207" s="27">
        <f t="shared" si="119"/>
        <v>0.34797602422677598</v>
      </c>
      <c r="I207" s="27">
        <f t="shared" si="120"/>
        <v>5.5012880460620313E-2</v>
      </c>
      <c r="J207" s="28">
        <f t="shared" si="121"/>
        <v>2.7506440230310156E-2</v>
      </c>
      <c r="K207" s="27">
        <f t="shared" ref="K207:K214" si="123">-(E207-H207)</f>
        <v>-0.23454824761788418</v>
      </c>
      <c r="L207" s="27">
        <f t="shared" si="122"/>
        <v>-5.6465318870972114E-2</v>
      </c>
    </row>
    <row r="208" spans="1:12" x14ac:dyDescent="0.25">
      <c r="B208" s="26">
        <v>1550</v>
      </c>
      <c r="C208" s="26">
        <v>240000</v>
      </c>
      <c r="D208" s="27">
        <f t="shared" si="115"/>
        <v>0.33333333333333331</v>
      </c>
      <c r="E208" s="27">
        <f t="shared" si="116"/>
        <v>0.19902912621359223</v>
      </c>
      <c r="F208" s="27">
        <f t="shared" si="117"/>
        <v>0.29927870757248781</v>
      </c>
      <c r="G208" s="27">
        <f t="shared" si="118"/>
        <v>0.20228116148704314</v>
      </c>
      <c r="H208" s="27">
        <f t="shared" si="119"/>
        <v>0.36670576140150218</v>
      </c>
      <c r="I208" s="27">
        <f t="shared" si="120"/>
        <v>2.8115453987939444E-2</v>
      </c>
      <c r="J208" s="28">
        <f t="shared" si="121"/>
        <v>1.4057726993969722E-2</v>
      </c>
      <c r="K208" s="27">
        <f t="shared" si="123"/>
        <v>0.16767663518790996</v>
      </c>
      <c r="L208" s="27">
        <f t="shared" si="122"/>
        <v>5.5892211729303316E-2</v>
      </c>
    </row>
    <row r="209" spans="1:12" x14ac:dyDescent="0.25">
      <c r="B209" s="26">
        <v>1600</v>
      </c>
      <c r="C209" s="26">
        <v>312000</v>
      </c>
      <c r="D209" s="27">
        <f t="shared" si="115"/>
        <v>0.37037037037037035</v>
      </c>
      <c r="E209" s="27">
        <f t="shared" si="116"/>
        <v>0.54854368932038833</v>
      </c>
      <c r="F209" s="27">
        <f t="shared" si="117"/>
        <v>0.29927870757248781</v>
      </c>
      <c r="G209" s="27">
        <f t="shared" si="118"/>
        <v>0.20228116148704314</v>
      </c>
      <c r="H209" s="27">
        <f t="shared" si="119"/>
        <v>0.37419765627139268</v>
      </c>
      <c r="I209" s="27">
        <f t="shared" si="120"/>
        <v>3.0396539239921486E-2</v>
      </c>
      <c r="J209" s="28">
        <f t="shared" si="121"/>
        <v>1.5198269619960743E-2</v>
      </c>
      <c r="K209" s="27">
        <f t="shared" si="123"/>
        <v>-0.17434603304899565</v>
      </c>
      <c r="L209" s="27">
        <f t="shared" si="122"/>
        <v>-6.4572604832961344E-2</v>
      </c>
    </row>
    <row r="210" spans="1:12" x14ac:dyDescent="0.25">
      <c r="B210" s="26">
        <v>1700</v>
      </c>
      <c r="C210" s="26">
        <v>279000</v>
      </c>
      <c r="D210" s="27">
        <f t="shared" si="115"/>
        <v>0.44444444444444442</v>
      </c>
      <c r="E210" s="27">
        <f t="shared" si="116"/>
        <v>0.38834951456310679</v>
      </c>
      <c r="F210" s="27">
        <f t="shared" si="117"/>
        <v>0.29927870757248781</v>
      </c>
      <c r="G210" s="27">
        <f t="shared" si="118"/>
        <v>0.20228116148704314</v>
      </c>
      <c r="H210" s="27">
        <f t="shared" si="119"/>
        <v>0.38918144601117366</v>
      </c>
      <c r="I210" s="27">
        <f t="shared" si="120"/>
        <v>6.9210993428263811E-7</v>
      </c>
      <c r="J210" s="28">
        <f t="shared" si="121"/>
        <v>3.4605496714131905E-7</v>
      </c>
      <c r="K210" s="27">
        <f t="shared" si="123"/>
        <v>8.3193144806686936E-4</v>
      </c>
      <c r="L210" s="27">
        <f t="shared" si="122"/>
        <v>3.6974731025194194E-4</v>
      </c>
    </row>
    <row r="211" spans="1:12" x14ac:dyDescent="0.25">
      <c r="B211" s="26">
        <v>1700</v>
      </c>
      <c r="C211" s="26">
        <v>310000</v>
      </c>
      <c r="D211" s="27">
        <f t="shared" si="115"/>
        <v>0.44444444444444442</v>
      </c>
      <c r="E211" s="27">
        <f t="shared" si="116"/>
        <v>0.53883495145631066</v>
      </c>
      <c r="F211" s="27">
        <f t="shared" si="117"/>
        <v>0.29927870757248781</v>
      </c>
      <c r="G211" s="27">
        <f t="shared" si="118"/>
        <v>0.20228116148704314</v>
      </c>
      <c r="H211" s="27">
        <f t="shared" si="119"/>
        <v>0.38918144601117366</v>
      </c>
      <c r="I211" s="27">
        <f t="shared" si="120"/>
        <v>2.2396171692017651E-2</v>
      </c>
      <c r="J211" s="28">
        <f t="shared" si="121"/>
        <v>1.1198085846008825E-2</v>
      </c>
      <c r="K211" s="27">
        <f t="shared" si="123"/>
        <v>-0.149653505445137</v>
      </c>
      <c r="L211" s="27">
        <f t="shared" si="122"/>
        <v>-6.6512669086727552E-2</v>
      </c>
    </row>
    <row r="212" spans="1:12" x14ac:dyDescent="0.25">
      <c r="B212" s="26">
        <v>1875</v>
      </c>
      <c r="C212" s="26">
        <v>308000</v>
      </c>
      <c r="D212" s="27">
        <f t="shared" si="115"/>
        <v>0.57407407407407407</v>
      </c>
      <c r="E212" s="27">
        <f t="shared" si="116"/>
        <v>0.529126213592233</v>
      </c>
      <c r="F212" s="27">
        <f t="shared" si="117"/>
        <v>0.29927870757248781</v>
      </c>
      <c r="G212" s="27">
        <f t="shared" si="118"/>
        <v>0.20228116148704314</v>
      </c>
      <c r="H212" s="27">
        <f t="shared" si="119"/>
        <v>0.41540307805579035</v>
      </c>
      <c r="I212" s="27">
        <f t="shared" si="120"/>
        <v>1.2932951556240104E-2</v>
      </c>
      <c r="J212" s="28">
        <f t="shared" si="121"/>
        <v>6.4664757781200521E-3</v>
      </c>
      <c r="K212" s="27">
        <f t="shared" si="123"/>
        <v>-0.11372313553644264</v>
      </c>
      <c r="L212" s="27">
        <f t="shared" si="122"/>
        <v>-6.528550373388374E-2</v>
      </c>
    </row>
    <row r="213" spans="1:12" x14ac:dyDescent="0.25">
      <c r="B213" s="26">
        <v>2350</v>
      </c>
      <c r="C213" s="26">
        <v>405000</v>
      </c>
      <c r="D213" s="27">
        <f t="shared" si="115"/>
        <v>0.92592592592592593</v>
      </c>
      <c r="E213" s="27">
        <f t="shared" si="116"/>
        <v>1</v>
      </c>
      <c r="F213" s="27">
        <f t="shared" si="117"/>
        <v>0.29927870757248781</v>
      </c>
      <c r="G213" s="27">
        <f t="shared" si="118"/>
        <v>0.20228116148704314</v>
      </c>
      <c r="H213" s="27">
        <f t="shared" si="119"/>
        <v>0.48657607931975</v>
      </c>
      <c r="I213" s="27">
        <f t="shared" si="120"/>
        <v>0.26360412232667962</v>
      </c>
      <c r="J213" s="28">
        <f t="shared" si="121"/>
        <v>0.13180206116333981</v>
      </c>
      <c r="K213" s="27">
        <f t="shared" si="123"/>
        <v>-0.51342392068025</v>
      </c>
      <c r="L213" s="27">
        <f t="shared" si="122"/>
        <v>-0.47539251914837966</v>
      </c>
    </row>
    <row r="214" spans="1:12" x14ac:dyDescent="0.25">
      <c r="B214" s="26">
        <v>2450</v>
      </c>
      <c r="C214" s="26">
        <v>324000</v>
      </c>
      <c r="D214" s="27">
        <f t="shared" si="115"/>
        <v>1</v>
      </c>
      <c r="E214" s="27">
        <f t="shared" si="116"/>
        <v>0.60679611650485432</v>
      </c>
      <c r="F214" s="27">
        <f t="shared" si="117"/>
        <v>0.29927870757248781</v>
      </c>
      <c r="G214" s="27">
        <f t="shared" si="118"/>
        <v>0.20228116148704314</v>
      </c>
      <c r="H214" s="27">
        <f t="shared" si="119"/>
        <v>0.50155986905953098</v>
      </c>
      <c r="I214" s="27">
        <f t="shared" si="120"/>
        <v>1.1074667776373323E-2</v>
      </c>
      <c r="J214" s="28">
        <f t="shared" si="121"/>
        <v>5.5373338881866616E-3</v>
      </c>
      <c r="K214" s="27">
        <f t="shared" si="123"/>
        <v>-0.10523624744532334</v>
      </c>
      <c r="L214" s="27">
        <f t="shared" si="122"/>
        <v>-0.10523624744532334</v>
      </c>
    </row>
    <row r="215" spans="1:12" x14ac:dyDescent="0.25">
      <c r="J215" s="29">
        <f>SUM(J205:J214)</f>
        <v>0.26386253630706125</v>
      </c>
      <c r="K215" s="30">
        <f>SUM(K205:K214)</f>
        <v>-0.70221470964752386</v>
      </c>
      <c r="L215" s="30">
        <f>SUM(L205:L214)</f>
        <v>-0.75032976943023821</v>
      </c>
    </row>
    <row r="216" spans="1:12" x14ac:dyDescent="0.25">
      <c r="J216" s="31" t="s">
        <v>61</v>
      </c>
      <c r="K216" s="32">
        <f>F205-0.01*K215</f>
        <v>0.30630085466896306</v>
      </c>
      <c r="L216" s="32">
        <f>G205-0.01*L215</f>
        <v>0.20978445918134553</v>
      </c>
    </row>
    <row r="218" spans="1:12" x14ac:dyDescent="0.25">
      <c r="A218">
        <v>15</v>
      </c>
      <c r="B218" s="25" t="s">
        <v>46</v>
      </c>
      <c r="C218" s="25" t="s">
        <v>47</v>
      </c>
      <c r="D218" s="43" t="s">
        <v>48</v>
      </c>
      <c r="E218" s="43"/>
      <c r="F218" s="25" t="s">
        <v>49</v>
      </c>
      <c r="G218" s="25" t="s">
        <v>62</v>
      </c>
      <c r="H218" s="25" t="s">
        <v>51</v>
      </c>
      <c r="I218" s="25"/>
      <c r="J218" s="25"/>
      <c r="K218" s="25"/>
      <c r="L218" s="25"/>
    </row>
    <row r="219" spans="1:12" x14ac:dyDescent="0.25">
      <c r="B219" s="25" t="s">
        <v>53</v>
      </c>
      <c r="C219" s="25" t="s">
        <v>54</v>
      </c>
      <c r="D219" s="25" t="s">
        <v>53</v>
      </c>
      <c r="E219" s="25" t="s">
        <v>54</v>
      </c>
      <c r="F219" s="25" t="s">
        <v>55</v>
      </c>
      <c r="G219" s="25" t="s">
        <v>56</v>
      </c>
      <c r="H219" s="25" t="s">
        <v>54</v>
      </c>
      <c r="I219" s="25" t="s">
        <v>57</v>
      </c>
      <c r="J219" s="25" t="s">
        <v>58</v>
      </c>
      <c r="K219" s="25" t="s">
        <v>59</v>
      </c>
      <c r="L219" s="25" t="s">
        <v>60</v>
      </c>
    </row>
    <row r="220" spans="1:12" x14ac:dyDescent="0.25">
      <c r="B220" s="26">
        <v>1100</v>
      </c>
      <c r="C220" s="26">
        <v>199000</v>
      </c>
      <c r="D220" s="27">
        <f>(B220-MIN($B$10:$B$19))/((MAX($B$10:$B$19))-MIN($B$10:$B$19))</f>
        <v>0</v>
      </c>
      <c r="E220" s="27">
        <f>(C220-MIN($C$10:$C$19))/((MAX($C$10:$C$19))-MIN($C$10:$C$19))</f>
        <v>0</v>
      </c>
      <c r="F220" s="27">
        <f>$K$216</f>
        <v>0.30630085466896306</v>
      </c>
      <c r="G220" s="27">
        <f>$L$216</f>
        <v>0.20978445918134553</v>
      </c>
      <c r="H220" s="27">
        <f>F220+G220*D220</f>
        <v>0.30630085466896306</v>
      </c>
      <c r="I220" s="27">
        <f>(E220-H220)^2</f>
        <v>9.3820213570937228E-2</v>
      </c>
      <c r="J220" s="28">
        <f>I220/2</f>
        <v>4.6910106785468614E-2</v>
      </c>
      <c r="K220" s="27">
        <f>-(E220-H220)</f>
        <v>0.30630085466896306</v>
      </c>
      <c r="L220" s="27">
        <f>-(E220-H220)*D220</f>
        <v>0</v>
      </c>
    </row>
    <row r="221" spans="1:12" x14ac:dyDescent="0.25">
      <c r="B221" s="26">
        <v>1400</v>
      </c>
      <c r="C221" s="26">
        <v>245000</v>
      </c>
      <c r="D221" s="27">
        <f t="shared" ref="D221:D229" si="124">(B221-MIN($B$10:$B$19))/((MAX($B$10:$B$19))-MIN($B$10:$B$19))</f>
        <v>0.22222222222222221</v>
      </c>
      <c r="E221" s="27">
        <f t="shared" ref="E221:E229" si="125">(C221-MIN($C$10:$C$19))/((MAX($C$10:$C$19))-MIN($C$10:$C$19))</f>
        <v>0.22330097087378642</v>
      </c>
      <c r="F221" s="27">
        <f t="shared" ref="F221:F229" si="126">$K$216</f>
        <v>0.30630085466896306</v>
      </c>
      <c r="G221" s="27">
        <f t="shared" ref="G221:G229" si="127">$L$216</f>
        <v>0.20978445918134553</v>
      </c>
      <c r="H221" s="27">
        <f t="shared" ref="H221:H229" si="128">F221+G221*D221</f>
        <v>0.35291962337592875</v>
      </c>
      <c r="I221" s="27">
        <f t="shared" ref="I221:I229" si="129">(E221-H221)^2</f>
        <v>1.6800995076471127E-2</v>
      </c>
      <c r="J221" s="28">
        <f t="shared" ref="J221:J229" si="130">I221/2</f>
        <v>8.4004975382355636E-3</v>
      </c>
      <c r="K221" s="27">
        <f>-(E221-H221)</f>
        <v>0.12961865250214233</v>
      </c>
      <c r="L221" s="27">
        <f t="shared" ref="L221:L229" si="131">-(E221-H221)*D221</f>
        <v>2.880414500047607E-2</v>
      </c>
    </row>
    <row r="222" spans="1:12" x14ac:dyDescent="0.25">
      <c r="B222" s="26">
        <v>1425</v>
      </c>
      <c r="C222" s="26">
        <v>319000</v>
      </c>
      <c r="D222" s="27">
        <f t="shared" si="124"/>
        <v>0.24074074074074073</v>
      </c>
      <c r="E222" s="27">
        <f t="shared" si="125"/>
        <v>0.58252427184466016</v>
      </c>
      <c r="F222" s="27">
        <f t="shared" si="126"/>
        <v>0.30630085466896306</v>
      </c>
      <c r="G222" s="27">
        <f t="shared" si="127"/>
        <v>0.20978445918134553</v>
      </c>
      <c r="H222" s="27">
        <f t="shared" si="128"/>
        <v>0.35680452076817587</v>
      </c>
      <c r="I222" s="27">
        <f t="shared" si="129"/>
        <v>5.0949406026030028E-2</v>
      </c>
      <c r="J222" s="28">
        <f t="shared" si="130"/>
        <v>2.5474703013015014E-2</v>
      </c>
      <c r="K222" s="27">
        <f t="shared" ref="K222:K229" si="132">-(E222-H222)</f>
        <v>-0.22571975107648429</v>
      </c>
      <c r="L222" s="27">
        <f t="shared" si="131"/>
        <v>-5.4339940073968439E-2</v>
      </c>
    </row>
    <row r="223" spans="1:12" x14ac:dyDescent="0.25">
      <c r="B223" s="26">
        <v>1550</v>
      </c>
      <c r="C223" s="26">
        <v>240000</v>
      </c>
      <c r="D223" s="27">
        <f t="shared" si="124"/>
        <v>0.33333333333333331</v>
      </c>
      <c r="E223" s="27">
        <f t="shared" si="125"/>
        <v>0.19902912621359223</v>
      </c>
      <c r="F223" s="27">
        <f t="shared" si="126"/>
        <v>0.30630085466896306</v>
      </c>
      <c r="G223" s="27">
        <f t="shared" si="127"/>
        <v>0.20978445918134553</v>
      </c>
      <c r="H223" s="27">
        <f t="shared" si="128"/>
        <v>0.37622900772941159</v>
      </c>
      <c r="I223" s="27">
        <f t="shared" si="129"/>
        <v>3.1399798009220423E-2</v>
      </c>
      <c r="J223" s="28">
        <f t="shared" si="130"/>
        <v>1.5699899004610211E-2</v>
      </c>
      <c r="K223" s="27">
        <f t="shared" si="132"/>
        <v>0.17719988151581936</v>
      </c>
      <c r="L223" s="27">
        <f t="shared" si="131"/>
        <v>5.9066627171939785E-2</v>
      </c>
    </row>
    <row r="224" spans="1:12" x14ac:dyDescent="0.25">
      <c r="B224" s="26">
        <v>1600</v>
      </c>
      <c r="C224" s="26">
        <v>312000</v>
      </c>
      <c r="D224" s="27">
        <f t="shared" si="124"/>
        <v>0.37037037037037035</v>
      </c>
      <c r="E224" s="27">
        <f t="shared" si="125"/>
        <v>0.54854368932038833</v>
      </c>
      <c r="F224" s="27">
        <f t="shared" si="126"/>
        <v>0.30630085466896306</v>
      </c>
      <c r="G224" s="27">
        <f t="shared" si="127"/>
        <v>0.20978445918134553</v>
      </c>
      <c r="H224" s="27">
        <f t="shared" si="128"/>
        <v>0.38399880251390583</v>
      </c>
      <c r="I224" s="27">
        <f t="shared" si="129"/>
        <v>2.7075019774158136E-2</v>
      </c>
      <c r="J224" s="28">
        <f t="shared" si="130"/>
        <v>1.3537509887079068E-2</v>
      </c>
      <c r="K224" s="27">
        <f t="shared" si="132"/>
        <v>-0.16454488680648249</v>
      </c>
      <c r="L224" s="27">
        <f t="shared" si="131"/>
        <v>-6.0942550669067584E-2</v>
      </c>
    </row>
    <row r="225" spans="1:12" x14ac:dyDescent="0.25">
      <c r="B225" s="26">
        <v>1700</v>
      </c>
      <c r="C225" s="26">
        <v>279000</v>
      </c>
      <c r="D225" s="27">
        <f t="shared" si="124"/>
        <v>0.44444444444444442</v>
      </c>
      <c r="E225" s="27">
        <f t="shared" si="125"/>
        <v>0.38834951456310679</v>
      </c>
      <c r="F225" s="27">
        <f t="shared" si="126"/>
        <v>0.30630085466896306</v>
      </c>
      <c r="G225" s="27">
        <f t="shared" si="127"/>
        <v>0.20978445918134553</v>
      </c>
      <c r="H225" s="27">
        <f t="shared" si="128"/>
        <v>0.39953839208289443</v>
      </c>
      <c r="I225" s="27">
        <f t="shared" si="129"/>
        <v>1.251909801528093E-4</v>
      </c>
      <c r="J225" s="28">
        <f t="shared" si="130"/>
        <v>6.2595490076404649E-5</v>
      </c>
      <c r="K225" s="27">
        <f t="shared" si="132"/>
        <v>1.1188877519787643E-2</v>
      </c>
      <c r="L225" s="27">
        <f t="shared" si="131"/>
        <v>4.9728344532389522E-3</v>
      </c>
    </row>
    <row r="226" spans="1:12" x14ac:dyDescent="0.25">
      <c r="B226" s="26">
        <v>1700</v>
      </c>
      <c r="C226" s="26">
        <v>310000</v>
      </c>
      <c r="D226" s="27">
        <f t="shared" si="124"/>
        <v>0.44444444444444442</v>
      </c>
      <c r="E226" s="27">
        <f t="shared" si="125"/>
        <v>0.53883495145631066</v>
      </c>
      <c r="F226" s="27">
        <f t="shared" si="126"/>
        <v>0.30630085466896306</v>
      </c>
      <c r="G226" s="27">
        <f t="shared" si="127"/>
        <v>0.20978445918134553</v>
      </c>
      <c r="H226" s="27">
        <f t="shared" si="128"/>
        <v>0.39953839208289443</v>
      </c>
      <c r="I226" s="27">
        <f t="shared" si="129"/>
        <v>1.9403531453271672E-2</v>
      </c>
      <c r="J226" s="28">
        <f t="shared" si="130"/>
        <v>9.7017657266358359E-3</v>
      </c>
      <c r="K226" s="27">
        <f t="shared" si="132"/>
        <v>-0.13929655937341623</v>
      </c>
      <c r="L226" s="27">
        <f t="shared" si="131"/>
        <v>-6.1909581943740542E-2</v>
      </c>
    </row>
    <row r="227" spans="1:12" x14ac:dyDescent="0.25">
      <c r="B227" s="26">
        <v>1875</v>
      </c>
      <c r="C227" s="26">
        <v>308000</v>
      </c>
      <c r="D227" s="27">
        <f t="shared" si="124"/>
        <v>0.57407407407407407</v>
      </c>
      <c r="E227" s="27">
        <f t="shared" si="125"/>
        <v>0.529126213592233</v>
      </c>
      <c r="F227" s="27">
        <f t="shared" si="126"/>
        <v>0.30630085466896306</v>
      </c>
      <c r="G227" s="27">
        <f t="shared" si="127"/>
        <v>0.20978445918134553</v>
      </c>
      <c r="H227" s="27">
        <f t="shared" si="128"/>
        <v>0.4267326738286244</v>
      </c>
      <c r="I227" s="27">
        <f t="shared" si="129"/>
        <v>1.0484436985321696E-2</v>
      </c>
      <c r="J227" s="28">
        <f t="shared" si="130"/>
        <v>5.2422184926608478E-3</v>
      </c>
      <c r="K227" s="27">
        <f t="shared" si="132"/>
        <v>-0.1023935397636086</v>
      </c>
      <c r="L227" s="27">
        <f t="shared" si="131"/>
        <v>-5.878147653096049E-2</v>
      </c>
    </row>
    <row r="228" spans="1:12" x14ac:dyDescent="0.25">
      <c r="B228" s="26">
        <v>2350</v>
      </c>
      <c r="C228" s="26">
        <v>405000</v>
      </c>
      <c r="D228" s="27">
        <f t="shared" si="124"/>
        <v>0.92592592592592593</v>
      </c>
      <c r="E228" s="27">
        <f t="shared" si="125"/>
        <v>1</v>
      </c>
      <c r="F228" s="27">
        <f t="shared" si="126"/>
        <v>0.30630085466896306</v>
      </c>
      <c r="G228" s="27">
        <f t="shared" si="127"/>
        <v>0.20978445918134553</v>
      </c>
      <c r="H228" s="27">
        <f t="shared" si="128"/>
        <v>0.50054572428132005</v>
      </c>
      <c r="I228" s="27">
        <f t="shared" si="129"/>
        <v>0.24945457353367118</v>
      </c>
      <c r="J228" s="28">
        <f t="shared" si="130"/>
        <v>0.12472728676683559</v>
      </c>
      <c r="K228" s="27">
        <f t="shared" si="132"/>
        <v>-0.49945427571867995</v>
      </c>
      <c r="L228" s="27">
        <f t="shared" si="131"/>
        <v>-0.46245766270248145</v>
      </c>
    </row>
    <row r="229" spans="1:12" x14ac:dyDescent="0.25">
      <c r="B229" s="26">
        <v>2450</v>
      </c>
      <c r="C229" s="26">
        <v>324000</v>
      </c>
      <c r="D229" s="27">
        <f t="shared" si="124"/>
        <v>1</v>
      </c>
      <c r="E229" s="27">
        <f t="shared" si="125"/>
        <v>0.60679611650485432</v>
      </c>
      <c r="F229" s="27">
        <f t="shared" si="126"/>
        <v>0.30630085466896306</v>
      </c>
      <c r="G229" s="27">
        <f t="shared" si="127"/>
        <v>0.20978445918134553</v>
      </c>
      <c r="H229" s="27">
        <f t="shared" si="128"/>
        <v>0.51608531385030854</v>
      </c>
      <c r="I229" s="27">
        <f t="shared" si="129"/>
        <v>8.2284497182319501E-3</v>
      </c>
      <c r="J229" s="28">
        <f t="shared" si="130"/>
        <v>4.1142248591159751E-3</v>
      </c>
      <c r="K229" s="27">
        <f t="shared" si="132"/>
        <v>-9.0710802654545786E-2</v>
      </c>
      <c r="L229" s="27">
        <f t="shared" si="131"/>
        <v>-9.0710802654545786E-2</v>
      </c>
    </row>
    <row r="230" spans="1:12" x14ac:dyDescent="0.25">
      <c r="J230" s="29">
        <f>SUM(J220:J229)</f>
        <v>0.25387080756373315</v>
      </c>
      <c r="K230" s="30">
        <f>SUM(K220:K229)</f>
        <v>-0.59781154918650492</v>
      </c>
      <c r="L230" s="30">
        <f>SUM(L220:L229)</f>
        <v>-0.69629840794910947</v>
      </c>
    </row>
    <row r="231" spans="1:12" x14ac:dyDescent="0.25">
      <c r="J231" s="31" t="s">
        <v>61</v>
      </c>
      <c r="K231" s="32">
        <f>F220-0.01*K230</f>
        <v>0.31227897016082812</v>
      </c>
      <c r="L231" s="32">
        <f>G220-0.01*L230</f>
        <v>0.21674744326083661</v>
      </c>
    </row>
    <row r="233" spans="1:12" x14ac:dyDescent="0.25">
      <c r="A233">
        <v>16</v>
      </c>
      <c r="B233" s="25" t="s">
        <v>46</v>
      </c>
      <c r="C233" s="25" t="s">
        <v>47</v>
      </c>
      <c r="D233" s="43" t="s">
        <v>48</v>
      </c>
      <c r="E233" s="43"/>
      <c r="F233" s="25" t="s">
        <v>49</v>
      </c>
      <c r="G233" s="25" t="s">
        <v>62</v>
      </c>
      <c r="H233" s="25" t="s">
        <v>51</v>
      </c>
      <c r="I233" s="25"/>
      <c r="J233" s="25"/>
      <c r="K233" s="25"/>
      <c r="L233" s="25"/>
    </row>
    <row r="234" spans="1:12" x14ac:dyDescent="0.25">
      <c r="B234" s="25" t="s">
        <v>53</v>
      </c>
      <c r="C234" s="25" t="s">
        <v>54</v>
      </c>
      <c r="D234" s="25" t="s">
        <v>53</v>
      </c>
      <c r="E234" s="25" t="s">
        <v>54</v>
      </c>
      <c r="F234" s="25" t="s">
        <v>55</v>
      </c>
      <c r="G234" s="25" t="s">
        <v>56</v>
      </c>
      <c r="H234" s="25" t="s">
        <v>54</v>
      </c>
      <c r="I234" s="25" t="s">
        <v>57</v>
      </c>
      <c r="J234" s="25" t="s">
        <v>58</v>
      </c>
      <c r="K234" s="25" t="s">
        <v>59</v>
      </c>
      <c r="L234" s="25" t="s">
        <v>60</v>
      </c>
    </row>
    <row r="235" spans="1:12" x14ac:dyDescent="0.25">
      <c r="B235" s="26">
        <v>1100</v>
      </c>
      <c r="C235" s="26">
        <v>199000</v>
      </c>
      <c r="D235" s="27">
        <f>(B235-MIN($B$10:$B$19))/((MAX($B$10:$B$19))-MIN($B$10:$B$19))</f>
        <v>0</v>
      </c>
      <c r="E235" s="27">
        <f>(C235-MIN($C$10:$C$19))/((MAX($C$10:$C$19))-MIN($C$10:$C$19))</f>
        <v>0</v>
      </c>
      <c r="F235" s="27">
        <f>$K$231</f>
        <v>0.31227897016082812</v>
      </c>
      <c r="G235" s="27">
        <f>$L$231</f>
        <v>0.21674744326083661</v>
      </c>
      <c r="H235" s="27">
        <f>F235+G235*D235</f>
        <v>0.31227897016082812</v>
      </c>
      <c r="I235" s="27">
        <f>(E235-H235)^2</f>
        <v>9.7518155204707371E-2</v>
      </c>
      <c r="J235" s="28">
        <f>I235/2</f>
        <v>4.8759077602353686E-2</v>
      </c>
      <c r="K235" s="27">
        <f>-(E235-H235)</f>
        <v>0.31227897016082812</v>
      </c>
      <c r="L235" s="27">
        <f>-(E235-H235)*D235</f>
        <v>0</v>
      </c>
    </row>
    <row r="236" spans="1:12" x14ac:dyDescent="0.25">
      <c r="B236" s="26">
        <v>1400</v>
      </c>
      <c r="C236" s="26">
        <v>245000</v>
      </c>
      <c r="D236" s="27">
        <f t="shared" ref="D236:D244" si="133">(B236-MIN($B$10:$B$19))/((MAX($B$10:$B$19))-MIN($B$10:$B$19))</f>
        <v>0.22222222222222221</v>
      </c>
      <c r="E236" s="27">
        <f t="shared" ref="E236:E244" si="134">(C236-MIN($C$10:$C$19))/((MAX($C$10:$C$19))-MIN($C$10:$C$19))</f>
        <v>0.22330097087378642</v>
      </c>
      <c r="F236" s="27">
        <f t="shared" ref="F236:F244" si="135">$K$231</f>
        <v>0.31227897016082812</v>
      </c>
      <c r="G236" s="27">
        <f t="shared" ref="G236:G244" si="136">$L$231</f>
        <v>0.21674744326083661</v>
      </c>
      <c r="H236" s="27">
        <f t="shared" ref="H236:H244" si="137">F236+G236*D236</f>
        <v>0.36044506866323622</v>
      </c>
      <c r="I236" s="27">
        <f t="shared" ref="I236:I244" si="138">(E236-H236)^2</f>
        <v>1.8808503558482171E-2</v>
      </c>
      <c r="J236" s="28">
        <f t="shared" ref="J236:J244" si="139">I236/2</f>
        <v>9.4042517792410855E-3</v>
      </c>
      <c r="K236" s="27">
        <f>-(E236-H236)</f>
        <v>0.1371440977894498</v>
      </c>
      <c r="L236" s="27">
        <f t="shared" ref="L236:L244" si="140">-(E236-H236)*D236</f>
        <v>3.0476466175433287E-2</v>
      </c>
    </row>
    <row r="237" spans="1:12" x14ac:dyDescent="0.25">
      <c r="B237" s="26">
        <v>1425</v>
      </c>
      <c r="C237" s="26">
        <v>319000</v>
      </c>
      <c r="D237" s="27">
        <f t="shared" si="133"/>
        <v>0.24074074074074073</v>
      </c>
      <c r="E237" s="27">
        <f t="shared" si="134"/>
        <v>0.58252427184466016</v>
      </c>
      <c r="F237" s="27">
        <f t="shared" si="135"/>
        <v>0.31227897016082812</v>
      </c>
      <c r="G237" s="27">
        <f t="shared" si="136"/>
        <v>0.21674744326083661</v>
      </c>
      <c r="H237" s="27">
        <f t="shared" si="137"/>
        <v>0.36445891020510357</v>
      </c>
      <c r="I237" s="27">
        <f t="shared" si="138"/>
        <v>4.7552501946990601E-2</v>
      </c>
      <c r="J237" s="28">
        <f t="shared" si="139"/>
        <v>2.3776250973495301E-2</v>
      </c>
      <c r="K237" s="27">
        <f t="shared" ref="K237:K244" si="141">-(E237-H237)</f>
        <v>-0.21806536163955659</v>
      </c>
      <c r="L237" s="27">
        <f t="shared" si="140"/>
        <v>-5.2497216691004364E-2</v>
      </c>
    </row>
    <row r="238" spans="1:12" x14ac:dyDescent="0.25">
      <c r="B238" s="26">
        <v>1550</v>
      </c>
      <c r="C238" s="26">
        <v>240000</v>
      </c>
      <c r="D238" s="27">
        <f t="shared" si="133"/>
        <v>0.33333333333333331</v>
      </c>
      <c r="E238" s="27">
        <f t="shared" si="134"/>
        <v>0.19902912621359223</v>
      </c>
      <c r="F238" s="27">
        <f t="shared" si="135"/>
        <v>0.31227897016082812</v>
      </c>
      <c r="G238" s="27">
        <f t="shared" si="136"/>
        <v>0.21674744326083661</v>
      </c>
      <c r="H238" s="27">
        <f t="shared" si="137"/>
        <v>0.3845281179144403</v>
      </c>
      <c r="I238" s="27">
        <f t="shared" si="138"/>
        <v>3.4409875922031305E-2</v>
      </c>
      <c r="J238" s="28">
        <f t="shared" si="139"/>
        <v>1.7204937961015652E-2</v>
      </c>
      <c r="K238" s="27">
        <f t="shared" si="141"/>
        <v>0.18549899170084808</v>
      </c>
      <c r="L238" s="27">
        <f t="shared" si="140"/>
        <v>6.1832997233616023E-2</v>
      </c>
    </row>
    <row r="239" spans="1:12" x14ac:dyDescent="0.25">
      <c r="B239" s="26">
        <v>1600</v>
      </c>
      <c r="C239" s="26">
        <v>312000</v>
      </c>
      <c r="D239" s="27">
        <f t="shared" si="133"/>
        <v>0.37037037037037035</v>
      </c>
      <c r="E239" s="27">
        <f t="shared" si="134"/>
        <v>0.54854368932038833</v>
      </c>
      <c r="F239" s="27">
        <f t="shared" si="135"/>
        <v>0.31227897016082812</v>
      </c>
      <c r="G239" s="27">
        <f t="shared" si="136"/>
        <v>0.21674744326083661</v>
      </c>
      <c r="H239" s="27">
        <f t="shared" si="137"/>
        <v>0.392555800998175</v>
      </c>
      <c r="I239" s="27">
        <f t="shared" si="138"/>
        <v>2.4332221303223298E-2</v>
      </c>
      <c r="J239" s="28">
        <f t="shared" si="139"/>
        <v>1.2166110651611649E-2</v>
      </c>
      <c r="K239" s="27">
        <f t="shared" si="141"/>
        <v>-0.15598788832221333</v>
      </c>
      <c r="L239" s="27">
        <f t="shared" si="140"/>
        <v>-5.7773291971190119E-2</v>
      </c>
    </row>
    <row r="240" spans="1:12" x14ac:dyDescent="0.25">
      <c r="B240" s="26">
        <v>1700</v>
      </c>
      <c r="C240" s="26">
        <v>279000</v>
      </c>
      <c r="D240" s="27">
        <f t="shared" si="133"/>
        <v>0.44444444444444442</v>
      </c>
      <c r="E240" s="27">
        <f t="shared" si="134"/>
        <v>0.38834951456310679</v>
      </c>
      <c r="F240" s="27">
        <f t="shared" si="135"/>
        <v>0.31227897016082812</v>
      </c>
      <c r="G240" s="27">
        <f t="shared" si="136"/>
        <v>0.21674744326083661</v>
      </c>
      <c r="H240" s="27">
        <f t="shared" si="137"/>
        <v>0.40861116716564438</v>
      </c>
      <c r="I240" s="27">
        <f t="shared" si="138"/>
        <v>4.1053456618591846E-4</v>
      </c>
      <c r="J240" s="28">
        <f t="shared" si="139"/>
        <v>2.0526728309295923E-4</v>
      </c>
      <c r="K240" s="27">
        <f t="shared" si="141"/>
        <v>2.0261652602537594E-2</v>
      </c>
      <c r="L240" s="27">
        <f t="shared" si="140"/>
        <v>9.0051789344611517E-3</v>
      </c>
    </row>
    <row r="241" spans="2:12" x14ac:dyDescent="0.25">
      <c r="B241" s="26">
        <v>1700</v>
      </c>
      <c r="C241" s="26">
        <v>310000</v>
      </c>
      <c r="D241" s="27">
        <f t="shared" si="133"/>
        <v>0.44444444444444442</v>
      </c>
      <c r="E241" s="27">
        <f t="shared" si="134"/>
        <v>0.53883495145631066</v>
      </c>
      <c r="F241" s="27">
        <f t="shared" si="135"/>
        <v>0.31227897016082812</v>
      </c>
      <c r="G241" s="27">
        <f t="shared" si="136"/>
        <v>0.21674744326083661</v>
      </c>
      <c r="H241" s="27">
        <f t="shared" si="137"/>
        <v>0.40861116716564438</v>
      </c>
      <c r="I241" s="27">
        <f t="shared" si="138"/>
        <v>1.6958233994981982E-2</v>
      </c>
      <c r="J241" s="28">
        <f t="shared" si="139"/>
        <v>8.4791169974909909E-3</v>
      </c>
      <c r="K241" s="27">
        <f t="shared" si="141"/>
        <v>-0.13022378429066628</v>
      </c>
      <c r="L241" s="27">
        <f t="shared" si="140"/>
        <v>-5.7877237462518341E-2</v>
      </c>
    </row>
    <row r="242" spans="2:12" x14ac:dyDescent="0.25">
      <c r="B242" s="26">
        <v>1875</v>
      </c>
      <c r="C242" s="26">
        <v>308000</v>
      </c>
      <c r="D242" s="27">
        <f t="shared" si="133"/>
        <v>0.57407407407407407</v>
      </c>
      <c r="E242" s="27">
        <f t="shared" si="134"/>
        <v>0.529126213592233</v>
      </c>
      <c r="F242" s="27">
        <f t="shared" si="135"/>
        <v>0.31227897016082812</v>
      </c>
      <c r="G242" s="27">
        <f t="shared" si="136"/>
        <v>0.21674744326083661</v>
      </c>
      <c r="H242" s="27">
        <f t="shared" si="137"/>
        <v>0.43670805795871581</v>
      </c>
      <c r="I242" s="27">
        <f t="shared" si="138"/>
        <v>8.5411154907010043E-3</v>
      </c>
      <c r="J242" s="28">
        <f t="shared" si="139"/>
        <v>4.2705577453505022E-3</v>
      </c>
      <c r="K242" s="27">
        <f t="shared" si="141"/>
        <v>-9.2418155633517185E-2</v>
      </c>
      <c r="L242" s="27">
        <f t="shared" si="140"/>
        <v>-5.3054867122945049E-2</v>
      </c>
    </row>
    <row r="243" spans="2:12" x14ac:dyDescent="0.25">
      <c r="B243" s="26">
        <v>2350</v>
      </c>
      <c r="C243" s="26">
        <v>405000</v>
      </c>
      <c r="D243" s="27">
        <f t="shared" si="133"/>
        <v>0.92592592592592593</v>
      </c>
      <c r="E243" s="27">
        <f t="shared" si="134"/>
        <v>1</v>
      </c>
      <c r="F243" s="27">
        <f t="shared" si="135"/>
        <v>0.31227897016082812</v>
      </c>
      <c r="G243" s="27">
        <f t="shared" si="136"/>
        <v>0.21674744326083661</v>
      </c>
      <c r="H243" s="27">
        <f t="shared" si="137"/>
        <v>0.51297104725419529</v>
      </c>
      <c r="I243" s="27">
        <f t="shared" si="138"/>
        <v>0.23719720081267529</v>
      </c>
      <c r="J243" s="28">
        <f t="shared" si="139"/>
        <v>0.11859860040633764</v>
      </c>
      <c r="K243" s="27">
        <f t="shared" si="141"/>
        <v>-0.48702895274580471</v>
      </c>
      <c r="L243" s="27">
        <f t="shared" si="140"/>
        <v>-0.45095273402389324</v>
      </c>
    </row>
    <row r="244" spans="2:12" x14ac:dyDescent="0.25">
      <c r="B244" s="26">
        <v>2450</v>
      </c>
      <c r="C244" s="26">
        <v>324000</v>
      </c>
      <c r="D244" s="27">
        <f t="shared" si="133"/>
        <v>1</v>
      </c>
      <c r="E244" s="27">
        <f t="shared" si="134"/>
        <v>0.60679611650485432</v>
      </c>
      <c r="F244" s="27">
        <f t="shared" si="135"/>
        <v>0.31227897016082812</v>
      </c>
      <c r="G244" s="27">
        <f t="shared" si="136"/>
        <v>0.21674744326083661</v>
      </c>
      <c r="H244" s="27">
        <f t="shared" si="137"/>
        <v>0.52902641342166468</v>
      </c>
      <c r="I244" s="27">
        <f t="shared" si="138"/>
        <v>6.0481267176474771E-3</v>
      </c>
      <c r="J244" s="28">
        <f t="shared" si="139"/>
        <v>3.0240633588237385E-3</v>
      </c>
      <c r="K244" s="27">
        <f t="shared" si="141"/>
        <v>-7.7769703083189645E-2</v>
      </c>
      <c r="L244" s="27">
        <f t="shared" si="140"/>
        <v>-7.7769703083189645E-2</v>
      </c>
    </row>
    <row r="245" spans="2:12" x14ac:dyDescent="0.25">
      <c r="J245" s="29">
        <f>SUM(J235:J244)</f>
        <v>0.24588823475881319</v>
      </c>
      <c r="K245" s="30">
        <f>SUM(K235:K244)</f>
        <v>-0.50631013346128406</v>
      </c>
      <c r="L245" s="30">
        <f>SUM(L235:L244)</f>
        <v>-0.64861040801123027</v>
      </c>
    </row>
    <row r="246" spans="2:12" x14ac:dyDescent="0.25">
      <c r="J246" s="31" t="s">
        <v>61</v>
      </c>
      <c r="K246" s="32">
        <f>F235-0.01*K245</f>
        <v>0.31734207149544097</v>
      </c>
      <c r="L246" s="32">
        <f>G235-0.01*L245</f>
        <v>0.22323354734094891</v>
      </c>
    </row>
    <row r="248" spans="2:12" x14ac:dyDescent="0.25">
      <c r="C248" s="33" t="s">
        <v>49</v>
      </c>
      <c r="D248" s="33" t="s">
        <v>50</v>
      </c>
      <c r="E248" s="46" t="s">
        <v>52</v>
      </c>
    </row>
    <row r="249" spans="2:12" x14ac:dyDescent="0.25">
      <c r="C249" s="33" t="s">
        <v>55</v>
      </c>
      <c r="D249" s="33" t="s">
        <v>56</v>
      </c>
      <c r="E249" s="47"/>
    </row>
    <row r="250" spans="2:12" x14ac:dyDescent="0.25">
      <c r="C250" s="26">
        <v>0.45</v>
      </c>
      <c r="D250" s="26">
        <v>0.75</v>
      </c>
      <c r="E250" s="29">
        <v>0.67734477641857771</v>
      </c>
    </row>
    <row r="251" spans="2:12" x14ac:dyDescent="0.25">
      <c r="C251" s="27">
        <v>0.41699838187702265</v>
      </c>
      <c r="D251" s="27">
        <v>0.7345473950217748</v>
      </c>
      <c r="E251" s="29">
        <v>0.5526752087686605</v>
      </c>
    </row>
    <row r="252" spans="2:12" x14ac:dyDescent="0.25">
      <c r="C252" s="27">
        <v>0.38800087757090662</v>
      </c>
      <c r="D252" s="27">
        <v>0.72105213061072759</v>
      </c>
      <c r="E252" s="29">
        <v>0.45663196397435357</v>
      </c>
    </row>
    <row r="253" spans="2:12" x14ac:dyDescent="0.25">
      <c r="C253" s="27">
        <v>0.36251790796301658</v>
      </c>
      <c r="D253" s="27">
        <v>0.70927429858015867</v>
      </c>
      <c r="E253" s="29">
        <v>0.38263999068697829</v>
      </c>
    </row>
    <row r="254" spans="2:12" x14ac:dyDescent="0.25">
      <c r="C254" s="27">
        <v>0.34011978099730811</v>
      </c>
      <c r="D254" s="27">
        <v>0.69900334130077313</v>
      </c>
      <c r="E254" s="29">
        <v>0.32563445885920028</v>
      </c>
    </row>
    <row r="255" spans="2:12" x14ac:dyDescent="0.25">
      <c r="C255" s="27">
        <v>0.32042936589312027</v>
      </c>
      <c r="D255" s="27">
        <v>0.69005446131448656</v>
      </c>
      <c r="E255" s="29">
        <v>0.28171387714557639</v>
      </c>
    </row>
    <row r="256" spans="2:12" x14ac:dyDescent="0.25">
      <c r="C256" s="27">
        <v>0.30311566349872648</v>
      </c>
      <c r="D256" s="27">
        <v>0.68226547014921024</v>
      </c>
      <c r="E256" s="29">
        <v>0.24787288574261626</v>
      </c>
    </row>
    <row r="257" spans="3:5" x14ac:dyDescent="0.25">
      <c r="C257" s="27">
        <v>0.28788816316352356</v>
      </c>
      <c r="D257" s="27">
        <v>0.67549402260851854</v>
      </c>
      <c r="E257" s="29">
        <v>0.22179642402226507</v>
      </c>
    </row>
    <row r="258" spans="3:5" x14ac:dyDescent="0.25">
      <c r="C258" s="27">
        <v>0.27449188991647244</v>
      </c>
      <c r="D258" s="27">
        <v>0.66961518938225206</v>
      </c>
      <c r="E258" s="29">
        <v>0.20170117578683172</v>
      </c>
    </row>
    <row r="259" spans="3:5" x14ac:dyDescent="0.25">
      <c r="C259" s="27">
        <v>0.26270305750776746</v>
      </c>
      <c r="D259" s="27">
        <v>0.66451932659230251</v>
      </c>
      <c r="E259" s="29">
        <v>0.18621343295182097</v>
      </c>
    </row>
    <row r="260" spans="3:5" x14ac:dyDescent="0.25">
      <c r="C260" s="27">
        <v>0.25232525320036403</v>
      </c>
      <c r="D260" s="27">
        <v>0.66011020595041869</v>
      </c>
      <c r="E260" s="29">
        <v>0.18354100144117019</v>
      </c>
    </row>
    <row r="261" spans="3:5" x14ac:dyDescent="0.25">
      <c r="C261" s="27">
        <v>0.24205122693603465</v>
      </c>
      <c r="D261" s="27">
        <v>0.65570108530853488</v>
      </c>
      <c r="E261" s="29">
        <v>0.16396962933904988</v>
      </c>
    </row>
    <row r="262" spans="3:5" x14ac:dyDescent="0.25">
      <c r="C262" s="27">
        <v>0.23414032556650946</v>
      </c>
      <c r="D262" s="27">
        <v>0.65249181367951681</v>
      </c>
      <c r="E262" s="29">
        <v>0.15712514787405915</v>
      </c>
    </row>
    <row r="263" spans="3:5" x14ac:dyDescent="0.25">
      <c r="C263" s="27">
        <v>0.2271667144859254</v>
      </c>
      <c r="D263" s="27">
        <v>0.64973720266286816</v>
      </c>
      <c r="E263" s="29">
        <v>0.15184504615849254</v>
      </c>
    </row>
    <row r="264" spans="3:5" x14ac:dyDescent="0.25">
      <c r="C264" s="27">
        <v>0.22101595234860263</v>
      </c>
      <c r="D264" s="27">
        <v>0.64738119743347289</v>
      </c>
      <c r="E264" s="29">
        <v>0.14777011049252181</v>
      </c>
    </row>
    <row r="265" spans="3:5" x14ac:dyDescent="0.25">
      <c r="C265" s="27">
        <v>0.21558759555212903</v>
      </c>
      <c r="D265" s="27">
        <v>0.64537460326384166</v>
      </c>
      <c r="E265" s="29">
        <v>0.14462363342047918</v>
      </c>
    </row>
  </sheetData>
  <mergeCells count="19">
    <mergeCell ref="E248:E249"/>
    <mergeCell ref="D158:E158"/>
    <mergeCell ref="D173:E173"/>
    <mergeCell ref="D188:E188"/>
    <mergeCell ref="D203:E203"/>
    <mergeCell ref="D218:E218"/>
    <mergeCell ref="D233:E233"/>
    <mergeCell ref="D143:E143"/>
    <mergeCell ref="A1:L1"/>
    <mergeCell ref="D8:E8"/>
    <mergeCell ref="I8:J8"/>
    <mergeCell ref="D23:E23"/>
    <mergeCell ref="D38:E38"/>
    <mergeCell ref="D53:E53"/>
    <mergeCell ref="D68:E68"/>
    <mergeCell ref="D83:E83"/>
    <mergeCell ref="D98:E98"/>
    <mergeCell ref="D113:E113"/>
    <mergeCell ref="D128:E12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5"/>
  <sheetViews>
    <sheetView workbookViewId="0">
      <selection activeCell="H12" sqref="H12"/>
    </sheetView>
  </sheetViews>
  <sheetFormatPr defaultRowHeight="15" x14ac:dyDescent="0.25"/>
  <cols>
    <col min="1" max="1" width="14.140625" customWidth="1"/>
    <col min="2" max="2" width="11.42578125" bestFit="1" customWidth="1"/>
    <col min="3" max="3" width="16.5703125" customWidth="1"/>
    <col min="4" max="4" width="12" customWidth="1"/>
    <col min="5" max="5" width="12.140625" customWidth="1"/>
    <col min="6" max="6" width="9.85546875" customWidth="1"/>
    <col min="7" max="7" width="10.5703125" customWidth="1"/>
    <col min="8" max="8" width="12.85546875" customWidth="1"/>
    <col min="10" max="10" width="13.140625" bestFit="1" customWidth="1"/>
    <col min="11" max="11" width="19.7109375" bestFit="1" customWidth="1"/>
    <col min="12" max="12" width="21.140625" customWidth="1"/>
  </cols>
  <sheetData>
    <row r="1" spans="1:13" ht="31.5" x14ac:dyDescent="0.5">
      <c r="A1" s="40" t="s">
        <v>41</v>
      </c>
      <c r="B1" s="41"/>
      <c r="C1" s="41"/>
      <c r="D1" s="41"/>
      <c r="E1" s="41"/>
      <c r="F1" s="41"/>
      <c r="G1" s="41"/>
      <c r="H1" s="41"/>
      <c r="I1" s="41"/>
      <c r="J1" s="41"/>
      <c r="K1" s="41"/>
      <c r="L1" s="42"/>
    </row>
    <row r="3" spans="1:13" x14ac:dyDescent="0.25">
      <c r="B3" s="24" t="s">
        <v>42</v>
      </c>
      <c r="C3" s="24"/>
      <c r="D3" s="24"/>
    </row>
    <row r="4" spans="1:13" x14ac:dyDescent="0.25">
      <c r="B4" s="24" t="s">
        <v>43</v>
      </c>
      <c r="C4" s="24"/>
      <c r="D4" s="24">
        <v>0.75</v>
      </c>
    </row>
    <row r="5" spans="1:13" x14ac:dyDescent="0.25">
      <c r="B5" s="24" t="s">
        <v>44</v>
      </c>
      <c r="C5" s="24"/>
      <c r="D5" s="24">
        <v>0.45</v>
      </c>
    </row>
    <row r="6" spans="1:13" x14ac:dyDescent="0.25">
      <c r="B6" s="24" t="s">
        <v>45</v>
      </c>
      <c r="C6" s="24"/>
      <c r="D6" s="24">
        <v>16</v>
      </c>
    </row>
    <row r="7" spans="1:13" x14ac:dyDescent="0.25">
      <c r="B7" s="24"/>
      <c r="C7" s="24"/>
      <c r="D7" s="24"/>
    </row>
    <row r="8" spans="1:13" x14ac:dyDescent="0.25">
      <c r="A8">
        <v>1</v>
      </c>
      <c r="B8" s="39" t="s">
        <v>46</v>
      </c>
      <c r="C8" s="39" t="s">
        <v>47</v>
      </c>
      <c r="D8" s="43" t="s">
        <v>48</v>
      </c>
      <c r="E8" s="43"/>
      <c r="F8" s="39" t="s">
        <v>49</v>
      </c>
      <c r="G8" s="39" t="s">
        <v>50</v>
      </c>
      <c r="H8" s="39" t="s">
        <v>51</v>
      </c>
      <c r="I8" s="44" t="s">
        <v>52</v>
      </c>
      <c r="J8" s="45"/>
      <c r="K8" s="39" t="s">
        <v>49</v>
      </c>
      <c r="L8" s="39" t="s">
        <v>50</v>
      </c>
    </row>
    <row r="9" spans="1:13" x14ac:dyDescent="0.25">
      <c r="B9" s="39" t="s">
        <v>53</v>
      </c>
      <c r="C9" s="39" t="s">
        <v>54</v>
      </c>
      <c r="D9" s="39" t="s">
        <v>53</v>
      </c>
      <c r="E9" s="39" t="s">
        <v>54</v>
      </c>
      <c r="F9" s="39" t="s">
        <v>55</v>
      </c>
      <c r="G9" s="39" t="s">
        <v>56</v>
      </c>
      <c r="H9" s="39" t="s">
        <v>54</v>
      </c>
      <c r="I9" s="39" t="s">
        <v>57</v>
      </c>
      <c r="J9" s="39" t="s">
        <v>58</v>
      </c>
      <c r="K9" s="39" t="s">
        <v>59</v>
      </c>
      <c r="L9" s="39" t="s">
        <v>60</v>
      </c>
    </row>
    <row r="10" spans="1:13" x14ac:dyDescent="0.25">
      <c r="B10" s="26">
        <v>1100</v>
      </c>
      <c r="C10" s="26">
        <v>199000</v>
      </c>
      <c r="D10" s="27">
        <f>(B10-MIN($B$10:$B$19))/((MAX($B$10:$B$19))-MIN($B$10:$B$19))</f>
        <v>0</v>
      </c>
      <c r="E10" s="27">
        <f>(C10-MIN($C$10:$C$19))/((MAX($C$10:$C$19))-MIN($C$10:$C$19))</f>
        <v>0</v>
      </c>
      <c r="F10" s="26">
        <f>D5</f>
        <v>0.45</v>
      </c>
      <c r="G10" s="26">
        <f>D4</f>
        <v>0.75</v>
      </c>
      <c r="H10" s="27">
        <f>F10+G10*D10</f>
        <v>0.45</v>
      </c>
      <c r="I10" s="27">
        <f>(E10-H10)^2</f>
        <v>0.20250000000000001</v>
      </c>
      <c r="J10" s="28">
        <f>I10/2</f>
        <v>0.10125000000000001</v>
      </c>
      <c r="K10" s="27">
        <f>-(E10-H10)</f>
        <v>0.45</v>
      </c>
      <c r="L10" s="27">
        <f>-(E10-H10)*D10</f>
        <v>0</v>
      </c>
      <c r="M10" s="13"/>
    </row>
    <row r="11" spans="1:13" x14ac:dyDescent="0.25">
      <c r="B11" s="26">
        <v>1400</v>
      </c>
      <c r="C11" s="26">
        <v>245000</v>
      </c>
      <c r="D11" s="27">
        <f t="shared" ref="D11:D19" si="0">(B11-MIN($B$10:$B$19))/((MAX($B$10:$B$19))-MIN($B$10:$B$19))</f>
        <v>0.22222222222222221</v>
      </c>
      <c r="E11" s="27">
        <f t="shared" ref="E11:E19" si="1">(C11-MIN($C$10:$C$19))/((MAX($C$10:$C$19))-MIN($C$10:$C$19))</f>
        <v>0.22330097087378642</v>
      </c>
      <c r="F11" s="26">
        <f>F10</f>
        <v>0.45</v>
      </c>
      <c r="G11" s="26">
        <f>G10</f>
        <v>0.75</v>
      </c>
      <c r="H11" s="27">
        <f>F11+G11*D11</f>
        <v>0.6166666666666667</v>
      </c>
      <c r="I11" s="27">
        <f t="shared" ref="I11:I19" si="2">(E11-H11)^2</f>
        <v>0.15473657062661683</v>
      </c>
      <c r="J11" s="28">
        <f>I11/2</f>
        <v>7.7368285313308416E-2</v>
      </c>
      <c r="K11" s="27">
        <f>-(E11-H11)</f>
        <v>0.39336569579288028</v>
      </c>
      <c r="L11" s="27">
        <f t="shared" ref="L11:L19" si="3">-(E11-H11)*D11</f>
        <v>8.7414599065084503E-2</v>
      </c>
    </row>
    <row r="12" spans="1:13" x14ac:dyDescent="0.25">
      <c r="B12" s="26">
        <v>1425</v>
      </c>
      <c r="C12" s="26">
        <v>319000</v>
      </c>
      <c r="D12" s="27">
        <f t="shared" si="0"/>
        <v>0.24074074074074073</v>
      </c>
      <c r="E12" s="27">
        <f t="shared" si="1"/>
        <v>0.58252427184466016</v>
      </c>
      <c r="F12" s="26">
        <f t="shared" ref="F12:F19" si="4">F11</f>
        <v>0.45</v>
      </c>
      <c r="G12" s="26">
        <f t="shared" ref="G12:G19" si="5">G11</f>
        <v>0.75</v>
      </c>
      <c r="H12" s="27">
        <f t="shared" ref="H12:H19" si="6">F12+G12*D12</f>
        <v>0.63055555555555554</v>
      </c>
      <c r="I12" s="27">
        <f t="shared" si="2"/>
        <v>2.3070042149165239E-3</v>
      </c>
      <c r="J12" s="28">
        <f t="shared" ref="J12:J19" si="7">I12/2</f>
        <v>1.1535021074582619E-3</v>
      </c>
      <c r="K12" s="27">
        <f t="shared" ref="K12:K19" si="8">-(E12-H12)</f>
        <v>4.8031283710895378E-2</v>
      </c>
      <c r="L12" s="27">
        <f t="shared" si="3"/>
        <v>1.1563086819289628E-2</v>
      </c>
    </row>
    <row r="13" spans="1:13" x14ac:dyDescent="0.25">
      <c r="B13" s="26">
        <v>1550</v>
      </c>
      <c r="C13" s="26">
        <v>240000</v>
      </c>
      <c r="D13" s="27">
        <f t="shared" si="0"/>
        <v>0.33333333333333331</v>
      </c>
      <c r="E13" s="27">
        <f t="shared" si="1"/>
        <v>0.19902912621359223</v>
      </c>
      <c r="F13" s="26">
        <f t="shared" si="4"/>
        <v>0.45</v>
      </c>
      <c r="G13" s="26">
        <f t="shared" si="5"/>
        <v>0.75</v>
      </c>
      <c r="H13" s="27">
        <f t="shared" si="6"/>
        <v>0.7</v>
      </c>
      <c r="I13" s="27">
        <f t="shared" si="2"/>
        <v>0.25097181638231686</v>
      </c>
      <c r="J13" s="28">
        <f t="shared" si="7"/>
        <v>0.12548590819115843</v>
      </c>
      <c r="K13" s="27">
        <f t="shared" si="8"/>
        <v>0.5009708737864077</v>
      </c>
      <c r="L13" s="27">
        <f t="shared" si="3"/>
        <v>0.16699029126213588</v>
      </c>
    </row>
    <row r="14" spans="1:13" x14ac:dyDescent="0.25">
      <c r="B14" s="26">
        <v>1600</v>
      </c>
      <c r="C14" s="26">
        <v>312000</v>
      </c>
      <c r="D14" s="27">
        <f t="shared" si="0"/>
        <v>0.37037037037037035</v>
      </c>
      <c r="E14" s="27">
        <f t="shared" si="1"/>
        <v>0.54854368932038833</v>
      </c>
      <c r="F14" s="26">
        <f t="shared" si="4"/>
        <v>0.45</v>
      </c>
      <c r="G14" s="26">
        <f t="shared" si="5"/>
        <v>0.75</v>
      </c>
      <c r="H14" s="27">
        <f t="shared" si="6"/>
        <v>0.72777777777777786</v>
      </c>
      <c r="I14" s="27">
        <f t="shared" si="2"/>
        <v>3.2124858465151333E-2</v>
      </c>
      <c r="J14" s="28">
        <f t="shared" si="7"/>
        <v>1.6062429232575667E-2</v>
      </c>
      <c r="K14" s="27">
        <f t="shared" si="8"/>
        <v>0.17923408845738953</v>
      </c>
      <c r="L14" s="27">
        <f t="shared" si="3"/>
        <v>6.6382995724959079E-2</v>
      </c>
    </row>
    <row r="15" spans="1:13" x14ac:dyDescent="0.25">
      <c r="B15" s="26">
        <v>1700</v>
      </c>
      <c r="C15" s="26">
        <v>279000</v>
      </c>
      <c r="D15" s="27">
        <f t="shared" si="0"/>
        <v>0.44444444444444442</v>
      </c>
      <c r="E15" s="27">
        <f t="shared" si="1"/>
        <v>0.38834951456310679</v>
      </c>
      <c r="F15" s="26">
        <f t="shared" si="4"/>
        <v>0.45</v>
      </c>
      <c r="G15" s="26">
        <f t="shared" si="5"/>
        <v>0.75</v>
      </c>
      <c r="H15" s="27">
        <f t="shared" si="6"/>
        <v>0.78333333333333333</v>
      </c>
      <c r="I15" s="27">
        <f t="shared" si="2"/>
        <v>0.15601221709031116</v>
      </c>
      <c r="J15" s="28">
        <f t="shared" si="7"/>
        <v>7.8006108545155578E-2</v>
      </c>
      <c r="K15" s="27">
        <f t="shared" si="8"/>
        <v>0.39498381877022654</v>
      </c>
      <c r="L15" s="27">
        <f t="shared" si="3"/>
        <v>0.17554836389787845</v>
      </c>
    </row>
    <row r="16" spans="1:13" x14ac:dyDescent="0.25">
      <c r="B16" s="26">
        <v>1700</v>
      </c>
      <c r="C16" s="26">
        <v>310000</v>
      </c>
      <c r="D16" s="27">
        <f t="shared" si="0"/>
        <v>0.44444444444444442</v>
      </c>
      <c r="E16" s="27">
        <f t="shared" si="1"/>
        <v>0.53883495145631066</v>
      </c>
      <c r="F16" s="26">
        <f t="shared" si="4"/>
        <v>0.45</v>
      </c>
      <c r="G16" s="26">
        <f t="shared" si="5"/>
        <v>0.75</v>
      </c>
      <c r="H16" s="27">
        <f t="shared" si="6"/>
        <v>0.78333333333333333</v>
      </c>
      <c r="I16" s="27">
        <f t="shared" si="2"/>
        <v>5.9779458740482405E-2</v>
      </c>
      <c r="J16" s="28">
        <f t="shared" si="7"/>
        <v>2.9889729370241203E-2</v>
      </c>
      <c r="K16" s="27">
        <f t="shared" si="8"/>
        <v>0.24449838187702266</v>
      </c>
      <c r="L16" s="27">
        <f t="shared" si="3"/>
        <v>0.10866594750089896</v>
      </c>
    </row>
    <row r="17" spans="1:12" x14ac:dyDescent="0.25">
      <c r="B17" s="26">
        <v>1875</v>
      </c>
      <c r="C17" s="26">
        <v>308000</v>
      </c>
      <c r="D17" s="27">
        <f t="shared" si="0"/>
        <v>0.57407407407407407</v>
      </c>
      <c r="E17" s="27">
        <f t="shared" si="1"/>
        <v>0.529126213592233</v>
      </c>
      <c r="F17" s="26">
        <f t="shared" si="4"/>
        <v>0.45</v>
      </c>
      <c r="G17" s="26">
        <f t="shared" si="5"/>
        <v>0.75</v>
      </c>
      <c r="H17" s="27">
        <f t="shared" si="6"/>
        <v>0.88055555555555554</v>
      </c>
      <c r="I17" s="27">
        <f t="shared" si="2"/>
        <v>0.1235025823927739</v>
      </c>
      <c r="J17" s="28">
        <f t="shared" si="7"/>
        <v>6.1751291196386948E-2</v>
      </c>
      <c r="K17" s="27">
        <f t="shared" si="8"/>
        <v>0.35142934196332254</v>
      </c>
      <c r="L17" s="27">
        <f t="shared" si="3"/>
        <v>0.20174647409005553</v>
      </c>
    </row>
    <row r="18" spans="1:12" x14ac:dyDescent="0.25">
      <c r="B18" s="26">
        <v>2350</v>
      </c>
      <c r="C18" s="26">
        <v>405000</v>
      </c>
      <c r="D18" s="27">
        <f t="shared" si="0"/>
        <v>0.92592592592592593</v>
      </c>
      <c r="E18" s="27">
        <f t="shared" si="1"/>
        <v>1</v>
      </c>
      <c r="F18" s="26">
        <f t="shared" si="4"/>
        <v>0.45</v>
      </c>
      <c r="G18" s="26">
        <f t="shared" si="5"/>
        <v>0.75</v>
      </c>
      <c r="H18" s="27">
        <f t="shared" si="6"/>
        <v>1.1444444444444444</v>
      </c>
      <c r="I18" s="27">
        <f t="shared" si="2"/>
        <v>2.0864197530864177E-2</v>
      </c>
      <c r="J18" s="28">
        <f t="shared" si="7"/>
        <v>1.0432098765432088E-2</v>
      </c>
      <c r="K18" s="27">
        <f t="shared" si="8"/>
        <v>0.14444444444444438</v>
      </c>
      <c r="L18" s="27">
        <f t="shared" si="3"/>
        <v>0.13374485596707814</v>
      </c>
    </row>
    <row r="19" spans="1:12" x14ac:dyDescent="0.25">
      <c r="B19" s="26">
        <v>2450</v>
      </c>
      <c r="C19" s="26">
        <v>324000</v>
      </c>
      <c r="D19" s="27">
        <f t="shared" si="0"/>
        <v>1</v>
      </c>
      <c r="E19" s="27">
        <f t="shared" si="1"/>
        <v>0.60679611650485432</v>
      </c>
      <c r="F19" s="26">
        <f t="shared" si="4"/>
        <v>0.45</v>
      </c>
      <c r="G19" s="26">
        <f t="shared" si="5"/>
        <v>0.75</v>
      </c>
      <c r="H19" s="27">
        <f t="shared" si="6"/>
        <v>1.2</v>
      </c>
      <c r="I19" s="27">
        <f t="shared" si="2"/>
        <v>0.35189084739372234</v>
      </c>
      <c r="J19" s="28">
        <f t="shared" si="7"/>
        <v>0.17594542369686117</v>
      </c>
      <c r="K19" s="27">
        <f t="shared" si="8"/>
        <v>0.59320388349514563</v>
      </c>
      <c r="L19" s="27">
        <f t="shared" si="3"/>
        <v>0.59320388349514563</v>
      </c>
    </row>
    <row r="20" spans="1:12" x14ac:dyDescent="0.25">
      <c r="J20" s="29">
        <f>SUM(J10:J19)</f>
        <v>0.67734477641857771</v>
      </c>
      <c r="K20" s="30">
        <f>SUM(K10:K19)</f>
        <v>3.300161812297735</v>
      </c>
      <c r="L20" s="30">
        <f>SUM(L10:L19)</f>
        <v>1.5452604978225257</v>
      </c>
    </row>
    <row r="21" spans="1:12" x14ac:dyDescent="0.25">
      <c r="J21" s="31" t="s">
        <v>61</v>
      </c>
      <c r="K21" s="32">
        <f>F10-0.01*K20</f>
        <v>0.41699838187702265</v>
      </c>
      <c r="L21" s="32">
        <f>G10-0.01*L20</f>
        <v>0.7345473950217748</v>
      </c>
    </row>
    <row r="23" spans="1:12" x14ac:dyDescent="0.25">
      <c r="A23">
        <v>2</v>
      </c>
      <c r="B23" s="39" t="s">
        <v>46</v>
      </c>
      <c r="C23" s="39" t="s">
        <v>47</v>
      </c>
      <c r="D23" s="43" t="s">
        <v>48</v>
      </c>
      <c r="E23" s="43"/>
      <c r="F23" s="39" t="s">
        <v>49</v>
      </c>
      <c r="G23" s="39" t="s">
        <v>62</v>
      </c>
      <c r="H23" s="39" t="s">
        <v>51</v>
      </c>
      <c r="I23" s="39"/>
      <c r="J23" s="39"/>
      <c r="K23" s="39"/>
      <c r="L23" s="39"/>
    </row>
    <row r="24" spans="1:12" x14ac:dyDescent="0.25">
      <c r="B24" s="39" t="s">
        <v>53</v>
      </c>
      <c r="C24" s="39" t="s">
        <v>54</v>
      </c>
      <c r="D24" s="39" t="s">
        <v>53</v>
      </c>
      <c r="E24" s="39" t="s">
        <v>54</v>
      </c>
      <c r="F24" s="39" t="s">
        <v>55</v>
      </c>
      <c r="G24" s="39" t="s">
        <v>56</v>
      </c>
      <c r="H24" s="39" t="s">
        <v>54</v>
      </c>
      <c r="I24" s="39" t="s">
        <v>57</v>
      </c>
      <c r="J24" s="39" t="s">
        <v>58</v>
      </c>
      <c r="K24" s="39" t="s">
        <v>59</v>
      </c>
      <c r="L24" s="39" t="s">
        <v>60</v>
      </c>
    </row>
    <row r="25" spans="1:12" x14ac:dyDescent="0.25">
      <c r="B25" s="26">
        <v>1100</v>
      </c>
      <c r="C25" s="26">
        <v>199000</v>
      </c>
      <c r="D25" s="27">
        <f>(B25-MIN($B$10:$B$19))/((MAX($B$10:$B$19))-MIN($B$10:$B$19))</f>
        <v>0</v>
      </c>
      <c r="E25" s="27">
        <f>(C25-MIN($C$10:$C$19))/((MAX($C$10:$C$19))-MIN($C$10:$C$19))</f>
        <v>0</v>
      </c>
      <c r="F25" s="27">
        <f>$K$21</f>
        <v>0.41699838187702265</v>
      </c>
      <c r="G25" s="27">
        <f>$L$21</f>
        <v>0.7345473950217748</v>
      </c>
      <c r="H25" s="27">
        <f>F25+G25*D25</f>
        <v>0.41699838187702265</v>
      </c>
      <c r="I25" s="27">
        <f>(E25-H25)^2</f>
        <v>0.17388765048805521</v>
      </c>
      <c r="J25" s="28">
        <f>I25/2</f>
        <v>8.6943825244027606E-2</v>
      </c>
      <c r="K25" s="27">
        <f>-(E25-H25)</f>
        <v>0.41699838187702265</v>
      </c>
      <c r="L25" s="27">
        <f>-(E25-H25)*D25</f>
        <v>0</v>
      </c>
    </row>
    <row r="26" spans="1:12" x14ac:dyDescent="0.25">
      <c r="B26" s="26">
        <v>1400</v>
      </c>
      <c r="C26" s="26">
        <v>245000</v>
      </c>
      <c r="D26" s="27">
        <f t="shared" ref="D26:D34" si="9">(B26-MIN($B$10:$B$19))/((MAX($B$10:$B$19))-MIN($B$10:$B$19))</f>
        <v>0.22222222222222221</v>
      </c>
      <c r="E26" s="27">
        <f t="shared" ref="E26:E34" si="10">(C26-MIN($C$10:$C$19))/((MAX($C$10:$C$19))-MIN($C$10:$C$19))</f>
        <v>0.22330097087378642</v>
      </c>
      <c r="F26" s="27">
        <f t="shared" ref="F26:F34" si="11">$K$21</f>
        <v>0.41699838187702265</v>
      </c>
      <c r="G26" s="27">
        <f t="shared" ref="G26:G34" si="12">$L$21</f>
        <v>0.7345473950217748</v>
      </c>
      <c r="H26" s="27">
        <f t="shared" ref="H26:H34" si="13">F26+G26*D26</f>
        <v>0.58023113632630596</v>
      </c>
      <c r="I26" s="27">
        <f t="shared" ref="I26:I34" si="14">(E26-H26)^2</f>
        <v>0.12739914300996297</v>
      </c>
      <c r="J26" s="28">
        <f t="shared" ref="J26:J34" si="15">I26/2</f>
        <v>6.3699571504981484E-2</v>
      </c>
      <c r="K26" s="27">
        <f>-(E26-H26)</f>
        <v>0.35693016545251954</v>
      </c>
      <c r="L26" s="27">
        <f t="shared" ref="L26:L34" si="16">-(E26-H26)*D26</f>
        <v>7.9317814545004334E-2</v>
      </c>
    </row>
    <row r="27" spans="1:12" x14ac:dyDescent="0.25">
      <c r="B27" s="26">
        <v>1425</v>
      </c>
      <c r="C27" s="26">
        <v>319000</v>
      </c>
      <c r="D27" s="27">
        <f t="shared" si="9"/>
        <v>0.24074074074074073</v>
      </c>
      <c r="E27" s="27">
        <f t="shared" si="10"/>
        <v>0.58252427184466016</v>
      </c>
      <c r="F27" s="27">
        <f t="shared" si="11"/>
        <v>0.41699838187702265</v>
      </c>
      <c r="G27" s="27">
        <f t="shared" si="12"/>
        <v>0.7345473950217748</v>
      </c>
      <c r="H27" s="27">
        <f t="shared" si="13"/>
        <v>0.5938338658637462</v>
      </c>
      <c r="I27" s="27">
        <f t="shared" si="14"/>
        <v>1.2790691687654683E-4</v>
      </c>
      <c r="J27" s="28">
        <f t="shared" si="15"/>
        <v>6.3953458438273416E-5</v>
      </c>
      <c r="K27" s="27">
        <f t="shared" ref="K27:K34" si="17">-(E27-H27)</f>
        <v>1.1309594019086044E-2</v>
      </c>
      <c r="L27" s="27">
        <f t="shared" si="16"/>
        <v>2.7226800416318255E-3</v>
      </c>
    </row>
    <row r="28" spans="1:12" x14ac:dyDescent="0.25">
      <c r="B28" s="26">
        <v>1550</v>
      </c>
      <c r="C28" s="26">
        <v>240000</v>
      </c>
      <c r="D28" s="27">
        <f t="shared" si="9"/>
        <v>0.33333333333333331</v>
      </c>
      <c r="E28" s="27">
        <f t="shared" si="10"/>
        <v>0.19902912621359223</v>
      </c>
      <c r="F28" s="27">
        <f t="shared" si="11"/>
        <v>0.41699838187702265</v>
      </c>
      <c r="G28" s="27">
        <f t="shared" si="12"/>
        <v>0.7345473950217748</v>
      </c>
      <c r="H28" s="27">
        <f t="shared" si="13"/>
        <v>0.66184751355094762</v>
      </c>
      <c r="I28" s="27">
        <f t="shared" si="14"/>
        <v>0.21420085965755031</v>
      </c>
      <c r="J28" s="28">
        <f t="shared" si="15"/>
        <v>0.10710042982877516</v>
      </c>
      <c r="K28" s="27">
        <f t="shared" si="17"/>
        <v>0.46281838733735536</v>
      </c>
      <c r="L28" s="27">
        <f t="shared" si="16"/>
        <v>0.15427279577911845</v>
      </c>
    </row>
    <row r="29" spans="1:12" x14ac:dyDescent="0.25">
      <c r="B29" s="26">
        <v>1600</v>
      </c>
      <c r="C29" s="26">
        <v>312000</v>
      </c>
      <c r="D29" s="27">
        <f t="shared" si="9"/>
        <v>0.37037037037037035</v>
      </c>
      <c r="E29" s="27">
        <f t="shared" si="10"/>
        <v>0.54854368932038833</v>
      </c>
      <c r="F29" s="27">
        <f t="shared" si="11"/>
        <v>0.41699838187702265</v>
      </c>
      <c r="G29" s="27">
        <f t="shared" si="12"/>
        <v>0.7345473950217748</v>
      </c>
      <c r="H29" s="27">
        <f t="shared" si="13"/>
        <v>0.6890529726258281</v>
      </c>
      <c r="I29" s="27">
        <f t="shared" si="14"/>
        <v>1.9742858695008334E-2</v>
      </c>
      <c r="J29" s="28">
        <f t="shared" si="15"/>
        <v>9.8714293475041671E-3</v>
      </c>
      <c r="K29" s="27">
        <f t="shared" si="17"/>
        <v>0.14050928330543977</v>
      </c>
      <c r="L29" s="27">
        <f t="shared" si="16"/>
        <v>5.2040475298311024E-2</v>
      </c>
    </row>
    <row r="30" spans="1:12" x14ac:dyDescent="0.25">
      <c r="B30" s="26">
        <v>1700</v>
      </c>
      <c r="C30" s="26">
        <v>279000</v>
      </c>
      <c r="D30" s="27">
        <f t="shared" si="9"/>
        <v>0.44444444444444442</v>
      </c>
      <c r="E30" s="27">
        <f t="shared" si="10"/>
        <v>0.38834951456310679</v>
      </c>
      <c r="F30" s="27">
        <f t="shared" si="11"/>
        <v>0.41699838187702265</v>
      </c>
      <c r="G30" s="27">
        <f t="shared" si="12"/>
        <v>0.7345473950217748</v>
      </c>
      <c r="H30" s="27">
        <f t="shared" si="13"/>
        <v>0.74346389077558928</v>
      </c>
      <c r="I30" s="27">
        <f t="shared" si="14"/>
        <v>0.12610622019278053</v>
      </c>
      <c r="J30" s="28">
        <f t="shared" si="15"/>
        <v>6.3053110096390266E-2</v>
      </c>
      <c r="K30" s="27">
        <f t="shared" si="17"/>
        <v>0.35511437621248249</v>
      </c>
      <c r="L30" s="27">
        <f t="shared" si="16"/>
        <v>0.15782861164999221</v>
      </c>
    </row>
    <row r="31" spans="1:12" x14ac:dyDescent="0.25">
      <c r="B31" s="26">
        <v>1700</v>
      </c>
      <c r="C31" s="26">
        <v>310000</v>
      </c>
      <c r="D31" s="27">
        <f t="shared" si="9"/>
        <v>0.44444444444444442</v>
      </c>
      <c r="E31" s="27">
        <f t="shared" si="10"/>
        <v>0.53883495145631066</v>
      </c>
      <c r="F31" s="27">
        <f t="shared" si="11"/>
        <v>0.41699838187702265</v>
      </c>
      <c r="G31" s="27">
        <f t="shared" si="12"/>
        <v>0.7345473950217748</v>
      </c>
      <c r="H31" s="27">
        <f t="shared" si="13"/>
        <v>0.74346389077558928</v>
      </c>
      <c r="I31" s="27">
        <f t="shared" si="14"/>
        <v>4.1873002806933006E-2</v>
      </c>
      <c r="J31" s="28">
        <f t="shared" si="15"/>
        <v>2.0936501403466503E-2</v>
      </c>
      <c r="K31" s="27">
        <f t="shared" si="17"/>
        <v>0.20462893931927861</v>
      </c>
      <c r="L31" s="27">
        <f t="shared" si="16"/>
        <v>9.0946195253012715E-2</v>
      </c>
    </row>
    <row r="32" spans="1:12" x14ac:dyDescent="0.25">
      <c r="B32" s="26">
        <v>1875</v>
      </c>
      <c r="C32" s="26">
        <v>308000</v>
      </c>
      <c r="D32" s="27">
        <f t="shared" si="9"/>
        <v>0.57407407407407407</v>
      </c>
      <c r="E32" s="27">
        <f t="shared" si="10"/>
        <v>0.529126213592233</v>
      </c>
      <c r="F32" s="27">
        <f t="shared" si="11"/>
        <v>0.41699838187702265</v>
      </c>
      <c r="G32" s="27">
        <f t="shared" si="12"/>
        <v>0.7345473950217748</v>
      </c>
      <c r="H32" s="27">
        <f t="shared" si="13"/>
        <v>0.83868299753767106</v>
      </c>
      <c r="I32" s="27">
        <f t="shared" si="14"/>
        <v>9.5825402486642619E-2</v>
      </c>
      <c r="J32" s="28">
        <f t="shared" si="15"/>
        <v>4.791270124332131E-2</v>
      </c>
      <c r="K32" s="27">
        <f t="shared" si="17"/>
        <v>0.30955678394543806</v>
      </c>
      <c r="L32" s="27">
        <f t="shared" si="16"/>
        <v>0.17770852411682556</v>
      </c>
    </row>
    <row r="33" spans="1:12" x14ac:dyDescent="0.25">
      <c r="B33" s="26">
        <v>2350</v>
      </c>
      <c r="C33" s="26">
        <v>405000</v>
      </c>
      <c r="D33" s="27">
        <f t="shared" si="9"/>
        <v>0.92592592592592593</v>
      </c>
      <c r="E33" s="27">
        <f t="shared" si="10"/>
        <v>1</v>
      </c>
      <c r="F33" s="27">
        <f t="shared" si="11"/>
        <v>0.41699838187702265</v>
      </c>
      <c r="G33" s="27">
        <f t="shared" si="12"/>
        <v>0.7345473950217748</v>
      </c>
      <c r="H33" s="27">
        <f t="shared" si="13"/>
        <v>1.0971348587490364</v>
      </c>
      <c r="I33" s="27">
        <f t="shared" si="14"/>
        <v>9.43518078419525E-3</v>
      </c>
      <c r="J33" s="28">
        <f t="shared" si="15"/>
        <v>4.717590392097625E-3</v>
      </c>
      <c r="K33" s="27">
        <f t="shared" si="17"/>
        <v>9.7134858749036379E-2</v>
      </c>
      <c r="L33" s="27">
        <f t="shared" si="16"/>
        <v>8.9939684026885541E-2</v>
      </c>
    </row>
    <row r="34" spans="1:12" x14ac:dyDescent="0.25">
      <c r="B34" s="26">
        <v>2450</v>
      </c>
      <c r="C34" s="26">
        <v>324000</v>
      </c>
      <c r="D34" s="27">
        <f t="shared" si="9"/>
        <v>1</v>
      </c>
      <c r="E34" s="27">
        <f t="shared" si="10"/>
        <v>0.60679611650485432</v>
      </c>
      <c r="F34" s="27">
        <f t="shared" si="11"/>
        <v>0.41699838187702265</v>
      </c>
      <c r="G34" s="27">
        <f t="shared" si="12"/>
        <v>0.7345473950217748</v>
      </c>
      <c r="H34" s="27">
        <f t="shared" si="13"/>
        <v>1.1515457768987973</v>
      </c>
      <c r="I34" s="27">
        <f t="shared" si="14"/>
        <v>0.29675219249931623</v>
      </c>
      <c r="J34" s="28">
        <f t="shared" si="15"/>
        <v>0.14837609624965811</v>
      </c>
      <c r="K34" s="27">
        <f t="shared" si="17"/>
        <v>0.54474966039394301</v>
      </c>
      <c r="L34" s="27">
        <f t="shared" si="16"/>
        <v>0.54474966039394301</v>
      </c>
    </row>
    <row r="35" spans="1:12" x14ac:dyDescent="0.25">
      <c r="J35" s="29">
        <f>SUM(J25:J34)</f>
        <v>0.5526752087686605</v>
      </c>
      <c r="K35" s="30">
        <f>SUM(K25:K34)</f>
        <v>2.8997504306116015</v>
      </c>
      <c r="L35" s="30">
        <f>SUM(L25:L34)</f>
        <v>1.3495264411047247</v>
      </c>
    </row>
    <row r="36" spans="1:12" x14ac:dyDescent="0.25">
      <c r="J36" s="31" t="s">
        <v>61</v>
      </c>
      <c r="K36" s="32">
        <f>F25-0.01*K35</f>
        <v>0.38800087757090662</v>
      </c>
      <c r="L36" s="32">
        <f>G25-0.01*L35</f>
        <v>0.72105213061072759</v>
      </c>
    </row>
    <row r="38" spans="1:12" x14ac:dyDescent="0.25">
      <c r="A38">
        <v>3</v>
      </c>
      <c r="B38" s="39" t="s">
        <v>46</v>
      </c>
      <c r="C38" s="39" t="s">
        <v>47</v>
      </c>
      <c r="D38" s="43" t="s">
        <v>48</v>
      </c>
      <c r="E38" s="43"/>
      <c r="F38" s="39" t="s">
        <v>49</v>
      </c>
      <c r="G38" s="39" t="s">
        <v>62</v>
      </c>
      <c r="H38" s="39" t="s">
        <v>51</v>
      </c>
      <c r="I38" s="39"/>
      <c r="J38" s="39"/>
      <c r="K38" s="39"/>
      <c r="L38" s="39"/>
    </row>
    <row r="39" spans="1:12" x14ac:dyDescent="0.25">
      <c r="B39" s="39" t="s">
        <v>53</v>
      </c>
      <c r="C39" s="39" t="s">
        <v>54</v>
      </c>
      <c r="D39" s="39" t="s">
        <v>53</v>
      </c>
      <c r="E39" s="39" t="s">
        <v>54</v>
      </c>
      <c r="F39" s="39" t="s">
        <v>55</v>
      </c>
      <c r="G39" s="39" t="s">
        <v>56</v>
      </c>
      <c r="H39" s="39" t="s">
        <v>54</v>
      </c>
      <c r="I39" s="39" t="s">
        <v>57</v>
      </c>
      <c r="J39" s="39" t="s">
        <v>58</v>
      </c>
      <c r="K39" s="39" t="s">
        <v>59</v>
      </c>
      <c r="L39" s="39" t="s">
        <v>60</v>
      </c>
    </row>
    <row r="40" spans="1:12" x14ac:dyDescent="0.25">
      <c r="B40" s="26">
        <v>1100</v>
      </c>
      <c r="C40" s="26">
        <v>199000</v>
      </c>
      <c r="D40" s="27">
        <f>(B40-MIN($B$10:$B$19))/((MAX($B$10:$B$19))-MIN($B$10:$B$19))</f>
        <v>0</v>
      </c>
      <c r="E40" s="27">
        <f>(C40-MIN($C$10:$C$19))/((MAX($C$10:$C$19))-MIN($C$10:$C$19))</f>
        <v>0</v>
      </c>
      <c r="F40" s="27">
        <f>$K$36</f>
        <v>0.38800087757090662</v>
      </c>
      <c r="G40" s="27">
        <f>$L$36</f>
        <v>0.72105213061072759</v>
      </c>
      <c r="H40" s="27">
        <f>F40+G40*D40</f>
        <v>0.38800087757090662</v>
      </c>
      <c r="I40" s="27">
        <f>(E40-H40)^2</f>
        <v>0.15054468099579366</v>
      </c>
      <c r="J40" s="28">
        <f>I40/2</f>
        <v>7.5272340497896828E-2</v>
      </c>
      <c r="K40" s="27">
        <f>-(E40-H40)</f>
        <v>0.38800087757090662</v>
      </c>
      <c r="L40" s="27">
        <f>-(E40-H40)*D40</f>
        <v>0</v>
      </c>
    </row>
    <row r="41" spans="1:12" x14ac:dyDescent="0.25">
      <c r="B41" s="26">
        <v>1400</v>
      </c>
      <c r="C41" s="26">
        <v>245000</v>
      </c>
      <c r="D41" s="27">
        <f t="shared" ref="D41:D49" si="18">(B41-MIN($B$10:$B$19))/((MAX($B$10:$B$19))-MIN($B$10:$B$19))</f>
        <v>0.22222222222222221</v>
      </c>
      <c r="E41" s="27">
        <f t="shared" ref="E41:E49" si="19">(C41-MIN($C$10:$C$19))/((MAX($C$10:$C$19))-MIN($C$10:$C$19))</f>
        <v>0.22330097087378642</v>
      </c>
      <c r="F41" s="27">
        <f t="shared" ref="F41:F49" si="20">$K$36</f>
        <v>0.38800087757090662</v>
      </c>
      <c r="G41" s="27">
        <f t="shared" ref="G41:G49" si="21">$L$36</f>
        <v>0.72105213061072759</v>
      </c>
      <c r="H41" s="27">
        <f t="shared" ref="H41:H49" si="22">F41+G41*D41</f>
        <v>0.54823468437329048</v>
      </c>
      <c r="I41" s="27">
        <f t="shared" ref="I41:I49" si="23">(E41-H41)^2</f>
        <v>0.10558191816857779</v>
      </c>
      <c r="J41" s="28">
        <f t="shared" ref="J41:J49" si="24">I41/2</f>
        <v>5.2790959084288894E-2</v>
      </c>
      <c r="K41" s="27">
        <f>-(E41-H41)</f>
        <v>0.32493371349950406</v>
      </c>
      <c r="L41" s="27">
        <f t="shared" ref="L41:L49" si="25">-(E41-H41)*D41</f>
        <v>7.2207491888778674E-2</v>
      </c>
    </row>
    <row r="42" spans="1:12" x14ac:dyDescent="0.25">
      <c r="B42" s="26">
        <v>1425</v>
      </c>
      <c r="C42" s="26">
        <v>319000</v>
      </c>
      <c r="D42" s="27">
        <f t="shared" si="18"/>
        <v>0.24074074074074073</v>
      </c>
      <c r="E42" s="27">
        <f t="shared" si="19"/>
        <v>0.58252427184466016</v>
      </c>
      <c r="F42" s="27">
        <f t="shared" si="20"/>
        <v>0.38800087757090662</v>
      </c>
      <c r="G42" s="27">
        <f t="shared" si="21"/>
        <v>0.72105213061072759</v>
      </c>
      <c r="H42" s="27">
        <f t="shared" si="22"/>
        <v>0.56158750160682258</v>
      </c>
      <c r="I42" s="27">
        <f t="shared" si="23"/>
        <v>4.3834834799200134E-4</v>
      </c>
      <c r="J42" s="28">
        <f t="shared" si="24"/>
        <v>2.1917417399600067E-4</v>
      </c>
      <c r="K42" s="27">
        <f t="shared" ref="K42:K49" si="26">-(E42-H42)</f>
        <v>-2.0936770237837576E-2</v>
      </c>
      <c r="L42" s="27">
        <f t="shared" si="25"/>
        <v>-5.0403335757757128E-3</v>
      </c>
    </row>
    <row r="43" spans="1:12" x14ac:dyDescent="0.25">
      <c r="B43" s="26">
        <v>1550</v>
      </c>
      <c r="C43" s="26">
        <v>240000</v>
      </c>
      <c r="D43" s="27">
        <f t="shared" si="18"/>
        <v>0.33333333333333331</v>
      </c>
      <c r="E43" s="27">
        <f t="shared" si="19"/>
        <v>0.19902912621359223</v>
      </c>
      <c r="F43" s="27">
        <f t="shared" si="20"/>
        <v>0.38800087757090662</v>
      </c>
      <c r="G43" s="27">
        <f t="shared" si="21"/>
        <v>0.72105213061072759</v>
      </c>
      <c r="H43" s="27">
        <f t="shared" si="22"/>
        <v>0.62835158777448252</v>
      </c>
      <c r="I43" s="27">
        <f t="shared" si="23"/>
        <v>0.18431777600070209</v>
      </c>
      <c r="J43" s="28">
        <f t="shared" si="24"/>
        <v>9.2158888000351047E-2</v>
      </c>
      <c r="K43" s="27">
        <f t="shared" si="26"/>
        <v>0.42932246156089027</v>
      </c>
      <c r="L43" s="27">
        <f t="shared" si="25"/>
        <v>0.14310748718696342</v>
      </c>
    </row>
    <row r="44" spans="1:12" x14ac:dyDescent="0.25">
      <c r="B44" s="26">
        <v>1600</v>
      </c>
      <c r="C44" s="26">
        <v>312000</v>
      </c>
      <c r="D44" s="27">
        <f t="shared" si="18"/>
        <v>0.37037037037037035</v>
      </c>
      <c r="E44" s="27">
        <f t="shared" si="19"/>
        <v>0.54854368932038833</v>
      </c>
      <c r="F44" s="27">
        <f t="shared" si="20"/>
        <v>0.38800087757090662</v>
      </c>
      <c r="G44" s="27">
        <f t="shared" si="21"/>
        <v>0.72105213061072759</v>
      </c>
      <c r="H44" s="27">
        <f t="shared" si="22"/>
        <v>0.6550572222415465</v>
      </c>
      <c r="I44" s="27">
        <f t="shared" si="23"/>
        <v>1.1345132695346646E-2</v>
      </c>
      <c r="J44" s="28">
        <f t="shared" si="24"/>
        <v>5.6725663476733228E-3</v>
      </c>
      <c r="K44" s="27">
        <f t="shared" si="26"/>
        <v>0.10651353292115817</v>
      </c>
      <c r="L44" s="27">
        <f t="shared" si="25"/>
        <v>3.9449456637465991E-2</v>
      </c>
    </row>
    <row r="45" spans="1:12" x14ac:dyDescent="0.25">
      <c r="B45" s="26">
        <v>1700</v>
      </c>
      <c r="C45" s="26">
        <v>279000</v>
      </c>
      <c r="D45" s="27">
        <f t="shared" si="18"/>
        <v>0.44444444444444442</v>
      </c>
      <c r="E45" s="27">
        <f t="shared" si="19"/>
        <v>0.38834951456310679</v>
      </c>
      <c r="F45" s="27">
        <f t="shared" si="20"/>
        <v>0.38800087757090662</v>
      </c>
      <c r="G45" s="27">
        <f t="shared" si="21"/>
        <v>0.72105213061072759</v>
      </c>
      <c r="H45" s="27">
        <f t="shared" si="22"/>
        <v>0.70846849117567445</v>
      </c>
      <c r="I45" s="27">
        <f t="shared" si="23"/>
        <v>0.10247615918747764</v>
      </c>
      <c r="J45" s="28">
        <f t="shared" si="24"/>
        <v>5.1238079593738821E-2</v>
      </c>
      <c r="K45" s="27">
        <f t="shared" si="26"/>
        <v>0.32011897661256766</v>
      </c>
      <c r="L45" s="27">
        <f t="shared" si="25"/>
        <v>0.14227510071669672</v>
      </c>
    </row>
    <row r="46" spans="1:12" x14ac:dyDescent="0.25">
      <c r="B46" s="26">
        <v>1700</v>
      </c>
      <c r="C46" s="26">
        <v>310000</v>
      </c>
      <c r="D46" s="27">
        <f t="shared" si="18"/>
        <v>0.44444444444444442</v>
      </c>
      <c r="E46" s="27">
        <f t="shared" si="19"/>
        <v>0.53883495145631066</v>
      </c>
      <c r="F46" s="27">
        <f t="shared" si="20"/>
        <v>0.38800087757090662</v>
      </c>
      <c r="G46" s="27">
        <f t="shared" si="21"/>
        <v>0.72105213061072759</v>
      </c>
      <c r="H46" s="27">
        <f t="shared" si="22"/>
        <v>0.70846849117567445</v>
      </c>
      <c r="I46" s="27">
        <f t="shared" si="23"/>
        <v>2.8775537797720973E-2</v>
      </c>
      <c r="J46" s="28">
        <f t="shared" si="24"/>
        <v>1.4387768898860486E-2</v>
      </c>
      <c r="K46" s="27">
        <f t="shared" si="26"/>
        <v>0.16963353971936379</v>
      </c>
      <c r="L46" s="27">
        <f t="shared" si="25"/>
        <v>7.539268431971724E-2</v>
      </c>
    </row>
    <row r="47" spans="1:12" x14ac:dyDescent="0.25">
      <c r="B47" s="26">
        <v>1875</v>
      </c>
      <c r="C47" s="26">
        <v>308000</v>
      </c>
      <c r="D47" s="27">
        <f t="shared" si="18"/>
        <v>0.57407407407407407</v>
      </c>
      <c r="E47" s="27">
        <f t="shared" si="19"/>
        <v>0.529126213592233</v>
      </c>
      <c r="F47" s="27">
        <f t="shared" si="20"/>
        <v>0.38800087757090662</v>
      </c>
      <c r="G47" s="27">
        <f t="shared" si="21"/>
        <v>0.72105213061072759</v>
      </c>
      <c r="H47" s="27">
        <f t="shared" si="22"/>
        <v>0.80193821181039837</v>
      </c>
      <c r="I47" s="27">
        <f t="shared" si="23"/>
        <v>7.4426386371788264E-2</v>
      </c>
      <c r="J47" s="28">
        <f t="shared" si="24"/>
        <v>3.7213193185894132E-2</v>
      </c>
      <c r="K47" s="27">
        <f t="shared" si="26"/>
        <v>0.27281199821816537</v>
      </c>
      <c r="L47" s="27">
        <f t="shared" si="25"/>
        <v>0.15661429527339124</v>
      </c>
    </row>
    <row r="48" spans="1:12" x14ac:dyDescent="0.25">
      <c r="B48" s="26">
        <v>2350</v>
      </c>
      <c r="C48" s="26">
        <v>405000</v>
      </c>
      <c r="D48" s="27">
        <f t="shared" si="18"/>
        <v>0.92592592592592593</v>
      </c>
      <c r="E48" s="27">
        <f t="shared" si="19"/>
        <v>1</v>
      </c>
      <c r="F48" s="27">
        <f t="shared" si="20"/>
        <v>0.38800087757090662</v>
      </c>
      <c r="G48" s="27">
        <f t="shared" si="21"/>
        <v>0.72105213061072759</v>
      </c>
      <c r="H48" s="27">
        <f t="shared" si="22"/>
        <v>1.0556417392475064</v>
      </c>
      <c r="I48" s="27">
        <f t="shared" si="23"/>
        <v>3.0960031464874909E-3</v>
      </c>
      <c r="J48" s="28">
        <f t="shared" si="24"/>
        <v>1.5480015732437455E-3</v>
      </c>
      <c r="K48" s="27">
        <f t="shared" si="26"/>
        <v>5.5641739247506372E-2</v>
      </c>
      <c r="L48" s="27">
        <f t="shared" si="25"/>
        <v>5.1520128932876268E-2</v>
      </c>
    </row>
    <row r="49" spans="1:12" x14ac:dyDescent="0.25">
      <c r="B49" s="26">
        <v>2450</v>
      </c>
      <c r="C49" s="26">
        <v>324000</v>
      </c>
      <c r="D49" s="27">
        <f t="shared" si="18"/>
        <v>1</v>
      </c>
      <c r="E49" s="27">
        <f t="shared" si="19"/>
        <v>0.60679611650485432</v>
      </c>
      <c r="F49" s="27">
        <f t="shared" si="20"/>
        <v>0.38800087757090662</v>
      </c>
      <c r="G49" s="27">
        <f t="shared" si="21"/>
        <v>0.72105213061072759</v>
      </c>
      <c r="H49" s="27">
        <f t="shared" si="22"/>
        <v>1.1090530081816343</v>
      </c>
      <c r="I49" s="27">
        <f t="shared" si="23"/>
        <v>0.2522619852368207</v>
      </c>
      <c r="J49" s="28">
        <f t="shared" si="24"/>
        <v>0.12613099261841035</v>
      </c>
      <c r="K49" s="27">
        <f t="shared" si="26"/>
        <v>0.50225689167678</v>
      </c>
      <c r="L49" s="27">
        <f t="shared" si="25"/>
        <v>0.50225689167678</v>
      </c>
    </row>
    <row r="50" spans="1:12" x14ac:dyDescent="0.25">
      <c r="J50" s="29">
        <f>SUM(J40:J49)</f>
        <v>0.45663196397435357</v>
      </c>
      <c r="K50" s="30">
        <f>SUM(K40:K49)</f>
        <v>2.5482969607890049</v>
      </c>
      <c r="L50" s="30">
        <f>SUM(L40:L49)</f>
        <v>1.1777832030568938</v>
      </c>
    </row>
    <row r="51" spans="1:12" x14ac:dyDescent="0.25">
      <c r="J51" s="31" t="s">
        <v>61</v>
      </c>
      <c r="K51" s="32">
        <f>F40-0.01*K50</f>
        <v>0.36251790796301658</v>
      </c>
      <c r="L51" s="32">
        <f>G40-0.01*L50</f>
        <v>0.70927429858015867</v>
      </c>
    </row>
    <row r="53" spans="1:12" x14ac:dyDescent="0.25">
      <c r="A53">
        <v>4</v>
      </c>
      <c r="B53" s="39" t="s">
        <v>46</v>
      </c>
      <c r="C53" s="39" t="s">
        <v>47</v>
      </c>
      <c r="D53" s="43" t="s">
        <v>48</v>
      </c>
      <c r="E53" s="43"/>
      <c r="F53" s="39" t="s">
        <v>49</v>
      </c>
      <c r="G53" s="39" t="s">
        <v>62</v>
      </c>
      <c r="H53" s="39" t="s">
        <v>51</v>
      </c>
      <c r="I53" s="39"/>
      <c r="J53" s="39"/>
      <c r="K53" s="39"/>
      <c r="L53" s="39"/>
    </row>
    <row r="54" spans="1:12" x14ac:dyDescent="0.25">
      <c r="B54" s="39" t="s">
        <v>53</v>
      </c>
      <c r="C54" s="39" t="s">
        <v>54</v>
      </c>
      <c r="D54" s="39" t="s">
        <v>53</v>
      </c>
      <c r="E54" s="39" t="s">
        <v>54</v>
      </c>
      <c r="F54" s="39" t="s">
        <v>55</v>
      </c>
      <c r="G54" s="39" t="s">
        <v>56</v>
      </c>
      <c r="H54" s="39" t="s">
        <v>54</v>
      </c>
      <c r="I54" s="39" t="s">
        <v>57</v>
      </c>
      <c r="J54" s="39" t="s">
        <v>58</v>
      </c>
      <c r="K54" s="39" t="s">
        <v>59</v>
      </c>
      <c r="L54" s="39" t="s">
        <v>60</v>
      </c>
    </row>
    <row r="55" spans="1:12" x14ac:dyDescent="0.25">
      <c r="B55" s="26">
        <v>1100</v>
      </c>
      <c r="C55" s="26">
        <v>199000</v>
      </c>
      <c r="D55" s="27">
        <f>(B55-MIN($B$10:$B$19))/((MAX($B$10:$B$19))-MIN($B$10:$B$19))</f>
        <v>0</v>
      </c>
      <c r="E55" s="27">
        <f>(C55-MIN($C$10:$C$19))/((MAX($C$10:$C$19))-MIN($C$10:$C$19))</f>
        <v>0</v>
      </c>
      <c r="F55" s="27">
        <f>$K$51</f>
        <v>0.36251790796301658</v>
      </c>
      <c r="G55" s="27">
        <f>$L$51</f>
        <v>0.70927429858015867</v>
      </c>
      <c r="H55" s="27">
        <f>F55+G55*D55</f>
        <v>0.36251790796301658</v>
      </c>
      <c r="I55" s="27">
        <f>(E55-H55)^2</f>
        <v>0.13141923359388216</v>
      </c>
      <c r="J55" s="28">
        <f>I55/2</f>
        <v>6.5709616796941081E-2</v>
      </c>
      <c r="K55" s="27">
        <f>-(E55-H55)</f>
        <v>0.36251790796301658</v>
      </c>
      <c r="L55" s="27">
        <f>-(E55-H55)*D55</f>
        <v>0</v>
      </c>
    </row>
    <row r="56" spans="1:12" x14ac:dyDescent="0.25">
      <c r="B56" s="26">
        <v>1400</v>
      </c>
      <c r="C56" s="26">
        <v>245000</v>
      </c>
      <c r="D56" s="27">
        <f t="shared" ref="D56:D64" si="27">(B56-MIN($B$10:$B$19))/((MAX($B$10:$B$19))-MIN($B$10:$B$19))</f>
        <v>0.22222222222222221</v>
      </c>
      <c r="E56" s="27">
        <f t="shared" ref="E56:E64" si="28">(C56-MIN($C$10:$C$19))/((MAX($C$10:$C$19))-MIN($C$10:$C$19))</f>
        <v>0.22330097087378642</v>
      </c>
      <c r="F56" s="27">
        <f t="shared" ref="F56:F64" si="29">$K$51</f>
        <v>0.36251790796301658</v>
      </c>
      <c r="G56" s="27">
        <f t="shared" ref="G56:G64" si="30">$L$51</f>
        <v>0.70927429858015867</v>
      </c>
      <c r="H56" s="27">
        <f t="shared" ref="H56:H64" si="31">F56+G56*D56</f>
        <v>0.52013441875860744</v>
      </c>
      <c r="I56" s="27">
        <f t="shared" ref="I56:I64" si="32">(E56-H56)^2</f>
        <v>8.8110095783190762E-2</v>
      </c>
      <c r="J56" s="28">
        <f t="shared" ref="J56:J64" si="33">I56/2</f>
        <v>4.4055047891595381E-2</v>
      </c>
      <c r="K56" s="27">
        <f>-(E56-H56)</f>
        <v>0.29683344788482102</v>
      </c>
      <c r="L56" s="27">
        <f t="shared" ref="L56:L64" si="34">-(E56-H56)*D56</f>
        <v>6.5962988418849108E-2</v>
      </c>
    </row>
    <row r="57" spans="1:12" x14ac:dyDescent="0.25">
      <c r="B57" s="26">
        <v>1425</v>
      </c>
      <c r="C57" s="26">
        <v>319000</v>
      </c>
      <c r="D57" s="27">
        <f t="shared" si="27"/>
        <v>0.24074074074074073</v>
      </c>
      <c r="E57" s="27">
        <f t="shared" si="28"/>
        <v>0.58252427184466016</v>
      </c>
      <c r="F57" s="27">
        <f t="shared" si="29"/>
        <v>0.36251790796301658</v>
      </c>
      <c r="G57" s="27">
        <f t="shared" si="30"/>
        <v>0.70927429858015867</v>
      </c>
      <c r="H57" s="27">
        <f t="shared" si="31"/>
        <v>0.53326912799157333</v>
      </c>
      <c r="I57" s="27">
        <f t="shared" si="32"/>
        <v>2.4260691959882767E-3</v>
      </c>
      <c r="J57" s="28">
        <f t="shared" si="33"/>
        <v>1.2130345979941384E-3</v>
      </c>
      <c r="K57" s="27">
        <f t="shared" ref="K57:K64" si="35">-(E57-H57)</f>
        <v>-4.9255143853086825E-2</v>
      </c>
      <c r="L57" s="27">
        <f t="shared" si="34"/>
        <v>-1.1857719816483864E-2</v>
      </c>
    </row>
    <row r="58" spans="1:12" x14ac:dyDescent="0.25">
      <c r="B58" s="26">
        <v>1550</v>
      </c>
      <c r="C58" s="26">
        <v>240000</v>
      </c>
      <c r="D58" s="27">
        <f t="shared" si="27"/>
        <v>0.33333333333333331</v>
      </c>
      <c r="E58" s="27">
        <f t="shared" si="28"/>
        <v>0.19902912621359223</v>
      </c>
      <c r="F58" s="27">
        <f t="shared" si="29"/>
        <v>0.36251790796301658</v>
      </c>
      <c r="G58" s="27">
        <f t="shared" si="30"/>
        <v>0.70927429858015867</v>
      </c>
      <c r="H58" s="27">
        <f t="shared" si="31"/>
        <v>0.59894267415640279</v>
      </c>
      <c r="I58" s="27">
        <f t="shared" si="32"/>
        <v>0.15993084582820663</v>
      </c>
      <c r="J58" s="28">
        <f t="shared" si="33"/>
        <v>7.9965422914103315E-2</v>
      </c>
      <c r="K58" s="27">
        <f t="shared" si="35"/>
        <v>0.39991354794281053</v>
      </c>
      <c r="L58" s="27">
        <f t="shared" si="34"/>
        <v>0.13330451598093684</v>
      </c>
    </row>
    <row r="59" spans="1:12" x14ac:dyDescent="0.25">
      <c r="B59" s="26">
        <v>1600</v>
      </c>
      <c r="C59" s="26">
        <v>312000</v>
      </c>
      <c r="D59" s="27">
        <f t="shared" si="27"/>
        <v>0.37037037037037035</v>
      </c>
      <c r="E59" s="27">
        <f t="shared" si="28"/>
        <v>0.54854368932038833</v>
      </c>
      <c r="F59" s="27">
        <f t="shared" si="29"/>
        <v>0.36251790796301658</v>
      </c>
      <c r="G59" s="27">
        <f t="shared" si="30"/>
        <v>0.70927429858015867</v>
      </c>
      <c r="H59" s="27">
        <f t="shared" si="31"/>
        <v>0.62521209262233457</v>
      </c>
      <c r="I59" s="27">
        <f t="shared" si="32"/>
        <v>5.878044064869881E-3</v>
      </c>
      <c r="J59" s="28">
        <f t="shared" si="33"/>
        <v>2.9390220324349405E-3</v>
      </c>
      <c r="K59" s="27">
        <f t="shared" si="35"/>
        <v>7.6668403301946242E-2</v>
      </c>
      <c r="L59" s="27">
        <f t="shared" si="34"/>
        <v>2.8395704926646753E-2</v>
      </c>
    </row>
    <row r="60" spans="1:12" x14ac:dyDescent="0.25">
      <c r="B60" s="26">
        <v>1700</v>
      </c>
      <c r="C60" s="26">
        <v>279000</v>
      </c>
      <c r="D60" s="27">
        <f t="shared" si="27"/>
        <v>0.44444444444444442</v>
      </c>
      <c r="E60" s="27">
        <f t="shared" si="28"/>
        <v>0.38834951456310679</v>
      </c>
      <c r="F60" s="27">
        <f t="shared" si="29"/>
        <v>0.36251790796301658</v>
      </c>
      <c r="G60" s="27">
        <f t="shared" si="30"/>
        <v>0.70927429858015867</v>
      </c>
      <c r="H60" s="27">
        <f t="shared" si="31"/>
        <v>0.67775092955419813</v>
      </c>
      <c r="I60" s="27">
        <f t="shared" si="32"/>
        <v>8.3753178998845865E-2</v>
      </c>
      <c r="J60" s="28">
        <f t="shared" si="33"/>
        <v>4.1876589499422932E-2</v>
      </c>
      <c r="K60" s="27">
        <f t="shared" si="35"/>
        <v>0.28940141499109134</v>
      </c>
      <c r="L60" s="27">
        <f t="shared" si="34"/>
        <v>0.12862285110715171</v>
      </c>
    </row>
    <row r="61" spans="1:12" x14ac:dyDescent="0.25">
      <c r="B61" s="26">
        <v>1700</v>
      </c>
      <c r="C61" s="26">
        <v>310000</v>
      </c>
      <c r="D61" s="27">
        <f t="shared" si="27"/>
        <v>0.44444444444444442</v>
      </c>
      <c r="E61" s="27">
        <f t="shared" si="28"/>
        <v>0.53883495145631066</v>
      </c>
      <c r="F61" s="27">
        <f t="shared" si="29"/>
        <v>0.36251790796301658</v>
      </c>
      <c r="G61" s="27">
        <f t="shared" si="30"/>
        <v>0.70927429858015867</v>
      </c>
      <c r="H61" s="27">
        <f t="shared" si="31"/>
        <v>0.67775092955419813</v>
      </c>
      <c r="I61" s="27">
        <f t="shared" si="32"/>
        <v>1.9297648970892752E-2</v>
      </c>
      <c r="J61" s="28">
        <f t="shared" si="33"/>
        <v>9.6488244854463761E-3</v>
      </c>
      <c r="K61" s="27">
        <f t="shared" si="35"/>
        <v>0.13891597809788747</v>
      </c>
      <c r="L61" s="27">
        <f t="shared" si="34"/>
        <v>6.174043471017221E-2</v>
      </c>
    </row>
    <row r="62" spans="1:12" x14ac:dyDescent="0.25">
      <c r="B62" s="26">
        <v>1875</v>
      </c>
      <c r="C62" s="26">
        <v>308000</v>
      </c>
      <c r="D62" s="27">
        <f t="shared" si="27"/>
        <v>0.57407407407407407</v>
      </c>
      <c r="E62" s="27">
        <f t="shared" si="28"/>
        <v>0.529126213592233</v>
      </c>
      <c r="F62" s="27">
        <f t="shared" si="29"/>
        <v>0.36251790796301658</v>
      </c>
      <c r="G62" s="27">
        <f t="shared" si="30"/>
        <v>0.70927429858015867</v>
      </c>
      <c r="H62" s="27">
        <f t="shared" si="31"/>
        <v>0.76969389418495959</v>
      </c>
      <c r="I62" s="27">
        <f t="shared" si="32"/>
        <v>5.7872808945764125E-2</v>
      </c>
      <c r="J62" s="28">
        <f t="shared" si="33"/>
        <v>2.8936404472882062E-2</v>
      </c>
      <c r="K62" s="27">
        <f t="shared" si="35"/>
        <v>0.2405676805927266</v>
      </c>
      <c r="L62" s="27">
        <f t="shared" si="34"/>
        <v>0.13810366848841713</v>
      </c>
    </row>
    <row r="63" spans="1:12" x14ac:dyDescent="0.25">
      <c r="B63" s="26">
        <v>2350</v>
      </c>
      <c r="C63" s="26">
        <v>405000</v>
      </c>
      <c r="D63" s="27">
        <f t="shared" si="27"/>
        <v>0.92592592592592593</v>
      </c>
      <c r="E63" s="27">
        <f t="shared" si="28"/>
        <v>1</v>
      </c>
      <c r="F63" s="27">
        <f t="shared" si="29"/>
        <v>0.36251790796301658</v>
      </c>
      <c r="G63" s="27">
        <f t="shared" si="30"/>
        <v>0.70927429858015867</v>
      </c>
      <c r="H63" s="27">
        <f t="shared" si="31"/>
        <v>1.0192533696113117</v>
      </c>
      <c r="I63" s="27">
        <f t="shared" si="32"/>
        <v>3.7069224138978251E-4</v>
      </c>
      <c r="J63" s="28">
        <f t="shared" si="33"/>
        <v>1.8534612069489125E-4</v>
      </c>
      <c r="K63" s="27">
        <f t="shared" si="35"/>
        <v>1.9253369611311744E-2</v>
      </c>
      <c r="L63" s="27">
        <f t="shared" si="34"/>
        <v>1.7827194084547911E-2</v>
      </c>
    </row>
    <row r="64" spans="1:12" x14ac:dyDescent="0.25">
      <c r="B64" s="26">
        <v>2450</v>
      </c>
      <c r="C64" s="26">
        <v>324000</v>
      </c>
      <c r="D64" s="27">
        <f t="shared" si="27"/>
        <v>1</v>
      </c>
      <c r="E64" s="27">
        <f t="shared" si="28"/>
        <v>0.60679611650485432</v>
      </c>
      <c r="F64" s="27">
        <f t="shared" si="29"/>
        <v>0.36251790796301658</v>
      </c>
      <c r="G64" s="27">
        <f t="shared" si="30"/>
        <v>0.70927429858015867</v>
      </c>
      <c r="H64" s="27">
        <f t="shared" si="31"/>
        <v>1.0717922065431753</v>
      </c>
      <c r="I64" s="27">
        <f t="shared" si="32"/>
        <v>0.21622136375092632</v>
      </c>
      <c r="J64" s="28">
        <f t="shared" si="33"/>
        <v>0.10811068187546316</v>
      </c>
      <c r="K64" s="27">
        <f t="shared" si="35"/>
        <v>0.46499609003832099</v>
      </c>
      <c r="L64" s="27">
        <f t="shared" si="34"/>
        <v>0.46499609003832099</v>
      </c>
    </row>
    <row r="65" spans="1:12" x14ac:dyDescent="0.25">
      <c r="J65" s="29">
        <f>SUM(J55:J64)</f>
        <v>0.38263999068697829</v>
      </c>
      <c r="K65" s="30">
        <f>SUM(K55:K64)</f>
        <v>2.239812696570846</v>
      </c>
      <c r="L65" s="30">
        <f>SUM(L55:L64)</f>
        <v>1.0270957279385589</v>
      </c>
    </row>
    <row r="66" spans="1:12" x14ac:dyDescent="0.25">
      <c r="J66" s="31" t="s">
        <v>61</v>
      </c>
      <c r="K66" s="32">
        <f>F55-0.01*K65</f>
        <v>0.34011978099730811</v>
      </c>
      <c r="L66" s="32">
        <f>G55-0.01*L65</f>
        <v>0.69900334130077313</v>
      </c>
    </row>
    <row r="68" spans="1:12" x14ac:dyDescent="0.25">
      <c r="A68">
        <v>5</v>
      </c>
      <c r="B68" s="39" t="s">
        <v>46</v>
      </c>
      <c r="C68" s="39" t="s">
        <v>47</v>
      </c>
      <c r="D68" s="43" t="s">
        <v>48</v>
      </c>
      <c r="E68" s="43"/>
      <c r="F68" s="39" t="s">
        <v>49</v>
      </c>
      <c r="G68" s="39" t="s">
        <v>62</v>
      </c>
      <c r="H68" s="39" t="s">
        <v>51</v>
      </c>
      <c r="I68" s="39"/>
      <c r="J68" s="39"/>
      <c r="K68" s="39"/>
      <c r="L68" s="39"/>
    </row>
    <row r="69" spans="1:12" x14ac:dyDescent="0.25">
      <c r="B69" s="39" t="s">
        <v>53</v>
      </c>
      <c r="C69" s="39" t="s">
        <v>54</v>
      </c>
      <c r="D69" s="39" t="s">
        <v>53</v>
      </c>
      <c r="E69" s="39" t="s">
        <v>54</v>
      </c>
      <c r="F69" s="39" t="s">
        <v>55</v>
      </c>
      <c r="G69" s="39" t="s">
        <v>56</v>
      </c>
      <c r="H69" s="39" t="s">
        <v>54</v>
      </c>
      <c r="I69" s="39" t="s">
        <v>57</v>
      </c>
      <c r="J69" s="39" t="s">
        <v>58</v>
      </c>
      <c r="K69" s="39" t="s">
        <v>59</v>
      </c>
      <c r="L69" s="39" t="s">
        <v>60</v>
      </c>
    </row>
    <row r="70" spans="1:12" x14ac:dyDescent="0.25">
      <c r="B70" s="26">
        <v>1100</v>
      </c>
      <c r="C70" s="26">
        <v>199000</v>
      </c>
      <c r="D70" s="27">
        <f>(B70-MIN($B$10:$B$19))/((MAX($B$10:$B$19))-MIN($B$10:$B$19))</f>
        <v>0</v>
      </c>
      <c r="E70" s="27">
        <f>(C70-MIN($C$10:$C$19))/((MAX($C$10:$C$19))-MIN($C$10:$C$19))</f>
        <v>0</v>
      </c>
      <c r="F70" s="27">
        <f>$K$66</f>
        <v>0.34011978099730811</v>
      </c>
      <c r="G70" s="27">
        <f>$L$66</f>
        <v>0.69900334130077313</v>
      </c>
      <c r="H70" s="27">
        <f>F70+G70*D70</f>
        <v>0.34011978099730811</v>
      </c>
      <c r="I70" s="27">
        <f>(E70-H70)^2</f>
        <v>0.11568146542565683</v>
      </c>
      <c r="J70" s="28">
        <f>I70/2</f>
        <v>5.7840732712828413E-2</v>
      </c>
      <c r="K70" s="27">
        <f>-(E70-H70)</f>
        <v>0.34011978099730811</v>
      </c>
      <c r="L70" s="27">
        <f>-(E70-H70)*D70</f>
        <v>0</v>
      </c>
    </row>
    <row r="71" spans="1:12" x14ac:dyDescent="0.25">
      <c r="B71" s="26">
        <v>1400</v>
      </c>
      <c r="C71" s="26">
        <v>245000</v>
      </c>
      <c r="D71" s="27">
        <f t="shared" ref="D71:D79" si="36">(B71-MIN($B$10:$B$19))/((MAX($B$10:$B$19))-MIN($B$10:$B$19))</f>
        <v>0.22222222222222221</v>
      </c>
      <c r="E71" s="27">
        <f t="shared" ref="E71:E79" si="37">(C71-MIN($C$10:$C$19))/((MAX($C$10:$C$19))-MIN($C$10:$C$19))</f>
        <v>0.22330097087378642</v>
      </c>
      <c r="F71" s="27">
        <f t="shared" ref="F71:F79" si="38">$K$66</f>
        <v>0.34011978099730811</v>
      </c>
      <c r="G71" s="27">
        <f t="shared" ref="G71:G79" si="39">$L$66</f>
        <v>0.69900334130077313</v>
      </c>
      <c r="H71" s="27">
        <f t="shared" ref="H71:H79" si="40">F71+G71*D71</f>
        <v>0.49545385684192433</v>
      </c>
      <c r="I71" s="27">
        <f t="shared" ref="I71:I79" si="41">(E71-H71)^2</f>
        <v>7.4067193340786278E-2</v>
      </c>
      <c r="J71" s="28">
        <f t="shared" ref="J71:J79" si="42">I71/2</f>
        <v>3.7033596670393139E-2</v>
      </c>
      <c r="K71" s="27">
        <f>-(E71-H71)</f>
        <v>0.27215288596813791</v>
      </c>
      <c r="L71" s="27">
        <f t="shared" ref="L71:L79" si="43">-(E71-H71)*D71</f>
        <v>6.0478419104030644E-2</v>
      </c>
    </row>
    <row r="72" spans="1:12" x14ac:dyDescent="0.25">
      <c r="B72" s="26">
        <v>1425</v>
      </c>
      <c r="C72" s="26">
        <v>319000</v>
      </c>
      <c r="D72" s="27">
        <f t="shared" si="36"/>
        <v>0.24074074074074073</v>
      </c>
      <c r="E72" s="27">
        <f t="shared" si="37"/>
        <v>0.58252427184466016</v>
      </c>
      <c r="F72" s="27">
        <f t="shared" si="38"/>
        <v>0.34011978099730811</v>
      </c>
      <c r="G72" s="27">
        <f t="shared" si="39"/>
        <v>0.69900334130077313</v>
      </c>
      <c r="H72" s="27">
        <f t="shared" si="40"/>
        <v>0.50839836316230902</v>
      </c>
      <c r="I72" s="27">
        <f t="shared" si="41"/>
        <v>5.4946503379842597E-3</v>
      </c>
      <c r="J72" s="28">
        <f t="shared" si="42"/>
        <v>2.7473251689921299E-3</v>
      </c>
      <c r="K72" s="27">
        <f t="shared" ref="K72:K79" si="44">-(E72-H72)</f>
        <v>-7.4125908682351138E-2</v>
      </c>
      <c r="L72" s="27">
        <f t="shared" si="43"/>
        <v>-1.7845126164269719E-2</v>
      </c>
    </row>
    <row r="73" spans="1:12" x14ac:dyDescent="0.25">
      <c r="B73" s="26">
        <v>1550</v>
      </c>
      <c r="C73" s="26">
        <v>240000</v>
      </c>
      <c r="D73" s="27">
        <f t="shared" si="36"/>
        <v>0.33333333333333331</v>
      </c>
      <c r="E73" s="27">
        <f t="shared" si="37"/>
        <v>0.19902912621359223</v>
      </c>
      <c r="F73" s="27">
        <f t="shared" si="38"/>
        <v>0.34011978099730811</v>
      </c>
      <c r="G73" s="27">
        <f t="shared" si="39"/>
        <v>0.69900334130077313</v>
      </c>
      <c r="H73" s="27">
        <f t="shared" si="40"/>
        <v>0.57312089476423245</v>
      </c>
      <c r="I73" s="27">
        <f t="shared" si="41"/>
        <v>0.13994465129734576</v>
      </c>
      <c r="J73" s="28">
        <f t="shared" si="42"/>
        <v>6.9972325648672881E-2</v>
      </c>
      <c r="K73" s="27">
        <f t="shared" si="44"/>
        <v>0.37409176855064019</v>
      </c>
      <c r="L73" s="27">
        <f t="shared" si="43"/>
        <v>0.12469725618354673</v>
      </c>
    </row>
    <row r="74" spans="1:12" x14ac:dyDescent="0.25">
      <c r="B74" s="26">
        <v>1600</v>
      </c>
      <c r="C74" s="26">
        <v>312000</v>
      </c>
      <c r="D74" s="27">
        <f t="shared" si="36"/>
        <v>0.37037037037037035</v>
      </c>
      <c r="E74" s="27">
        <f t="shared" si="37"/>
        <v>0.54854368932038833</v>
      </c>
      <c r="F74" s="27">
        <f t="shared" si="38"/>
        <v>0.34011978099730811</v>
      </c>
      <c r="G74" s="27">
        <f t="shared" si="39"/>
        <v>0.69900334130077313</v>
      </c>
      <c r="H74" s="27">
        <f t="shared" si="40"/>
        <v>0.59900990740500182</v>
      </c>
      <c r="I74" s="27">
        <f t="shared" si="41"/>
        <v>2.5468391677637699E-3</v>
      </c>
      <c r="J74" s="28">
        <f t="shared" si="42"/>
        <v>1.2734195838818849E-3</v>
      </c>
      <c r="K74" s="27">
        <f t="shared" si="44"/>
        <v>5.046621808461349E-2</v>
      </c>
      <c r="L74" s="27">
        <f t="shared" si="43"/>
        <v>1.869119188319018E-2</v>
      </c>
    </row>
    <row r="75" spans="1:12" x14ac:dyDescent="0.25">
      <c r="B75" s="26">
        <v>1700</v>
      </c>
      <c r="C75" s="26">
        <v>279000</v>
      </c>
      <c r="D75" s="27">
        <f t="shared" si="36"/>
        <v>0.44444444444444442</v>
      </c>
      <c r="E75" s="27">
        <f t="shared" si="37"/>
        <v>0.38834951456310679</v>
      </c>
      <c r="F75" s="27">
        <f t="shared" si="38"/>
        <v>0.34011978099730811</v>
      </c>
      <c r="G75" s="27">
        <f t="shared" si="39"/>
        <v>0.69900334130077313</v>
      </c>
      <c r="H75" s="27">
        <f t="shared" si="40"/>
        <v>0.65078793268654067</v>
      </c>
      <c r="I75" s="27">
        <f t="shared" si="41"/>
        <v>6.8873923307130311E-2</v>
      </c>
      <c r="J75" s="28">
        <f t="shared" si="42"/>
        <v>3.4436961653565155E-2</v>
      </c>
      <c r="K75" s="27">
        <f t="shared" si="44"/>
        <v>0.26243841812343388</v>
      </c>
      <c r="L75" s="27">
        <f t="shared" si="43"/>
        <v>0.11663929694374839</v>
      </c>
    </row>
    <row r="76" spans="1:12" x14ac:dyDescent="0.25">
      <c r="B76" s="26">
        <v>1700</v>
      </c>
      <c r="C76" s="26">
        <v>310000</v>
      </c>
      <c r="D76" s="27">
        <f t="shared" si="36"/>
        <v>0.44444444444444442</v>
      </c>
      <c r="E76" s="27">
        <f t="shared" si="37"/>
        <v>0.53883495145631066</v>
      </c>
      <c r="F76" s="27">
        <f t="shared" si="38"/>
        <v>0.34011978099730811</v>
      </c>
      <c r="G76" s="27">
        <f t="shared" si="39"/>
        <v>0.69900334130077313</v>
      </c>
      <c r="H76" s="27">
        <f t="shared" si="40"/>
        <v>0.65078793268654067</v>
      </c>
      <c r="I76" s="27">
        <f t="shared" si="41"/>
        <v>1.2533470006336233E-2</v>
      </c>
      <c r="J76" s="28">
        <f t="shared" si="42"/>
        <v>6.2667350031681167E-3</v>
      </c>
      <c r="K76" s="27">
        <f t="shared" si="44"/>
        <v>0.11195298123023001</v>
      </c>
      <c r="L76" s="27">
        <f t="shared" si="43"/>
        <v>4.975688054676889E-2</v>
      </c>
    </row>
    <row r="77" spans="1:12" x14ac:dyDescent="0.25">
      <c r="B77" s="26">
        <v>1875</v>
      </c>
      <c r="C77" s="26">
        <v>308000</v>
      </c>
      <c r="D77" s="27">
        <f t="shared" si="36"/>
        <v>0.57407407407407407</v>
      </c>
      <c r="E77" s="27">
        <f t="shared" si="37"/>
        <v>0.529126213592233</v>
      </c>
      <c r="F77" s="27">
        <f t="shared" si="38"/>
        <v>0.34011978099730811</v>
      </c>
      <c r="G77" s="27">
        <f t="shared" si="39"/>
        <v>0.69900334130077313</v>
      </c>
      <c r="H77" s="27">
        <f t="shared" si="40"/>
        <v>0.74139947692923336</v>
      </c>
      <c r="I77" s="27">
        <f t="shared" si="41"/>
        <v>4.5059938327739503E-2</v>
      </c>
      <c r="J77" s="28">
        <f t="shared" si="42"/>
        <v>2.2529969163869751E-2</v>
      </c>
      <c r="K77" s="27">
        <f t="shared" si="44"/>
        <v>0.21227326333700036</v>
      </c>
      <c r="L77" s="27">
        <f t="shared" si="43"/>
        <v>0.12186057710087057</v>
      </c>
    </row>
    <row r="78" spans="1:12" x14ac:dyDescent="0.25">
      <c r="B78" s="26">
        <v>2350</v>
      </c>
      <c r="C78" s="26">
        <v>405000</v>
      </c>
      <c r="D78" s="27">
        <f t="shared" si="36"/>
        <v>0.92592592592592593</v>
      </c>
      <c r="E78" s="27">
        <f t="shared" si="37"/>
        <v>1</v>
      </c>
      <c r="F78" s="27">
        <f t="shared" si="38"/>
        <v>0.34011978099730811</v>
      </c>
      <c r="G78" s="27">
        <f t="shared" si="39"/>
        <v>0.69900334130077313</v>
      </c>
      <c r="H78" s="27">
        <f t="shared" si="40"/>
        <v>0.98734509701654249</v>
      </c>
      <c r="I78" s="27">
        <f t="shared" si="41"/>
        <v>1.6014656952072169E-4</v>
      </c>
      <c r="J78" s="28">
        <f t="shared" si="42"/>
        <v>8.0073284760360844E-5</v>
      </c>
      <c r="K78" s="27">
        <f t="shared" si="44"/>
        <v>-1.2654902983457506E-2</v>
      </c>
      <c r="L78" s="27">
        <f t="shared" si="43"/>
        <v>-1.1717502762460653E-2</v>
      </c>
    </row>
    <row r="79" spans="1:12" x14ac:dyDescent="0.25">
      <c r="B79" s="26">
        <v>2450</v>
      </c>
      <c r="C79" s="26">
        <v>324000</v>
      </c>
      <c r="D79" s="27">
        <f t="shared" si="36"/>
        <v>1</v>
      </c>
      <c r="E79" s="27">
        <f t="shared" si="37"/>
        <v>0.60679611650485432</v>
      </c>
      <c r="F79" s="27">
        <f t="shared" si="38"/>
        <v>0.34011978099730811</v>
      </c>
      <c r="G79" s="27">
        <f t="shared" si="39"/>
        <v>0.69900334130077313</v>
      </c>
      <c r="H79" s="27">
        <f t="shared" si="40"/>
        <v>1.0391231222980812</v>
      </c>
      <c r="I79" s="27">
        <f t="shared" si="41"/>
        <v>0.18690663993813686</v>
      </c>
      <c r="J79" s="28">
        <f t="shared" si="42"/>
        <v>9.345331996906843E-2</v>
      </c>
      <c r="K79" s="27">
        <f t="shared" si="44"/>
        <v>0.43232700579322692</v>
      </c>
      <c r="L79" s="27">
        <f t="shared" si="43"/>
        <v>0.43232700579322692</v>
      </c>
    </row>
    <row r="80" spans="1:12" x14ac:dyDescent="0.25">
      <c r="J80" s="29">
        <f>SUM(J70:J79)</f>
        <v>0.32563445885920028</v>
      </c>
      <c r="K80" s="30">
        <f>SUM(K70:K79)</f>
        <v>1.9690415104187822</v>
      </c>
      <c r="L80" s="30">
        <f>SUM(L70:L79)</f>
        <v>0.89488799862865198</v>
      </c>
    </row>
    <row r="81" spans="1:12" x14ac:dyDescent="0.25">
      <c r="J81" s="31" t="s">
        <v>61</v>
      </c>
      <c r="K81" s="32">
        <f>F70-0.01*K80</f>
        <v>0.32042936589312027</v>
      </c>
      <c r="L81" s="32">
        <f>G70-0.01*L80</f>
        <v>0.69005446131448656</v>
      </c>
    </row>
    <row r="83" spans="1:12" x14ac:dyDescent="0.25">
      <c r="A83">
        <v>6</v>
      </c>
      <c r="B83" s="39" t="s">
        <v>46</v>
      </c>
      <c r="C83" s="39" t="s">
        <v>47</v>
      </c>
      <c r="D83" s="43" t="s">
        <v>48</v>
      </c>
      <c r="E83" s="43"/>
      <c r="F83" s="39" t="s">
        <v>49</v>
      </c>
      <c r="G83" s="39" t="s">
        <v>62</v>
      </c>
      <c r="H83" s="39" t="s">
        <v>51</v>
      </c>
      <c r="I83" s="39"/>
      <c r="J83" s="39"/>
      <c r="K83" s="39"/>
      <c r="L83" s="39"/>
    </row>
    <row r="84" spans="1:12" x14ac:dyDescent="0.25">
      <c r="B84" s="39" t="s">
        <v>53</v>
      </c>
      <c r="C84" s="39" t="s">
        <v>54</v>
      </c>
      <c r="D84" s="39" t="s">
        <v>53</v>
      </c>
      <c r="E84" s="39" t="s">
        <v>54</v>
      </c>
      <c r="F84" s="39" t="s">
        <v>55</v>
      </c>
      <c r="G84" s="39" t="s">
        <v>56</v>
      </c>
      <c r="H84" s="39" t="s">
        <v>54</v>
      </c>
      <c r="I84" s="39" t="s">
        <v>57</v>
      </c>
      <c r="J84" s="39" t="s">
        <v>58</v>
      </c>
      <c r="K84" s="39" t="s">
        <v>59</v>
      </c>
      <c r="L84" s="39" t="s">
        <v>60</v>
      </c>
    </row>
    <row r="85" spans="1:12" x14ac:dyDescent="0.25">
      <c r="B85" s="26">
        <v>1100</v>
      </c>
      <c r="C85" s="26">
        <v>199000</v>
      </c>
      <c r="D85" s="27">
        <f>(B85-MIN($B$10:$B$19))/((MAX($B$10:$B$19))-MIN($B$10:$B$19))</f>
        <v>0</v>
      </c>
      <c r="E85" s="27">
        <f>(C85-MIN($C$10:$C$19))/((MAX($C$10:$C$19))-MIN($C$10:$C$19))</f>
        <v>0</v>
      </c>
      <c r="F85" s="27">
        <f>$K$81</f>
        <v>0.32042936589312027</v>
      </c>
      <c r="G85" s="27">
        <f>$L$81</f>
        <v>0.69005446131448656</v>
      </c>
      <c r="H85" s="27">
        <f>F85+G85*D85</f>
        <v>0.32042936589312027</v>
      </c>
      <c r="I85" s="27">
        <f>(E85-H85)^2</f>
        <v>0.10267497852666714</v>
      </c>
      <c r="J85" s="28">
        <f>I85/2</f>
        <v>5.133748926333357E-2</v>
      </c>
      <c r="K85" s="27">
        <f>-(E85-H85)</f>
        <v>0.32042936589312027</v>
      </c>
      <c r="L85" s="27">
        <f>-(E85-H85)*D85</f>
        <v>0</v>
      </c>
    </row>
    <row r="86" spans="1:12" x14ac:dyDescent="0.25">
      <c r="B86" s="26">
        <v>1400</v>
      </c>
      <c r="C86" s="26">
        <v>245000</v>
      </c>
      <c r="D86" s="27">
        <f t="shared" ref="D86:D94" si="45">(B86-MIN($B$10:$B$19))/((MAX($B$10:$B$19))-MIN($B$10:$B$19))</f>
        <v>0.22222222222222221</v>
      </c>
      <c r="E86" s="27">
        <f t="shared" ref="E86:E94" si="46">(C86-MIN($C$10:$C$19))/((MAX($C$10:$C$19))-MIN($C$10:$C$19))</f>
        <v>0.22330097087378642</v>
      </c>
      <c r="F86" s="27">
        <f t="shared" ref="F86:F94" si="47">$K$81</f>
        <v>0.32042936589312027</v>
      </c>
      <c r="G86" s="27">
        <f t="shared" ref="G86:G94" si="48">$L$81</f>
        <v>0.69005446131448656</v>
      </c>
      <c r="H86" s="27">
        <f t="shared" ref="H86:H94" si="49">F86+G86*D86</f>
        <v>0.4737748017407839</v>
      </c>
      <c r="I86" s="27">
        <f t="shared" ref="I86:I94" si="50">(E86-H86)^2</f>
        <v>6.2737139949189266E-2</v>
      </c>
      <c r="J86" s="28">
        <f t="shared" ref="J86:J94" si="51">I86/2</f>
        <v>3.1368569974594633E-2</v>
      </c>
      <c r="K86" s="27">
        <f>-(E86-H86)</f>
        <v>0.25047383086699748</v>
      </c>
      <c r="L86" s="27">
        <f t="shared" ref="L86:L94" si="52">-(E86-H86)*D86</f>
        <v>5.5660851303777216E-2</v>
      </c>
    </row>
    <row r="87" spans="1:12" x14ac:dyDescent="0.25">
      <c r="B87" s="26">
        <v>1425</v>
      </c>
      <c r="C87" s="26">
        <v>319000</v>
      </c>
      <c r="D87" s="27">
        <f t="shared" si="45"/>
        <v>0.24074074074074073</v>
      </c>
      <c r="E87" s="27">
        <f t="shared" si="46"/>
        <v>0.58252427184466016</v>
      </c>
      <c r="F87" s="27">
        <f t="shared" si="47"/>
        <v>0.32042936589312027</v>
      </c>
      <c r="G87" s="27">
        <f t="shared" si="48"/>
        <v>0.69005446131448656</v>
      </c>
      <c r="H87" s="27">
        <f t="shared" si="49"/>
        <v>0.48655358806142257</v>
      </c>
      <c r="I87" s="27">
        <f t="shared" si="50"/>
        <v>9.2103721458221821E-3</v>
      </c>
      <c r="J87" s="28">
        <f t="shared" si="51"/>
        <v>4.6051860729110911E-3</v>
      </c>
      <c r="K87" s="27">
        <f t="shared" ref="K87:K94" si="53">-(E87-H87)</f>
        <v>-9.5970683783237587E-2</v>
      </c>
      <c r="L87" s="27">
        <f t="shared" si="52"/>
        <v>-2.310405350337201E-2</v>
      </c>
    </row>
    <row r="88" spans="1:12" x14ac:dyDescent="0.25">
      <c r="B88" s="26">
        <v>1550</v>
      </c>
      <c r="C88" s="26">
        <v>240000</v>
      </c>
      <c r="D88" s="27">
        <f t="shared" si="45"/>
        <v>0.33333333333333331</v>
      </c>
      <c r="E88" s="27">
        <f t="shared" si="46"/>
        <v>0.19902912621359223</v>
      </c>
      <c r="F88" s="27">
        <f t="shared" si="47"/>
        <v>0.32042936589312027</v>
      </c>
      <c r="G88" s="27">
        <f t="shared" si="48"/>
        <v>0.69005446131448656</v>
      </c>
      <c r="H88" s="27">
        <f t="shared" si="49"/>
        <v>0.5504475196646158</v>
      </c>
      <c r="I88" s="27">
        <f t="shared" si="50"/>
        <v>0.12349488725569839</v>
      </c>
      <c r="J88" s="28">
        <f t="shared" si="51"/>
        <v>6.1747443627849195E-2</v>
      </c>
      <c r="K88" s="27">
        <f t="shared" si="53"/>
        <v>0.35141839345102355</v>
      </c>
      <c r="L88" s="27">
        <f t="shared" si="52"/>
        <v>0.11713946448367452</v>
      </c>
    </row>
    <row r="89" spans="1:12" x14ac:dyDescent="0.25">
      <c r="B89" s="26">
        <v>1600</v>
      </c>
      <c r="C89" s="26">
        <v>312000</v>
      </c>
      <c r="D89" s="27">
        <f t="shared" si="45"/>
        <v>0.37037037037037035</v>
      </c>
      <c r="E89" s="27">
        <f t="shared" si="46"/>
        <v>0.54854368932038833</v>
      </c>
      <c r="F89" s="27">
        <f t="shared" si="47"/>
        <v>0.32042936589312027</v>
      </c>
      <c r="G89" s="27">
        <f t="shared" si="48"/>
        <v>0.69005446131448656</v>
      </c>
      <c r="H89" s="27">
        <f t="shared" si="49"/>
        <v>0.57600509230589303</v>
      </c>
      <c r="I89" s="27">
        <f t="shared" si="50"/>
        <v>7.5412865393228654E-4</v>
      </c>
      <c r="J89" s="28">
        <f t="shared" si="51"/>
        <v>3.7706432696614327E-4</v>
      </c>
      <c r="K89" s="27">
        <f t="shared" si="53"/>
        <v>2.7461402985504701E-2</v>
      </c>
      <c r="L89" s="27">
        <f t="shared" si="52"/>
        <v>1.0170889994631371E-2</v>
      </c>
    </row>
    <row r="90" spans="1:12" x14ac:dyDescent="0.25">
      <c r="B90" s="26">
        <v>1700</v>
      </c>
      <c r="C90" s="26">
        <v>279000</v>
      </c>
      <c r="D90" s="27">
        <f t="shared" si="45"/>
        <v>0.44444444444444442</v>
      </c>
      <c r="E90" s="27">
        <f t="shared" si="46"/>
        <v>0.38834951456310679</v>
      </c>
      <c r="F90" s="27">
        <f t="shared" si="47"/>
        <v>0.32042936589312027</v>
      </c>
      <c r="G90" s="27">
        <f t="shared" si="48"/>
        <v>0.69005446131448656</v>
      </c>
      <c r="H90" s="27">
        <f t="shared" si="49"/>
        <v>0.62712023758844759</v>
      </c>
      <c r="I90" s="27">
        <f t="shared" si="50"/>
        <v>5.7011458174044009E-2</v>
      </c>
      <c r="J90" s="28">
        <f t="shared" si="51"/>
        <v>2.8505729087022005E-2</v>
      </c>
      <c r="K90" s="27">
        <f t="shared" si="53"/>
        <v>0.2387707230253408</v>
      </c>
      <c r="L90" s="27">
        <f t="shared" si="52"/>
        <v>0.10612032134459591</v>
      </c>
    </row>
    <row r="91" spans="1:12" x14ac:dyDescent="0.25">
      <c r="B91" s="26">
        <v>1700</v>
      </c>
      <c r="C91" s="26">
        <v>310000</v>
      </c>
      <c r="D91" s="27">
        <f t="shared" si="45"/>
        <v>0.44444444444444442</v>
      </c>
      <c r="E91" s="27">
        <f t="shared" si="46"/>
        <v>0.53883495145631066</v>
      </c>
      <c r="F91" s="27">
        <f t="shared" si="47"/>
        <v>0.32042936589312027</v>
      </c>
      <c r="G91" s="27">
        <f t="shared" si="48"/>
        <v>0.69005446131448656</v>
      </c>
      <c r="H91" s="27">
        <f t="shared" si="49"/>
        <v>0.62712023758844759</v>
      </c>
      <c r="I91" s="27">
        <f t="shared" si="50"/>
        <v>7.7942917474332898E-3</v>
      </c>
      <c r="J91" s="28">
        <f t="shared" si="51"/>
        <v>3.8971458737166449E-3</v>
      </c>
      <c r="K91" s="27">
        <f t="shared" si="53"/>
        <v>8.8285286132136931E-2</v>
      </c>
      <c r="L91" s="27">
        <f t="shared" si="52"/>
        <v>3.9237904947616413E-2</v>
      </c>
    </row>
    <row r="92" spans="1:12" x14ac:dyDescent="0.25">
      <c r="B92" s="26">
        <v>1875</v>
      </c>
      <c r="C92" s="26">
        <v>308000</v>
      </c>
      <c r="D92" s="27">
        <f t="shared" si="45"/>
        <v>0.57407407407407407</v>
      </c>
      <c r="E92" s="27">
        <f t="shared" si="46"/>
        <v>0.529126213592233</v>
      </c>
      <c r="F92" s="27">
        <f t="shared" si="47"/>
        <v>0.32042936589312027</v>
      </c>
      <c r="G92" s="27">
        <f t="shared" si="48"/>
        <v>0.69005446131448656</v>
      </c>
      <c r="H92" s="27">
        <f t="shared" si="49"/>
        <v>0.71657174183291805</v>
      </c>
      <c r="I92" s="27">
        <f t="shared" si="50"/>
        <v>3.5135826057429459E-2</v>
      </c>
      <c r="J92" s="28">
        <f t="shared" si="51"/>
        <v>1.7567913028714729E-2</v>
      </c>
      <c r="K92" s="27">
        <f t="shared" si="53"/>
        <v>0.18744552824068506</v>
      </c>
      <c r="L92" s="27">
        <f t="shared" si="52"/>
        <v>0.10760761806409698</v>
      </c>
    </row>
    <row r="93" spans="1:12" x14ac:dyDescent="0.25">
      <c r="B93" s="26">
        <v>2350</v>
      </c>
      <c r="C93" s="26">
        <v>405000</v>
      </c>
      <c r="D93" s="27">
        <f t="shared" si="45"/>
        <v>0.92592592592592593</v>
      </c>
      <c r="E93" s="27">
        <f t="shared" si="46"/>
        <v>1</v>
      </c>
      <c r="F93" s="27">
        <f t="shared" si="47"/>
        <v>0.32042936589312027</v>
      </c>
      <c r="G93" s="27">
        <f t="shared" si="48"/>
        <v>0.69005446131448656</v>
      </c>
      <c r="H93" s="27">
        <f t="shared" si="49"/>
        <v>0.9593686819250522</v>
      </c>
      <c r="I93" s="27">
        <f t="shared" si="50"/>
        <v>1.6509040085075795E-3</v>
      </c>
      <c r="J93" s="28">
        <f t="shared" si="51"/>
        <v>8.2545200425378977E-4</v>
      </c>
      <c r="K93" s="27">
        <f t="shared" si="53"/>
        <v>-4.0631318074947798E-2</v>
      </c>
      <c r="L93" s="27">
        <f t="shared" si="52"/>
        <v>-3.762159081013685E-2</v>
      </c>
    </row>
    <row r="94" spans="1:12" x14ac:dyDescent="0.25">
      <c r="B94" s="26">
        <v>2450</v>
      </c>
      <c r="C94" s="26">
        <v>324000</v>
      </c>
      <c r="D94" s="27">
        <f t="shared" si="45"/>
        <v>1</v>
      </c>
      <c r="E94" s="27">
        <f t="shared" si="46"/>
        <v>0.60679611650485432</v>
      </c>
      <c r="F94" s="27">
        <f t="shared" si="47"/>
        <v>0.32042936589312027</v>
      </c>
      <c r="G94" s="27">
        <f t="shared" si="48"/>
        <v>0.69005446131448656</v>
      </c>
      <c r="H94" s="27">
        <f t="shared" si="49"/>
        <v>1.0104838272076069</v>
      </c>
      <c r="I94" s="27">
        <f t="shared" si="50"/>
        <v>0.16296376777242924</v>
      </c>
      <c r="J94" s="28">
        <f t="shared" si="51"/>
        <v>8.1481883886214621E-2</v>
      </c>
      <c r="K94" s="27">
        <f t="shared" si="53"/>
        <v>0.40368771070275256</v>
      </c>
      <c r="L94" s="27">
        <f t="shared" si="52"/>
        <v>0.40368771070275256</v>
      </c>
    </row>
    <row r="95" spans="1:12" x14ac:dyDescent="0.25">
      <c r="J95" s="29">
        <f>SUM(J85:J94)</f>
        <v>0.28171387714557639</v>
      </c>
      <c r="K95" s="30">
        <f>SUM(K85:K94)</f>
        <v>1.7313702394393757</v>
      </c>
      <c r="L95" s="30">
        <f>SUM(L85:L94)</f>
        <v>0.7788991165276361</v>
      </c>
    </row>
    <row r="96" spans="1:12" x14ac:dyDescent="0.25">
      <c r="J96" s="31" t="s">
        <v>61</v>
      </c>
      <c r="K96" s="32">
        <f>F85-0.01*K95</f>
        <v>0.30311566349872648</v>
      </c>
      <c r="L96" s="32">
        <f>G85-0.01*L95</f>
        <v>0.68226547014921024</v>
      </c>
    </row>
    <row r="98" spans="1:12" x14ac:dyDescent="0.25">
      <c r="A98">
        <v>7</v>
      </c>
      <c r="B98" s="39" t="s">
        <v>46</v>
      </c>
      <c r="C98" s="39" t="s">
        <v>47</v>
      </c>
      <c r="D98" s="43" t="s">
        <v>48</v>
      </c>
      <c r="E98" s="43"/>
      <c r="F98" s="39" t="s">
        <v>49</v>
      </c>
      <c r="G98" s="39" t="s">
        <v>62</v>
      </c>
      <c r="H98" s="39" t="s">
        <v>51</v>
      </c>
      <c r="I98" s="39"/>
      <c r="J98" s="39"/>
      <c r="K98" s="39"/>
      <c r="L98" s="39"/>
    </row>
    <row r="99" spans="1:12" x14ac:dyDescent="0.25">
      <c r="B99" s="39" t="s">
        <v>53</v>
      </c>
      <c r="C99" s="39" t="s">
        <v>54</v>
      </c>
      <c r="D99" s="39" t="s">
        <v>53</v>
      </c>
      <c r="E99" s="39" t="s">
        <v>54</v>
      </c>
      <c r="F99" s="39" t="s">
        <v>55</v>
      </c>
      <c r="G99" s="39" t="s">
        <v>56</v>
      </c>
      <c r="H99" s="39" t="s">
        <v>54</v>
      </c>
      <c r="I99" s="39" t="s">
        <v>57</v>
      </c>
      <c r="J99" s="39" t="s">
        <v>58</v>
      </c>
      <c r="K99" s="39" t="s">
        <v>59</v>
      </c>
      <c r="L99" s="39" t="s">
        <v>60</v>
      </c>
    </row>
    <row r="100" spans="1:12" x14ac:dyDescent="0.25">
      <c r="B100" s="26">
        <v>1100</v>
      </c>
      <c r="C100" s="26">
        <v>199000</v>
      </c>
      <c r="D100" s="27">
        <f>(B100-MIN($B$10:$B$19))/((MAX($B$10:$B$19))-MIN($B$10:$B$19))</f>
        <v>0</v>
      </c>
      <c r="E100" s="27">
        <f>(C100-MIN($C$10:$C$19))/((MAX($C$10:$C$19))-MIN($C$10:$C$19))</f>
        <v>0</v>
      </c>
      <c r="F100" s="27">
        <f>$K$96</f>
        <v>0.30311566349872648</v>
      </c>
      <c r="G100" s="27">
        <f>$L$96</f>
        <v>0.68226547014921024</v>
      </c>
      <c r="H100" s="27">
        <f>F100+G100*D100</f>
        <v>0.30311566349872648</v>
      </c>
      <c r="I100" s="27">
        <f>(E100-H100)^2</f>
        <v>9.1879105458273186E-2</v>
      </c>
      <c r="J100" s="28">
        <f>I100/2</f>
        <v>4.5939552729136593E-2</v>
      </c>
      <c r="K100" s="27">
        <f>-(E100-H100)</f>
        <v>0.30311566349872648</v>
      </c>
      <c r="L100" s="27">
        <f>-(E100-H100)*D100</f>
        <v>0</v>
      </c>
    </row>
    <row r="101" spans="1:12" x14ac:dyDescent="0.25">
      <c r="B101" s="26">
        <v>1400</v>
      </c>
      <c r="C101" s="26">
        <v>245000</v>
      </c>
      <c r="D101" s="27">
        <f t="shared" ref="D101:D109" si="54">(B101-MIN($B$10:$B$19))/((MAX($B$10:$B$19))-MIN($B$10:$B$19))</f>
        <v>0.22222222222222221</v>
      </c>
      <c r="E101" s="27">
        <f t="shared" ref="E101:E109" si="55">(C101-MIN($C$10:$C$19))/((MAX($C$10:$C$19))-MIN($C$10:$C$19))</f>
        <v>0.22330097087378642</v>
      </c>
      <c r="F101" s="27">
        <f t="shared" ref="F101:F109" si="56">$K$96</f>
        <v>0.30311566349872648</v>
      </c>
      <c r="G101" s="27">
        <f t="shared" ref="G101:G109" si="57">$L$96</f>
        <v>0.68226547014921024</v>
      </c>
      <c r="H101" s="27">
        <f t="shared" ref="H101:H109" si="58">F101+G101*D101</f>
        <v>0.45473021242077316</v>
      </c>
      <c r="I101" s="27">
        <f t="shared" ref="I101:I109" si="59">(E101-H101)^2</f>
        <v>5.3559493843013534E-2</v>
      </c>
      <c r="J101" s="28">
        <f t="shared" ref="J101:J109" si="60">I101/2</f>
        <v>2.6779746921506767E-2</v>
      </c>
      <c r="K101" s="27">
        <f>-(E101-H101)</f>
        <v>0.23142924154698674</v>
      </c>
      <c r="L101" s="27">
        <f t="shared" ref="L101:L109" si="61">-(E101-H101)*D101</f>
        <v>5.1428720343774825E-2</v>
      </c>
    </row>
    <row r="102" spans="1:12" x14ac:dyDescent="0.25">
      <c r="B102" s="26">
        <v>1425</v>
      </c>
      <c r="C102" s="26">
        <v>319000</v>
      </c>
      <c r="D102" s="27">
        <f t="shared" si="54"/>
        <v>0.24074074074074073</v>
      </c>
      <c r="E102" s="27">
        <f t="shared" si="55"/>
        <v>0.58252427184466016</v>
      </c>
      <c r="F102" s="27">
        <f t="shared" si="56"/>
        <v>0.30311566349872648</v>
      </c>
      <c r="G102" s="27">
        <f t="shared" si="57"/>
        <v>0.68226547014921024</v>
      </c>
      <c r="H102" s="27">
        <f t="shared" si="58"/>
        <v>0.46736475816427708</v>
      </c>
      <c r="I102" s="27">
        <f t="shared" si="59"/>
        <v>1.3261713591102337E-2</v>
      </c>
      <c r="J102" s="28">
        <f t="shared" si="60"/>
        <v>6.6308567955511684E-3</v>
      </c>
      <c r="K102" s="27">
        <f t="shared" ref="K102:K109" si="62">-(E102-H102)</f>
        <v>-0.11515951368038307</v>
      </c>
      <c r="L102" s="27">
        <f t="shared" si="61"/>
        <v>-2.7723586626758886E-2</v>
      </c>
    </row>
    <row r="103" spans="1:12" x14ac:dyDescent="0.25">
      <c r="B103" s="26">
        <v>1550</v>
      </c>
      <c r="C103" s="26">
        <v>240000</v>
      </c>
      <c r="D103" s="27">
        <f t="shared" si="54"/>
        <v>0.33333333333333331</v>
      </c>
      <c r="E103" s="27">
        <f t="shared" si="55"/>
        <v>0.19902912621359223</v>
      </c>
      <c r="F103" s="27">
        <f t="shared" si="56"/>
        <v>0.30311566349872648</v>
      </c>
      <c r="G103" s="27">
        <f t="shared" si="57"/>
        <v>0.68226547014921024</v>
      </c>
      <c r="H103" s="27">
        <f t="shared" si="58"/>
        <v>0.53053748688179658</v>
      </c>
      <c r="I103" s="27">
        <f t="shared" si="59"/>
        <v>0.10989779319292024</v>
      </c>
      <c r="J103" s="28">
        <f t="shared" si="60"/>
        <v>5.4948896596460121E-2</v>
      </c>
      <c r="K103" s="27">
        <f t="shared" si="62"/>
        <v>0.33150836066820433</v>
      </c>
      <c r="L103" s="27">
        <f t="shared" si="61"/>
        <v>0.11050278688940143</v>
      </c>
    </row>
    <row r="104" spans="1:12" x14ac:dyDescent="0.25">
      <c r="B104" s="26">
        <v>1600</v>
      </c>
      <c r="C104" s="26">
        <v>312000</v>
      </c>
      <c r="D104" s="27">
        <f t="shared" si="54"/>
        <v>0.37037037037037035</v>
      </c>
      <c r="E104" s="27">
        <f t="shared" si="55"/>
        <v>0.54854368932038833</v>
      </c>
      <c r="F104" s="27">
        <f t="shared" si="56"/>
        <v>0.30311566349872648</v>
      </c>
      <c r="G104" s="27">
        <f t="shared" si="57"/>
        <v>0.68226547014921024</v>
      </c>
      <c r="H104" s="27">
        <f t="shared" si="58"/>
        <v>0.55580657836880432</v>
      </c>
      <c r="I104" s="27">
        <f t="shared" si="59"/>
        <v>5.2749557329600899E-5</v>
      </c>
      <c r="J104" s="28">
        <f t="shared" si="60"/>
        <v>2.637477866480045E-5</v>
      </c>
      <c r="K104" s="27">
        <f t="shared" si="62"/>
        <v>7.262889048415988E-3</v>
      </c>
      <c r="L104" s="27">
        <f t="shared" si="61"/>
        <v>2.6899589068207362E-3</v>
      </c>
    </row>
    <row r="105" spans="1:12" x14ac:dyDescent="0.25">
      <c r="B105" s="26">
        <v>1700</v>
      </c>
      <c r="C105" s="26">
        <v>279000</v>
      </c>
      <c r="D105" s="27">
        <f t="shared" si="54"/>
        <v>0.44444444444444442</v>
      </c>
      <c r="E105" s="27">
        <f t="shared" si="55"/>
        <v>0.38834951456310679</v>
      </c>
      <c r="F105" s="27">
        <f t="shared" si="56"/>
        <v>0.30311566349872648</v>
      </c>
      <c r="G105" s="27">
        <f t="shared" si="57"/>
        <v>0.68226547014921024</v>
      </c>
      <c r="H105" s="27">
        <f t="shared" si="58"/>
        <v>0.60634476134281989</v>
      </c>
      <c r="I105" s="27">
        <f t="shared" si="59"/>
        <v>4.7521927618548017E-2</v>
      </c>
      <c r="J105" s="28">
        <f t="shared" si="60"/>
        <v>2.3760963809274008E-2</v>
      </c>
      <c r="K105" s="27">
        <f t="shared" si="62"/>
        <v>0.2179952467797131</v>
      </c>
      <c r="L105" s="27">
        <f t="shared" si="61"/>
        <v>9.6886776346539152E-2</v>
      </c>
    </row>
    <row r="106" spans="1:12" x14ac:dyDescent="0.25">
      <c r="B106" s="26">
        <v>1700</v>
      </c>
      <c r="C106" s="26">
        <v>310000</v>
      </c>
      <c r="D106" s="27">
        <f t="shared" si="54"/>
        <v>0.44444444444444442</v>
      </c>
      <c r="E106" s="27">
        <f t="shared" si="55"/>
        <v>0.53883495145631066</v>
      </c>
      <c r="F106" s="27">
        <f t="shared" si="56"/>
        <v>0.30311566349872648</v>
      </c>
      <c r="G106" s="27">
        <f t="shared" si="57"/>
        <v>0.68226547014921024</v>
      </c>
      <c r="H106" s="27">
        <f t="shared" si="58"/>
        <v>0.60634476134281989</v>
      </c>
      <c r="I106" s="27">
        <f t="shared" si="59"/>
        <v>4.5575744309126198E-3</v>
      </c>
      <c r="J106" s="28">
        <f t="shared" si="60"/>
        <v>2.2787872154563099E-3</v>
      </c>
      <c r="K106" s="27">
        <f t="shared" si="62"/>
        <v>6.7509809886509231E-2</v>
      </c>
      <c r="L106" s="27">
        <f t="shared" si="61"/>
        <v>3.0004359949559658E-2</v>
      </c>
    </row>
    <row r="107" spans="1:12" x14ac:dyDescent="0.25">
      <c r="B107" s="26">
        <v>1875</v>
      </c>
      <c r="C107" s="26">
        <v>308000</v>
      </c>
      <c r="D107" s="27">
        <f t="shared" si="54"/>
        <v>0.57407407407407407</v>
      </c>
      <c r="E107" s="27">
        <f t="shared" si="55"/>
        <v>0.529126213592233</v>
      </c>
      <c r="F107" s="27">
        <f t="shared" si="56"/>
        <v>0.30311566349872648</v>
      </c>
      <c r="G107" s="27">
        <f t="shared" si="57"/>
        <v>0.68226547014921024</v>
      </c>
      <c r="H107" s="27">
        <f t="shared" si="58"/>
        <v>0.69478658154734718</v>
      </c>
      <c r="I107" s="27">
        <f t="shared" si="59"/>
        <v>2.7443357511023822E-2</v>
      </c>
      <c r="J107" s="28">
        <f t="shared" si="60"/>
        <v>1.3721678755511911E-2</v>
      </c>
      <c r="K107" s="27">
        <f t="shared" si="62"/>
        <v>0.16566036795511419</v>
      </c>
      <c r="L107" s="27">
        <f t="shared" si="61"/>
        <v>9.5101322344602585E-2</v>
      </c>
    </row>
    <row r="108" spans="1:12" x14ac:dyDescent="0.25">
      <c r="B108" s="26">
        <v>2350</v>
      </c>
      <c r="C108" s="26">
        <v>405000</v>
      </c>
      <c r="D108" s="27">
        <f t="shared" si="54"/>
        <v>0.92592592592592593</v>
      </c>
      <c r="E108" s="27">
        <f t="shared" si="55"/>
        <v>1</v>
      </c>
      <c r="F108" s="27">
        <f t="shared" si="56"/>
        <v>0.30311566349872648</v>
      </c>
      <c r="G108" s="27">
        <f t="shared" si="57"/>
        <v>0.68226547014921024</v>
      </c>
      <c r="H108" s="27">
        <f t="shared" si="58"/>
        <v>0.93484295067392109</v>
      </c>
      <c r="I108" s="27">
        <f t="shared" si="59"/>
        <v>4.2454410768810796E-3</v>
      </c>
      <c r="J108" s="28">
        <f t="shared" si="60"/>
        <v>2.1227205384405398E-3</v>
      </c>
      <c r="K108" s="27">
        <f t="shared" si="62"/>
        <v>-6.5157049326078909E-2</v>
      </c>
      <c r="L108" s="27">
        <f t="shared" si="61"/>
        <v>-6.033060122785084E-2</v>
      </c>
    </row>
    <row r="109" spans="1:12" x14ac:dyDescent="0.25">
      <c r="B109" s="26">
        <v>2450</v>
      </c>
      <c r="C109" s="26">
        <v>324000</v>
      </c>
      <c r="D109" s="27">
        <f t="shared" si="54"/>
        <v>1</v>
      </c>
      <c r="E109" s="27">
        <f t="shared" si="55"/>
        <v>0.60679611650485432</v>
      </c>
      <c r="F109" s="27">
        <f t="shared" si="56"/>
        <v>0.30311566349872648</v>
      </c>
      <c r="G109" s="27">
        <f t="shared" si="57"/>
        <v>0.68226547014921024</v>
      </c>
      <c r="H109" s="27">
        <f t="shared" si="58"/>
        <v>0.98538113364793678</v>
      </c>
      <c r="I109" s="27">
        <f t="shared" si="59"/>
        <v>0.14332661520522805</v>
      </c>
      <c r="J109" s="28">
        <f t="shared" si="60"/>
        <v>7.1663307602614024E-2</v>
      </c>
      <c r="K109" s="27">
        <f t="shared" si="62"/>
        <v>0.37858501714308246</v>
      </c>
      <c r="L109" s="27">
        <f t="shared" si="61"/>
        <v>0.37858501714308246</v>
      </c>
    </row>
    <row r="110" spans="1:12" x14ac:dyDescent="0.25">
      <c r="J110" s="29">
        <f>SUM(J100:J109)</f>
        <v>0.24787288574261626</v>
      </c>
      <c r="K110" s="30">
        <f>SUM(K100:K109)</f>
        <v>1.5227500335202906</v>
      </c>
      <c r="L110" s="30">
        <f>SUM(L100:L109)</f>
        <v>0.67714475406917107</v>
      </c>
    </row>
    <row r="111" spans="1:12" x14ac:dyDescent="0.25">
      <c r="J111" s="31" t="s">
        <v>61</v>
      </c>
      <c r="K111" s="32">
        <f>F100-0.01*K110</f>
        <v>0.28788816316352356</v>
      </c>
      <c r="L111" s="32">
        <f>G100-0.01*L110</f>
        <v>0.67549402260851854</v>
      </c>
    </row>
    <row r="113" spans="1:12" x14ac:dyDescent="0.25">
      <c r="A113">
        <v>8</v>
      </c>
      <c r="B113" s="39" t="s">
        <v>46</v>
      </c>
      <c r="C113" s="39" t="s">
        <v>47</v>
      </c>
      <c r="D113" s="43" t="s">
        <v>48</v>
      </c>
      <c r="E113" s="43"/>
      <c r="F113" s="39" t="s">
        <v>49</v>
      </c>
      <c r="G113" s="39" t="s">
        <v>62</v>
      </c>
      <c r="H113" s="39" t="s">
        <v>51</v>
      </c>
      <c r="I113" s="39"/>
      <c r="J113" s="39"/>
      <c r="K113" s="39"/>
      <c r="L113" s="39"/>
    </row>
    <row r="114" spans="1:12" x14ac:dyDescent="0.25">
      <c r="B114" s="39" t="s">
        <v>53</v>
      </c>
      <c r="C114" s="39" t="s">
        <v>54</v>
      </c>
      <c r="D114" s="39" t="s">
        <v>53</v>
      </c>
      <c r="E114" s="39" t="s">
        <v>54</v>
      </c>
      <c r="F114" s="39" t="s">
        <v>55</v>
      </c>
      <c r="G114" s="39" t="s">
        <v>56</v>
      </c>
      <c r="H114" s="39" t="s">
        <v>54</v>
      </c>
      <c r="I114" s="39" t="s">
        <v>57</v>
      </c>
      <c r="J114" s="39" t="s">
        <v>58</v>
      </c>
      <c r="K114" s="39" t="s">
        <v>59</v>
      </c>
      <c r="L114" s="39" t="s">
        <v>60</v>
      </c>
    </row>
    <row r="115" spans="1:12" x14ac:dyDescent="0.25">
      <c r="B115" s="26">
        <v>1100</v>
      </c>
      <c r="C115" s="26">
        <v>199000</v>
      </c>
      <c r="D115" s="27">
        <f>(B115-MIN($B$10:$B$19))/((MAX($B$10:$B$19))-MIN($B$10:$B$19))</f>
        <v>0</v>
      </c>
      <c r="E115" s="27">
        <f>(C115-MIN($C$10:$C$19))/((MAX($C$10:$C$19))-MIN($C$10:$C$19))</f>
        <v>0</v>
      </c>
      <c r="F115" s="27">
        <f>$K$111</f>
        <v>0.28788816316352356</v>
      </c>
      <c r="G115" s="27">
        <f>$L$111</f>
        <v>0.67549402260851854</v>
      </c>
      <c r="H115" s="27">
        <f>F115+G115*D115</f>
        <v>0.28788816316352356</v>
      </c>
      <c r="I115" s="27">
        <f>(E115-H115)^2</f>
        <v>8.2879594489667557E-2</v>
      </c>
      <c r="J115" s="28">
        <f>I115/2</f>
        <v>4.1439797244833779E-2</v>
      </c>
      <c r="K115" s="27">
        <f>-(E115-H115)</f>
        <v>0.28788816316352356</v>
      </c>
      <c r="L115" s="27">
        <f>-(E115-H115)*D115</f>
        <v>0</v>
      </c>
    </row>
    <row r="116" spans="1:12" x14ac:dyDescent="0.25">
      <c r="B116" s="26">
        <v>1400</v>
      </c>
      <c r="C116" s="26">
        <v>245000</v>
      </c>
      <c r="D116" s="27">
        <f t="shared" ref="D116:D124" si="63">(B116-MIN($B$10:$B$19))/((MAX($B$10:$B$19))-MIN($B$10:$B$19))</f>
        <v>0.22222222222222221</v>
      </c>
      <c r="E116" s="27">
        <f t="shared" ref="E116:E124" si="64">(C116-MIN($C$10:$C$19))/((MAX($C$10:$C$19))-MIN($C$10:$C$19))</f>
        <v>0.22330097087378642</v>
      </c>
      <c r="F116" s="27">
        <f t="shared" ref="F116:F124" si="65">$K$111</f>
        <v>0.28788816316352356</v>
      </c>
      <c r="G116" s="27">
        <f t="shared" ref="G116:G124" si="66">$L$111</f>
        <v>0.67549402260851854</v>
      </c>
      <c r="H116" s="27">
        <f t="shared" ref="H116:H124" si="67">F116+G116*D116</f>
        <v>0.43799794596541652</v>
      </c>
      <c r="I116" s="27">
        <f t="shared" ref="I116:I124" si="68">(E116-H116)^2</f>
        <v>4.6094791113496035E-2</v>
      </c>
      <c r="J116" s="28">
        <f t="shared" ref="J116:J124" si="69">I116/2</f>
        <v>2.3047395556748018E-2</v>
      </c>
      <c r="K116" s="27">
        <f>-(E116-H116)</f>
        <v>0.2146969750916301</v>
      </c>
      <c r="L116" s="27">
        <f t="shared" ref="L116:L124" si="70">-(E116-H116)*D116</f>
        <v>4.7710438909251134E-2</v>
      </c>
    </row>
    <row r="117" spans="1:12" x14ac:dyDescent="0.25">
      <c r="B117" s="26">
        <v>1425</v>
      </c>
      <c r="C117" s="26">
        <v>319000</v>
      </c>
      <c r="D117" s="27">
        <f t="shared" si="63"/>
        <v>0.24074074074074073</v>
      </c>
      <c r="E117" s="27">
        <f t="shared" si="64"/>
        <v>0.58252427184466016</v>
      </c>
      <c r="F117" s="27">
        <f t="shared" si="65"/>
        <v>0.28788816316352356</v>
      </c>
      <c r="G117" s="27">
        <f t="shared" si="66"/>
        <v>0.67549402260851854</v>
      </c>
      <c r="H117" s="27">
        <f t="shared" si="67"/>
        <v>0.45050709453224097</v>
      </c>
      <c r="I117" s="27">
        <f t="shared" si="68"/>
        <v>1.7428535105538729E-2</v>
      </c>
      <c r="J117" s="28">
        <f t="shared" si="69"/>
        <v>8.7142675527693645E-3</v>
      </c>
      <c r="K117" s="27">
        <f t="shared" ref="K117:K124" si="71">-(E117-H117)</f>
        <v>-0.13201717731241919</v>
      </c>
      <c r="L117" s="27">
        <f t="shared" si="70"/>
        <v>-3.1781913056693506E-2</v>
      </c>
    </row>
    <row r="118" spans="1:12" x14ac:dyDescent="0.25">
      <c r="B118" s="26">
        <v>1550</v>
      </c>
      <c r="C118" s="26">
        <v>240000</v>
      </c>
      <c r="D118" s="27">
        <f t="shared" si="63"/>
        <v>0.33333333333333331</v>
      </c>
      <c r="E118" s="27">
        <f t="shared" si="64"/>
        <v>0.19902912621359223</v>
      </c>
      <c r="F118" s="27">
        <f t="shared" si="65"/>
        <v>0.28788816316352356</v>
      </c>
      <c r="G118" s="27">
        <f t="shared" si="66"/>
        <v>0.67549402260851854</v>
      </c>
      <c r="H118" s="27">
        <f t="shared" si="67"/>
        <v>0.51305283736636309</v>
      </c>
      <c r="I118" s="27">
        <f t="shared" si="68"/>
        <v>9.8610891166158857E-2</v>
      </c>
      <c r="J118" s="28">
        <f t="shared" si="69"/>
        <v>4.9305445583079428E-2</v>
      </c>
      <c r="K118" s="27">
        <f t="shared" si="71"/>
        <v>0.31402371115277083</v>
      </c>
      <c r="L118" s="27">
        <f t="shared" si="70"/>
        <v>0.10467457038425694</v>
      </c>
    </row>
    <row r="119" spans="1:12" x14ac:dyDescent="0.25">
      <c r="B119" s="26">
        <v>1600</v>
      </c>
      <c r="C119" s="26">
        <v>312000</v>
      </c>
      <c r="D119" s="27">
        <f t="shared" si="63"/>
        <v>0.37037037037037035</v>
      </c>
      <c r="E119" s="27">
        <f t="shared" si="64"/>
        <v>0.54854368932038833</v>
      </c>
      <c r="F119" s="27">
        <f t="shared" si="65"/>
        <v>0.28788816316352356</v>
      </c>
      <c r="G119" s="27">
        <f t="shared" si="66"/>
        <v>0.67549402260851854</v>
      </c>
      <c r="H119" s="27">
        <f t="shared" si="67"/>
        <v>0.53807113450001187</v>
      </c>
      <c r="I119" s="27">
        <f t="shared" si="68"/>
        <v>1.0967440446579015E-4</v>
      </c>
      <c r="J119" s="28">
        <f t="shared" si="69"/>
        <v>5.4837202232895073E-5</v>
      </c>
      <c r="K119" s="27">
        <f t="shared" si="71"/>
        <v>-1.0472554820376456E-2</v>
      </c>
      <c r="L119" s="27">
        <f t="shared" si="70"/>
        <v>-3.8787240075468356E-3</v>
      </c>
    </row>
    <row r="120" spans="1:12" x14ac:dyDescent="0.25">
      <c r="B120" s="26">
        <v>1700</v>
      </c>
      <c r="C120" s="26">
        <v>279000</v>
      </c>
      <c r="D120" s="27">
        <f t="shared" si="63"/>
        <v>0.44444444444444442</v>
      </c>
      <c r="E120" s="27">
        <f t="shared" si="64"/>
        <v>0.38834951456310679</v>
      </c>
      <c r="F120" s="27">
        <f t="shared" si="65"/>
        <v>0.28788816316352356</v>
      </c>
      <c r="G120" s="27">
        <f t="shared" si="66"/>
        <v>0.67549402260851854</v>
      </c>
      <c r="H120" s="27">
        <f t="shared" si="67"/>
        <v>0.58810772876730955</v>
      </c>
      <c r="I120" s="27">
        <f t="shared" si="68"/>
        <v>3.9903344142052148E-2</v>
      </c>
      <c r="J120" s="28">
        <f t="shared" si="69"/>
        <v>1.9951672071026074E-2</v>
      </c>
      <c r="K120" s="27">
        <f t="shared" si="71"/>
        <v>0.19975821420420276</v>
      </c>
      <c r="L120" s="27">
        <f t="shared" si="70"/>
        <v>8.8781428535201226E-2</v>
      </c>
    </row>
    <row r="121" spans="1:12" x14ac:dyDescent="0.25">
      <c r="B121" s="26">
        <v>1700</v>
      </c>
      <c r="C121" s="26">
        <v>310000</v>
      </c>
      <c r="D121" s="27">
        <f t="shared" si="63"/>
        <v>0.44444444444444442</v>
      </c>
      <c r="E121" s="27">
        <f t="shared" si="64"/>
        <v>0.53883495145631066</v>
      </c>
      <c r="F121" s="27">
        <f t="shared" si="65"/>
        <v>0.28788816316352356</v>
      </c>
      <c r="G121" s="27">
        <f t="shared" si="66"/>
        <v>0.67549402260851854</v>
      </c>
      <c r="H121" s="27">
        <f t="shared" si="67"/>
        <v>0.58810772876730955</v>
      </c>
      <c r="I121" s="27">
        <f t="shared" si="68"/>
        <v>2.4278065839392865E-3</v>
      </c>
      <c r="J121" s="28">
        <f t="shared" si="69"/>
        <v>1.2139032919696432E-3</v>
      </c>
      <c r="K121" s="27">
        <f t="shared" si="71"/>
        <v>4.9272777310998883E-2</v>
      </c>
      <c r="L121" s="27">
        <f t="shared" si="70"/>
        <v>2.1899012138221725E-2</v>
      </c>
    </row>
    <row r="122" spans="1:12" x14ac:dyDescent="0.25">
      <c r="B122" s="26">
        <v>1875</v>
      </c>
      <c r="C122" s="26">
        <v>308000</v>
      </c>
      <c r="D122" s="27">
        <f t="shared" si="63"/>
        <v>0.57407407407407407</v>
      </c>
      <c r="E122" s="27">
        <f t="shared" si="64"/>
        <v>0.529126213592233</v>
      </c>
      <c r="F122" s="27">
        <f t="shared" si="65"/>
        <v>0.28788816316352356</v>
      </c>
      <c r="G122" s="27">
        <f t="shared" si="66"/>
        <v>0.67549402260851854</v>
      </c>
      <c r="H122" s="27">
        <f t="shared" si="67"/>
        <v>0.6756717687350805</v>
      </c>
      <c r="I122" s="27">
        <f t="shared" si="68"/>
        <v>2.1475599732125358E-2</v>
      </c>
      <c r="J122" s="28">
        <f t="shared" si="69"/>
        <v>1.0737799866062679E-2</v>
      </c>
      <c r="K122" s="27">
        <f t="shared" si="71"/>
        <v>0.14654555514284751</v>
      </c>
      <c r="L122" s="27">
        <f t="shared" si="70"/>
        <v>8.4128003878301341E-2</v>
      </c>
    </row>
    <row r="123" spans="1:12" x14ac:dyDescent="0.25">
      <c r="B123" s="26">
        <v>2350</v>
      </c>
      <c r="C123" s="26">
        <v>405000</v>
      </c>
      <c r="D123" s="27">
        <f t="shared" si="63"/>
        <v>0.92592592592592593</v>
      </c>
      <c r="E123" s="27">
        <f t="shared" si="64"/>
        <v>1</v>
      </c>
      <c r="F123" s="27">
        <f t="shared" si="65"/>
        <v>0.28788816316352356</v>
      </c>
      <c r="G123" s="27">
        <f t="shared" si="66"/>
        <v>0.67549402260851854</v>
      </c>
      <c r="H123" s="27">
        <f t="shared" si="67"/>
        <v>0.91334559150474437</v>
      </c>
      <c r="I123" s="27">
        <f t="shared" si="68"/>
        <v>7.5089865116626311E-3</v>
      </c>
      <c r="J123" s="28">
        <f t="shared" si="69"/>
        <v>3.7544932558313156E-3</v>
      </c>
      <c r="K123" s="27">
        <f t="shared" si="71"/>
        <v>-8.665440849525563E-2</v>
      </c>
      <c r="L123" s="27">
        <f t="shared" si="70"/>
        <v>-8.0235563421532985E-2</v>
      </c>
    </row>
    <row r="124" spans="1:12" x14ac:dyDescent="0.25">
      <c r="B124" s="26">
        <v>2450</v>
      </c>
      <c r="C124" s="26">
        <v>324000</v>
      </c>
      <c r="D124" s="27">
        <f t="shared" si="63"/>
        <v>1</v>
      </c>
      <c r="E124" s="27">
        <f t="shared" si="64"/>
        <v>0.60679611650485432</v>
      </c>
      <c r="F124" s="27">
        <f t="shared" si="65"/>
        <v>0.28788816316352356</v>
      </c>
      <c r="G124" s="27">
        <f t="shared" si="66"/>
        <v>0.67549402260851854</v>
      </c>
      <c r="H124" s="27">
        <f t="shared" si="67"/>
        <v>0.96338218577204215</v>
      </c>
      <c r="I124" s="27">
        <f t="shared" si="68"/>
        <v>0.12715362479542369</v>
      </c>
      <c r="J124" s="28">
        <f t="shared" si="69"/>
        <v>6.3576812397711846E-2</v>
      </c>
      <c r="K124" s="27">
        <f t="shared" si="71"/>
        <v>0.35658606926718783</v>
      </c>
      <c r="L124" s="27">
        <f t="shared" si="70"/>
        <v>0.35658606926718783</v>
      </c>
    </row>
    <row r="125" spans="1:12" x14ac:dyDescent="0.25">
      <c r="J125" s="29">
        <f>SUM(J115:J124)</f>
        <v>0.22179642402226507</v>
      </c>
      <c r="K125" s="30">
        <f>SUM(K115:K124)</f>
        <v>1.3396273247051103</v>
      </c>
      <c r="L125" s="30">
        <f>SUM(L115:L124)</f>
        <v>0.58788332262664689</v>
      </c>
    </row>
    <row r="126" spans="1:12" x14ac:dyDescent="0.25">
      <c r="J126" s="31" t="s">
        <v>61</v>
      </c>
      <c r="K126" s="32">
        <f>F115-0.01*K125</f>
        <v>0.27449188991647244</v>
      </c>
      <c r="L126" s="32">
        <f>G115-0.01*L125</f>
        <v>0.66961518938225206</v>
      </c>
    </row>
    <row r="128" spans="1:12" x14ac:dyDescent="0.25">
      <c r="A128">
        <v>9</v>
      </c>
      <c r="B128" s="39" t="s">
        <v>46</v>
      </c>
      <c r="C128" s="39" t="s">
        <v>47</v>
      </c>
      <c r="D128" s="43" t="s">
        <v>48</v>
      </c>
      <c r="E128" s="43"/>
      <c r="F128" s="39" t="s">
        <v>49</v>
      </c>
      <c r="G128" s="39" t="s">
        <v>62</v>
      </c>
      <c r="H128" s="39" t="s">
        <v>51</v>
      </c>
      <c r="I128" s="39"/>
      <c r="J128" s="39"/>
      <c r="K128" s="39"/>
      <c r="L128" s="39"/>
    </row>
    <row r="129" spans="1:12" x14ac:dyDescent="0.25">
      <c r="B129" s="39" t="s">
        <v>53</v>
      </c>
      <c r="C129" s="39" t="s">
        <v>54</v>
      </c>
      <c r="D129" s="39" t="s">
        <v>53</v>
      </c>
      <c r="E129" s="39" t="s">
        <v>54</v>
      </c>
      <c r="F129" s="39" t="s">
        <v>55</v>
      </c>
      <c r="G129" s="39" t="s">
        <v>56</v>
      </c>
      <c r="H129" s="39" t="s">
        <v>54</v>
      </c>
      <c r="I129" s="39" t="s">
        <v>57</v>
      </c>
      <c r="J129" s="39" t="s">
        <v>58</v>
      </c>
      <c r="K129" s="39" t="s">
        <v>59</v>
      </c>
      <c r="L129" s="39" t="s">
        <v>60</v>
      </c>
    </row>
    <row r="130" spans="1:12" x14ac:dyDescent="0.25">
      <c r="B130" s="26">
        <v>1100</v>
      </c>
      <c r="C130" s="26">
        <v>199000</v>
      </c>
      <c r="D130" s="27">
        <f>(B130-MIN($B$10:$B$19))/((MAX($B$10:$B$19))-MIN($B$10:$B$19))</f>
        <v>0</v>
      </c>
      <c r="E130" s="27">
        <f>(C130-MIN($C$10:$C$19))/((MAX($C$10:$C$19))-MIN($C$10:$C$19))</f>
        <v>0</v>
      </c>
      <c r="F130" s="27">
        <f>$K$126</f>
        <v>0.27449188991647244</v>
      </c>
      <c r="G130" s="27">
        <f>$L$126</f>
        <v>0.66961518938225206</v>
      </c>
      <c r="H130" s="27">
        <f>F130+G130*D130</f>
        <v>0.27449188991647244</v>
      </c>
      <c r="I130" s="27">
        <f>(E130-H130)^2</f>
        <v>7.5345797629916819E-2</v>
      </c>
      <c r="J130" s="28">
        <f>I130/2</f>
        <v>3.767289881495841E-2</v>
      </c>
      <c r="K130" s="27">
        <f>-(E130-H130)</f>
        <v>0.27449188991647244</v>
      </c>
      <c r="L130" s="27">
        <f>-(E130-H130)*D130</f>
        <v>0</v>
      </c>
    </row>
    <row r="131" spans="1:12" x14ac:dyDescent="0.25">
      <c r="B131" s="26">
        <v>1400</v>
      </c>
      <c r="C131" s="26">
        <v>245000</v>
      </c>
      <c r="D131" s="27">
        <f t="shared" ref="D131:D139" si="72">(B131-MIN($B$10:$B$19))/((MAX($B$10:$B$19))-MIN($B$10:$B$19))</f>
        <v>0.22222222222222221</v>
      </c>
      <c r="E131" s="27">
        <f t="shared" ref="E131:E139" si="73">(C131-MIN($C$10:$C$19))/((MAX($C$10:$C$19))-MIN($C$10:$C$19))</f>
        <v>0.22330097087378642</v>
      </c>
      <c r="F131" s="27">
        <f t="shared" ref="F131:F139" si="74">$K$126</f>
        <v>0.27449188991647244</v>
      </c>
      <c r="G131" s="27">
        <f t="shared" ref="G131:G139" si="75">$L$126</f>
        <v>0.66961518938225206</v>
      </c>
      <c r="H131" s="27">
        <f t="shared" ref="H131:H139" si="76">F131+G131*D131</f>
        <v>0.4232952653347507</v>
      </c>
      <c r="I131" s="27">
        <f t="shared" ref="I131:I139" si="77">(E131-H131)^2</f>
        <v>3.9997717816938887E-2</v>
      </c>
      <c r="J131" s="28">
        <f t="shared" ref="J131:J139" si="78">I131/2</f>
        <v>1.9998858908469443E-2</v>
      </c>
      <c r="K131" s="27">
        <f>-(E131-H131)</f>
        <v>0.19999429446096428</v>
      </c>
      <c r="L131" s="27">
        <f t="shared" ref="L131:L139" si="79">-(E131-H131)*D131</f>
        <v>4.4443176546880951E-2</v>
      </c>
    </row>
    <row r="132" spans="1:12" x14ac:dyDescent="0.25">
      <c r="B132" s="26">
        <v>1425</v>
      </c>
      <c r="C132" s="26">
        <v>319000</v>
      </c>
      <c r="D132" s="27">
        <f t="shared" si="72"/>
        <v>0.24074074074074073</v>
      </c>
      <c r="E132" s="27">
        <f t="shared" si="73"/>
        <v>0.58252427184466016</v>
      </c>
      <c r="F132" s="27">
        <f t="shared" si="74"/>
        <v>0.27449188991647244</v>
      </c>
      <c r="G132" s="27">
        <f t="shared" si="75"/>
        <v>0.66961518938225206</v>
      </c>
      <c r="H132" s="27">
        <f t="shared" si="76"/>
        <v>0.43569554661960719</v>
      </c>
      <c r="I132" s="27">
        <f t="shared" si="77"/>
        <v>2.1558674551214106E-2</v>
      </c>
      <c r="J132" s="28">
        <f t="shared" si="78"/>
        <v>1.0779337275607053E-2</v>
      </c>
      <c r="K132" s="27">
        <f t="shared" ref="K132:K139" si="80">-(E132-H132)</f>
        <v>-0.14682872522505297</v>
      </c>
      <c r="L132" s="27">
        <f t="shared" si="79"/>
        <v>-3.5347656072697936E-2</v>
      </c>
    </row>
    <row r="133" spans="1:12" x14ac:dyDescent="0.25">
      <c r="B133" s="26">
        <v>1550</v>
      </c>
      <c r="C133" s="26">
        <v>240000</v>
      </c>
      <c r="D133" s="27">
        <f t="shared" si="72"/>
        <v>0.33333333333333331</v>
      </c>
      <c r="E133" s="27">
        <f t="shared" si="73"/>
        <v>0.19902912621359223</v>
      </c>
      <c r="F133" s="27">
        <f t="shared" si="74"/>
        <v>0.27449188991647244</v>
      </c>
      <c r="G133" s="27">
        <f t="shared" si="75"/>
        <v>0.66961518938225206</v>
      </c>
      <c r="H133" s="27">
        <f t="shared" si="76"/>
        <v>0.49769695304388978</v>
      </c>
      <c r="I133" s="27">
        <f t="shared" si="77"/>
        <v>8.920247078353262E-2</v>
      </c>
      <c r="J133" s="28">
        <f t="shared" si="78"/>
        <v>4.460123539176631E-2</v>
      </c>
      <c r="K133" s="27">
        <f t="shared" si="80"/>
        <v>0.29866782683029758</v>
      </c>
      <c r="L133" s="27">
        <f t="shared" si="79"/>
        <v>9.9555942276765855E-2</v>
      </c>
    </row>
    <row r="134" spans="1:12" x14ac:dyDescent="0.25">
      <c r="B134" s="26">
        <v>1600</v>
      </c>
      <c r="C134" s="26">
        <v>312000</v>
      </c>
      <c r="D134" s="27">
        <f t="shared" si="72"/>
        <v>0.37037037037037035</v>
      </c>
      <c r="E134" s="27">
        <f t="shared" si="73"/>
        <v>0.54854368932038833</v>
      </c>
      <c r="F134" s="27">
        <f t="shared" si="74"/>
        <v>0.27449188991647244</v>
      </c>
      <c r="G134" s="27">
        <f t="shared" si="75"/>
        <v>0.66961518938225206</v>
      </c>
      <c r="H134" s="27">
        <f t="shared" si="76"/>
        <v>0.5224975156136028</v>
      </c>
      <c r="I134" s="27">
        <f t="shared" si="77"/>
        <v>6.7840316476404556E-4</v>
      </c>
      <c r="J134" s="28">
        <f t="shared" si="78"/>
        <v>3.3920158238202278E-4</v>
      </c>
      <c r="K134" s="27">
        <f t="shared" si="80"/>
        <v>-2.6046173706785525E-2</v>
      </c>
      <c r="L134" s="27">
        <f t="shared" si="79"/>
        <v>-9.6467310025131568E-3</v>
      </c>
    </row>
    <row r="135" spans="1:12" x14ac:dyDescent="0.25">
      <c r="B135" s="26">
        <v>1700</v>
      </c>
      <c r="C135" s="26">
        <v>279000</v>
      </c>
      <c r="D135" s="27">
        <f t="shared" si="72"/>
        <v>0.44444444444444442</v>
      </c>
      <c r="E135" s="27">
        <f t="shared" si="73"/>
        <v>0.38834951456310679</v>
      </c>
      <c r="F135" s="27">
        <f t="shared" si="74"/>
        <v>0.27449188991647244</v>
      </c>
      <c r="G135" s="27">
        <f t="shared" si="75"/>
        <v>0.66961518938225206</v>
      </c>
      <c r="H135" s="27">
        <f t="shared" si="76"/>
        <v>0.57209864075302885</v>
      </c>
      <c r="I135" s="27">
        <f t="shared" si="77"/>
        <v>3.3763741375559903E-2</v>
      </c>
      <c r="J135" s="28">
        <f t="shared" si="78"/>
        <v>1.6881870687779951E-2</v>
      </c>
      <c r="K135" s="27">
        <f t="shared" si="80"/>
        <v>0.18374912618992206</v>
      </c>
      <c r="L135" s="27">
        <f t="shared" si="79"/>
        <v>8.166627830663202E-2</v>
      </c>
    </row>
    <row r="136" spans="1:12" x14ac:dyDescent="0.25">
      <c r="B136" s="26">
        <v>1700</v>
      </c>
      <c r="C136" s="26">
        <v>310000</v>
      </c>
      <c r="D136" s="27">
        <f t="shared" si="72"/>
        <v>0.44444444444444442</v>
      </c>
      <c r="E136" s="27">
        <f t="shared" si="73"/>
        <v>0.53883495145631066</v>
      </c>
      <c r="F136" s="27">
        <f t="shared" si="74"/>
        <v>0.27449188991647244</v>
      </c>
      <c r="G136" s="27">
        <f t="shared" si="75"/>
        <v>0.66961518938225206</v>
      </c>
      <c r="H136" s="27">
        <f t="shared" si="76"/>
        <v>0.57209864075302885</v>
      </c>
      <c r="I136" s="27">
        <f t="shared" si="77"/>
        <v>1.1064730256286042E-3</v>
      </c>
      <c r="J136" s="28">
        <f t="shared" si="78"/>
        <v>5.5323651281430212E-4</v>
      </c>
      <c r="K136" s="27">
        <f t="shared" si="80"/>
        <v>3.3263689296718191E-2</v>
      </c>
      <c r="L136" s="27">
        <f t="shared" si="79"/>
        <v>1.4783861909652529E-2</v>
      </c>
    </row>
    <row r="137" spans="1:12" x14ac:dyDescent="0.25">
      <c r="B137" s="26">
        <v>1875</v>
      </c>
      <c r="C137" s="26">
        <v>308000</v>
      </c>
      <c r="D137" s="27">
        <f t="shared" si="72"/>
        <v>0.57407407407407407</v>
      </c>
      <c r="E137" s="27">
        <f t="shared" si="73"/>
        <v>0.529126213592233</v>
      </c>
      <c r="F137" s="27">
        <f t="shared" si="74"/>
        <v>0.27449188991647244</v>
      </c>
      <c r="G137" s="27">
        <f t="shared" si="75"/>
        <v>0.66961518938225206</v>
      </c>
      <c r="H137" s="27">
        <f t="shared" si="76"/>
        <v>0.65890060974702447</v>
      </c>
      <c r="I137" s="27">
        <f t="shared" si="77"/>
        <v>1.6841393897340757E-2</v>
      </c>
      <c r="J137" s="28">
        <f t="shared" si="78"/>
        <v>8.4206969486703784E-3</v>
      </c>
      <c r="K137" s="27">
        <f t="shared" si="80"/>
        <v>0.12977439615479147</v>
      </c>
      <c r="L137" s="27">
        <f t="shared" si="79"/>
        <v>7.4500116311083997E-2</v>
      </c>
    </row>
    <row r="138" spans="1:12" x14ac:dyDescent="0.25">
      <c r="B138" s="26">
        <v>2350</v>
      </c>
      <c r="C138" s="26">
        <v>405000</v>
      </c>
      <c r="D138" s="27">
        <f t="shared" si="72"/>
        <v>0.92592592592592593</v>
      </c>
      <c r="E138" s="27">
        <f t="shared" si="73"/>
        <v>1</v>
      </c>
      <c r="F138" s="27">
        <f t="shared" si="74"/>
        <v>0.27449188991647244</v>
      </c>
      <c r="G138" s="27">
        <f t="shared" si="75"/>
        <v>0.66961518938225206</v>
      </c>
      <c r="H138" s="27">
        <f t="shared" si="76"/>
        <v>0.89450595415929846</v>
      </c>
      <c r="I138" s="27">
        <f t="shared" si="77"/>
        <v>1.1128993707840039E-2</v>
      </c>
      <c r="J138" s="28">
        <f t="shared" si="78"/>
        <v>5.5644968539200193E-3</v>
      </c>
      <c r="K138" s="27">
        <f t="shared" si="80"/>
        <v>-0.10549404584070154</v>
      </c>
      <c r="L138" s="27">
        <f t="shared" si="79"/>
        <v>-9.7679672074723653E-2</v>
      </c>
    </row>
    <row r="139" spans="1:12" x14ac:dyDescent="0.25">
      <c r="B139" s="26">
        <v>2450</v>
      </c>
      <c r="C139" s="26">
        <v>324000</v>
      </c>
      <c r="D139" s="27">
        <f t="shared" si="72"/>
        <v>1</v>
      </c>
      <c r="E139" s="27">
        <f t="shared" si="73"/>
        <v>0.60679611650485432</v>
      </c>
      <c r="F139" s="27">
        <f t="shared" si="74"/>
        <v>0.27449188991647244</v>
      </c>
      <c r="G139" s="27">
        <f t="shared" si="75"/>
        <v>0.66961518938225206</v>
      </c>
      <c r="H139" s="27">
        <f t="shared" si="76"/>
        <v>0.94410707929872451</v>
      </c>
      <c r="I139" s="27">
        <f t="shared" si="77"/>
        <v>0.11377868562092767</v>
      </c>
      <c r="J139" s="28">
        <f t="shared" si="78"/>
        <v>5.6889342810463837E-2</v>
      </c>
      <c r="K139" s="27">
        <f t="shared" si="80"/>
        <v>0.33731096279387018</v>
      </c>
      <c r="L139" s="27">
        <f t="shared" si="79"/>
        <v>0.33731096279387018</v>
      </c>
    </row>
    <row r="140" spans="1:12" x14ac:dyDescent="0.25">
      <c r="J140" s="29">
        <f>SUM(J130:J139)</f>
        <v>0.20170117578683172</v>
      </c>
      <c r="K140" s="30">
        <f>SUM(K130:K139)</f>
        <v>1.1788832408704963</v>
      </c>
      <c r="L140" s="30">
        <f>SUM(L130:L139)</f>
        <v>0.50958627899495079</v>
      </c>
    </row>
    <row r="141" spans="1:12" x14ac:dyDescent="0.25">
      <c r="J141" s="31" t="s">
        <v>61</v>
      </c>
      <c r="K141" s="32">
        <f>F130-0.01*K140</f>
        <v>0.26270305750776746</v>
      </c>
      <c r="L141" s="32">
        <f>G130-0.01*L140</f>
        <v>0.66451932659230251</v>
      </c>
    </row>
    <row r="143" spans="1:12" x14ac:dyDescent="0.25">
      <c r="A143">
        <v>10</v>
      </c>
      <c r="B143" s="39" t="s">
        <v>46</v>
      </c>
      <c r="C143" s="39" t="s">
        <v>47</v>
      </c>
      <c r="D143" s="43" t="s">
        <v>48</v>
      </c>
      <c r="E143" s="43"/>
      <c r="F143" s="39" t="s">
        <v>49</v>
      </c>
      <c r="G143" s="39" t="s">
        <v>62</v>
      </c>
      <c r="H143" s="39" t="s">
        <v>51</v>
      </c>
      <c r="I143" s="39"/>
      <c r="J143" s="39"/>
      <c r="K143" s="39"/>
      <c r="L143" s="39"/>
    </row>
    <row r="144" spans="1:12" x14ac:dyDescent="0.25">
      <c r="B144" s="39" t="s">
        <v>53</v>
      </c>
      <c r="C144" s="39" t="s">
        <v>54</v>
      </c>
      <c r="D144" s="39" t="s">
        <v>53</v>
      </c>
      <c r="E144" s="39" t="s">
        <v>54</v>
      </c>
      <c r="F144" s="39" t="s">
        <v>55</v>
      </c>
      <c r="G144" s="39" t="s">
        <v>56</v>
      </c>
      <c r="H144" s="39" t="s">
        <v>54</v>
      </c>
      <c r="I144" s="39" t="s">
        <v>57</v>
      </c>
      <c r="J144" s="39" t="s">
        <v>58</v>
      </c>
      <c r="K144" s="39" t="s">
        <v>59</v>
      </c>
      <c r="L144" s="39" t="s">
        <v>60</v>
      </c>
    </row>
    <row r="145" spans="1:12" x14ac:dyDescent="0.25">
      <c r="B145" s="26">
        <v>1100</v>
      </c>
      <c r="C145" s="26">
        <v>199000</v>
      </c>
      <c r="D145" s="27">
        <f>(B145-MIN($B$10:$B$19))/((MAX($B$10:$B$19))-MIN($B$10:$B$19))</f>
        <v>0</v>
      </c>
      <c r="E145" s="27">
        <f>(C145-MIN($C$10:$C$19))/((MAX($C$10:$C$19))-MIN($C$10:$C$19))</f>
        <v>0</v>
      </c>
      <c r="F145" s="27">
        <f>$K$141</f>
        <v>0.26270305750776746</v>
      </c>
      <c r="G145" s="27">
        <f>$L$141</f>
        <v>0.66451932659230251</v>
      </c>
      <c r="H145" s="27">
        <f>F145+G145*D145</f>
        <v>0.26270305750776746</v>
      </c>
      <c r="I145" s="27">
        <f>(E145-H145)^2</f>
        <v>6.9012896423929382E-2</v>
      </c>
      <c r="J145" s="28">
        <f>I145/2</f>
        <v>3.4506448211964691E-2</v>
      </c>
      <c r="K145" s="27">
        <f>-(E145-H145)</f>
        <v>0.26270305750776746</v>
      </c>
      <c r="L145" s="27">
        <f>-(E145-H145)*D145</f>
        <v>0</v>
      </c>
    </row>
    <row r="146" spans="1:12" x14ac:dyDescent="0.25">
      <c r="B146" s="26">
        <v>1400</v>
      </c>
      <c r="C146" s="26">
        <v>245000</v>
      </c>
      <c r="D146" s="27">
        <f t="shared" ref="D146:D154" si="81">(B146-MIN($B$10:$B$19))/((MAX($B$10:$B$19))-MIN($B$10:$B$19))</f>
        <v>0.22222222222222221</v>
      </c>
      <c r="E146" s="27">
        <f t="shared" ref="E146:E154" si="82">(C146-MIN($C$10:$C$19))/((MAX($C$10:$C$19))-MIN($C$10:$C$19))</f>
        <v>0.22330097087378642</v>
      </c>
      <c r="F146" s="27">
        <f t="shared" ref="F146:F154" si="83">$K$141</f>
        <v>0.26270305750776746</v>
      </c>
      <c r="G146" s="27">
        <f t="shared" ref="G146:G154" si="84">$L$141</f>
        <v>0.66451932659230251</v>
      </c>
      <c r="H146" s="27">
        <f t="shared" ref="H146:H154" si="85">F146+G146*D146</f>
        <v>0.41037401897272352</v>
      </c>
      <c r="I146" s="27">
        <f t="shared" ref="I146:I154" si="86">(E146-H146)^2</f>
        <v>3.4996325325027236E-2</v>
      </c>
      <c r="J146" s="28">
        <f t="shared" ref="J146:J154" si="87">I146/2</f>
        <v>1.7498162662513618E-2</v>
      </c>
      <c r="K146" s="27">
        <f>-(E146-H146)</f>
        <v>0.1870730480989371</v>
      </c>
      <c r="L146" s="27">
        <f t="shared" ref="L146:L154" si="88">-(E146-H146)*D146</f>
        <v>4.1571788466430462E-2</v>
      </c>
    </row>
    <row r="147" spans="1:12" x14ac:dyDescent="0.25">
      <c r="B147" s="26">
        <v>1425</v>
      </c>
      <c r="C147" s="26">
        <v>319000</v>
      </c>
      <c r="D147" s="27">
        <f t="shared" si="81"/>
        <v>0.24074074074074073</v>
      </c>
      <c r="E147" s="27">
        <f t="shared" si="82"/>
        <v>0.58252427184466016</v>
      </c>
      <c r="F147" s="27">
        <f t="shared" si="83"/>
        <v>0.26270305750776746</v>
      </c>
      <c r="G147" s="27">
        <f t="shared" si="84"/>
        <v>0.66451932659230251</v>
      </c>
      <c r="H147" s="27">
        <f t="shared" si="85"/>
        <v>0.42267993242813656</v>
      </c>
      <c r="I147" s="27">
        <f t="shared" si="86"/>
        <v>2.55502128435048E-2</v>
      </c>
      <c r="J147" s="28">
        <f t="shared" si="87"/>
        <v>1.27751064217524E-2</v>
      </c>
      <c r="K147" s="27">
        <f t="shared" ref="K147:K154" si="89">-(E147-H147)</f>
        <v>-0.1598443394165236</v>
      </c>
      <c r="L147" s="27">
        <f t="shared" si="88"/>
        <v>-3.8481044674348271E-2</v>
      </c>
    </row>
    <row r="148" spans="1:12" x14ac:dyDescent="0.25">
      <c r="B148" s="26">
        <v>1550</v>
      </c>
      <c r="C148" s="26">
        <v>240000</v>
      </c>
      <c r="D148" s="27">
        <f t="shared" si="81"/>
        <v>0.33333333333333331</v>
      </c>
      <c r="E148" s="27">
        <f t="shared" si="82"/>
        <v>0.19902912621359223</v>
      </c>
      <c r="F148" s="27">
        <f t="shared" si="83"/>
        <v>0.26270305750776746</v>
      </c>
      <c r="G148" s="27">
        <f t="shared" si="84"/>
        <v>0.66451932659230251</v>
      </c>
      <c r="H148" s="27">
        <f t="shared" si="85"/>
        <v>0.48420949970520161</v>
      </c>
      <c r="I148" s="27">
        <f t="shared" si="86"/>
        <v>8.1327845424813833E-2</v>
      </c>
      <c r="J148" s="28">
        <f t="shared" si="87"/>
        <v>4.0663922712406916E-2</v>
      </c>
      <c r="K148" s="27">
        <f t="shared" si="89"/>
        <v>0.28518037349160941</v>
      </c>
      <c r="L148" s="27">
        <f t="shared" si="88"/>
        <v>9.5060124497203136E-2</v>
      </c>
    </row>
    <row r="149" spans="1:12" x14ac:dyDescent="0.25">
      <c r="B149" s="26">
        <v>1600</v>
      </c>
      <c r="C149" s="26">
        <v>312000</v>
      </c>
      <c r="D149" s="27">
        <f t="shared" si="81"/>
        <v>0.37037037037037035</v>
      </c>
      <c r="E149" s="27">
        <f t="shared" si="82"/>
        <v>0.54854368932038833</v>
      </c>
      <c r="F149" s="27">
        <f t="shared" si="83"/>
        <v>0.26270305750776746</v>
      </c>
      <c r="G149" s="27">
        <f t="shared" si="84"/>
        <v>0.66451932659230251</v>
      </c>
      <c r="H149" s="27">
        <f t="shared" si="85"/>
        <v>0.50882132661602764</v>
      </c>
      <c r="I149" s="27">
        <f t="shared" si="86"/>
        <v>1.5778660988167853E-3</v>
      </c>
      <c r="J149" s="28">
        <f t="shared" si="87"/>
        <v>7.8893304940839265E-4</v>
      </c>
      <c r="K149" s="27">
        <f t="shared" si="89"/>
        <v>-3.9722362704360692E-2</v>
      </c>
      <c r="L149" s="27">
        <f t="shared" si="88"/>
        <v>-1.4711986186800256E-2</v>
      </c>
    </row>
    <row r="150" spans="1:12" x14ac:dyDescent="0.25">
      <c r="B150" s="26">
        <v>1700</v>
      </c>
      <c r="C150" s="26">
        <v>279000</v>
      </c>
      <c r="D150" s="27">
        <f t="shared" si="81"/>
        <v>0.44444444444444442</v>
      </c>
      <c r="E150" s="27">
        <f t="shared" si="82"/>
        <v>0.38834951456310679</v>
      </c>
      <c r="F150" s="27">
        <f t="shared" si="83"/>
        <v>0.26270305750776746</v>
      </c>
      <c r="G150" s="27">
        <f t="shared" si="84"/>
        <v>0.66451932659230251</v>
      </c>
      <c r="H150" s="27">
        <f t="shared" si="85"/>
        <v>0.55804498043767969</v>
      </c>
      <c r="I150" s="27">
        <f t="shared" si="86"/>
        <v>2.8796551138388336E-2</v>
      </c>
      <c r="J150" s="28">
        <f t="shared" si="87"/>
        <v>1.4398275569194168E-2</v>
      </c>
      <c r="K150" s="27">
        <f t="shared" si="89"/>
        <v>0.1696954658745729</v>
      </c>
      <c r="L150" s="27">
        <f t="shared" si="88"/>
        <v>7.5420207055365729E-2</v>
      </c>
    </row>
    <row r="151" spans="1:12" x14ac:dyDescent="0.25">
      <c r="B151" s="26">
        <v>1700</v>
      </c>
      <c r="C151" s="26">
        <v>310000</v>
      </c>
      <c r="D151" s="27">
        <f t="shared" si="81"/>
        <v>0.44444444444444442</v>
      </c>
      <c r="E151" s="27">
        <f t="shared" si="82"/>
        <v>0.53883495145631066</v>
      </c>
      <c r="F151" s="27">
        <f t="shared" si="83"/>
        <v>0.26270305750776746</v>
      </c>
      <c r="G151" s="27">
        <f t="shared" si="84"/>
        <v>0.66451932659230251</v>
      </c>
      <c r="H151" s="27">
        <f t="shared" si="85"/>
        <v>0.55804498043767969</v>
      </c>
      <c r="I151" s="27">
        <f t="shared" si="86"/>
        <v>3.6902521346503811E-4</v>
      </c>
      <c r="J151" s="28">
        <f t="shared" si="87"/>
        <v>1.8451260673251906E-4</v>
      </c>
      <c r="K151" s="27">
        <f t="shared" si="89"/>
        <v>1.9210028981369032E-2</v>
      </c>
      <c r="L151" s="27">
        <f t="shared" si="88"/>
        <v>8.5377906583862361E-3</v>
      </c>
    </row>
    <row r="152" spans="1:12" x14ac:dyDescent="0.25">
      <c r="B152" s="26">
        <v>1875</v>
      </c>
      <c r="C152" s="26">
        <v>308000</v>
      </c>
      <c r="D152" s="27">
        <f t="shared" si="81"/>
        <v>0.57407407407407407</v>
      </c>
      <c r="E152" s="27">
        <f t="shared" si="82"/>
        <v>0.529126213592233</v>
      </c>
      <c r="F152" s="27">
        <f t="shared" si="83"/>
        <v>0.26270305750776746</v>
      </c>
      <c r="G152" s="27">
        <f t="shared" si="84"/>
        <v>0.66451932659230251</v>
      </c>
      <c r="H152" s="27">
        <f t="shared" si="85"/>
        <v>0.64418637462557071</v>
      </c>
      <c r="I152" s="27">
        <f t="shared" si="86"/>
        <v>1.3238840657017607E-2</v>
      </c>
      <c r="J152" s="28">
        <f t="shared" si="87"/>
        <v>6.6194203285088035E-3</v>
      </c>
      <c r="K152" s="27">
        <f t="shared" si="89"/>
        <v>0.11506016103333772</v>
      </c>
      <c r="L152" s="27">
        <f t="shared" si="88"/>
        <v>6.6053055408027209E-2</v>
      </c>
    </row>
    <row r="153" spans="1:12" x14ac:dyDescent="0.25">
      <c r="B153" s="26">
        <v>2350</v>
      </c>
      <c r="C153" s="26">
        <v>405000</v>
      </c>
      <c r="D153" s="27">
        <f t="shared" si="81"/>
        <v>0.92592592592592593</v>
      </c>
      <c r="E153" s="27">
        <f t="shared" si="82"/>
        <v>1</v>
      </c>
      <c r="F153" s="27">
        <f t="shared" si="83"/>
        <v>0.26270305750776746</v>
      </c>
      <c r="G153" s="27">
        <f t="shared" si="84"/>
        <v>0.66451932659230251</v>
      </c>
      <c r="H153" s="27">
        <f t="shared" si="85"/>
        <v>0.8779987302784179</v>
      </c>
      <c r="I153" s="27">
        <f t="shared" si="86"/>
        <v>1.4884309813678224E-2</v>
      </c>
      <c r="J153" s="28">
        <f t="shared" si="87"/>
        <v>7.4421549068391119E-3</v>
      </c>
      <c r="K153" s="27">
        <f t="shared" si="89"/>
        <v>-0.1220012697215821</v>
      </c>
      <c r="L153" s="27">
        <f t="shared" si="88"/>
        <v>-0.11296413863109453</v>
      </c>
    </row>
    <row r="154" spans="1:12" x14ac:dyDescent="0.25">
      <c r="B154" s="26">
        <v>2450</v>
      </c>
      <c r="C154" s="26">
        <v>324000</v>
      </c>
      <c r="D154" s="27">
        <f t="shared" si="81"/>
        <v>1</v>
      </c>
      <c r="E154" s="27">
        <f t="shared" si="82"/>
        <v>0.60679611650485432</v>
      </c>
      <c r="F154" s="27">
        <f t="shared" si="83"/>
        <v>0.26270305750776746</v>
      </c>
      <c r="G154" s="27">
        <f t="shared" si="84"/>
        <v>0.66451932659230251</v>
      </c>
      <c r="H154" s="27">
        <f t="shared" si="85"/>
        <v>0.92722238410006996</v>
      </c>
      <c r="I154" s="27">
        <f t="shared" si="86"/>
        <v>0.10267299296500074</v>
      </c>
      <c r="J154" s="28">
        <f t="shared" si="87"/>
        <v>5.1336496482500368E-2</v>
      </c>
      <c r="K154" s="27">
        <f t="shared" si="89"/>
        <v>0.32042626759521564</v>
      </c>
      <c r="L154" s="27">
        <f t="shared" si="88"/>
        <v>0.32042626759521564</v>
      </c>
    </row>
    <row r="155" spans="1:12" x14ac:dyDescent="0.25">
      <c r="J155" s="29">
        <f>SUM(J145:J154)</f>
        <v>0.18621343295182097</v>
      </c>
      <c r="K155" s="30">
        <f>SUM(K145:K154)</f>
        <v>1.0377804307403431</v>
      </c>
      <c r="L155" s="30">
        <f>SUM(L145:L154)</f>
        <v>0.44091206418838536</v>
      </c>
    </row>
    <row r="156" spans="1:12" x14ac:dyDescent="0.25">
      <c r="J156" s="31" t="s">
        <v>61</v>
      </c>
      <c r="K156" s="32">
        <f>F145-0.01*K155</f>
        <v>0.25232525320036403</v>
      </c>
      <c r="L156" s="32">
        <f>G145-0.01*L155</f>
        <v>0.66011020595041869</v>
      </c>
    </row>
    <row r="158" spans="1:12" x14ac:dyDescent="0.25">
      <c r="A158">
        <v>11</v>
      </c>
      <c r="B158" s="39" t="s">
        <v>46</v>
      </c>
      <c r="C158" s="39" t="s">
        <v>47</v>
      </c>
      <c r="D158" s="43" t="s">
        <v>48</v>
      </c>
      <c r="E158" s="43"/>
      <c r="F158" s="39" t="s">
        <v>49</v>
      </c>
      <c r="G158" s="39" t="s">
        <v>62</v>
      </c>
      <c r="H158" s="39" t="s">
        <v>51</v>
      </c>
      <c r="I158" s="39"/>
      <c r="J158" s="39"/>
      <c r="K158" s="39"/>
      <c r="L158" s="39"/>
    </row>
    <row r="159" spans="1:12" x14ac:dyDescent="0.25">
      <c r="B159" s="39" t="s">
        <v>53</v>
      </c>
      <c r="C159" s="39" t="s">
        <v>54</v>
      </c>
      <c r="D159" s="39" t="s">
        <v>53</v>
      </c>
      <c r="E159" s="39" t="s">
        <v>54</v>
      </c>
      <c r="F159" s="39" t="s">
        <v>55</v>
      </c>
      <c r="G159" s="39" t="s">
        <v>56</v>
      </c>
      <c r="H159" s="39" t="s">
        <v>54</v>
      </c>
      <c r="I159" s="39" t="s">
        <v>57</v>
      </c>
      <c r="J159" s="39" t="s">
        <v>58</v>
      </c>
      <c r="K159" s="39" t="s">
        <v>59</v>
      </c>
      <c r="L159" s="39" t="s">
        <v>60</v>
      </c>
    </row>
    <row r="160" spans="1:12" x14ac:dyDescent="0.25">
      <c r="B160" s="26">
        <v>1100</v>
      </c>
      <c r="C160" s="26">
        <v>199000</v>
      </c>
      <c r="D160" s="27">
        <f>(B160-MIN($B$10:$B$19))/((MAX($B$10:$B$19))-MIN($B$10:$B$19))</f>
        <v>0</v>
      </c>
      <c r="E160" s="27">
        <f>(C160-MIN($C$10:$C$19))/((MAX($C$10:$C$19))-MIN($C$10:$C$19))</f>
        <v>0</v>
      </c>
      <c r="F160" s="27">
        <f>$K$156</f>
        <v>0.25232525320036403</v>
      </c>
      <c r="G160" s="27">
        <f>$L$156</f>
        <v>0.66011020595041869</v>
      </c>
      <c r="H160" s="27">
        <f>F160+G160*D160</f>
        <v>0.25232525320036403</v>
      </c>
      <c r="I160" s="27">
        <f>(E160-H160)^2</f>
        <v>6.3668033402627819E-2</v>
      </c>
      <c r="J160" s="28">
        <f>I160/2</f>
        <v>3.1834016701313909E-2</v>
      </c>
      <c r="K160" s="27">
        <f>-(E160-H160)</f>
        <v>0.25232525320036403</v>
      </c>
      <c r="L160" s="27">
        <f>-(E160-H160)*D160</f>
        <v>0</v>
      </c>
    </row>
    <row r="161" spans="1:12" x14ac:dyDescent="0.25">
      <c r="B161" s="26">
        <v>1400</v>
      </c>
      <c r="C161" s="26">
        <v>245000</v>
      </c>
      <c r="D161" s="27">
        <f t="shared" ref="D161:D169" si="90">(B161-MIN($B$10:$B$19))/((MAX($B$10:$B$19))-MIN($B$10:$B$19))</f>
        <v>0.22222222222222221</v>
      </c>
      <c r="E161" s="27">
        <f t="shared" ref="E161:E169" si="91">(C161-MIN($C$10:$C$19))/((MAX($C$10:$C$19))-MIN($C$10:$C$19))</f>
        <v>0.22330097087378642</v>
      </c>
      <c r="F161" s="27">
        <f t="shared" ref="F161:F169" si="92">$K$141</f>
        <v>0.26270305750776746</v>
      </c>
      <c r="G161" s="27">
        <f t="shared" ref="G161:G169" si="93">$L$141</f>
        <v>0.66451932659230251</v>
      </c>
      <c r="H161" s="27">
        <f t="shared" ref="H161:H169" si="94">F161+G161*D161</f>
        <v>0.41037401897272352</v>
      </c>
      <c r="I161" s="27">
        <f t="shared" ref="I161:I169" si="95">(E161-H161)^2</f>
        <v>3.4996325325027236E-2</v>
      </c>
      <c r="J161" s="28">
        <f t="shared" ref="J161:J169" si="96">I161/2</f>
        <v>1.7498162662513618E-2</v>
      </c>
      <c r="K161" s="27">
        <f>-(E161-H161)</f>
        <v>0.1870730480989371</v>
      </c>
      <c r="L161" s="27">
        <f t="shared" ref="L161:L169" si="97">-(E161-H161)*D161</f>
        <v>4.1571788466430462E-2</v>
      </c>
    </row>
    <row r="162" spans="1:12" x14ac:dyDescent="0.25">
      <c r="B162" s="26">
        <v>1425</v>
      </c>
      <c r="C162" s="26">
        <v>319000</v>
      </c>
      <c r="D162" s="27">
        <f t="shared" si="90"/>
        <v>0.24074074074074073</v>
      </c>
      <c r="E162" s="27">
        <f t="shared" si="91"/>
        <v>0.58252427184466016</v>
      </c>
      <c r="F162" s="27">
        <f t="shared" si="92"/>
        <v>0.26270305750776746</v>
      </c>
      <c r="G162" s="27">
        <f t="shared" si="93"/>
        <v>0.66451932659230251</v>
      </c>
      <c r="H162" s="27">
        <f t="shared" si="94"/>
        <v>0.42267993242813656</v>
      </c>
      <c r="I162" s="27">
        <f t="shared" si="95"/>
        <v>2.55502128435048E-2</v>
      </c>
      <c r="J162" s="28">
        <f t="shared" si="96"/>
        <v>1.27751064217524E-2</v>
      </c>
      <c r="K162" s="27">
        <f t="shared" ref="K162:K169" si="98">-(E162-H162)</f>
        <v>-0.1598443394165236</v>
      </c>
      <c r="L162" s="27">
        <f t="shared" si="97"/>
        <v>-3.8481044674348271E-2</v>
      </c>
    </row>
    <row r="163" spans="1:12" x14ac:dyDescent="0.25">
      <c r="B163" s="26">
        <v>1550</v>
      </c>
      <c r="C163" s="26">
        <v>240000</v>
      </c>
      <c r="D163" s="27">
        <f t="shared" si="90"/>
        <v>0.33333333333333331</v>
      </c>
      <c r="E163" s="27">
        <f t="shared" si="91"/>
        <v>0.19902912621359223</v>
      </c>
      <c r="F163" s="27">
        <f t="shared" si="92"/>
        <v>0.26270305750776746</v>
      </c>
      <c r="G163" s="27">
        <f t="shared" si="93"/>
        <v>0.66451932659230251</v>
      </c>
      <c r="H163" s="27">
        <f t="shared" si="94"/>
        <v>0.48420949970520161</v>
      </c>
      <c r="I163" s="27">
        <f t="shared" si="95"/>
        <v>8.1327845424813833E-2</v>
      </c>
      <c r="J163" s="28">
        <f t="shared" si="96"/>
        <v>4.0663922712406916E-2</v>
      </c>
      <c r="K163" s="27">
        <f t="shared" si="98"/>
        <v>0.28518037349160941</v>
      </c>
      <c r="L163" s="27">
        <f t="shared" si="97"/>
        <v>9.5060124497203136E-2</v>
      </c>
    </row>
    <row r="164" spans="1:12" x14ac:dyDescent="0.25">
      <c r="B164" s="26">
        <v>1600</v>
      </c>
      <c r="C164" s="26">
        <v>312000</v>
      </c>
      <c r="D164" s="27">
        <f t="shared" si="90"/>
        <v>0.37037037037037035</v>
      </c>
      <c r="E164" s="27">
        <f t="shared" si="91"/>
        <v>0.54854368932038833</v>
      </c>
      <c r="F164" s="27">
        <f t="shared" si="92"/>
        <v>0.26270305750776746</v>
      </c>
      <c r="G164" s="27">
        <f t="shared" si="93"/>
        <v>0.66451932659230251</v>
      </c>
      <c r="H164" s="27">
        <f t="shared" si="94"/>
        <v>0.50882132661602764</v>
      </c>
      <c r="I164" s="27">
        <f t="shared" si="95"/>
        <v>1.5778660988167853E-3</v>
      </c>
      <c r="J164" s="28">
        <f t="shared" si="96"/>
        <v>7.8893304940839265E-4</v>
      </c>
      <c r="K164" s="27">
        <f t="shared" si="98"/>
        <v>-3.9722362704360692E-2</v>
      </c>
      <c r="L164" s="27">
        <f t="shared" si="97"/>
        <v>-1.4711986186800256E-2</v>
      </c>
    </row>
    <row r="165" spans="1:12" x14ac:dyDescent="0.25">
      <c r="B165" s="26">
        <v>1700</v>
      </c>
      <c r="C165" s="26">
        <v>279000</v>
      </c>
      <c r="D165" s="27">
        <f t="shared" si="90"/>
        <v>0.44444444444444442</v>
      </c>
      <c r="E165" s="27">
        <f t="shared" si="91"/>
        <v>0.38834951456310679</v>
      </c>
      <c r="F165" s="27">
        <f t="shared" si="92"/>
        <v>0.26270305750776746</v>
      </c>
      <c r="G165" s="27">
        <f t="shared" si="93"/>
        <v>0.66451932659230251</v>
      </c>
      <c r="H165" s="27">
        <f t="shared" si="94"/>
        <v>0.55804498043767969</v>
      </c>
      <c r="I165" s="27">
        <f t="shared" si="95"/>
        <v>2.8796551138388336E-2</v>
      </c>
      <c r="J165" s="28">
        <f t="shared" si="96"/>
        <v>1.4398275569194168E-2</v>
      </c>
      <c r="K165" s="27">
        <f t="shared" si="98"/>
        <v>0.1696954658745729</v>
      </c>
      <c r="L165" s="27">
        <f t="shared" si="97"/>
        <v>7.5420207055365729E-2</v>
      </c>
    </row>
    <row r="166" spans="1:12" x14ac:dyDescent="0.25">
      <c r="B166" s="26">
        <v>1700</v>
      </c>
      <c r="C166" s="26">
        <v>310000</v>
      </c>
      <c r="D166" s="27">
        <f t="shared" si="90"/>
        <v>0.44444444444444442</v>
      </c>
      <c r="E166" s="27">
        <f t="shared" si="91"/>
        <v>0.53883495145631066</v>
      </c>
      <c r="F166" s="27">
        <f t="shared" si="92"/>
        <v>0.26270305750776746</v>
      </c>
      <c r="G166" s="27">
        <f t="shared" si="93"/>
        <v>0.66451932659230251</v>
      </c>
      <c r="H166" s="27">
        <f t="shared" si="94"/>
        <v>0.55804498043767969</v>
      </c>
      <c r="I166" s="27">
        <f t="shared" si="95"/>
        <v>3.6902521346503811E-4</v>
      </c>
      <c r="J166" s="28">
        <f t="shared" si="96"/>
        <v>1.8451260673251906E-4</v>
      </c>
      <c r="K166" s="27">
        <f t="shared" si="98"/>
        <v>1.9210028981369032E-2</v>
      </c>
      <c r="L166" s="27">
        <f t="shared" si="97"/>
        <v>8.5377906583862361E-3</v>
      </c>
    </row>
    <row r="167" spans="1:12" x14ac:dyDescent="0.25">
      <c r="B167" s="26">
        <v>1875</v>
      </c>
      <c r="C167" s="26">
        <v>308000</v>
      </c>
      <c r="D167" s="27">
        <f t="shared" si="90"/>
        <v>0.57407407407407407</v>
      </c>
      <c r="E167" s="27">
        <f t="shared" si="91"/>
        <v>0.529126213592233</v>
      </c>
      <c r="F167" s="27">
        <f t="shared" si="92"/>
        <v>0.26270305750776746</v>
      </c>
      <c r="G167" s="27">
        <f t="shared" si="93"/>
        <v>0.66451932659230251</v>
      </c>
      <c r="H167" s="27">
        <f t="shared" si="94"/>
        <v>0.64418637462557071</v>
      </c>
      <c r="I167" s="27">
        <f t="shared" si="95"/>
        <v>1.3238840657017607E-2</v>
      </c>
      <c r="J167" s="28">
        <f t="shared" si="96"/>
        <v>6.6194203285088035E-3</v>
      </c>
      <c r="K167" s="27">
        <f t="shared" si="98"/>
        <v>0.11506016103333772</v>
      </c>
      <c r="L167" s="27">
        <f t="shared" si="97"/>
        <v>6.6053055408027209E-2</v>
      </c>
    </row>
    <row r="168" spans="1:12" x14ac:dyDescent="0.25">
      <c r="B168" s="26">
        <v>2350</v>
      </c>
      <c r="C168" s="26">
        <v>405000</v>
      </c>
      <c r="D168" s="27">
        <f t="shared" si="90"/>
        <v>0.92592592592592593</v>
      </c>
      <c r="E168" s="27">
        <f t="shared" si="91"/>
        <v>1</v>
      </c>
      <c r="F168" s="27">
        <f t="shared" si="92"/>
        <v>0.26270305750776746</v>
      </c>
      <c r="G168" s="27">
        <f t="shared" si="93"/>
        <v>0.66451932659230251</v>
      </c>
      <c r="H168" s="27">
        <f t="shared" si="94"/>
        <v>0.8779987302784179</v>
      </c>
      <c r="I168" s="27">
        <f t="shared" si="95"/>
        <v>1.4884309813678224E-2</v>
      </c>
      <c r="J168" s="28">
        <f t="shared" si="96"/>
        <v>7.4421549068391119E-3</v>
      </c>
      <c r="K168" s="27">
        <f t="shared" si="98"/>
        <v>-0.1220012697215821</v>
      </c>
      <c r="L168" s="27">
        <f t="shared" si="97"/>
        <v>-0.11296413863109453</v>
      </c>
    </row>
    <row r="169" spans="1:12" x14ac:dyDescent="0.25">
      <c r="B169" s="26">
        <v>2450</v>
      </c>
      <c r="C169" s="26">
        <v>324000</v>
      </c>
      <c r="D169" s="27">
        <f t="shared" si="90"/>
        <v>1</v>
      </c>
      <c r="E169" s="27">
        <f t="shared" si="91"/>
        <v>0.60679611650485432</v>
      </c>
      <c r="F169" s="27">
        <f t="shared" si="92"/>
        <v>0.26270305750776746</v>
      </c>
      <c r="G169" s="27">
        <f t="shared" si="93"/>
        <v>0.66451932659230251</v>
      </c>
      <c r="H169" s="27">
        <f t="shared" si="94"/>
        <v>0.92722238410006996</v>
      </c>
      <c r="I169" s="27">
        <f t="shared" si="95"/>
        <v>0.10267299296500074</v>
      </c>
      <c r="J169" s="28">
        <f t="shared" si="96"/>
        <v>5.1336496482500368E-2</v>
      </c>
      <c r="K169" s="27">
        <f t="shared" si="98"/>
        <v>0.32042626759521564</v>
      </c>
      <c r="L169" s="27">
        <f t="shared" si="97"/>
        <v>0.32042626759521564</v>
      </c>
    </row>
    <row r="170" spans="1:12" x14ac:dyDescent="0.25">
      <c r="J170" s="29">
        <f>SUM(J160:J169)</f>
        <v>0.18354100144117019</v>
      </c>
      <c r="K170" s="30">
        <f>SUM(K160:K169)</f>
        <v>1.0274026264329397</v>
      </c>
      <c r="L170" s="30">
        <f>SUM(L160:L169)</f>
        <v>0.44091206418838536</v>
      </c>
    </row>
    <row r="171" spans="1:12" x14ac:dyDescent="0.25">
      <c r="J171" s="31" t="s">
        <v>61</v>
      </c>
      <c r="K171" s="32">
        <f>F160-0.01*K170</f>
        <v>0.24205122693603465</v>
      </c>
      <c r="L171" s="32">
        <f>G160-0.01*L170</f>
        <v>0.65570108530853488</v>
      </c>
    </row>
    <row r="173" spans="1:12" x14ac:dyDescent="0.25">
      <c r="A173">
        <v>12</v>
      </c>
      <c r="B173" s="39" t="s">
        <v>46</v>
      </c>
      <c r="C173" s="39" t="s">
        <v>47</v>
      </c>
      <c r="D173" s="43" t="s">
        <v>48</v>
      </c>
      <c r="E173" s="43"/>
      <c r="F173" s="39" t="s">
        <v>49</v>
      </c>
      <c r="G173" s="39" t="s">
        <v>62</v>
      </c>
      <c r="H173" s="39" t="s">
        <v>51</v>
      </c>
      <c r="I173" s="39"/>
      <c r="J173" s="39"/>
      <c r="K173" s="39"/>
      <c r="L173" s="39"/>
    </row>
    <row r="174" spans="1:12" x14ac:dyDescent="0.25">
      <c r="B174" s="39" t="s">
        <v>53</v>
      </c>
      <c r="C174" s="39" t="s">
        <v>54</v>
      </c>
      <c r="D174" s="39" t="s">
        <v>53</v>
      </c>
      <c r="E174" s="39" t="s">
        <v>54</v>
      </c>
      <c r="F174" s="39" t="s">
        <v>55</v>
      </c>
      <c r="G174" s="39" t="s">
        <v>56</v>
      </c>
      <c r="H174" s="39" t="s">
        <v>54</v>
      </c>
      <c r="I174" s="39" t="s">
        <v>57</v>
      </c>
      <c r="J174" s="39" t="s">
        <v>58</v>
      </c>
      <c r="K174" s="39" t="s">
        <v>59</v>
      </c>
      <c r="L174" s="39" t="s">
        <v>60</v>
      </c>
    </row>
    <row r="175" spans="1:12" x14ac:dyDescent="0.25">
      <c r="B175" s="26">
        <v>1100</v>
      </c>
      <c r="C175" s="26">
        <v>199000</v>
      </c>
      <c r="D175" s="27">
        <f>(B175-MIN($B$10:$B$19))/((MAX($B$10:$B$19))-MIN($B$10:$B$19))</f>
        <v>0</v>
      </c>
      <c r="E175" s="27">
        <f>(C175-MIN($C$10:$C$19))/((MAX($C$10:$C$19))-MIN($C$10:$C$19))</f>
        <v>0</v>
      </c>
      <c r="F175" s="27">
        <f>$K$171</f>
        <v>0.24205122693603465</v>
      </c>
      <c r="G175" s="27">
        <f>$L$171</f>
        <v>0.65570108530853488</v>
      </c>
      <c r="H175" s="27">
        <f>F175+G175*D175</f>
        <v>0.24205122693603465</v>
      </c>
      <c r="I175" s="27">
        <f>(E175-H175)^2</f>
        <v>5.8588796461239746E-2</v>
      </c>
      <c r="J175" s="28">
        <f>I175/2</f>
        <v>2.9294398230619873E-2</v>
      </c>
      <c r="K175" s="27">
        <f>-(E175-H175)</f>
        <v>0.24205122693603465</v>
      </c>
      <c r="L175" s="27">
        <f>-(E175-H175)*D175</f>
        <v>0</v>
      </c>
    </row>
    <row r="176" spans="1:12" x14ac:dyDescent="0.25">
      <c r="B176" s="26">
        <v>1400</v>
      </c>
      <c r="C176" s="26">
        <v>245000</v>
      </c>
      <c r="D176" s="27">
        <f t="shared" ref="D176:D184" si="99">(B176-MIN($B$10:$B$19))/((MAX($B$10:$B$19))-MIN($B$10:$B$19))</f>
        <v>0.22222222222222221</v>
      </c>
      <c r="E176" s="27">
        <f t="shared" ref="E176:E184" si="100">(C176-MIN($C$10:$C$19))/((MAX($C$10:$C$19))-MIN($C$10:$C$19))</f>
        <v>0.22330097087378642</v>
      </c>
      <c r="F176" s="27">
        <f t="shared" ref="F176:F184" si="101">$K$171</f>
        <v>0.24205122693603465</v>
      </c>
      <c r="G176" s="27">
        <f t="shared" ref="G176:G184" si="102">$L$171</f>
        <v>0.65570108530853488</v>
      </c>
      <c r="H176" s="27">
        <f t="shared" ref="H176:H184" si="103">F176+G176*D176</f>
        <v>0.38776257922682017</v>
      </c>
      <c r="I176" s="27">
        <f t="shared" ref="I176:I184" si="104">(E176-H176)^2</f>
        <v>2.704762062206666E-2</v>
      </c>
      <c r="J176" s="28">
        <f t="shared" ref="J176:J184" si="105">I176/2</f>
        <v>1.352381031103333E-2</v>
      </c>
      <c r="K176" s="27">
        <f>-(E176-H176)</f>
        <v>0.16446160835303375</v>
      </c>
      <c r="L176" s="27">
        <f t="shared" ref="L176:L184" si="106">-(E176-H176)*D176</f>
        <v>3.6547024078451944E-2</v>
      </c>
    </row>
    <row r="177" spans="1:12" x14ac:dyDescent="0.25">
      <c r="B177" s="26">
        <v>1425</v>
      </c>
      <c r="C177" s="26">
        <v>319000</v>
      </c>
      <c r="D177" s="27">
        <f t="shared" si="99"/>
        <v>0.24074074074074073</v>
      </c>
      <c r="E177" s="27">
        <f t="shared" si="100"/>
        <v>0.58252427184466016</v>
      </c>
      <c r="F177" s="27">
        <f t="shared" si="101"/>
        <v>0.24205122693603465</v>
      </c>
      <c r="G177" s="27">
        <f t="shared" si="102"/>
        <v>0.65570108530853488</v>
      </c>
      <c r="H177" s="27">
        <f t="shared" si="103"/>
        <v>0.39990519191771895</v>
      </c>
      <c r="I177" s="27">
        <f t="shared" si="104"/>
        <v>3.3349728353362543E-2</v>
      </c>
      <c r="J177" s="28">
        <f t="shared" si="105"/>
        <v>1.6674864176681271E-2</v>
      </c>
      <c r="K177" s="27">
        <f t="shared" ref="K177:K184" si="107">-(E177-H177)</f>
        <v>-0.18261907992694121</v>
      </c>
      <c r="L177" s="27">
        <f t="shared" si="106"/>
        <v>-4.3963852575004361E-2</v>
      </c>
    </row>
    <row r="178" spans="1:12" x14ac:dyDescent="0.25">
      <c r="B178" s="26">
        <v>1550</v>
      </c>
      <c r="C178" s="26">
        <v>240000</v>
      </c>
      <c r="D178" s="27">
        <f t="shared" si="99"/>
        <v>0.33333333333333331</v>
      </c>
      <c r="E178" s="27">
        <f t="shared" si="100"/>
        <v>0.19902912621359223</v>
      </c>
      <c r="F178" s="27">
        <f t="shared" si="101"/>
        <v>0.24205122693603465</v>
      </c>
      <c r="G178" s="27">
        <f t="shared" si="102"/>
        <v>0.65570108530853488</v>
      </c>
      <c r="H178" s="27">
        <f t="shared" si="103"/>
        <v>0.4606182553722129</v>
      </c>
      <c r="I178" s="27">
        <f t="shared" si="104"/>
        <v>6.8428872493965509E-2</v>
      </c>
      <c r="J178" s="28">
        <f t="shared" si="105"/>
        <v>3.4214436246982755E-2</v>
      </c>
      <c r="K178" s="27">
        <f t="shared" si="107"/>
        <v>0.26158912915862065</v>
      </c>
      <c r="L178" s="27">
        <f t="shared" si="106"/>
        <v>8.7196376386206878E-2</v>
      </c>
    </row>
    <row r="179" spans="1:12" x14ac:dyDescent="0.25">
      <c r="B179" s="26">
        <v>1600</v>
      </c>
      <c r="C179" s="26">
        <v>312000</v>
      </c>
      <c r="D179" s="27">
        <f t="shared" si="99"/>
        <v>0.37037037037037035</v>
      </c>
      <c r="E179" s="27">
        <f t="shared" si="100"/>
        <v>0.54854368932038833</v>
      </c>
      <c r="F179" s="27">
        <f t="shared" si="101"/>
        <v>0.24205122693603465</v>
      </c>
      <c r="G179" s="27">
        <f t="shared" si="102"/>
        <v>0.65570108530853488</v>
      </c>
      <c r="H179" s="27">
        <f t="shared" si="103"/>
        <v>0.48490348075401052</v>
      </c>
      <c r="I179" s="27">
        <f t="shared" si="104"/>
        <v>4.0500761463720678E-3</v>
      </c>
      <c r="J179" s="28">
        <f t="shared" si="105"/>
        <v>2.0250380731860339E-3</v>
      </c>
      <c r="K179" s="27">
        <f t="shared" si="107"/>
        <v>-6.3640208566377809E-2</v>
      </c>
      <c r="L179" s="27">
        <f t="shared" si="106"/>
        <v>-2.3570447617176964E-2</v>
      </c>
    </row>
    <row r="180" spans="1:12" x14ac:dyDescent="0.25">
      <c r="B180" s="26">
        <v>1700</v>
      </c>
      <c r="C180" s="26">
        <v>279000</v>
      </c>
      <c r="D180" s="27">
        <f t="shared" si="99"/>
        <v>0.44444444444444442</v>
      </c>
      <c r="E180" s="27">
        <f t="shared" si="100"/>
        <v>0.38834951456310679</v>
      </c>
      <c r="F180" s="27">
        <f t="shared" si="101"/>
        <v>0.24205122693603465</v>
      </c>
      <c r="G180" s="27">
        <f t="shared" si="102"/>
        <v>0.65570108530853488</v>
      </c>
      <c r="H180" s="27">
        <f t="shared" si="103"/>
        <v>0.53347393151760569</v>
      </c>
      <c r="I180" s="27">
        <f t="shared" si="104"/>
        <v>2.1061096396383247E-2</v>
      </c>
      <c r="J180" s="28">
        <f t="shared" si="105"/>
        <v>1.0530548198191624E-2</v>
      </c>
      <c r="K180" s="27">
        <f t="shared" si="107"/>
        <v>0.1451244169544989</v>
      </c>
      <c r="L180" s="27">
        <f t="shared" si="106"/>
        <v>6.4499740868666181E-2</v>
      </c>
    </row>
    <row r="181" spans="1:12" x14ac:dyDescent="0.25">
      <c r="B181" s="26">
        <v>1700</v>
      </c>
      <c r="C181" s="26">
        <v>310000</v>
      </c>
      <c r="D181" s="27">
        <f t="shared" si="99"/>
        <v>0.44444444444444442</v>
      </c>
      <c r="E181" s="27">
        <f t="shared" si="100"/>
        <v>0.53883495145631066</v>
      </c>
      <c r="F181" s="27">
        <f t="shared" si="101"/>
        <v>0.24205122693603465</v>
      </c>
      <c r="G181" s="27">
        <f t="shared" si="102"/>
        <v>0.65570108530853488</v>
      </c>
      <c r="H181" s="27">
        <f t="shared" si="103"/>
        <v>0.53347393151760569</v>
      </c>
      <c r="I181" s="27">
        <f t="shared" si="104"/>
        <v>2.8740534783192237E-5</v>
      </c>
      <c r="J181" s="28">
        <f t="shared" si="105"/>
        <v>1.4370267391596118E-5</v>
      </c>
      <c r="K181" s="27">
        <f t="shared" si="107"/>
        <v>-5.3610199387049695E-3</v>
      </c>
      <c r="L181" s="27">
        <f t="shared" si="106"/>
        <v>-2.3826755283133196E-3</v>
      </c>
    </row>
    <row r="182" spans="1:12" x14ac:dyDescent="0.25">
      <c r="B182" s="26">
        <v>1875</v>
      </c>
      <c r="C182" s="26">
        <v>308000</v>
      </c>
      <c r="D182" s="27">
        <f t="shared" si="99"/>
        <v>0.57407407407407407</v>
      </c>
      <c r="E182" s="27">
        <f t="shared" si="100"/>
        <v>0.529126213592233</v>
      </c>
      <c r="F182" s="27">
        <f t="shared" si="101"/>
        <v>0.24205122693603465</v>
      </c>
      <c r="G182" s="27">
        <f t="shared" si="102"/>
        <v>0.65570108530853488</v>
      </c>
      <c r="H182" s="27">
        <f t="shared" si="103"/>
        <v>0.61847222035389726</v>
      </c>
      <c r="I182" s="27">
        <f t="shared" si="104"/>
        <v>7.9827089242553561E-3</v>
      </c>
      <c r="J182" s="28">
        <f t="shared" si="105"/>
        <v>3.991354462127678E-3</v>
      </c>
      <c r="K182" s="27">
        <f t="shared" si="107"/>
        <v>8.9346006761664265E-2</v>
      </c>
      <c r="L182" s="27">
        <f t="shared" si="106"/>
        <v>5.1291226103918376E-2</v>
      </c>
    </row>
    <row r="183" spans="1:12" x14ac:dyDescent="0.25">
      <c r="B183" s="26">
        <v>2350</v>
      </c>
      <c r="C183" s="26">
        <v>405000</v>
      </c>
      <c r="D183" s="27">
        <f t="shared" si="99"/>
        <v>0.92592592592592593</v>
      </c>
      <c r="E183" s="27">
        <f t="shared" si="100"/>
        <v>1</v>
      </c>
      <c r="F183" s="27">
        <f t="shared" si="101"/>
        <v>0.24205122693603465</v>
      </c>
      <c r="G183" s="27">
        <f t="shared" si="102"/>
        <v>0.65570108530853488</v>
      </c>
      <c r="H183" s="27">
        <f t="shared" si="103"/>
        <v>0.84918186148097441</v>
      </c>
      <c r="I183" s="27">
        <f t="shared" si="104"/>
        <v>2.2746110906343989E-2</v>
      </c>
      <c r="J183" s="28">
        <f t="shared" si="105"/>
        <v>1.1373055453171995E-2</v>
      </c>
      <c r="K183" s="27">
        <f t="shared" si="107"/>
        <v>-0.15081813851902559</v>
      </c>
      <c r="L183" s="27">
        <f t="shared" si="106"/>
        <v>-0.13964642455465331</v>
      </c>
    </row>
    <row r="184" spans="1:12" x14ac:dyDescent="0.25">
      <c r="B184" s="26">
        <v>2450</v>
      </c>
      <c r="C184" s="26">
        <v>324000</v>
      </c>
      <c r="D184" s="27">
        <f t="shared" si="99"/>
        <v>1</v>
      </c>
      <c r="E184" s="27">
        <f t="shared" si="100"/>
        <v>0.60679611650485432</v>
      </c>
      <c r="F184" s="27">
        <f t="shared" si="101"/>
        <v>0.24205122693603465</v>
      </c>
      <c r="G184" s="27">
        <f t="shared" si="102"/>
        <v>0.65570108530853488</v>
      </c>
      <c r="H184" s="27">
        <f t="shared" si="103"/>
        <v>0.89775231224456953</v>
      </c>
      <c r="I184" s="27">
        <f t="shared" si="104"/>
        <v>8.4655507839327473E-2</v>
      </c>
      <c r="J184" s="28">
        <f t="shared" si="105"/>
        <v>4.2327753919663737E-2</v>
      </c>
      <c r="K184" s="27">
        <f t="shared" si="107"/>
        <v>0.29095619573971521</v>
      </c>
      <c r="L184" s="27">
        <f t="shared" si="106"/>
        <v>0.29095619573971521</v>
      </c>
    </row>
    <row r="185" spans="1:12" x14ac:dyDescent="0.25">
      <c r="J185" s="29">
        <f>SUM(J175:J184)</f>
        <v>0.16396962933904988</v>
      </c>
      <c r="K185" s="30">
        <f>SUM(K175:K184)</f>
        <v>0.79109013695251784</v>
      </c>
      <c r="L185" s="30">
        <f>SUM(L175:L184)</f>
        <v>0.32092716290181067</v>
      </c>
    </row>
    <row r="186" spans="1:12" x14ac:dyDescent="0.25">
      <c r="J186" s="31" t="s">
        <v>61</v>
      </c>
      <c r="K186" s="32">
        <f>F175-0.01*K185</f>
        <v>0.23414032556650946</v>
      </c>
      <c r="L186" s="32">
        <f>G175-0.01*L185</f>
        <v>0.65249181367951681</v>
      </c>
    </row>
    <row r="188" spans="1:12" x14ac:dyDescent="0.25">
      <c r="A188">
        <v>13</v>
      </c>
      <c r="B188" s="39" t="s">
        <v>46</v>
      </c>
      <c r="C188" s="39" t="s">
        <v>47</v>
      </c>
      <c r="D188" s="43" t="s">
        <v>48</v>
      </c>
      <c r="E188" s="43"/>
      <c r="F188" s="39" t="s">
        <v>49</v>
      </c>
      <c r="G188" s="39" t="s">
        <v>62</v>
      </c>
      <c r="H188" s="39" t="s">
        <v>51</v>
      </c>
      <c r="I188" s="39"/>
      <c r="J188" s="39"/>
      <c r="K188" s="39"/>
      <c r="L188" s="39"/>
    </row>
    <row r="189" spans="1:12" x14ac:dyDescent="0.25">
      <c r="B189" s="39" t="s">
        <v>53</v>
      </c>
      <c r="C189" s="39" t="s">
        <v>54</v>
      </c>
      <c r="D189" s="39" t="s">
        <v>53</v>
      </c>
      <c r="E189" s="39" t="s">
        <v>54</v>
      </c>
      <c r="F189" s="39" t="s">
        <v>55</v>
      </c>
      <c r="G189" s="39" t="s">
        <v>56</v>
      </c>
      <c r="H189" s="39" t="s">
        <v>54</v>
      </c>
      <c r="I189" s="39" t="s">
        <v>57</v>
      </c>
      <c r="J189" s="39" t="s">
        <v>58</v>
      </c>
      <c r="K189" s="39" t="s">
        <v>59</v>
      </c>
      <c r="L189" s="39" t="s">
        <v>60</v>
      </c>
    </row>
    <row r="190" spans="1:12" x14ac:dyDescent="0.25">
      <c r="B190" s="26">
        <v>1100</v>
      </c>
      <c r="C190" s="26">
        <v>199000</v>
      </c>
      <c r="D190" s="27">
        <f>(B190-MIN($B$10:$B$19))/((MAX($B$10:$B$19))-MIN($B$10:$B$19))</f>
        <v>0</v>
      </c>
      <c r="E190" s="27">
        <f>(C190-MIN($C$10:$C$19))/((MAX($C$10:$C$19))-MIN($C$10:$C$19))</f>
        <v>0</v>
      </c>
      <c r="F190" s="27">
        <f>$K$186</f>
        <v>0.23414032556650946</v>
      </c>
      <c r="G190" s="27">
        <f>$L$186</f>
        <v>0.65249181367951681</v>
      </c>
      <c r="H190" s="27">
        <f>F190+G190*D190</f>
        <v>0.23414032556650946</v>
      </c>
      <c r="I190" s="27">
        <f>(E190-H190)^2</f>
        <v>5.4821692056391043E-2</v>
      </c>
      <c r="J190" s="28">
        <f>I190/2</f>
        <v>2.7410846028195521E-2</v>
      </c>
      <c r="K190" s="27">
        <f>-(E190-H190)</f>
        <v>0.23414032556650946</v>
      </c>
      <c r="L190" s="27">
        <f>-(E190-H190)*D190</f>
        <v>0</v>
      </c>
    </row>
    <row r="191" spans="1:12" x14ac:dyDescent="0.25">
      <c r="B191" s="26">
        <v>1400</v>
      </c>
      <c r="C191" s="26">
        <v>245000</v>
      </c>
      <c r="D191" s="27">
        <f t="shared" ref="D191:D199" si="108">(B191-MIN($B$10:$B$19))/((MAX($B$10:$B$19))-MIN($B$10:$B$19))</f>
        <v>0.22222222222222221</v>
      </c>
      <c r="E191" s="27">
        <f t="shared" ref="E191:E199" si="109">(C191-MIN($C$10:$C$19))/((MAX($C$10:$C$19))-MIN($C$10:$C$19))</f>
        <v>0.22330097087378642</v>
      </c>
      <c r="F191" s="27">
        <f t="shared" ref="F191:F199" si="110">$K$186</f>
        <v>0.23414032556650946</v>
      </c>
      <c r="G191" s="27">
        <f t="shared" ref="G191:G199" si="111">$L$186</f>
        <v>0.65249181367951681</v>
      </c>
      <c r="H191" s="27">
        <f t="shared" ref="H191:H199" si="112">F191+G191*D191</f>
        <v>0.37913850638417984</v>
      </c>
      <c r="I191" s="27">
        <f t="shared" ref="I191:I199" si="113">(E191-H191)^2</f>
        <v>2.4285337473953131E-2</v>
      </c>
      <c r="J191" s="28">
        <f t="shared" ref="J191:J199" si="114">I191/2</f>
        <v>1.2142668736976565E-2</v>
      </c>
      <c r="K191" s="27">
        <f>-(E191-H191)</f>
        <v>0.15583753551039342</v>
      </c>
      <c r="L191" s="27">
        <f t="shared" ref="L191:L199" si="115">-(E191-H191)*D191</f>
        <v>3.4630563446754095E-2</v>
      </c>
    </row>
    <row r="192" spans="1:12" x14ac:dyDescent="0.25">
      <c r="B192" s="26">
        <v>1425</v>
      </c>
      <c r="C192" s="26">
        <v>319000</v>
      </c>
      <c r="D192" s="27">
        <f t="shared" si="108"/>
        <v>0.24074074074074073</v>
      </c>
      <c r="E192" s="27">
        <f t="shared" si="109"/>
        <v>0.58252427184466016</v>
      </c>
      <c r="F192" s="27">
        <f t="shared" si="110"/>
        <v>0.23414032556650946</v>
      </c>
      <c r="G192" s="27">
        <f t="shared" si="111"/>
        <v>0.65249181367951681</v>
      </c>
      <c r="H192" s="27">
        <f t="shared" si="112"/>
        <v>0.39122168811898572</v>
      </c>
      <c r="I192" s="27">
        <f t="shared" si="113"/>
        <v>3.6596678540118679E-2</v>
      </c>
      <c r="J192" s="28">
        <f t="shared" si="114"/>
        <v>1.829833927005934E-2</v>
      </c>
      <c r="K192" s="27">
        <f t="shared" ref="K192:K199" si="116">-(E192-H192)</f>
        <v>-0.19130258372567444</v>
      </c>
      <c r="L192" s="27">
        <f t="shared" si="115"/>
        <v>-4.6054325711736434E-2</v>
      </c>
    </row>
    <row r="193" spans="1:12" x14ac:dyDescent="0.25">
      <c r="B193" s="26">
        <v>1550</v>
      </c>
      <c r="C193" s="26">
        <v>240000</v>
      </c>
      <c r="D193" s="27">
        <f t="shared" si="108"/>
        <v>0.33333333333333331</v>
      </c>
      <c r="E193" s="27">
        <f t="shared" si="109"/>
        <v>0.19902912621359223</v>
      </c>
      <c r="F193" s="27">
        <f t="shared" si="110"/>
        <v>0.23414032556650946</v>
      </c>
      <c r="G193" s="27">
        <f t="shared" si="111"/>
        <v>0.65249181367951681</v>
      </c>
      <c r="H193" s="27">
        <f t="shared" si="112"/>
        <v>0.45163759679301507</v>
      </c>
      <c r="I193" s="27">
        <f t="shared" si="113"/>
        <v>6.3811039408475129E-2</v>
      </c>
      <c r="J193" s="28">
        <f t="shared" si="114"/>
        <v>3.1905519704237564E-2</v>
      </c>
      <c r="K193" s="27">
        <f t="shared" si="116"/>
        <v>0.25260847057942282</v>
      </c>
      <c r="L193" s="27">
        <f t="shared" si="115"/>
        <v>8.4202823526474263E-2</v>
      </c>
    </row>
    <row r="194" spans="1:12" x14ac:dyDescent="0.25">
      <c r="B194" s="26">
        <v>1600</v>
      </c>
      <c r="C194" s="26">
        <v>312000</v>
      </c>
      <c r="D194" s="27">
        <f t="shared" si="108"/>
        <v>0.37037037037037035</v>
      </c>
      <c r="E194" s="27">
        <f t="shared" si="109"/>
        <v>0.54854368932038833</v>
      </c>
      <c r="F194" s="27">
        <f t="shared" si="110"/>
        <v>0.23414032556650946</v>
      </c>
      <c r="G194" s="27">
        <f t="shared" si="111"/>
        <v>0.65249181367951681</v>
      </c>
      <c r="H194" s="27">
        <f t="shared" si="112"/>
        <v>0.47580396026262678</v>
      </c>
      <c r="I194" s="27">
        <f t="shared" si="113"/>
        <v>5.2910681833965596E-3</v>
      </c>
      <c r="J194" s="28">
        <f t="shared" si="114"/>
        <v>2.6455340916982798E-3</v>
      </c>
      <c r="K194" s="27">
        <f t="shared" si="116"/>
        <v>-7.2739729057761549E-2</v>
      </c>
      <c r="L194" s="27">
        <f t="shared" si="115"/>
        <v>-2.6940640391763537E-2</v>
      </c>
    </row>
    <row r="195" spans="1:12" x14ac:dyDescent="0.25">
      <c r="B195" s="26">
        <v>1700</v>
      </c>
      <c r="C195" s="26">
        <v>279000</v>
      </c>
      <c r="D195" s="27">
        <f t="shared" si="108"/>
        <v>0.44444444444444442</v>
      </c>
      <c r="E195" s="27">
        <f t="shared" si="109"/>
        <v>0.38834951456310679</v>
      </c>
      <c r="F195" s="27">
        <f t="shared" si="110"/>
        <v>0.23414032556650946</v>
      </c>
      <c r="G195" s="27">
        <f t="shared" si="111"/>
        <v>0.65249181367951681</v>
      </c>
      <c r="H195" s="27">
        <f t="shared" si="112"/>
        <v>0.52413668720185025</v>
      </c>
      <c r="I195" s="27">
        <f t="shared" si="113"/>
        <v>1.8438156253223922E-2</v>
      </c>
      <c r="J195" s="28">
        <f t="shared" si="114"/>
        <v>9.2190781266119608E-3</v>
      </c>
      <c r="K195" s="27">
        <f t="shared" si="116"/>
        <v>0.13578717263874346</v>
      </c>
      <c r="L195" s="27">
        <f t="shared" si="115"/>
        <v>6.0349854506108198E-2</v>
      </c>
    </row>
    <row r="196" spans="1:12" x14ac:dyDescent="0.25">
      <c r="B196" s="26">
        <v>1700</v>
      </c>
      <c r="C196" s="26">
        <v>310000</v>
      </c>
      <c r="D196" s="27">
        <f t="shared" si="108"/>
        <v>0.44444444444444442</v>
      </c>
      <c r="E196" s="27">
        <f t="shared" si="109"/>
        <v>0.53883495145631066</v>
      </c>
      <c r="F196" s="27">
        <f t="shared" si="110"/>
        <v>0.23414032556650946</v>
      </c>
      <c r="G196" s="27">
        <f t="shared" si="111"/>
        <v>0.65249181367951681</v>
      </c>
      <c r="H196" s="27">
        <f t="shared" si="112"/>
        <v>0.52413668720185025</v>
      </c>
      <c r="I196" s="27">
        <f t="shared" si="113"/>
        <v>2.1603897209394873E-4</v>
      </c>
      <c r="J196" s="28">
        <f t="shared" si="114"/>
        <v>1.0801948604697437E-4</v>
      </c>
      <c r="K196" s="27">
        <f t="shared" si="116"/>
        <v>-1.4698264254460414E-2</v>
      </c>
      <c r="L196" s="27">
        <f t="shared" si="115"/>
        <v>-6.5325618908712944E-3</v>
      </c>
    </row>
    <row r="197" spans="1:12" x14ac:dyDescent="0.25">
      <c r="B197" s="26">
        <v>1875</v>
      </c>
      <c r="C197" s="26">
        <v>308000</v>
      </c>
      <c r="D197" s="27">
        <f t="shared" si="108"/>
        <v>0.57407407407407407</v>
      </c>
      <c r="E197" s="27">
        <f t="shared" si="109"/>
        <v>0.529126213592233</v>
      </c>
      <c r="F197" s="27">
        <f t="shared" si="110"/>
        <v>0.23414032556650946</v>
      </c>
      <c r="G197" s="27">
        <f t="shared" si="111"/>
        <v>0.65249181367951681</v>
      </c>
      <c r="H197" s="27">
        <f t="shared" si="112"/>
        <v>0.60871895934549136</v>
      </c>
      <c r="I197" s="27">
        <f t="shared" si="113"/>
        <v>6.3350051765428276E-3</v>
      </c>
      <c r="J197" s="28">
        <f t="shared" si="114"/>
        <v>3.1675025882714138E-3</v>
      </c>
      <c r="K197" s="27">
        <f t="shared" si="116"/>
        <v>7.9592745753258365E-2</v>
      </c>
      <c r="L197" s="27">
        <f t="shared" si="115"/>
        <v>4.5692131821314985E-2</v>
      </c>
    </row>
    <row r="198" spans="1:12" x14ac:dyDescent="0.25">
      <c r="B198" s="26">
        <v>2350</v>
      </c>
      <c r="C198" s="26">
        <v>405000</v>
      </c>
      <c r="D198" s="27">
        <f t="shared" si="108"/>
        <v>0.92592592592592593</v>
      </c>
      <c r="E198" s="27">
        <f t="shared" si="109"/>
        <v>1</v>
      </c>
      <c r="F198" s="27">
        <f t="shared" si="110"/>
        <v>0.23414032556650946</v>
      </c>
      <c r="G198" s="27">
        <f t="shared" si="111"/>
        <v>0.65249181367951681</v>
      </c>
      <c r="H198" s="27">
        <f t="shared" si="112"/>
        <v>0.83829941230680283</v>
      </c>
      <c r="I198" s="27">
        <f t="shared" si="113"/>
        <v>2.6147080060325349E-2</v>
      </c>
      <c r="J198" s="28">
        <f t="shared" si="114"/>
        <v>1.3073540030162674E-2</v>
      </c>
      <c r="K198" s="27">
        <f t="shared" si="116"/>
        <v>-0.16170058769319717</v>
      </c>
      <c r="L198" s="27">
        <f t="shared" si="115"/>
        <v>-0.14972276638258997</v>
      </c>
    </row>
    <row r="199" spans="1:12" x14ac:dyDescent="0.25">
      <c r="B199" s="26">
        <v>2450</v>
      </c>
      <c r="C199" s="26">
        <v>324000</v>
      </c>
      <c r="D199" s="27">
        <f t="shared" si="108"/>
        <v>1</v>
      </c>
      <c r="E199" s="27">
        <f t="shared" si="109"/>
        <v>0.60679611650485432</v>
      </c>
      <c r="F199" s="27">
        <f t="shared" si="110"/>
        <v>0.23414032556650946</v>
      </c>
      <c r="G199" s="27">
        <f t="shared" si="111"/>
        <v>0.65249181367951681</v>
      </c>
      <c r="H199" s="27">
        <f t="shared" si="112"/>
        <v>0.88663213924602624</v>
      </c>
      <c r="I199" s="27">
        <f t="shared" si="113"/>
        <v>7.8308199623597682E-2</v>
      </c>
      <c r="J199" s="28">
        <f t="shared" si="114"/>
        <v>3.9154099811798841E-2</v>
      </c>
      <c r="K199" s="27">
        <f t="shared" si="116"/>
        <v>0.27983602274117192</v>
      </c>
      <c r="L199" s="27">
        <f t="shared" si="115"/>
        <v>0.27983602274117192</v>
      </c>
    </row>
    <row r="200" spans="1:12" x14ac:dyDescent="0.25">
      <c r="J200" s="29">
        <f>SUM(J190:J199)</f>
        <v>0.15712514787405915</v>
      </c>
      <c r="K200" s="30">
        <f>SUM(K190:K199)</f>
        <v>0.6973611080584059</v>
      </c>
      <c r="L200" s="30">
        <f>SUM(L190:L199)</f>
        <v>0.27546110166486221</v>
      </c>
    </row>
    <row r="201" spans="1:12" x14ac:dyDescent="0.25">
      <c r="J201" s="31" t="s">
        <v>61</v>
      </c>
      <c r="K201" s="32">
        <f>F190-0.01*K200</f>
        <v>0.2271667144859254</v>
      </c>
      <c r="L201" s="32">
        <f>G190-0.01*L200</f>
        <v>0.64973720266286816</v>
      </c>
    </row>
    <row r="203" spans="1:12" x14ac:dyDescent="0.25">
      <c r="A203">
        <v>14</v>
      </c>
      <c r="B203" s="39" t="s">
        <v>46</v>
      </c>
      <c r="C203" s="39" t="s">
        <v>47</v>
      </c>
      <c r="D203" s="43" t="s">
        <v>48</v>
      </c>
      <c r="E203" s="43"/>
      <c r="F203" s="39" t="s">
        <v>49</v>
      </c>
      <c r="G203" s="39" t="s">
        <v>62</v>
      </c>
      <c r="H203" s="39" t="s">
        <v>51</v>
      </c>
      <c r="I203" s="39"/>
      <c r="J203" s="39"/>
      <c r="K203" s="39"/>
      <c r="L203" s="39"/>
    </row>
    <row r="204" spans="1:12" x14ac:dyDescent="0.25">
      <c r="B204" s="39" t="s">
        <v>53</v>
      </c>
      <c r="C204" s="39" t="s">
        <v>54</v>
      </c>
      <c r="D204" s="39" t="s">
        <v>53</v>
      </c>
      <c r="E204" s="39" t="s">
        <v>54</v>
      </c>
      <c r="F204" s="39" t="s">
        <v>55</v>
      </c>
      <c r="G204" s="39" t="s">
        <v>56</v>
      </c>
      <c r="H204" s="39" t="s">
        <v>54</v>
      </c>
      <c r="I204" s="39" t="s">
        <v>57</v>
      </c>
      <c r="J204" s="39" t="s">
        <v>58</v>
      </c>
      <c r="K204" s="39" t="s">
        <v>59</v>
      </c>
      <c r="L204" s="39" t="s">
        <v>60</v>
      </c>
    </row>
    <row r="205" spans="1:12" x14ac:dyDescent="0.25">
      <c r="B205" s="26">
        <v>1100</v>
      </c>
      <c r="C205" s="26">
        <v>199000</v>
      </c>
      <c r="D205" s="27">
        <f>(B205-MIN($B$10:$B$19))/((MAX($B$10:$B$19))-MIN($B$10:$B$19))</f>
        <v>0</v>
      </c>
      <c r="E205" s="27">
        <f>(C205-MIN($C$10:$C$19))/((MAX($C$10:$C$19))-MIN($C$10:$C$19))</f>
        <v>0</v>
      </c>
      <c r="F205" s="27">
        <f>$K$201</f>
        <v>0.2271667144859254</v>
      </c>
      <c r="G205" s="27">
        <f>$L$201</f>
        <v>0.64973720266286816</v>
      </c>
      <c r="H205" s="27">
        <f>F205+G205*D205</f>
        <v>0.2271667144859254</v>
      </c>
      <c r="I205" s="27">
        <f>(E205-H205)^2</f>
        <v>5.1604716170329953E-2</v>
      </c>
      <c r="J205" s="28">
        <f>I205/2</f>
        <v>2.5802358085164977E-2</v>
      </c>
      <c r="K205" s="27">
        <f>-(E205-H205)</f>
        <v>0.2271667144859254</v>
      </c>
      <c r="L205" s="27">
        <f>-(E205-H205)*D205</f>
        <v>0</v>
      </c>
    </row>
    <row r="206" spans="1:12" x14ac:dyDescent="0.25">
      <c r="B206" s="26">
        <v>1400</v>
      </c>
      <c r="C206" s="26">
        <v>245000</v>
      </c>
      <c r="D206" s="27">
        <f t="shared" ref="D206:D214" si="117">(B206-MIN($B$10:$B$19))/((MAX($B$10:$B$19))-MIN($B$10:$B$19))</f>
        <v>0.22222222222222221</v>
      </c>
      <c r="E206" s="27">
        <f t="shared" ref="E206:E214" si="118">(C206-MIN($C$10:$C$19))/((MAX($C$10:$C$19))-MIN($C$10:$C$19))</f>
        <v>0.22330097087378642</v>
      </c>
      <c r="F206" s="27">
        <f t="shared" ref="F206:F214" si="119">$K$201</f>
        <v>0.2271667144859254</v>
      </c>
      <c r="G206" s="27">
        <f t="shared" ref="G206:G214" si="120">$L$201</f>
        <v>0.64973720266286816</v>
      </c>
      <c r="H206" s="27">
        <f t="shared" ref="H206:H214" si="121">F206+G206*D206</f>
        <v>0.3715527595221183</v>
      </c>
      <c r="I206" s="27">
        <f t="shared" ref="I206:I214" si="122">(E206-H206)^2</f>
        <v>2.1978592837429665E-2</v>
      </c>
      <c r="J206" s="28">
        <f t="shared" ref="J206:J214" si="123">I206/2</f>
        <v>1.0989296418714833E-2</v>
      </c>
      <c r="K206" s="27">
        <f>-(E206-H206)</f>
        <v>0.14825178864833188</v>
      </c>
      <c r="L206" s="27">
        <f t="shared" ref="L206:L214" si="124">-(E206-H206)*D206</f>
        <v>3.2944841921851528E-2</v>
      </c>
    </row>
    <row r="207" spans="1:12" x14ac:dyDescent="0.25">
      <c r="B207" s="26">
        <v>1425</v>
      </c>
      <c r="C207" s="26">
        <v>319000</v>
      </c>
      <c r="D207" s="27">
        <f t="shared" si="117"/>
        <v>0.24074074074074073</v>
      </c>
      <c r="E207" s="27">
        <f t="shared" si="118"/>
        <v>0.58252427184466016</v>
      </c>
      <c r="F207" s="27">
        <f t="shared" si="119"/>
        <v>0.2271667144859254</v>
      </c>
      <c r="G207" s="27">
        <f t="shared" si="120"/>
        <v>0.64973720266286816</v>
      </c>
      <c r="H207" s="27">
        <f t="shared" si="121"/>
        <v>0.38358492994180104</v>
      </c>
      <c r="I207" s="27">
        <f t="shared" si="122"/>
        <v>3.9576861756742673E-2</v>
      </c>
      <c r="J207" s="28">
        <f t="shared" si="123"/>
        <v>1.9788430878371337E-2</v>
      </c>
      <c r="K207" s="27">
        <f t="shared" ref="K207:K214" si="125">-(E207-H207)</f>
        <v>-0.19893934190285911</v>
      </c>
      <c r="L207" s="27">
        <f t="shared" si="124"/>
        <v>-4.7892804532169785E-2</v>
      </c>
    </row>
    <row r="208" spans="1:12" x14ac:dyDescent="0.25">
      <c r="B208" s="26">
        <v>1550</v>
      </c>
      <c r="C208" s="26">
        <v>240000</v>
      </c>
      <c r="D208" s="27">
        <f t="shared" si="117"/>
        <v>0.33333333333333331</v>
      </c>
      <c r="E208" s="27">
        <f t="shared" si="118"/>
        <v>0.19902912621359223</v>
      </c>
      <c r="F208" s="27">
        <f t="shared" si="119"/>
        <v>0.2271667144859254</v>
      </c>
      <c r="G208" s="27">
        <f t="shared" si="120"/>
        <v>0.64973720266286816</v>
      </c>
      <c r="H208" s="27">
        <f t="shared" si="121"/>
        <v>0.44374578204021475</v>
      </c>
      <c r="I208" s="27">
        <f t="shared" si="122"/>
        <v>5.9886241638965623E-2</v>
      </c>
      <c r="J208" s="28">
        <f t="shared" si="123"/>
        <v>2.9943120819482812E-2</v>
      </c>
      <c r="K208" s="27">
        <f t="shared" si="125"/>
        <v>0.24471665582662253</v>
      </c>
      <c r="L208" s="27">
        <f t="shared" si="124"/>
        <v>8.1572218608874175E-2</v>
      </c>
    </row>
    <row r="209" spans="1:12" x14ac:dyDescent="0.25">
      <c r="B209" s="26">
        <v>1600</v>
      </c>
      <c r="C209" s="26">
        <v>312000</v>
      </c>
      <c r="D209" s="27">
        <f t="shared" si="117"/>
        <v>0.37037037037037035</v>
      </c>
      <c r="E209" s="27">
        <f t="shared" si="118"/>
        <v>0.54854368932038833</v>
      </c>
      <c r="F209" s="27">
        <f t="shared" si="119"/>
        <v>0.2271667144859254</v>
      </c>
      <c r="G209" s="27">
        <f t="shared" si="120"/>
        <v>0.64973720266286816</v>
      </c>
      <c r="H209" s="27">
        <f t="shared" si="121"/>
        <v>0.46781012287958024</v>
      </c>
      <c r="I209" s="27">
        <f t="shared" si="122"/>
        <v>6.5179087502523743E-3</v>
      </c>
      <c r="J209" s="28">
        <f t="shared" si="123"/>
        <v>3.2589543751261872E-3</v>
      </c>
      <c r="K209" s="27">
        <f t="shared" si="125"/>
        <v>-8.0733566440808091E-2</v>
      </c>
      <c r="L209" s="27">
        <f t="shared" si="124"/>
        <v>-2.9901320904002996E-2</v>
      </c>
    </row>
    <row r="210" spans="1:12" x14ac:dyDescent="0.25">
      <c r="B210" s="26">
        <v>1700</v>
      </c>
      <c r="C210" s="26">
        <v>279000</v>
      </c>
      <c r="D210" s="27">
        <f t="shared" si="117"/>
        <v>0.44444444444444442</v>
      </c>
      <c r="E210" s="27">
        <f t="shared" si="118"/>
        <v>0.38834951456310679</v>
      </c>
      <c r="F210" s="27">
        <f t="shared" si="119"/>
        <v>0.2271667144859254</v>
      </c>
      <c r="G210" s="27">
        <f t="shared" si="120"/>
        <v>0.64973720266286816</v>
      </c>
      <c r="H210" s="27">
        <f t="shared" si="121"/>
        <v>0.51593880455831131</v>
      </c>
      <c r="I210" s="27">
        <f t="shared" si="122"/>
        <v>1.6279026921480397E-2</v>
      </c>
      <c r="J210" s="28">
        <f t="shared" si="123"/>
        <v>8.1395134607401987E-3</v>
      </c>
      <c r="K210" s="27">
        <f t="shared" si="125"/>
        <v>0.12758928999520452</v>
      </c>
      <c r="L210" s="27">
        <f t="shared" si="124"/>
        <v>5.6706351108979786E-2</v>
      </c>
    </row>
    <row r="211" spans="1:12" x14ac:dyDescent="0.25">
      <c r="B211" s="26">
        <v>1700</v>
      </c>
      <c r="C211" s="26">
        <v>310000</v>
      </c>
      <c r="D211" s="27">
        <f t="shared" si="117"/>
        <v>0.44444444444444442</v>
      </c>
      <c r="E211" s="27">
        <f t="shared" si="118"/>
        <v>0.53883495145631066</v>
      </c>
      <c r="F211" s="27">
        <f t="shared" si="119"/>
        <v>0.2271667144859254</v>
      </c>
      <c r="G211" s="27">
        <f t="shared" si="120"/>
        <v>0.64973720266286816</v>
      </c>
      <c r="H211" s="27">
        <f t="shared" si="121"/>
        <v>0.51593880455831131</v>
      </c>
      <c r="I211" s="27">
        <f t="shared" si="122"/>
        <v>5.2423354277476516E-4</v>
      </c>
      <c r="J211" s="28">
        <f t="shared" si="123"/>
        <v>2.6211677138738258E-4</v>
      </c>
      <c r="K211" s="27">
        <f t="shared" si="125"/>
        <v>-2.2896146897999348E-2</v>
      </c>
      <c r="L211" s="27">
        <f t="shared" si="124"/>
        <v>-1.0176065287999709E-2</v>
      </c>
    </row>
    <row r="212" spans="1:12" x14ac:dyDescent="0.25">
      <c r="B212" s="26">
        <v>1875</v>
      </c>
      <c r="C212" s="26">
        <v>308000</v>
      </c>
      <c r="D212" s="27">
        <f t="shared" si="117"/>
        <v>0.57407407407407407</v>
      </c>
      <c r="E212" s="27">
        <f t="shared" si="118"/>
        <v>0.529126213592233</v>
      </c>
      <c r="F212" s="27">
        <f t="shared" si="119"/>
        <v>0.2271667144859254</v>
      </c>
      <c r="G212" s="27">
        <f t="shared" si="120"/>
        <v>0.64973720266286816</v>
      </c>
      <c r="H212" s="27">
        <f t="shared" si="121"/>
        <v>0.6001639974960904</v>
      </c>
      <c r="I212" s="27">
        <f t="shared" si="122"/>
        <v>5.0463667419711417E-3</v>
      </c>
      <c r="J212" s="28">
        <f t="shared" si="123"/>
        <v>2.5231833709855708E-3</v>
      </c>
      <c r="K212" s="27">
        <f t="shared" si="125"/>
        <v>7.1037783903857399E-2</v>
      </c>
      <c r="L212" s="27">
        <f t="shared" si="124"/>
        <v>4.0780950018881101E-2</v>
      </c>
    </row>
    <row r="213" spans="1:12" x14ac:dyDescent="0.25">
      <c r="B213" s="26">
        <v>2350</v>
      </c>
      <c r="C213" s="26">
        <v>405000</v>
      </c>
      <c r="D213" s="27">
        <f t="shared" si="117"/>
        <v>0.92592592592592593</v>
      </c>
      <c r="E213" s="27">
        <f t="shared" si="118"/>
        <v>1</v>
      </c>
      <c r="F213" s="27">
        <f t="shared" si="119"/>
        <v>0.2271667144859254</v>
      </c>
      <c r="G213" s="27">
        <f t="shared" si="120"/>
        <v>0.64973720266286816</v>
      </c>
      <c r="H213" s="27">
        <f t="shared" si="121"/>
        <v>0.8287752354700626</v>
      </c>
      <c r="I213" s="27">
        <f t="shared" si="122"/>
        <v>2.9317919988332507E-2</v>
      </c>
      <c r="J213" s="28">
        <f t="shared" si="123"/>
        <v>1.4658959994166254E-2</v>
      </c>
      <c r="K213" s="27">
        <f t="shared" si="125"/>
        <v>-0.1712247645299374</v>
      </c>
      <c r="L213" s="27">
        <f t="shared" si="124"/>
        <v>-0.15854144863883093</v>
      </c>
    </row>
    <row r="214" spans="1:12" x14ac:dyDescent="0.25">
      <c r="B214" s="26">
        <v>2450</v>
      </c>
      <c r="C214" s="26">
        <v>324000</v>
      </c>
      <c r="D214" s="27">
        <f t="shared" si="117"/>
        <v>1</v>
      </c>
      <c r="E214" s="27">
        <f t="shared" si="118"/>
        <v>0.60679611650485432</v>
      </c>
      <c r="F214" s="27">
        <f t="shared" si="119"/>
        <v>0.2271667144859254</v>
      </c>
      <c r="G214" s="27">
        <f t="shared" si="120"/>
        <v>0.64973720266286816</v>
      </c>
      <c r="H214" s="27">
        <f t="shared" si="121"/>
        <v>0.87690391714879357</v>
      </c>
      <c r="I214" s="27">
        <f t="shared" si="122"/>
        <v>7.2958223968706021E-2</v>
      </c>
      <c r="J214" s="28">
        <f t="shared" si="123"/>
        <v>3.647911198435301E-2</v>
      </c>
      <c r="K214" s="27">
        <f t="shared" si="125"/>
        <v>0.27010780064393924</v>
      </c>
      <c r="L214" s="27">
        <f t="shared" si="124"/>
        <v>0.27010780064393924</v>
      </c>
    </row>
    <row r="215" spans="1:12" x14ac:dyDescent="0.25">
      <c r="J215" s="29">
        <f>SUM(J205:J214)</f>
        <v>0.15184504615849254</v>
      </c>
      <c r="K215" s="30">
        <f>SUM(K205:K214)</f>
        <v>0.61507621373227694</v>
      </c>
      <c r="L215" s="30">
        <f>SUM(L205:L214)</f>
        <v>0.23560052293952244</v>
      </c>
    </row>
    <row r="216" spans="1:12" x14ac:dyDescent="0.25">
      <c r="J216" s="31" t="s">
        <v>61</v>
      </c>
      <c r="K216" s="32">
        <f>F205-0.01*K215</f>
        <v>0.22101595234860263</v>
      </c>
      <c r="L216" s="32">
        <f>G205-0.01*L215</f>
        <v>0.64738119743347289</v>
      </c>
    </row>
    <row r="218" spans="1:12" x14ac:dyDescent="0.25">
      <c r="A218">
        <v>15</v>
      </c>
      <c r="B218" s="39" t="s">
        <v>46</v>
      </c>
      <c r="C218" s="39" t="s">
        <v>47</v>
      </c>
      <c r="D218" s="43" t="s">
        <v>48</v>
      </c>
      <c r="E218" s="43"/>
      <c r="F218" s="39" t="s">
        <v>49</v>
      </c>
      <c r="G218" s="39" t="s">
        <v>62</v>
      </c>
      <c r="H218" s="39" t="s">
        <v>51</v>
      </c>
      <c r="I218" s="39"/>
      <c r="J218" s="39"/>
      <c r="K218" s="39"/>
      <c r="L218" s="39"/>
    </row>
    <row r="219" spans="1:12" x14ac:dyDescent="0.25">
      <c r="B219" s="39" t="s">
        <v>53</v>
      </c>
      <c r="C219" s="39" t="s">
        <v>54</v>
      </c>
      <c r="D219" s="39" t="s">
        <v>53</v>
      </c>
      <c r="E219" s="39" t="s">
        <v>54</v>
      </c>
      <c r="F219" s="39" t="s">
        <v>55</v>
      </c>
      <c r="G219" s="39" t="s">
        <v>56</v>
      </c>
      <c r="H219" s="39" t="s">
        <v>54</v>
      </c>
      <c r="I219" s="39" t="s">
        <v>57</v>
      </c>
      <c r="J219" s="39" t="s">
        <v>58</v>
      </c>
      <c r="K219" s="39" t="s">
        <v>59</v>
      </c>
      <c r="L219" s="39" t="s">
        <v>60</v>
      </c>
    </row>
    <row r="220" spans="1:12" x14ac:dyDescent="0.25">
      <c r="B220" s="26">
        <v>1100</v>
      </c>
      <c r="C220" s="26">
        <v>199000</v>
      </c>
      <c r="D220" s="27">
        <f>(B220-MIN($B$10:$B$19))/((MAX($B$10:$B$19))-MIN($B$10:$B$19))</f>
        <v>0</v>
      </c>
      <c r="E220" s="27">
        <f>(C220-MIN($C$10:$C$19))/((MAX($C$10:$C$19))-MIN($C$10:$C$19))</f>
        <v>0</v>
      </c>
      <c r="F220" s="27">
        <f>$K$216</f>
        <v>0.22101595234860263</v>
      </c>
      <c r="G220" s="27">
        <f>$L$216</f>
        <v>0.64738119743347289</v>
      </c>
      <c r="H220" s="27">
        <f>F220+G220*D220</f>
        <v>0.22101595234860263</v>
      </c>
      <c r="I220" s="27">
        <f>(E220-H220)^2</f>
        <v>4.8848051192559791E-2</v>
      </c>
      <c r="J220" s="28">
        <f>I220/2</f>
        <v>2.4424025596279896E-2</v>
      </c>
      <c r="K220" s="27">
        <f>-(E220-H220)</f>
        <v>0.22101595234860263</v>
      </c>
      <c r="L220" s="27">
        <f>-(E220-H220)*D220</f>
        <v>0</v>
      </c>
    </row>
    <row r="221" spans="1:12" x14ac:dyDescent="0.25">
      <c r="B221" s="26">
        <v>1400</v>
      </c>
      <c r="C221" s="26">
        <v>245000</v>
      </c>
      <c r="D221" s="27">
        <f t="shared" ref="D221:D229" si="126">(B221-MIN($B$10:$B$19))/((MAX($B$10:$B$19))-MIN($B$10:$B$19))</f>
        <v>0.22222222222222221</v>
      </c>
      <c r="E221" s="27">
        <f t="shared" ref="E221:E229" si="127">(C221-MIN($C$10:$C$19))/((MAX($C$10:$C$19))-MIN($C$10:$C$19))</f>
        <v>0.22330097087378642</v>
      </c>
      <c r="F221" s="27">
        <f t="shared" ref="F221:F229" si="128">$K$216</f>
        <v>0.22101595234860263</v>
      </c>
      <c r="G221" s="27">
        <f t="shared" ref="G221:G229" si="129">$L$216</f>
        <v>0.64738119743347289</v>
      </c>
      <c r="H221" s="27">
        <f t="shared" ref="H221:H229" si="130">F221+G221*D221</f>
        <v>0.36487844066715214</v>
      </c>
      <c r="I221" s="27">
        <f t="shared" ref="I221:I229" si="131">(E221-H221)^2</f>
        <v>2.0044179953091382E-2</v>
      </c>
      <c r="J221" s="28">
        <f t="shared" ref="J221:J229" si="132">I221/2</f>
        <v>1.0022089976545691E-2</v>
      </c>
      <c r="K221" s="27">
        <f>-(E221-H221)</f>
        <v>0.14157746979336572</v>
      </c>
      <c r="L221" s="27">
        <f t="shared" ref="L221:L229" si="133">-(E221-H221)*D221</f>
        <v>3.1461659954081268E-2</v>
      </c>
    </row>
    <row r="222" spans="1:12" x14ac:dyDescent="0.25">
      <c r="B222" s="26">
        <v>1425</v>
      </c>
      <c r="C222" s="26">
        <v>319000</v>
      </c>
      <c r="D222" s="27">
        <f t="shared" si="126"/>
        <v>0.24074074074074073</v>
      </c>
      <c r="E222" s="27">
        <f t="shared" si="127"/>
        <v>0.58252427184466016</v>
      </c>
      <c r="F222" s="27">
        <f t="shared" si="128"/>
        <v>0.22101595234860263</v>
      </c>
      <c r="G222" s="27">
        <f t="shared" si="129"/>
        <v>0.64738119743347289</v>
      </c>
      <c r="H222" s="27">
        <f t="shared" si="130"/>
        <v>0.37686698136036462</v>
      </c>
      <c r="I222" s="27">
        <f t="shared" si="131"/>
        <v>4.2294921129341918E-2</v>
      </c>
      <c r="J222" s="28">
        <f t="shared" si="132"/>
        <v>2.1147460564670959E-2</v>
      </c>
      <c r="K222" s="27">
        <f t="shared" ref="K222:K229" si="134">-(E222-H222)</f>
        <v>-0.20565729048429554</v>
      </c>
      <c r="L222" s="27">
        <f t="shared" si="133"/>
        <v>-4.9510088449922995E-2</v>
      </c>
    </row>
    <row r="223" spans="1:12" x14ac:dyDescent="0.25">
      <c r="B223" s="26">
        <v>1550</v>
      </c>
      <c r="C223" s="26">
        <v>240000</v>
      </c>
      <c r="D223" s="27">
        <f t="shared" si="126"/>
        <v>0.33333333333333331</v>
      </c>
      <c r="E223" s="27">
        <f t="shared" si="127"/>
        <v>0.19902912621359223</v>
      </c>
      <c r="F223" s="27">
        <f t="shared" si="128"/>
        <v>0.22101595234860263</v>
      </c>
      <c r="G223" s="27">
        <f t="shared" si="129"/>
        <v>0.64738119743347289</v>
      </c>
      <c r="H223" s="27">
        <f t="shared" si="130"/>
        <v>0.4368096848264269</v>
      </c>
      <c r="I223" s="27">
        <f t="shared" si="131"/>
        <v>5.6539594054231708E-2</v>
      </c>
      <c r="J223" s="28">
        <f t="shared" si="132"/>
        <v>2.8269797027115854E-2</v>
      </c>
      <c r="K223" s="27">
        <f t="shared" si="134"/>
        <v>0.23778055861283467</v>
      </c>
      <c r="L223" s="27">
        <f t="shared" si="133"/>
        <v>7.9260186204278216E-2</v>
      </c>
    </row>
    <row r="224" spans="1:12" x14ac:dyDescent="0.25">
      <c r="B224" s="26">
        <v>1600</v>
      </c>
      <c r="C224" s="26">
        <v>312000</v>
      </c>
      <c r="D224" s="27">
        <f t="shared" si="126"/>
        <v>0.37037037037037035</v>
      </c>
      <c r="E224" s="27">
        <f t="shared" si="127"/>
        <v>0.54854368932038833</v>
      </c>
      <c r="F224" s="27">
        <f t="shared" si="128"/>
        <v>0.22101595234860263</v>
      </c>
      <c r="G224" s="27">
        <f t="shared" si="129"/>
        <v>0.64738119743347289</v>
      </c>
      <c r="H224" s="27">
        <f t="shared" si="130"/>
        <v>0.46078676621285186</v>
      </c>
      <c r="I224" s="27">
        <f t="shared" si="131"/>
        <v>7.7012775533020677E-3</v>
      </c>
      <c r="J224" s="28">
        <f t="shared" si="132"/>
        <v>3.8506387766510338E-3</v>
      </c>
      <c r="K224" s="27">
        <f t="shared" si="134"/>
        <v>-8.7756923107536466E-2</v>
      </c>
      <c r="L224" s="27">
        <f t="shared" si="133"/>
        <v>-3.2502564113902392E-2</v>
      </c>
    </row>
    <row r="225" spans="1:12" x14ac:dyDescent="0.25">
      <c r="B225" s="26">
        <v>1700</v>
      </c>
      <c r="C225" s="26">
        <v>279000</v>
      </c>
      <c r="D225" s="27">
        <f t="shared" si="126"/>
        <v>0.44444444444444442</v>
      </c>
      <c r="E225" s="27">
        <f t="shared" si="127"/>
        <v>0.38834951456310679</v>
      </c>
      <c r="F225" s="27">
        <f t="shared" si="128"/>
        <v>0.22101595234860263</v>
      </c>
      <c r="G225" s="27">
        <f t="shared" si="129"/>
        <v>0.64738119743347289</v>
      </c>
      <c r="H225" s="27">
        <f t="shared" si="130"/>
        <v>0.50874092898570167</v>
      </c>
      <c r="I225" s="27">
        <f t="shared" si="131"/>
        <v>1.4494092666672986E-2</v>
      </c>
      <c r="J225" s="28">
        <f t="shared" si="132"/>
        <v>7.247046333336493E-3</v>
      </c>
      <c r="K225" s="27">
        <f t="shared" si="134"/>
        <v>0.12039141442259488</v>
      </c>
      <c r="L225" s="27">
        <f t="shared" si="133"/>
        <v>5.3507295298931057E-2</v>
      </c>
    </row>
    <row r="226" spans="1:12" x14ac:dyDescent="0.25">
      <c r="B226" s="26">
        <v>1700</v>
      </c>
      <c r="C226" s="26">
        <v>310000</v>
      </c>
      <c r="D226" s="27">
        <f t="shared" si="126"/>
        <v>0.44444444444444442</v>
      </c>
      <c r="E226" s="27">
        <f t="shared" si="127"/>
        <v>0.53883495145631066</v>
      </c>
      <c r="F226" s="27">
        <f t="shared" si="128"/>
        <v>0.22101595234860263</v>
      </c>
      <c r="G226" s="27">
        <f t="shared" si="129"/>
        <v>0.64738119743347289</v>
      </c>
      <c r="H226" s="27">
        <f t="shared" si="130"/>
        <v>0.50874092898570167</v>
      </c>
      <c r="I226" s="27">
        <f t="shared" si="131"/>
        <v>9.056501884615191E-4</v>
      </c>
      <c r="J226" s="28">
        <f t="shared" si="132"/>
        <v>4.5282509423075955E-4</v>
      </c>
      <c r="K226" s="27">
        <f t="shared" si="134"/>
        <v>-3.0094022470608994E-2</v>
      </c>
      <c r="L226" s="27">
        <f t="shared" si="133"/>
        <v>-1.3375121098048441E-2</v>
      </c>
    </row>
    <row r="227" spans="1:12" x14ac:dyDescent="0.25">
      <c r="B227" s="26">
        <v>1875</v>
      </c>
      <c r="C227" s="26">
        <v>308000</v>
      </c>
      <c r="D227" s="27">
        <f t="shared" si="126"/>
        <v>0.57407407407407407</v>
      </c>
      <c r="E227" s="27">
        <f t="shared" si="127"/>
        <v>0.529126213592233</v>
      </c>
      <c r="F227" s="27">
        <f t="shared" si="128"/>
        <v>0.22101595234860263</v>
      </c>
      <c r="G227" s="27">
        <f t="shared" si="129"/>
        <v>0.64738119743347289</v>
      </c>
      <c r="H227" s="27">
        <f t="shared" si="130"/>
        <v>0.59266071383818897</v>
      </c>
      <c r="I227" s="27">
        <f t="shared" si="131"/>
        <v>4.0366327215033797E-3</v>
      </c>
      <c r="J227" s="28">
        <f t="shared" si="132"/>
        <v>2.0183163607516898E-3</v>
      </c>
      <c r="K227" s="27">
        <f t="shared" si="134"/>
        <v>6.3534500245955972E-2</v>
      </c>
      <c r="L227" s="27">
        <f t="shared" si="133"/>
        <v>3.6473509400456204E-2</v>
      </c>
    </row>
    <row r="228" spans="1:12" x14ac:dyDescent="0.25">
      <c r="B228" s="26">
        <v>2350</v>
      </c>
      <c r="C228" s="26">
        <v>405000</v>
      </c>
      <c r="D228" s="27">
        <f t="shared" si="126"/>
        <v>0.92592592592592593</v>
      </c>
      <c r="E228" s="27">
        <f t="shared" si="127"/>
        <v>1</v>
      </c>
      <c r="F228" s="27">
        <f t="shared" si="128"/>
        <v>0.22101595234860263</v>
      </c>
      <c r="G228" s="27">
        <f t="shared" si="129"/>
        <v>0.64738119743347289</v>
      </c>
      <c r="H228" s="27">
        <f t="shared" si="130"/>
        <v>0.82044298700922569</v>
      </c>
      <c r="I228" s="27">
        <f t="shared" si="131"/>
        <v>3.2240720914169095E-2</v>
      </c>
      <c r="J228" s="28">
        <f t="shared" si="132"/>
        <v>1.6120360457084548E-2</v>
      </c>
      <c r="K228" s="27">
        <f t="shared" si="134"/>
        <v>-0.17955701299077431</v>
      </c>
      <c r="L228" s="27">
        <f t="shared" si="133"/>
        <v>-0.16625649350997621</v>
      </c>
    </row>
    <row r="229" spans="1:12" x14ac:dyDescent="0.25">
      <c r="B229" s="26">
        <v>2450</v>
      </c>
      <c r="C229" s="26">
        <v>324000</v>
      </c>
      <c r="D229" s="27">
        <f t="shared" si="126"/>
        <v>1</v>
      </c>
      <c r="E229" s="27">
        <f t="shared" si="127"/>
        <v>0.60679611650485432</v>
      </c>
      <c r="F229" s="27">
        <f t="shared" si="128"/>
        <v>0.22101595234860263</v>
      </c>
      <c r="G229" s="27">
        <f t="shared" si="129"/>
        <v>0.64738119743347289</v>
      </c>
      <c r="H229" s="27">
        <f t="shared" si="130"/>
        <v>0.86839714978207549</v>
      </c>
      <c r="I229" s="27">
        <f t="shared" si="131"/>
        <v>6.8435100611709779E-2</v>
      </c>
      <c r="J229" s="28">
        <f t="shared" si="132"/>
        <v>3.4217550305854889E-2</v>
      </c>
      <c r="K229" s="27">
        <f t="shared" si="134"/>
        <v>0.26160103327722117</v>
      </c>
      <c r="L229" s="27">
        <f t="shared" si="133"/>
        <v>0.26160103327722117</v>
      </c>
    </row>
    <row r="230" spans="1:12" x14ac:dyDescent="0.25">
      <c r="J230" s="29">
        <f>SUM(J220:J229)</f>
        <v>0.14777011049252181</v>
      </c>
      <c r="K230" s="30">
        <f>SUM(K220:K229)</f>
        <v>0.54283567964735968</v>
      </c>
      <c r="L230" s="30">
        <f>SUM(L220:L229)</f>
        <v>0.2006594169631179</v>
      </c>
    </row>
    <row r="231" spans="1:12" x14ac:dyDescent="0.25">
      <c r="J231" s="31" t="s">
        <v>61</v>
      </c>
      <c r="K231" s="32">
        <f>F220-0.01*K230</f>
        <v>0.21558759555212903</v>
      </c>
      <c r="L231" s="32">
        <f>G220-0.01*L230</f>
        <v>0.64537460326384166</v>
      </c>
    </row>
    <row r="233" spans="1:12" x14ac:dyDescent="0.25">
      <c r="A233">
        <v>16</v>
      </c>
      <c r="B233" s="39" t="s">
        <v>46</v>
      </c>
      <c r="C233" s="39" t="s">
        <v>47</v>
      </c>
      <c r="D233" s="43" t="s">
        <v>48</v>
      </c>
      <c r="E233" s="43"/>
      <c r="F233" s="39" t="s">
        <v>49</v>
      </c>
      <c r="G233" s="39" t="s">
        <v>62</v>
      </c>
      <c r="H233" s="39" t="s">
        <v>51</v>
      </c>
      <c r="I233" s="39"/>
      <c r="J233" s="39"/>
      <c r="K233" s="39"/>
      <c r="L233" s="39"/>
    </row>
    <row r="234" spans="1:12" x14ac:dyDescent="0.25">
      <c r="B234" s="39" t="s">
        <v>53</v>
      </c>
      <c r="C234" s="39" t="s">
        <v>54</v>
      </c>
      <c r="D234" s="39" t="s">
        <v>53</v>
      </c>
      <c r="E234" s="39" t="s">
        <v>54</v>
      </c>
      <c r="F234" s="39" t="s">
        <v>55</v>
      </c>
      <c r="G234" s="39" t="s">
        <v>56</v>
      </c>
      <c r="H234" s="39" t="s">
        <v>54</v>
      </c>
      <c r="I234" s="39" t="s">
        <v>57</v>
      </c>
      <c r="J234" s="39" t="s">
        <v>58</v>
      </c>
      <c r="K234" s="39" t="s">
        <v>59</v>
      </c>
      <c r="L234" s="39" t="s">
        <v>60</v>
      </c>
    </row>
    <row r="235" spans="1:12" x14ac:dyDescent="0.25">
      <c r="B235" s="26">
        <v>1100</v>
      </c>
      <c r="C235" s="26">
        <v>199000</v>
      </c>
      <c r="D235" s="27">
        <f>(B235-MIN($B$10:$B$19))/((MAX($B$10:$B$19))-MIN($B$10:$B$19))</f>
        <v>0</v>
      </c>
      <c r="E235" s="27">
        <f>(C235-MIN($C$10:$C$19))/((MAX($C$10:$C$19))-MIN($C$10:$C$19))</f>
        <v>0</v>
      </c>
      <c r="F235" s="27">
        <f>$K$231</f>
        <v>0.21558759555212903</v>
      </c>
      <c r="G235" s="27">
        <f>$L$231</f>
        <v>0.64537460326384166</v>
      </c>
      <c r="H235" s="27">
        <f>F235+G235*D235</f>
        <v>0.21558759555212903</v>
      </c>
      <c r="I235" s="27">
        <f>(E235-H235)^2</f>
        <v>4.6478011355948368E-2</v>
      </c>
      <c r="J235" s="28">
        <f>I235/2</f>
        <v>2.3239005677974184E-2</v>
      </c>
      <c r="K235" s="27">
        <f>-(E235-H235)</f>
        <v>0.21558759555212903</v>
      </c>
      <c r="L235" s="27">
        <f>-(E235-H235)*D235</f>
        <v>0</v>
      </c>
    </row>
    <row r="236" spans="1:12" x14ac:dyDescent="0.25">
      <c r="B236" s="26">
        <v>1400</v>
      </c>
      <c r="C236" s="26">
        <v>245000</v>
      </c>
      <c r="D236" s="27">
        <f t="shared" ref="D236:D244" si="135">(B236-MIN($B$10:$B$19))/((MAX($B$10:$B$19))-MIN($B$10:$B$19))</f>
        <v>0.22222222222222221</v>
      </c>
      <c r="E236" s="27">
        <f t="shared" ref="E236:E244" si="136">(C236-MIN($C$10:$C$19))/((MAX($C$10:$C$19))-MIN($C$10:$C$19))</f>
        <v>0.22330097087378642</v>
      </c>
      <c r="F236" s="27">
        <f t="shared" ref="F236:F244" si="137">$K$231</f>
        <v>0.21558759555212903</v>
      </c>
      <c r="G236" s="27">
        <f t="shared" ref="G236:G244" si="138">$L$231</f>
        <v>0.64537460326384166</v>
      </c>
      <c r="H236" s="27">
        <f t="shared" ref="H236:H244" si="139">F236+G236*D236</f>
        <v>0.35900417405520491</v>
      </c>
      <c r="I236" s="27">
        <f t="shared" ref="I236:I244" si="140">(E236-H236)^2</f>
        <v>1.8415359353697348E-2</v>
      </c>
      <c r="J236" s="28">
        <f t="shared" ref="J236:J244" si="141">I236/2</f>
        <v>9.2076796768486742E-3</v>
      </c>
      <c r="K236" s="27">
        <f>-(E236-H236)</f>
        <v>0.13570320318141849</v>
      </c>
      <c r="L236" s="27">
        <f t="shared" ref="L236:L244" si="142">-(E236-H236)*D236</f>
        <v>3.015626737364855E-2</v>
      </c>
    </row>
    <row r="237" spans="1:12" x14ac:dyDescent="0.25">
      <c r="B237" s="26">
        <v>1425</v>
      </c>
      <c r="C237" s="26">
        <v>319000</v>
      </c>
      <c r="D237" s="27">
        <f t="shared" si="135"/>
        <v>0.24074074074074073</v>
      </c>
      <c r="E237" s="27">
        <f t="shared" si="136"/>
        <v>0.58252427184466016</v>
      </c>
      <c r="F237" s="27">
        <f t="shared" si="137"/>
        <v>0.21558759555212903</v>
      </c>
      <c r="G237" s="27">
        <f t="shared" si="138"/>
        <v>0.64537460326384166</v>
      </c>
      <c r="H237" s="27">
        <f t="shared" si="139"/>
        <v>0.37095555559712795</v>
      </c>
      <c r="I237" s="27">
        <f t="shared" si="140"/>
        <v>4.4761321694628799E-2</v>
      </c>
      <c r="J237" s="28">
        <f t="shared" si="141"/>
        <v>2.2380660847314399E-2</v>
      </c>
      <c r="K237" s="27">
        <f t="shared" ref="K237:K244" si="143">-(E237-H237)</f>
        <v>-0.21156871624753221</v>
      </c>
      <c r="L237" s="27">
        <f t="shared" si="142"/>
        <v>-5.0933209466998489E-2</v>
      </c>
    </row>
    <row r="238" spans="1:12" x14ac:dyDescent="0.25">
      <c r="B238" s="26">
        <v>1550</v>
      </c>
      <c r="C238" s="26">
        <v>240000</v>
      </c>
      <c r="D238" s="27">
        <f t="shared" si="135"/>
        <v>0.33333333333333331</v>
      </c>
      <c r="E238" s="27">
        <f t="shared" si="136"/>
        <v>0.19902912621359223</v>
      </c>
      <c r="F238" s="27">
        <f t="shared" si="137"/>
        <v>0.21558759555212903</v>
      </c>
      <c r="G238" s="27">
        <f t="shared" si="138"/>
        <v>0.64537460326384166</v>
      </c>
      <c r="H238" s="27">
        <f t="shared" si="139"/>
        <v>0.4307124633067429</v>
      </c>
      <c r="I238" s="27">
        <f t="shared" si="140"/>
        <v>5.3677168686618489E-2</v>
      </c>
      <c r="J238" s="28">
        <f t="shared" si="141"/>
        <v>2.6838584343309244E-2</v>
      </c>
      <c r="K238" s="27">
        <f t="shared" si="143"/>
        <v>0.23168333709315067</v>
      </c>
      <c r="L238" s="27">
        <f t="shared" si="142"/>
        <v>7.7227779031050214E-2</v>
      </c>
    </row>
    <row r="239" spans="1:12" x14ac:dyDescent="0.25">
      <c r="B239" s="26">
        <v>1600</v>
      </c>
      <c r="C239" s="26">
        <v>312000</v>
      </c>
      <c r="D239" s="27">
        <f t="shared" si="135"/>
        <v>0.37037037037037035</v>
      </c>
      <c r="E239" s="27">
        <f t="shared" si="136"/>
        <v>0.54854368932038833</v>
      </c>
      <c r="F239" s="27">
        <f t="shared" si="137"/>
        <v>0.21558759555212903</v>
      </c>
      <c r="G239" s="27">
        <f t="shared" si="138"/>
        <v>0.64537460326384166</v>
      </c>
      <c r="H239" s="27">
        <f t="shared" si="139"/>
        <v>0.45461522639058888</v>
      </c>
      <c r="I239" s="27">
        <f t="shared" si="140"/>
        <v>8.8225561483547092E-3</v>
      </c>
      <c r="J239" s="28">
        <f t="shared" si="141"/>
        <v>4.4112780741773546E-3</v>
      </c>
      <c r="K239" s="27">
        <f t="shared" si="143"/>
        <v>-9.392846292979945E-2</v>
      </c>
      <c r="L239" s="27">
        <f t="shared" si="142"/>
        <v>-3.4788319603629422E-2</v>
      </c>
    </row>
    <row r="240" spans="1:12" x14ac:dyDescent="0.25">
      <c r="B240" s="26">
        <v>1700</v>
      </c>
      <c r="C240" s="26">
        <v>279000</v>
      </c>
      <c r="D240" s="27">
        <f t="shared" si="135"/>
        <v>0.44444444444444442</v>
      </c>
      <c r="E240" s="27">
        <f t="shared" si="136"/>
        <v>0.38834951456310679</v>
      </c>
      <c r="F240" s="27">
        <f t="shared" si="137"/>
        <v>0.21558759555212903</v>
      </c>
      <c r="G240" s="27">
        <f t="shared" si="138"/>
        <v>0.64537460326384166</v>
      </c>
      <c r="H240" s="27">
        <f t="shared" si="139"/>
        <v>0.50242075255828089</v>
      </c>
      <c r="I240" s="27">
        <f t="shared" si="140"/>
        <v>1.3012247337751652E-2</v>
      </c>
      <c r="J240" s="28">
        <f t="shared" si="141"/>
        <v>6.5061236688758262E-3</v>
      </c>
      <c r="K240" s="27">
        <f t="shared" si="143"/>
        <v>0.1140712379951741</v>
      </c>
      <c r="L240" s="27">
        <f t="shared" si="142"/>
        <v>5.0698327997855154E-2</v>
      </c>
    </row>
    <row r="241" spans="2:12" x14ac:dyDescent="0.25">
      <c r="B241" s="26">
        <v>1700</v>
      </c>
      <c r="C241" s="26">
        <v>310000</v>
      </c>
      <c r="D241" s="27">
        <f t="shared" si="135"/>
        <v>0.44444444444444442</v>
      </c>
      <c r="E241" s="27">
        <f t="shared" si="136"/>
        <v>0.53883495145631066</v>
      </c>
      <c r="F241" s="27">
        <f t="shared" si="137"/>
        <v>0.21558759555212903</v>
      </c>
      <c r="G241" s="27">
        <f t="shared" si="138"/>
        <v>0.64537460326384166</v>
      </c>
      <c r="H241" s="27">
        <f t="shared" si="139"/>
        <v>0.50242075255828089</v>
      </c>
      <c r="I241" s="27">
        <f t="shared" si="140"/>
        <v>1.3259938813852726E-3</v>
      </c>
      <c r="J241" s="28">
        <f t="shared" si="141"/>
        <v>6.6299694069263631E-4</v>
      </c>
      <c r="K241" s="27">
        <f t="shared" si="143"/>
        <v>-3.641419889802977E-2</v>
      </c>
      <c r="L241" s="27">
        <f t="shared" si="142"/>
        <v>-1.618408839912434E-2</v>
      </c>
    </row>
    <row r="242" spans="2:12" x14ac:dyDescent="0.25">
      <c r="B242" s="26">
        <v>1875</v>
      </c>
      <c r="C242" s="26">
        <v>308000</v>
      </c>
      <c r="D242" s="27">
        <f t="shared" si="135"/>
        <v>0.57407407407407407</v>
      </c>
      <c r="E242" s="27">
        <f t="shared" si="136"/>
        <v>0.529126213592233</v>
      </c>
      <c r="F242" s="27">
        <f t="shared" si="137"/>
        <v>0.21558759555212903</v>
      </c>
      <c r="G242" s="27">
        <f t="shared" si="138"/>
        <v>0.64537460326384166</v>
      </c>
      <c r="H242" s="27">
        <f t="shared" si="139"/>
        <v>0.58608042335174182</v>
      </c>
      <c r="I242" s="27">
        <f t="shared" si="140"/>
        <v>3.2437820093301302E-3</v>
      </c>
      <c r="J242" s="28">
        <f t="shared" si="141"/>
        <v>1.6218910046650651E-3</v>
      </c>
      <c r="K242" s="27">
        <f t="shared" si="143"/>
        <v>5.6954209759508823E-2</v>
      </c>
      <c r="L242" s="27">
        <f t="shared" si="142"/>
        <v>3.2695935232310618E-2</v>
      </c>
    </row>
    <row r="243" spans="2:12" x14ac:dyDescent="0.25">
      <c r="B243" s="26">
        <v>2350</v>
      </c>
      <c r="C243" s="26">
        <v>405000</v>
      </c>
      <c r="D243" s="27">
        <f t="shared" si="135"/>
        <v>0.92592592592592593</v>
      </c>
      <c r="E243" s="27">
        <f t="shared" si="136"/>
        <v>1</v>
      </c>
      <c r="F243" s="27">
        <f t="shared" si="137"/>
        <v>0.21558759555212903</v>
      </c>
      <c r="G243" s="27">
        <f t="shared" si="138"/>
        <v>0.64537460326384166</v>
      </c>
      <c r="H243" s="27">
        <f t="shared" si="139"/>
        <v>0.81315667264827873</v>
      </c>
      <c r="I243" s="27">
        <f t="shared" si="140"/>
        <v>3.4910428975862474E-2</v>
      </c>
      <c r="J243" s="28">
        <f t="shared" si="141"/>
        <v>1.7455214487931237E-2</v>
      </c>
      <c r="K243" s="27">
        <f t="shared" si="143"/>
        <v>-0.18684332735172127</v>
      </c>
      <c r="L243" s="27">
        <f t="shared" si="142"/>
        <v>-0.1730030808812234</v>
      </c>
    </row>
    <row r="244" spans="2:12" x14ac:dyDescent="0.25">
      <c r="B244" s="26">
        <v>2450</v>
      </c>
      <c r="C244" s="26">
        <v>324000</v>
      </c>
      <c r="D244" s="27">
        <f t="shared" si="135"/>
        <v>1</v>
      </c>
      <c r="E244" s="27">
        <f t="shared" si="136"/>
        <v>0.60679611650485432</v>
      </c>
      <c r="F244" s="27">
        <f t="shared" si="137"/>
        <v>0.21558759555212903</v>
      </c>
      <c r="G244" s="27">
        <f t="shared" si="138"/>
        <v>0.64537460326384166</v>
      </c>
      <c r="H244" s="27">
        <f t="shared" si="139"/>
        <v>0.86096219881597069</v>
      </c>
      <c r="I244" s="27">
        <f t="shared" si="140"/>
        <v>6.4600397397381187E-2</v>
      </c>
      <c r="J244" s="28">
        <f t="shared" si="141"/>
        <v>3.2300198698690594E-2</v>
      </c>
      <c r="K244" s="27">
        <f t="shared" si="143"/>
        <v>0.25416608231111637</v>
      </c>
      <c r="L244" s="27">
        <f t="shared" si="142"/>
        <v>0.25416608231111637</v>
      </c>
    </row>
    <row r="245" spans="2:12" x14ac:dyDescent="0.25">
      <c r="J245" s="29">
        <f>SUM(J235:J244)</f>
        <v>0.14462363342047918</v>
      </c>
      <c r="K245" s="30">
        <f>SUM(K235:K244)</f>
        <v>0.47941096046541476</v>
      </c>
      <c r="L245" s="30">
        <f>SUM(L235:L244)</f>
        <v>0.17003569359500526</v>
      </c>
    </row>
    <row r="246" spans="2:12" x14ac:dyDescent="0.25">
      <c r="J246" s="31" t="s">
        <v>61</v>
      </c>
      <c r="K246" s="32">
        <f>F235-0.01*K245</f>
        <v>0.21079348594747488</v>
      </c>
      <c r="L246" s="32">
        <f>G235-0.01*L245</f>
        <v>0.64367424632789161</v>
      </c>
    </row>
    <row r="248" spans="2:12" x14ac:dyDescent="0.25">
      <c r="C248" s="33" t="s">
        <v>49</v>
      </c>
      <c r="D248" s="33" t="s">
        <v>50</v>
      </c>
      <c r="E248" s="46" t="s">
        <v>52</v>
      </c>
    </row>
    <row r="249" spans="2:12" x14ac:dyDescent="0.25">
      <c r="C249" s="33" t="s">
        <v>55</v>
      </c>
      <c r="D249" s="33" t="s">
        <v>56</v>
      </c>
      <c r="E249" s="47"/>
    </row>
    <row r="250" spans="2:12" x14ac:dyDescent="0.25">
      <c r="C250" s="26">
        <v>0.45</v>
      </c>
      <c r="D250" s="26">
        <v>0.75</v>
      </c>
      <c r="E250" s="29">
        <v>0.67734477641857771</v>
      </c>
    </row>
    <row r="251" spans="2:12" x14ac:dyDescent="0.25">
      <c r="C251" s="27">
        <v>0.41699838187702265</v>
      </c>
      <c r="D251" s="27">
        <v>0.7345473950217748</v>
      </c>
      <c r="E251" s="29">
        <v>0.5526752087686605</v>
      </c>
    </row>
    <row r="252" spans="2:12" x14ac:dyDescent="0.25">
      <c r="C252" s="27">
        <v>0.38800087757090662</v>
      </c>
      <c r="D252" s="27">
        <v>0.72105213061072759</v>
      </c>
      <c r="E252" s="29">
        <v>0.45663196397435357</v>
      </c>
    </row>
    <row r="253" spans="2:12" x14ac:dyDescent="0.25">
      <c r="C253" s="27">
        <v>0.36251790796301658</v>
      </c>
      <c r="D253" s="27">
        <v>0.70927429858015867</v>
      </c>
      <c r="E253" s="29">
        <v>0.38263999068697829</v>
      </c>
    </row>
    <row r="254" spans="2:12" x14ac:dyDescent="0.25">
      <c r="C254" s="27">
        <v>0.34011978099730811</v>
      </c>
      <c r="D254" s="27">
        <v>0.69900334130077313</v>
      </c>
      <c r="E254" s="29">
        <v>0.32563445885920028</v>
      </c>
    </row>
    <row r="255" spans="2:12" x14ac:dyDescent="0.25">
      <c r="C255" s="27">
        <v>0.32042936589312027</v>
      </c>
      <c r="D255" s="27">
        <v>0.69005446131448656</v>
      </c>
      <c r="E255" s="29">
        <v>0.28171387714557639</v>
      </c>
    </row>
    <row r="256" spans="2:12" x14ac:dyDescent="0.25">
      <c r="C256" s="27">
        <v>0.30311566349872648</v>
      </c>
      <c r="D256" s="27">
        <v>0.68226547014921024</v>
      </c>
      <c r="E256" s="29">
        <v>0.24787288574261626</v>
      </c>
    </row>
    <row r="257" spans="3:5" x14ac:dyDescent="0.25">
      <c r="C257" s="27">
        <v>0.28788816316352356</v>
      </c>
      <c r="D257" s="27">
        <v>0.67549402260851854</v>
      </c>
      <c r="E257" s="29">
        <v>0.22179642402226507</v>
      </c>
    </row>
    <row r="258" spans="3:5" x14ac:dyDescent="0.25">
      <c r="C258" s="27">
        <v>0.27449188991647244</v>
      </c>
      <c r="D258" s="27">
        <v>0.66961518938225206</v>
      </c>
      <c r="E258" s="29">
        <v>0.20170117578683172</v>
      </c>
    </row>
    <row r="259" spans="3:5" x14ac:dyDescent="0.25">
      <c r="C259" s="27">
        <v>0.26270305750776746</v>
      </c>
      <c r="D259" s="27">
        <v>0.66451932659230251</v>
      </c>
      <c r="E259" s="29">
        <v>0.18621343295182097</v>
      </c>
    </row>
    <row r="260" spans="3:5" x14ac:dyDescent="0.25">
      <c r="C260" s="27">
        <v>0.25232525320036403</v>
      </c>
      <c r="D260" s="27">
        <v>0.66011020595041869</v>
      </c>
      <c r="E260" s="29">
        <v>0.18354100144117019</v>
      </c>
    </row>
    <row r="261" spans="3:5" x14ac:dyDescent="0.25">
      <c r="C261" s="27">
        <v>0.24205122693603465</v>
      </c>
      <c r="D261" s="27">
        <v>0.65570108530853488</v>
      </c>
      <c r="E261" s="29">
        <v>0.16396962933904988</v>
      </c>
    </row>
    <row r="262" spans="3:5" x14ac:dyDescent="0.25">
      <c r="C262" s="27">
        <v>0.23414032556650946</v>
      </c>
      <c r="D262" s="27">
        <v>0.65249181367951681</v>
      </c>
      <c r="E262" s="29">
        <v>0.15712514787405915</v>
      </c>
    </row>
    <row r="263" spans="3:5" x14ac:dyDescent="0.25">
      <c r="C263" s="27">
        <v>0.2271667144859254</v>
      </c>
      <c r="D263" s="27">
        <v>0.64973720266286816</v>
      </c>
      <c r="E263" s="29">
        <v>0.15184504615849254</v>
      </c>
    </row>
    <row r="264" spans="3:5" x14ac:dyDescent="0.25">
      <c r="C264" s="27">
        <v>0.22101595234860263</v>
      </c>
      <c r="D264" s="27">
        <v>0.64738119743347289</v>
      </c>
      <c r="E264" s="29">
        <v>0.14777011049252181</v>
      </c>
    </row>
    <row r="265" spans="3:5" x14ac:dyDescent="0.25">
      <c r="C265" s="27">
        <v>0.21558759555212903</v>
      </c>
      <c r="D265" s="27">
        <v>0.64537460326384166</v>
      </c>
      <c r="E265" s="29">
        <v>0.14462363342047918</v>
      </c>
    </row>
  </sheetData>
  <mergeCells count="19">
    <mergeCell ref="E248:E249"/>
    <mergeCell ref="D158:E158"/>
    <mergeCell ref="D173:E173"/>
    <mergeCell ref="D188:E188"/>
    <mergeCell ref="D203:E203"/>
    <mergeCell ref="D218:E218"/>
    <mergeCell ref="D233:E233"/>
    <mergeCell ref="D68:E68"/>
    <mergeCell ref="D83:E83"/>
    <mergeCell ref="D98:E98"/>
    <mergeCell ref="D113:E113"/>
    <mergeCell ref="D128:E128"/>
    <mergeCell ref="D143:E143"/>
    <mergeCell ref="A1:L1"/>
    <mergeCell ref="D8:E8"/>
    <mergeCell ref="I8:J8"/>
    <mergeCell ref="D23:E23"/>
    <mergeCell ref="D38:E38"/>
    <mergeCell ref="D53:E5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72"/>
  <sheetViews>
    <sheetView topLeftCell="A142" workbookViewId="0">
      <selection activeCell="J147" sqref="J147"/>
    </sheetView>
  </sheetViews>
  <sheetFormatPr defaultRowHeight="15" x14ac:dyDescent="0.25"/>
  <cols>
    <col min="3" max="4" width="12" bestFit="1" customWidth="1"/>
    <col min="5" max="7" width="12.5703125" bestFit="1" customWidth="1"/>
    <col min="8" max="8" width="13.28515625" bestFit="1" customWidth="1"/>
    <col min="9" max="9" width="16.28515625" bestFit="1" customWidth="1"/>
    <col min="10" max="10" width="13.5703125" bestFit="1" customWidth="1"/>
    <col min="11" max="11" width="19.7109375" bestFit="1" customWidth="1"/>
    <col min="12" max="12" width="21" bestFit="1" customWidth="1"/>
  </cols>
  <sheetData>
    <row r="2" spans="2:10" x14ac:dyDescent="0.25">
      <c r="E2" t="s">
        <v>63</v>
      </c>
    </row>
    <row r="3" spans="2:10" x14ac:dyDescent="0.25">
      <c r="B3" t="s">
        <v>49</v>
      </c>
      <c r="C3" t="s">
        <v>62</v>
      </c>
    </row>
    <row r="4" spans="2:10" x14ac:dyDescent="0.25">
      <c r="B4" t="s">
        <v>55</v>
      </c>
      <c r="C4" t="s">
        <v>56</v>
      </c>
      <c r="D4" t="s">
        <v>64</v>
      </c>
      <c r="E4" t="s">
        <v>65</v>
      </c>
      <c r="F4" t="s">
        <v>66</v>
      </c>
      <c r="G4" t="s">
        <v>67</v>
      </c>
      <c r="H4" t="s">
        <v>52</v>
      </c>
      <c r="I4" t="s">
        <v>68</v>
      </c>
      <c r="J4" t="s">
        <v>69</v>
      </c>
    </row>
    <row r="5" spans="2:10" x14ac:dyDescent="0.25">
      <c r="B5">
        <v>10</v>
      </c>
      <c r="C5">
        <v>30</v>
      </c>
      <c r="D5">
        <v>10</v>
      </c>
      <c r="E5">
        <v>300</v>
      </c>
      <c r="F5">
        <f>B5+D5*C5</f>
        <v>310</v>
      </c>
      <c r="G5">
        <f>E5-F5</f>
        <v>-10</v>
      </c>
      <c r="H5">
        <f>G5^2/2</f>
        <v>50</v>
      </c>
      <c r="I5">
        <f>-(E5-F5)</f>
        <v>10</v>
      </c>
      <c r="J5">
        <f>-(E5-F5)*D5</f>
        <v>100</v>
      </c>
    </row>
    <row r="6" spans="2:10" x14ac:dyDescent="0.25">
      <c r="B6">
        <v>10</v>
      </c>
      <c r="C6">
        <v>30</v>
      </c>
      <c r="D6">
        <v>12</v>
      </c>
      <c r="E6">
        <v>350</v>
      </c>
      <c r="F6">
        <f t="shared" ref="F6:F12" si="0">B6+D6*C6</f>
        <v>370</v>
      </c>
      <c r="G6">
        <f t="shared" ref="G6:G12" si="1">E6-F6</f>
        <v>-20</v>
      </c>
      <c r="H6">
        <f t="shared" ref="H6:H12" si="2">G6^2/2</f>
        <v>200</v>
      </c>
      <c r="I6">
        <f t="shared" ref="I6:I12" si="3">-(E6-F6)</f>
        <v>20</v>
      </c>
      <c r="J6">
        <f t="shared" ref="J6:J12" si="4">-(E6-F6)*D6</f>
        <v>240</v>
      </c>
    </row>
    <row r="7" spans="2:10" x14ac:dyDescent="0.25">
      <c r="B7">
        <v>10</v>
      </c>
      <c r="C7">
        <v>30</v>
      </c>
      <c r="D7">
        <v>14</v>
      </c>
      <c r="E7">
        <v>400</v>
      </c>
      <c r="F7">
        <f t="shared" si="0"/>
        <v>430</v>
      </c>
      <c r="G7">
        <f t="shared" si="1"/>
        <v>-30</v>
      </c>
      <c r="H7">
        <f t="shared" si="2"/>
        <v>450</v>
      </c>
      <c r="I7">
        <f t="shared" si="3"/>
        <v>30</v>
      </c>
      <c r="J7">
        <f t="shared" si="4"/>
        <v>420</v>
      </c>
    </row>
    <row r="8" spans="2:10" x14ac:dyDescent="0.25">
      <c r="B8">
        <v>10</v>
      </c>
      <c r="C8">
        <v>30</v>
      </c>
      <c r="D8">
        <v>8</v>
      </c>
      <c r="E8">
        <v>250</v>
      </c>
      <c r="F8">
        <f t="shared" si="0"/>
        <v>250</v>
      </c>
      <c r="G8">
        <f t="shared" si="1"/>
        <v>0</v>
      </c>
      <c r="H8">
        <f t="shared" si="2"/>
        <v>0</v>
      </c>
      <c r="I8">
        <f t="shared" si="3"/>
        <v>0</v>
      </c>
      <c r="J8">
        <f t="shared" si="4"/>
        <v>0</v>
      </c>
    </row>
    <row r="9" spans="2:10" x14ac:dyDescent="0.25">
      <c r="B9">
        <v>10</v>
      </c>
      <c r="C9">
        <v>30</v>
      </c>
      <c r="D9">
        <v>20</v>
      </c>
      <c r="E9">
        <v>600</v>
      </c>
      <c r="F9">
        <f t="shared" si="0"/>
        <v>610</v>
      </c>
      <c r="G9">
        <f t="shared" si="1"/>
        <v>-10</v>
      </c>
      <c r="H9">
        <f t="shared" si="2"/>
        <v>50</v>
      </c>
      <c r="I9">
        <f t="shared" si="3"/>
        <v>10</v>
      </c>
      <c r="J9">
        <f t="shared" si="4"/>
        <v>200</v>
      </c>
    </row>
    <row r="10" spans="2:10" x14ac:dyDescent="0.25">
      <c r="B10">
        <v>10</v>
      </c>
      <c r="C10">
        <v>30</v>
      </c>
      <c r="D10">
        <v>18</v>
      </c>
      <c r="E10">
        <v>550</v>
      </c>
      <c r="F10">
        <f t="shared" si="0"/>
        <v>550</v>
      </c>
      <c r="G10">
        <f t="shared" si="1"/>
        <v>0</v>
      </c>
      <c r="H10">
        <f t="shared" si="2"/>
        <v>0</v>
      </c>
      <c r="I10">
        <f t="shared" si="3"/>
        <v>0</v>
      </c>
      <c r="J10">
        <f t="shared" si="4"/>
        <v>0</v>
      </c>
    </row>
    <row r="11" spans="2:10" x14ac:dyDescent="0.25">
      <c r="B11">
        <v>10</v>
      </c>
      <c r="C11">
        <v>30</v>
      </c>
      <c r="D11">
        <v>22</v>
      </c>
      <c r="E11">
        <v>700</v>
      </c>
      <c r="F11">
        <f t="shared" si="0"/>
        <v>670</v>
      </c>
      <c r="G11">
        <f t="shared" si="1"/>
        <v>30</v>
      </c>
      <c r="H11">
        <f t="shared" si="2"/>
        <v>450</v>
      </c>
      <c r="I11">
        <f t="shared" si="3"/>
        <v>-30</v>
      </c>
      <c r="J11">
        <f t="shared" si="4"/>
        <v>-660</v>
      </c>
    </row>
    <row r="12" spans="2:10" x14ac:dyDescent="0.25">
      <c r="B12">
        <v>10</v>
      </c>
      <c r="C12">
        <v>30</v>
      </c>
      <c r="D12">
        <v>21</v>
      </c>
      <c r="E12">
        <v>640</v>
      </c>
      <c r="F12">
        <f t="shared" si="0"/>
        <v>640</v>
      </c>
      <c r="G12">
        <f t="shared" si="1"/>
        <v>0</v>
      </c>
      <c r="H12">
        <f t="shared" si="2"/>
        <v>0</v>
      </c>
      <c r="I12">
        <f t="shared" si="3"/>
        <v>0</v>
      </c>
      <c r="J12">
        <f t="shared" si="4"/>
        <v>0</v>
      </c>
    </row>
    <row r="13" spans="2:10" x14ac:dyDescent="0.25">
      <c r="H13" s="34">
        <f>SUM(H5:H12)</f>
        <v>1200</v>
      </c>
      <c r="I13" s="34">
        <f>SUM(I5:I12)</f>
        <v>40</v>
      </c>
      <c r="J13" s="34">
        <f>SUM(J5:J12)</f>
        <v>300</v>
      </c>
    </row>
    <row r="14" spans="2:10" x14ac:dyDescent="0.25">
      <c r="H14" t="s">
        <v>61</v>
      </c>
      <c r="I14">
        <f>B5-0.0001*I13</f>
        <v>9.9960000000000004</v>
      </c>
      <c r="J14">
        <f>C5-0.0001*J13</f>
        <v>29.97</v>
      </c>
    </row>
    <row r="16" spans="2:10" x14ac:dyDescent="0.25">
      <c r="B16" t="s">
        <v>49</v>
      </c>
      <c r="C16" t="s">
        <v>62</v>
      </c>
    </row>
    <row r="17" spans="2:10" x14ac:dyDescent="0.25">
      <c r="B17" t="s">
        <v>55</v>
      </c>
      <c r="C17" t="s">
        <v>56</v>
      </c>
      <c r="D17" t="s">
        <v>64</v>
      </c>
      <c r="E17" t="s">
        <v>65</v>
      </c>
      <c r="F17" t="s">
        <v>66</v>
      </c>
      <c r="G17" t="s">
        <v>67</v>
      </c>
      <c r="H17" t="s">
        <v>52</v>
      </c>
      <c r="I17" t="s">
        <v>68</v>
      </c>
      <c r="J17" t="s">
        <v>69</v>
      </c>
    </row>
    <row r="18" spans="2:10" x14ac:dyDescent="0.25">
      <c r="B18">
        <f>$I$14</f>
        <v>9.9960000000000004</v>
      </c>
      <c r="C18">
        <f>$J$14</f>
        <v>29.97</v>
      </c>
      <c r="D18">
        <v>10</v>
      </c>
      <c r="E18">
        <v>300</v>
      </c>
      <c r="F18">
        <f>B18+D18*C18</f>
        <v>309.69599999999997</v>
      </c>
      <c r="G18">
        <f>E18-F18</f>
        <v>-9.6959999999999695</v>
      </c>
      <c r="H18">
        <f>G18^2/2</f>
        <v>47.006207999999702</v>
      </c>
      <c r="I18">
        <f t="shared" ref="I18:I25" si="5">-(E18-F18)</f>
        <v>9.6959999999999695</v>
      </c>
      <c r="J18">
        <f t="shared" ref="J18:J25" si="6">-(E18-F18)*D18</f>
        <v>96.959999999999695</v>
      </c>
    </row>
    <row r="19" spans="2:10" x14ac:dyDescent="0.25">
      <c r="B19">
        <f t="shared" ref="B19:B25" si="7">$I$14</f>
        <v>9.9960000000000004</v>
      </c>
      <c r="C19">
        <f t="shared" ref="C19:C25" si="8">$J$14</f>
        <v>29.97</v>
      </c>
      <c r="D19">
        <v>12</v>
      </c>
      <c r="E19">
        <v>350</v>
      </c>
      <c r="F19">
        <f t="shared" ref="F19:F25" si="9">B19+D19*C19</f>
        <v>369.63599999999997</v>
      </c>
      <c r="G19">
        <f t="shared" ref="G19:G25" si="10">E19-F19</f>
        <v>-19.635999999999967</v>
      </c>
      <c r="H19">
        <f t="shared" ref="H19:H25" si="11">G19^2/2</f>
        <v>192.78624799999935</v>
      </c>
      <c r="I19">
        <f t="shared" si="5"/>
        <v>19.635999999999967</v>
      </c>
      <c r="J19">
        <f t="shared" si="6"/>
        <v>235.63199999999961</v>
      </c>
    </row>
    <row r="20" spans="2:10" x14ac:dyDescent="0.25">
      <c r="B20">
        <f t="shared" si="7"/>
        <v>9.9960000000000004</v>
      </c>
      <c r="C20">
        <f t="shared" si="8"/>
        <v>29.97</v>
      </c>
      <c r="D20">
        <v>14</v>
      </c>
      <c r="E20">
        <v>400</v>
      </c>
      <c r="F20">
        <f t="shared" si="9"/>
        <v>429.57599999999996</v>
      </c>
      <c r="G20">
        <f t="shared" si="10"/>
        <v>-29.575999999999965</v>
      </c>
      <c r="H20">
        <f t="shared" si="11"/>
        <v>437.36988799999898</v>
      </c>
      <c r="I20">
        <f t="shared" si="5"/>
        <v>29.575999999999965</v>
      </c>
      <c r="J20">
        <f t="shared" si="6"/>
        <v>414.06399999999951</v>
      </c>
    </row>
    <row r="21" spans="2:10" x14ac:dyDescent="0.25">
      <c r="B21">
        <f t="shared" si="7"/>
        <v>9.9960000000000004</v>
      </c>
      <c r="C21">
        <f t="shared" si="8"/>
        <v>29.97</v>
      </c>
      <c r="D21">
        <v>8</v>
      </c>
      <c r="E21">
        <v>250</v>
      </c>
      <c r="F21">
        <f t="shared" si="9"/>
        <v>249.756</v>
      </c>
      <c r="G21">
        <f t="shared" si="10"/>
        <v>0.24399999999999977</v>
      </c>
      <c r="H21">
        <f t="shared" si="11"/>
        <v>2.9767999999999944E-2</v>
      </c>
      <c r="I21">
        <f t="shared" si="5"/>
        <v>-0.24399999999999977</v>
      </c>
      <c r="J21">
        <f t="shared" si="6"/>
        <v>-1.9519999999999982</v>
      </c>
    </row>
    <row r="22" spans="2:10" x14ac:dyDescent="0.25">
      <c r="B22">
        <f t="shared" si="7"/>
        <v>9.9960000000000004</v>
      </c>
      <c r="C22">
        <f t="shared" si="8"/>
        <v>29.97</v>
      </c>
      <c r="D22">
        <v>20</v>
      </c>
      <c r="E22">
        <v>600</v>
      </c>
      <c r="F22">
        <f t="shared" si="9"/>
        <v>609.39599999999996</v>
      </c>
      <c r="G22">
        <f t="shared" si="10"/>
        <v>-9.3959999999999582</v>
      </c>
      <c r="H22">
        <f t="shared" si="11"/>
        <v>44.142407999999605</v>
      </c>
      <c r="I22">
        <f t="shared" si="5"/>
        <v>9.3959999999999582</v>
      </c>
      <c r="J22">
        <f t="shared" si="6"/>
        <v>187.91999999999916</v>
      </c>
    </row>
    <row r="23" spans="2:10" x14ac:dyDescent="0.25">
      <c r="B23">
        <f t="shared" si="7"/>
        <v>9.9960000000000004</v>
      </c>
      <c r="C23">
        <f t="shared" si="8"/>
        <v>29.97</v>
      </c>
      <c r="D23">
        <v>18</v>
      </c>
      <c r="E23">
        <v>550</v>
      </c>
      <c r="F23">
        <f t="shared" si="9"/>
        <v>549.45600000000002</v>
      </c>
      <c r="G23">
        <f t="shared" si="10"/>
        <v>0.54399999999998272</v>
      </c>
      <c r="H23">
        <f t="shared" si="11"/>
        <v>0.14796799999999061</v>
      </c>
      <c r="I23">
        <f t="shared" si="5"/>
        <v>-0.54399999999998272</v>
      </c>
      <c r="J23">
        <f t="shared" si="6"/>
        <v>-9.791999999999689</v>
      </c>
    </row>
    <row r="24" spans="2:10" x14ac:dyDescent="0.25">
      <c r="B24">
        <f t="shared" si="7"/>
        <v>9.9960000000000004</v>
      </c>
      <c r="C24">
        <f t="shared" si="8"/>
        <v>29.97</v>
      </c>
      <c r="D24">
        <v>22</v>
      </c>
      <c r="E24">
        <v>700</v>
      </c>
      <c r="F24">
        <f t="shared" si="9"/>
        <v>669.3359999999999</v>
      </c>
      <c r="G24">
        <f t="shared" si="10"/>
        <v>30.664000000000101</v>
      </c>
      <c r="H24">
        <f t="shared" si="11"/>
        <v>470.14044800000312</v>
      </c>
      <c r="I24">
        <f t="shared" si="5"/>
        <v>-30.664000000000101</v>
      </c>
      <c r="J24">
        <f t="shared" si="6"/>
        <v>-674.60800000000222</v>
      </c>
    </row>
    <row r="25" spans="2:10" x14ac:dyDescent="0.25">
      <c r="B25">
        <f t="shared" si="7"/>
        <v>9.9960000000000004</v>
      </c>
      <c r="C25">
        <f t="shared" si="8"/>
        <v>29.97</v>
      </c>
      <c r="D25">
        <v>21</v>
      </c>
      <c r="E25">
        <v>640</v>
      </c>
      <c r="F25">
        <f t="shared" si="9"/>
        <v>639.36599999999999</v>
      </c>
      <c r="G25">
        <f t="shared" si="10"/>
        <v>0.63400000000001455</v>
      </c>
      <c r="H25">
        <f t="shared" si="11"/>
        <v>0.20097800000000923</v>
      </c>
      <c r="I25">
        <f t="shared" si="5"/>
        <v>-0.63400000000001455</v>
      </c>
      <c r="J25">
        <f t="shared" si="6"/>
        <v>-13.314000000000306</v>
      </c>
    </row>
    <row r="26" spans="2:10" x14ac:dyDescent="0.25">
      <c r="H26" s="34">
        <f>SUM(H18:H25)</f>
        <v>1191.8239140000007</v>
      </c>
      <c r="I26" s="34">
        <f>SUM(I18:I25)</f>
        <v>36.217999999999762</v>
      </c>
      <c r="J26" s="34">
        <f>SUM(J18:J25)</f>
        <v>234.90999999999576</v>
      </c>
    </row>
    <row r="27" spans="2:10" x14ac:dyDescent="0.25">
      <c r="H27" t="s">
        <v>61</v>
      </c>
      <c r="I27">
        <f>B18-0.0001*I26</f>
        <v>9.992378200000001</v>
      </c>
      <c r="J27">
        <f>C18-0.0001*J26</f>
        <v>29.946508999999999</v>
      </c>
    </row>
    <row r="29" spans="2:10" x14ac:dyDescent="0.25">
      <c r="B29" t="s">
        <v>49</v>
      </c>
      <c r="C29" t="s">
        <v>62</v>
      </c>
    </row>
    <row r="30" spans="2:10" x14ac:dyDescent="0.25">
      <c r="B30" t="s">
        <v>55</v>
      </c>
      <c r="C30" t="s">
        <v>56</v>
      </c>
      <c r="D30" t="s">
        <v>64</v>
      </c>
      <c r="E30" t="s">
        <v>65</v>
      </c>
      <c r="F30" t="s">
        <v>66</v>
      </c>
      <c r="G30" t="s">
        <v>67</v>
      </c>
      <c r="H30" t="s">
        <v>52</v>
      </c>
      <c r="I30" t="s">
        <v>68</v>
      </c>
      <c r="J30" t="s">
        <v>69</v>
      </c>
    </row>
    <row r="31" spans="2:10" x14ac:dyDescent="0.25">
      <c r="B31">
        <f>$I$27</f>
        <v>9.992378200000001</v>
      </c>
      <c r="C31">
        <f>$J$27</f>
        <v>29.946508999999999</v>
      </c>
      <c r="D31">
        <v>10</v>
      </c>
      <c r="E31">
        <v>300</v>
      </c>
      <c r="F31">
        <f>B31+D31*C31</f>
        <v>309.45746819999999</v>
      </c>
      <c r="G31">
        <f>E31-F31</f>
        <v>-9.4574681999999939</v>
      </c>
      <c r="H31">
        <f>G31^2/2</f>
        <v>44.721852377005561</v>
      </c>
      <c r="I31">
        <f t="shared" ref="I31:I38" si="12">-(E31-F31)</f>
        <v>9.4574681999999939</v>
      </c>
      <c r="J31">
        <f t="shared" ref="J31:J38" si="13">-(E31-F31)*D31</f>
        <v>94.574681999999939</v>
      </c>
    </row>
    <row r="32" spans="2:10" x14ac:dyDescent="0.25">
      <c r="B32">
        <f t="shared" ref="B32:B38" si="14">$I$27</f>
        <v>9.992378200000001</v>
      </c>
      <c r="C32">
        <f t="shared" ref="C32:C38" si="15">$J$27</f>
        <v>29.946508999999999</v>
      </c>
      <c r="D32">
        <v>12</v>
      </c>
      <c r="E32">
        <v>350</v>
      </c>
      <c r="F32">
        <f t="shared" ref="F32:F38" si="16">B32+D32*C32</f>
        <v>369.35048620000003</v>
      </c>
      <c r="G32">
        <f t="shared" ref="G32:G38" si="17">E32-F32</f>
        <v>-19.350486200000034</v>
      </c>
      <c r="H32">
        <f t="shared" ref="H32:H38" si="18">G32^2/2</f>
        <v>187.22065808819588</v>
      </c>
      <c r="I32">
        <f t="shared" si="12"/>
        <v>19.350486200000034</v>
      </c>
      <c r="J32">
        <f t="shared" si="13"/>
        <v>232.20583440000041</v>
      </c>
    </row>
    <row r="33" spans="2:10" x14ac:dyDescent="0.25">
      <c r="B33">
        <f t="shared" si="14"/>
        <v>9.992378200000001</v>
      </c>
      <c r="C33">
        <f t="shared" si="15"/>
        <v>29.946508999999999</v>
      </c>
      <c r="D33">
        <v>14</v>
      </c>
      <c r="E33">
        <v>400</v>
      </c>
      <c r="F33">
        <f t="shared" si="16"/>
        <v>429.24350420000002</v>
      </c>
      <c r="G33">
        <f t="shared" si="17"/>
        <v>-29.243504200000018</v>
      </c>
      <c r="H33">
        <f t="shared" si="18"/>
        <v>427.59126894770935</v>
      </c>
      <c r="I33">
        <f t="shared" si="12"/>
        <v>29.243504200000018</v>
      </c>
      <c r="J33">
        <f t="shared" si="13"/>
        <v>409.40905880000025</v>
      </c>
    </row>
    <row r="34" spans="2:10" x14ac:dyDescent="0.25">
      <c r="B34">
        <f t="shared" si="14"/>
        <v>9.992378200000001</v>
      </c>
      <c r="C34">
        <f t="shared" si="15"/>
        <v>29.946508999999999</v>
      </c>
      <c r="D34">
        <v>8</v>
      </c>
      <c r="E34">
        <v>250</v>
      </c>
      <c r="F34">
        <f t="shared" si="16"/>
        <v>249.56445019999998</v>
      </c>
      <c r="G34">
        <f t="shared" si="17"/>
        <v>0.43554980000001819</v>
      </c>
      <c r="H34">
        <f t="shared" si="18"/>
        <v>9.4851814140027926E-2</v>
      </c>
      <c r="I34">
        <f t="shared" si="12"/>
        <v>-0.43554980000001819</v>
      </c>
      <c r="J34">
        <f t="shared" si="13"/>
        <v>-3.4843984000001456</v>
      </c>
    </row>
    <row r="35" spans="2:10" x14ac:dyDescent="0.25">
      <c r="B35">
        <f t="shared" si="14"/>
        <v>9.992378200000001</v>
      </c>
      <c r="C35">
        <f t="shared" si="15"/>
        <v>29.946508999999999</v>
      </c>
      <c r="D35">
        <v>20</v>
      </c>
      <c r="E35">
        <v>600</v>
      </c>
      <c r="F35">
        <f t="shared" si="16"/>
        <v>608.92255819999991</v>
      </c>
      <c r="G35">
        <f t="shared" si="17"/>
        <v>-8.9225581999999122</v>
      </c>
      <c r="H35">
        <f t="shared" si="18"/>
        <v>39.806022416192839</v>
      </c>
      <c r="I35">
        <f t="shared" si="12"/>
        <v>8.9225581999999122</v>
      </c>
      <c r="J35">
        <f t="shared" si="13"/>
        <v>178.45116399999824</v>
      </c>
    </row>
    <row r="36" spans="2:10" x14ac:dyDescent="0.25">
      <c r="B36">
        <f t="shared" si="14"/>
        <v>9.992378200000001</v>
      </c>
      <c r="C36">
        <f t="shared" si="15"/>
        <v>29.946508999999999</v>
      </c>
      <c r="D36">
        <v>18</v>
      </c>
      <c r="E36">
        <v>550</v>
      </c>
      <c r="F36">
        <f t="shared" si="16"/>
        <v>549.02954019999993</v>
      </c>
      <c r="G36">
        <f t="shared" si="17"/>
        <v>0.97045980000007148</v>
      </c>
      <c r="H36">
        <f t="shared" si="18"/>
        <v>0.47089611170808937</v>
      </c>
      <c r="I36">
        <f t="shared" si="12"/>
        <v>-0.97045980000007148</v>
      </c>
      <c r="J36">
        <f t="shared" si="13"/>
        <v>-17.468276400001287</v>
      </c>
    </row>
    <row r="37" spans="2:10" x14ac:dyDescent="0.25">
      <c r="B37">
        <f t="shared" si="14"/>
        <v>9.992378200000001</v>
      </c>
      <c r="C37">
        <f t="shared" si="15"/>
        <v>29.946508999999999</v>
      </c>
      <c r="D37">
        <v>22</v>
      </c>
      <c r="E37">
        <v>700</v>
      </c>
      <c r="F37">
        <f t="shared" si="16"/>
        <v>668.8155761999999</v>
      </c>
      <c r="G37">
        <f t="shared" si="17"/>
        <v>31.184423800000104</v>
      </c>
      <c r="H37">
        <f t="shared" si="18"/>
        <v>486.23414386900646</v>
      </c>
      <c r="I37">
        <f t="shared" si="12"/>
        <v>-31.184423800000104</v>
      </c>
      <c r="J37">
        <f t="shared" si="13"/>
        <v>-686.05732360000229</v>
      </c>
    </row>
    <row r="38" spans="2:10" x14ac:dyDescent="0.25">
      <c r="B38">
        <f t="shared" si="14"/>
        <v>9.992378200000001</v>
      </c>
      <c r="C38">
        <f t="shared" si="15"/>
        <v>29.946508999999999</v>
      </c>
      <c r="D38">
        <v>21</v>
      </c>
      <c r="E38">
        <v>640</v>
      </c>
      <c r="F38">
        <f t="shared" si="16"/>
        <v>638.8690671999999</v>
      </c>
      <c r="G38">
        <f t="shared" si="17"/>
        <v>1.130932800000096</v>
      </c>
      <c r="H38">
        <f t="shared" si="18"/>
        <v>0.63950449905802853</v>
      </c>
      <c r="I38">
        <f t="shared" si="12"/>
        <v>-1.130932800000096</v>
      </c>
      <c r="J38">
        <f t="shared" si="13"/>
        <v>-23.749588800002016</v>
      </c>
    </row>
    <row r="39" spans="2:10" x14ac:dyDescent="0.25">
      <c r="H39" s="34">
        <f>SUM(H31:H38)</f>
        <v>1186.7791981230162</v>
      </c>
      <c r="I39" s="34">
        <f>SUM(I31:I38)</f>
        <v>33.252650599999669</v>
      </c>
      <c r="J39" s="34">
        <f>SUM(J31:J38)</f>
        <v>183.88115199999311</v>
      </c>
    </row>
    <row r="40" spans="2:10" x14ac:dyDescent="0.25">
      <c r="H40" t="s">
        <v>61</v>
      </c>
      <c r="I40">
        <f>B31-0.0001*I39</f>
        <v>9.9890529349400019</v>
      </c>
      <c r="J40">
        <f>C31-0.0001*J39</f>
        <v>29.928120884799998</v>
      </c>
    </row>
    <row r="42" spans="2:10" x14ac:dyDescent="0.25">
      <c r="B42" t="s">
        <v>49</v>
      </c>
      <c r="C42" t="s">
        <v>62</v>
      </c>
    </row>
    <row r="43" spans="2:10" x14ac:dyDescent="0.25">
      <c r="B43" t="s">
        <v>55</v>
      </c>
      <c r="C43" t="s">
        <v>56</v>
      </c>
      <c r="D43" t="s">
        <v>64</v>
      </c>
      <c r="E43" t="s">
        <v>65</v>
      </c>
      <c r="F43" t="s">
        <v>66</v>
      </c>
      <c r="G43" t="s">
        <v>67</v>
      </c>
      <c r="H43" t="s">
        <v>52</v>
      </c>
      <c r="I43" t="s">
        <v>68</v>
      </c>
      <c r="J43" t="s">
        <v>69</v>
      </c>
    </row>
    <row r="44" spans="2:10" x14ac:dyDescent="0.25">
      <c r="B44">
        <f>$I$40</f>
        <v>9.9890529349400019</v>
      </c>
      <c r="C44">
        <f>$J$40</f>
        <v>29.928120884799998</v>
      </c>
      <c r="D44">
        <v>10</v>
      </c>
      <c r="E44">
        <v>300</v>
      </c>
      <c r="F44">
        <f>B44+D44*C44</f>
        <v>309.27026178294</v>
      </c>
      <c r="G44">
        <f>E44-F44</f>
        <v>-9.2702617829399969</v>
      </c>
      <c r="H44">
        <f>G44^2/2</f>
        <v>42.968876762118924</v>
      </c>
      <c r="I44">
        <f t="shared" ref="I44:I51" si="19">-(E44-F44)</f>
        <v>9.2702617829399969</v>
      </c>
      <c r="J44">
        <f t="shared" ref="J44:J51" si="20">-(E44-F44)*D44</f>
        <v>92.702617829399969</v>
      </c>
    </row>
    <row r="45" spans="2:10" x14ac:dyDescent="0.25">
      <c r="B45">
        <f t="shared" ref="B45:B51" si="21">$I$40</f>
        <v>9.9890529349400019</v>
      </c>
      <c r="C45">
        <f t="shared" ref="C45:C51" si="22">$J$40</f>
        <v>29.928120884799998</v>
      </c>
      <c r="D45">
        <v>12</v>
      </c>
      <c r="E45">
        <v>350</v>
      </c>
      <c r="F45">
        <f t="shared" ref="F45:F51" si="23">B45+D45*C45</f>
        <v>369.12650355253999</v>
      </c>
      <c r="G45">
        <f t="shared" ref="G45:G51" si="24">E45-F45</f>
        <v>-19.126503552539987</v>
      </c>
      <c r="H45">
        <f t="shared" ref="H45:H51" si="25">G45^2/2</f>
        <v>182.91156907266236</v>
      </c>
      <c r="I45">
        <f t="shared" si="19"/>
        <v>19.126503552539987</v>
      </c>
      <c r="J45">
        <f t="shared" si="20"/>
        <v>229.51804263047984</v>
      </c>
    </row>
    <row r="46" spans="2:10" x14ac:dyDescent="0.25">
      <c r="B46">
        <f t="shared" si="21"/>
        <v>9.9890529349400019</v>
      </c>
      <c r="C46">
        <f t="shared" si="22"/>
        <v>29.928120884799998</v>
      </c>
      <c r="D46">
        <v>14</v>
      </c>
      <c r="E46">
        <v>400</v>
      </c>
      <c r="F46">
        <f t="shared" si="23"/>
        <v>428.98274532213998</v>
      </c>
      <c r="G46">
        <f t="shared" si="24"/>
        <v>-28.982745322139976</v>
      </c>
      <c r="H46">
        <f t="shared" si="25"/>
        <v>419.99976320401333</v>
      </c>
      <c r="I46">
        <f t="shared" si="19"/>
        <v>28.982745322139976</v>
      </c>
      <c r="J46">
        <f t="shared" si="20"/>
        <v>405.75843450995967</v>
      </c>
    </row>
    <row r="47" spans="2:10" x14ac:dyDescent="0.25">
      <c r="B47">
        <f t="shared" si="21"/>
        <v>9.9890529349400019</v>
      </c>
      <c r="C47">
        <f t="shared" si="22"/>
        <v>29.928120884799998</v>
      </c>
      <c r="D47">
        <v>8</v>
      </c>
      <c r="E47">
        <v>250</v>
      </c>
      <c r="F47">
        <f t="shared" si="23"/>
        <v>249.41402001333998</v>
      </c>
      <c r="G47">
        <f t="shared" si="24"/>
        <v>0.58597998666002127</v>
      </c>
      <c r="H47">
        <f t="shared" si="25"/>
        <v>0.17168627238303935</v>
      </c>
      <c r="I47">
        <f t="shared" si="19"/>
        <v>-0.58597998666002127</v>
      </c>
      <c r="J47">
        <f t="shared" si="20"/>
        <v>-4.6878398932801701</v>
      </c>
    </row>
    <row r="48" spans="2:10" x14ac:dyDescent="0.25">
      <c r="B48">
        <f t="shared" si="21"/>
        <v>9.9890529349400019</v>
      </c>
      <c r="C48">
        <f t="shared" si="22"/>
        <v>29.928120884799998</v>
      </c>
      <c r="D48">
        <v>20</v>
      </c>
      <c r="E48">
        <v>600</v>
      </c>
      <c r="F48">
        <f t="shared" si="23"/>
        <v>608.55147063094</v>
      </c>
      <c r="G48">
        <f t="shared" si="24"/>
        <v>-8.5514706309400026</v>
      </c>
      <c r="H48">
        <f t="shared" si="25"/>
        <v>36.563824975914706</v>
      </c>
      <c r="I48">
        <f t="shared" si="19"/>
        <v>8.5514706309400026</v>
      </c>
      <c r="J48">
        <f t="shared" si="20"/>
        <v>171.02941261880005</v>
      </c>
    </row>
    <row r="49" spans="2:10" x14ac:dyDescent="0.25">
      <c r="B49">
        <f t="shared" si="21"/>
        <v>9.9890529349400019</v>
      </c>
      <c r="C49">
        <f t="shared" si="22"/>
        <v>29.928120884799998</v>
      </c>
      <c r="D49">
        <v>18</v>
      </c>
      <c r="E49">
        <v>550</v>
      </c>
      <c r="F49">
        <f t="shared" si="23"/>
        <v>548.69522886133996</v>
      </c>
      <c r="G49">
        <f t="shared" si="24"/>
        <v>1.304771138660044</v>
      </c>
      <c r="H49">
        <f t="shared" si="25"/>
        <v>0.85121386214011385</v>
      </c>
      <c r="I49">
        <f t="shared" si="19"/>
        <v>-1.304771138660044</v>
      </c>
      <c r="J49">
        <f t="shared" si="20"/>
        <v>-23.485880495880792</v>
      </c>
    </row>
    <row r="50" spans="2:10" x14ac:dyDescent="0.25">
      <c r="B50">
        <f t="shared" si="21"/>
        <v>9.9890529349400019</v>
      </c>
      <c r="C50">
        <f t="shared" si="22"/>
        <v>29.928120884799998</v>
      </c>
      <c r="D50">
        <v>22</v>
      </c>
      <c r="E50">
        <v>700</v>
      </c>
      <c r="F50">
        <f t="shared" si="23"/>
        <v>668.40771240053994</v>
      </c>
      <c r="G50">
        <f t="shared" si="24"/>
        <v>31.592287599460064</v>
      </c>
      <c r="H50">
        <f t="shared" si="25"/>
        <v>499.03631788349907</v>
      </c>
      <c r="I50">
        <f t="shared" si="19"/>
        <v>-31.592287599460064</v>
      </c>
      <c r="J50">
        <f t="shared" si="20"/>
        <v>-695.03032718812142</v>
      </c>
    </row>
    <row r="51" spans="2:10" x14ac:dyDescent="0.25">
      <c r="B51">
        <f t="shared" si="21"/>
        <v>9.9890529349400019</v>
      </c>
      <c r="C51">
        <f t="shared" si="22"/>
        <v>29.928120884799998</v>
      </c>
      <c r="D51">
        <v>21</v>
      </c>
      <c r="E51">
        <v>640</v>
      </c>
      <c r="F51">
        <f t="shared" si="23"/>
        <v>638.47959151573991</v>
      </c>
      <c r="G51">
        <f t="shared" si="24"/>
        <v>1.5204084842600878</v>
      </c>
      <c r="H51">
        <f t="shared" si="25"/>
        <v>1.1558209795050287</v>
      </c>
      <c r="I51">
        <f t="shared" si="19"/>
        <v>-1.5204084842600878</v>
      </c>
      <c r="J51">
        <f t="shared" si="20"/>
        <v>-31.928578169461844</v>
      </c>
    </row>
    <row r="52" spans="2:10" x14ac:dyDescent="0.25">
      <c r="H52" s="34">
        <f>SUM(H44:H51)</f>
        <v>1183.6590730122366</v>
      </c>
      <c r="I52" s="34">
        <f>SUM(I44:I51)</f>
        <v>30.927534079519745</v>
      </c>
      <c r="J52" s="34">
        <f>SUM(J44:J51)</f>
        <v>143.87588184189531</v>
      </c>
    </row>
    <row r="53" spans="2:10" x14ac:dyDescent="0.25">
      <c r="H53" t="s">
        <v>61</v>
      </c>
      <c r="I53">
        <f>B44-0.0001*I52</f>
        <v>9.9859601815320502</v>
      </c>
      <c r="J53">
        <f>C44-0.001*J52</f>
        <v>29.784245002958102</v>
      </c>
    </row>
    <row r="56" spans="2:10" x14ac:dyDescent="0.25">
      <c r="B56" t="s">
        <v>49</v>
      </c>
      <c r="C56" t="s">
        <v>62</v>
      </c>
    </row>
    <row r="57" spans="2:10" x14ac:dyDescent="0.25">
      <c r="B57" t="s">
        <v>55</v>
      </c>
      <c r="C57" t="s">
        <v>56</v>
      </c>
      <c r="D57" t="s">
        <v>64</v>
      </c>
      <c r="E57" t="s">
        <v>65</v>
      </c>
      <c r="F57" t="s">
        <v>66</v>
      </c>
      <c r="G57" t="s">
        <v>67</v>
      </c>
      <c r="H57" t="s">
        <v>52</v>
      </c>
      <c r="I57" t="s">
        <v>68</v>
      </c>
      <c r="J57" t="s">
        <v>69</v>
      </c>
    </row>
    <row r="58" spans="2:10" x14ac:dyDescent="0.25">
      <c r="B58">
        <f>$I$53</f>
        <v>9.9859601815320502</v>
      </c>
      <c r="C58">
        <f>$J$53</f>
        <v>29.784245002958102</v>
      </c>
      <c r="D58">
        <v>10</v>
      </c>
      <c r="E58">
        <v>300</v>
      </c>
      <c r="F58">
        <f>B58+D58*C58</f>
        <v>307.82841021111307</v>
      </c>
      <c r="G58">
        <f>E58-F58</f>
        <v>-7.8284102111130665</v>
      </c>
      <c r="H58">
        <f>G58^2/2</f>
        <v>30.642003216729663</v>
      </c>
      <c r="I58">
        <f t="shared" ref="I58:I65" si="26">-(E58-F58)</f>
        <v>7.8284102111130665</v>
      </c>
      <c r="J58">
        <f t="shared" ref="J58:J65" si="27">-(E58-F58)*D58</f>
        <v>78.284102111130665</v>
      </c>
    </row>
    <row r="59" spans="2:10" x14ac:dyDescent="0.25">
      <c r="B59">
        <f t="shared" ref="B59:B65" si="28">$I$53</f>
        <v>9.9859601815320502</v>
      </c>
      <c r="C59">
        <f t="shared" ref="C59:C65" si="29">$J$53</f>
        <v>29.784245002958102</v>
      </c>
      <c r="D59">
        <v>12</v>
      </c>
      <c r="E59">
        <v>350</v>
      </c>
      <c r="F59">
        <f t="shared" ref="F59:F65" si="30">B59+D59*C59</f>
        <v>367.39690021702927</v>
      </c>
      <c r="G59">
        <f t="shared" ref="G59:G65" si="31">E59-F59</f>
        <v>-17.39690021702927</v>
      </c>
      <c r="H59">
        <f t="shared" ref="H59:H65" si="32">G59^2/2</f>
        <v>151.32606858063653</v>
      </c>
      <c r="I59">
        <f t="shared" si="26"/>
        <v>17.39690021702927</v>
      </c>
      <c r="J59">
        <f t="shared" si="27"/>
        <v>208.76280260435124</v>
      </c>
    </row>
    <row r="60" spans="2:10" x14ac:dyDescent="0.25">
      <c r="B60">
        <f t="shared" si="28"/>
        <v>9.9859601815320502</v>
      </c>
      <c r="C60">
        <f t="shared" si="29"/>
        <v>29.784245002958102</v>
      </c>
      <c r="D60">
        <v>14</v>
      </c>
      <c r="E60">
        <v>400</v>
      </c>
      <c r="F60">
        <f t="shared" si="30"/>
        <v>426.96539022294547</v>
      </c>
      <c r="G60">
        <f t="shared" si="31"/>
        <v>-26.965390222945473</v>
      </c>
      <c r="H60">
        <f t="shared" si="32"/>
        <v>363.56613493786165</v>
      </c>
      <c r="I60">
        <f t="shared" si="26"/>
        <v>26.965390222945473</v>
      </c>
      <c r="J60">
        <f t="shared" si="27"/>
        <v>377.51546312123662</v>
      </c>
    </row>
    <row r="61" spans="2:10" x14ac:dyDescent="0.25">
      <c r="B61">
        <f t="shared" si="28"/>
        <v>9.9859601815320502</v>
      </c>
      <c r="C61">
        <f t="shared" si="29"/>
        <v>29.784245002958102</v>
      </c>
      <c r="D61">
        <v>8</v>
      </c>
      <c r="E61">
        <v>250</v>
      </c>
      <c r="F61">
        <f t="shared" si="30"/>
        <v>248.25992020519686</v>
      </c>
      <c r="G61">
        <f t="shared" si="31"/>
        <v>1.7400797948031368</v>
      </c>
      <c r="H61">
        <f t="shared" si="32"/>
        <v>1.5139388461410632</v>
      </c>
      <c r="I61">
        <f t="shared" si="26"/>
        <v>-1.7400797948031368</v>
      </c>
      <c r="J61">
        <f t="shared" si="27"/>
        <v>-13.920638358425094</v>
      </c>
    </row>
    <row r="62" spans="2:10" x14ac:dyDescent="0.25">
      <c r="B62">
        <f t="shared" si="28"/>
        <v>9.9859601815320502</v>
      </c>
      <c r="C62">
        <f t="shared" si="29"/>
        <v>29.784245002958102</v>
      </c>
      <c r="D62">
        <v>20</v>
      </c>
      <c r="E62">
        <v>600</v>
      </c>
      <c r="F62">
        <f t="shared" si="30"/>
        <v>605.67086024069408</v>
      </c>
      <c r="G62">
        <f t="shared" si="31"/>
        <v>-5.6708602406940827</v>
      </c>
      <c r="H62">
        <f t="shared" si="32"/>
        <v>16.079327934742473</v>
      </c>
      <c r="I62">
        <f t="shared" si="26"/>
        <v>5.6708602406940827</v>
      </c>
      <c r="J62">
        <f t="shared" si="27"/>
        <v>113.41720481388165</v>
      </c>
    </row>
    <row r="63" spans="2:10" x14ac:dyDescent="0.25">
      <c r="B63">
        <f t="shared" si="28"/>
        <v>9.9859601815320502</v>
      </c>
      <c r="C63">
        <f t="shared" si="29"/>
        <v>29.784245002958102</v>
      </c>
      <c r="D63">
        <v>18</v>
      </c>
      <c r="E63">
        <v>550</v>
      </c>
      <c r="F63">
        <f t="shared" si="30"/>
        <v>546.10237023477782</v>
      </c>
      <c r="G63">
        <f t="shared" si="31"/>
        <v>3.8976297652221774</v>
      </c>
      <c r="H63">
        <f t="shared" si="32"/>
        <v>7.5957588933729427</v>
      </c>
      <c r="I63">
        <f t="shared" si="26"/>
        <v>-3.8976297652221774</v>
      </c>
      <c r="J63">
        <f t="shared" si="27"/>
        <v>-70.157335773999193</v>
      </c>
    </row>
    <row r="64" spans="2:10" x14ac:dyDescent="0.25">
      <c r="B64">
        <f t="shared" si="28"/>
        <v>9.9859601815320502</v>
      </c>
      <c r="C64">
        <f t="shared" si="29"/>
        <v>29.784245002958102</v>
      </c>
      <c r="D64">
        <v>22</v>
      </c>
      <c r="E64">
        <v>700</v>
      </c>
      <c r="F64">
        <f t="shared" si="30"/>
        <v>665.23935024661034</v>
      </c>
      <c r="G64">
        <f t="shared" si="31"/>
        <v>34.760649753389657</v>
      </c>
      <c r="H64">
        <f t="shared" si="32"/>
        <v>604.15138563891423</v>
      </c>
      <c r="I64">
        <f t="shared" si="26"/>
        <v>-34.760649753389657</v>
      </c>
      <c r="J64">
        <f t="shared" si="27"/>
        <v>-764.73429457457246</v>
      </c>
    </row>
    <row r="65" spans="2:10" x14ac:dyDescent="0.25">
      <c r="B65">
        <f t="shared" si="28"/>
        <v>9.9859601815320502</v>
      </c>
      <c r="C65">
        <f t="shared" si="29"/>
        <v>29.784245002958102</v>
      </c>
      <c r="D65">
        <v>21</v>
      </c>
      <c r="E65">
        <v>640</v>
      </c>
      <c r="F65">
        <f t="shared" si="30"/>
        <v>635.45510524365216</v>
      </c>
      <c r="G65">
        <f t="shared" si="31"/>
        <v>4.5448947563478441</v>
      </c>
      <c r="H65">
        <f t="shared" si="32"/>
        <v>10.328034173139065</v>
      </c>
      <c r="I65">
        <f t="shared" si="26"/>
        <v>-4.5448947563478441</v>
      </c>
      <c r="J65">
        <f t="shared" si="27"/>
        <v>-95.442789883304727</v>
      </c>
    </row>
    <row r="66" spans="2:10" x14ac:dyDescent="0.25">
      <c r="H66" s="34">
        <f>SUM(H58:H65)</f>
        <v>1185.2026522215376</v>
      </c>
      <c r="I66" s="34">
        <f>SUM(I58:I65)</f>
        <v>12.918306822019076</v>
      </c>
      <c r="J66" s="34">
        <f>SUM(J58:J65)</f>
        <v>-166.2754859397013</v>
      </c>
    </row>
    <row r="67" spans="2:10" x14ac:dyDescent="0.25">
      <c r="H67" t="s">
        <v>61</v>
      </c>
      <c r="I67">
        <f>B58-0.0001*I66</f>
        <v>9.9846683508498479</v>
      </c>
      <c r="J67">
        <f>C58-0.001*J66</f>
        <v>29.950520488897801</v>
      </c>
    </row>
    <row r="69" spans="2:10" x14ac:dyDescent="0.25">
      <c r="B69" t="s">
        <v>70</v>
      </c>
    </row>
    <row r="71" spans="2:10" x14ac:dyDescent="0.25">
      <c r="B71" t="s">
        <v>55</v>
      </c>
      <c r="C71" t="s">
        <v>56</v>
      </c>
      <c r="D71" t="s">
        <v>52</v>
      </c>
    </row>
    <row r="72" spans="2:10" x14ac:dyDescent="0.25">
      <c r="B72">
        <v>10</v>
      </c>
      <c r="C72">
        <v>30</v>
      </c>
      <c r="D72" s="35">
        <v>1200</v>
      </c>
    </row>
    <row r="73" spans="2:10" x14ac:dyDescent="0.25">
      <c r="B73">
        <v>9.9960000000000004</v>
      </c>
      <c r="C73">
        <v>29.97</v>
      </c>
      <c r="D73" s="35">
        <v>1191.8239140000007</v>
      </c>
    </row>
    <row r="74" spans="2:10" x14ac:dyDescent="0.25">
      <c r="B74">
        <v>9.992378200000001</v>
      </c>
      <c r="C74">
        <v>29.946508999999999</v>
      </c>
      <c r="D74" s="35">
        <v>1186.7791981230162</v>
      </c>
    </row>
    <row r="75" spans="2:10" x14ac:dyDescent="0.25">
      <c r="B75">
        <v>9.9890529349400019</v>
      </c>
      <c r="C75">
        <v>29.928120884799998</v>
      </c>
      <c r="D75" s="35">
        <v>1183.6590730122366</v>
      </c>
    </row>
    <row r="84" spans="1:12" x14ac:dyDescent="0.25">
      <c r="E84" s="48" t="s">
        <v>48</v>
      </c>
      <c r="F84" s="48"/>
      <c r="G84" t="s">
        <v>49</v>
      </c>
      <c r="H84" t="s">
        <v>62</v>
      </c>
      <c r="K84" t="s">
        <v>71</v>
      </c>
      <c r="L84" t="s">
        <v>72</v>
      </c>
    </row>
    <row r="85" spans="1:12" x14ac:dyDescent="0.25">
      <c r="A85" t="s">
        <v>73</v>
      </c>
      <c r="C85" t="s">
        <v>53</v>
      </c>
      <c r="D85" t="s">
        <v>54</v>
      </c>
      <c r="E85" t="s">
        <v>53</v>
      </c>
      <c r="F85" t="s">
        <v>54</v>
      </c>
      <c r="G85" t="s">
        <v>74</v>
      </c>
      <c r="H85" t="s">
        <v>75</v>
      </c>
      <c r="I85" t="s">
        <v>76</v>
      </c>
      <c r="J85" t="s">
        <v>77</v>
      </c>
      <c r="K85" t="s">
        <v>78</v>
      </c>
      <c r="L85" t="s">
        <v>79</v>
      </c>
    </row>
    <row r="86" spans="1:12" x14ac:dyDescent="0.25">
      <c r="C86">
        <v>1050</v>
      </c>
      <c r="D86">
        <v>189000</v>
      </c>
      <c r="E86" s="36">
        <f t="shared" ref="E86:E95" si="33">(C86-MIN($C$86:$C$95))/(MAX($C$86:$C$95)-MIN($C$86:$C$95))</f>
        <v>0</v>
      </c>
      <c r="F86" s="36">
        <f t="shared" ref="F86:F95" si="34">(D86-MIN($D$86:$D$95))/(MAX($D$86:$D$95)-MIN($D$86:$D$95))</f>
        <v>0</v>
      </c>
      <c r="G86">
        <v>0.75</v>
      </c>
      <c r="H86">
        <v>0.45</v>
      </c>
      <c r="I86" s="36">
        <f t="shared" ref="I86:I95" si="35">G86+H86*E86</f>
        <v>0.75</v>
      </c>
      <c r="J86" s="36">
        <f>(F86-I86)^2/2</f>
        <v>0.28125</v>
      </c>
      <c r="K86" s="36">
        <f>-(F86-I86)</f>
        <v>0.75</v>
      </c>
      <c r="L86" s="37">
        <f>-(F86-I86)*E86</f>
        <v>0</v>
      </c>
    </row>
    <row r="87" spans="1:12" x14ac:dyDescent="0.25">
      <c r="C87">
        <v>1200</v>
      </c>
      <c r="D87">
        <v>225000</v>
      </c>
      <c r="E87" s="36">
        <f t="shared" si="33"/>
        <v>0.11538461538461539</v>
      </c>
      <c r="F87" s="36">
        <f t="shared" si="34"/>
        <v>0.16981132075471697</v>
      </c>
      <c r="G87">
        <v>0.75</v>
      </c>
      <c r="H87">
        <v>0.45</v>
      </c>
      <c r="I87" s="36">
        <f t="shared" si="35"/>
        <v>0.80192307692307696</v>
      </c>
      <c r="J87" s="36">
        <f t="shared" ref="J87:J95" si="36">(F87-I87)^2/2</f>
        <v>0.19978263614312411</v>
      </c>
      <c r="K87" s="36">
        <f t="shared" ref="K87:K95" si="37">-(F87-I87)</f>
        <v>0.63211175616836002</v>
      </c>
      <c r="L87" s="37">
        <f t="shared" ref="L87:L95" si="38">-(F87-I87)*E87</f>
        <v>7.2935971865580013E-2</v>
      </c>
    </row>
    <row r="88" spans="1:12" x14ac:dyDescent="0.25">
      <c r="C88">
        <v>1375</v>
      </c>
      <c r="D88">
        <v>306000</v>
      </c>
      <c r="E88" s="36">
        <f t="shared" si="33"/>
        <v>0.25</v>
      </c>
      <c r="F88" s="36">
        <f t="shared" si="34"/>
        <v>0.55188679245283023</v>
      </c>
      <c r="G88">
        <v>0.75</v>
      </c>
      <c r="H88">
        <v>0.45</v>
      </c>
      <c r="I88" s="36">
        <f t="shared" si="35"/>
        <v>0.86250000000000004</v>
      </c>
      <c r="J88" s="36">
        <f t="shared" si="36"/>
        <v>4.8240282351370595E-2</v>
      </c>
      <c r="K88" s="36">
        <f t="shared" si="37"/>
        <v>0.31061320754716981</v>
      </c>
      <c r="L88" s="37">
        <f t="shared" si="38"/>
        <v>7.7653301886792453E-2</v>
      </c>
    </row>
    <row r="89" spans="1:12" x14ac:dyDescent="0.25">
      <c r="C89">
        <v>1400</v>
      </c>
      <c r="D89">
        <v>300000</v>
      </c>
      <c r="E89" s="36">
        <f t="shared" si="33"/>
        <v>0.26923076923076922</v>
      </c>
      <c r="F89" s="36">
        <f t="shared" si="34"/>
        <v>0.52358490566037741</v>
      </c>
      <c r="G89">
        <v>0.75</v>
      </c>
      <c r="H89">
        <v>0.45</v>
      </c>
      <c r="I89" s="36">
        <f t="shared" si="35"/>
        <v>0.87115384615384617</v>
      </c>
      <c r="J89" s="36">
        <f t="shared" si="36"/>
        <v>6.040208419787621E-2</v>
      </c>
      <c r="K89" s="36">
        <f t="shared" si="37"/>
        <v>0.34756894049346876</v>
      </c>
      <c r="L89" s="37">
        <f t="shared" si="38"/>
        <v>9.3576253209780053E-2</v>
      </c>
    </row>
    <row r="90" spans="1:12" x14ac:dyDescent="0.25">
      <c r="C90">
        <v>1550</v>
      </c>
      <c r="D90">
        <v>265000</v>
      </c>
      <c r="E90" s="36">
        <f t="shared" si="33"/>
        <v>0.38461538461538464</v>
      </c>
      <c r="F90" s="36">
        <f t="shared" si="34"/>
        <v>0.35849056603773582</v>
      </c>
      <c r="G90">
        <v>0.75</v>
      </c>
      <c r="H90">
        <v>0.45</v>
      </c>
      <c r="I90" s="36">
        <f t="shared" si="35"/>
        <v>0.92307692307692313</v>
      </c>
      <c r="J90" s="36">
        <f t="shared" si="36"/>
        <v>0.15937887727739036</v>
      </c>
      <c r="K90" s="36">
        <f t="shared" si="37"/>
        <v>0.56458635703918736</v>
      </c>
      <c r="L90" s="37">
        <f t="shared" si="38"/>
        <v>0.21714859886122592</v>
      </c>
    </row>
    <row r="91" spans="1:12" x14ac:dyDescent="0.25">
      <c r="C91">
        <v>1600</v>
      </c>
      <c r="D91">
        <v>208000</v>
      </c>
      <c r="E91" s="36">
        <f t="shared" si="33"/>
        <v>0.42307692307692307</v>
      </c>
      <c r="F91" s="36">
        <f t="shared" si="34"/>
        <v>8.9622641509433956E-2</v>
      </c>
      <c r="G91">
        <v>0.75</v>
      </c>
      <c r="H91">
        <v>0.45</v>
      </c>
      <c r="I91" s="36">
        <f t="shared" si="35"/>
        <v>0.94038461538461537</v>
      </c>
      <c r="J91" s="36">
        <f t="shared" si="36"/>
        <v>0.36189796809599739</v>
      </c>
      <c r="K91" s="36">
        <f t="shared" si="37"/>
        <v>0.85076197387518138</v>
      </c>
      <c r="L91" s="37">
        <f t="shared" si="38"/>
        <v>0.35993775817796136</v>
      </c>
    </row>
    <row r="92" spans="1:12" x14ac:dyDescent="0.25">
      <c r="C92">
        <v>1625</v>
      </c>
      <c r="D92">
        <v>235000</v>
      </c>
      <c r="E92" s="36">
        <f t="shared" si="33"/>
        <v>0.44230769230769229</v>
      </c>
      <c r="F92" s="36">
        <f t="shared" si="34"/>
        <v>0.21698113207547171</v>
      </c>
      <c r="G92">
        <v>0.75</v>
      </c>
      <c r="H92">
        <v>0.45</v>
      </c>
      <c r="I92" s="36">
        <f t="shared" si="35"/>
        <v>0.9490384615384615</v>
      </c>
      <c r="J92" s="36">
        <f t="shared" si="36"/>
        <v>0.26795396681024214</v>
      </c>
      <c r="K92" s="36">
        <f t="shared" si="37"/>
        <v>0.73205732946298974</v>
      </c>
      <c r="L92" s="37">
        <f t="shared" si="38"/>
        <v>0.32379458803170696</v>
      </c>
    </row>
    <row r="93" spans="1:12" x14ac:dyDescent="0.25">
      <c r="C93">
        <v>1765</v>
      </c>
      <c r="D93">
        <v>305000</v>
      </c>
      <c r="E93" s="36">
        <f t="shared" si="33"/>
        <v>0.55000000000000004</v>
      </c>
      <c r="F93" s="36">
        <f t="shared" si="34"/>
        <v>0.54716981132075471</v>
      </c>
      <c r="G93">
        <v>0.75</v>
      </c>
      <c r="H93">
        <v>0.45</v>
      </c>
      <c r="I93" s="36">
        <f t="shared" si="35"/>
        <v>0.99750000000000005</v>
      </c>
      <c r="J93" s="36">
        <f t="shared" si="36"/>
        <v>0.10139863941794236</v>
      </c>
      <c r="K93" s="36">
        <f t="shared" si="37"/>
        <v>0.45033018867924535</v>
      </c>
      <c r="L93" s="37">
        <f t="shared" si="38"/>
        <v>0.24768160377358497</v>
      </c>
    </row>
    <row r="94" spans="1:12" x14ac:dyDescent="0.25">
      <c r="C94">
        <v>2250</v>
      </c>
      <c r="D94">
        <v>401000</v>
      </c>
      <c r="E94" s="36">
        <f t="shared" si="33"/>
        <v>0.92307692307692313</v>
      </c>
      <c r="F94" s="36">
        <f t="shared" si="34"/>
        <v>1</v>
      </c>
      <c r="G94">
        <v>0.75</v>
      </c>
      <c r="H94">
        <v>0.45</v>
      </c>
      <c r="I94" s="36">
        <f t="shared" si="35"/>
        <v>1.1653846153846155</v>
      </c>
      <c r="J94" s="36">
        <f t="shared" si="36"/>
        <v>1.3676035502958593E-2</v>
      </c>
      <c r="K94" s="36">
        <f t="shared" si="37"/>
        <v>0.16538461538461546</v>
      </c>
      <c r="L94" s="37">
        <f t="shared" si="38"/>
        <v>0.1526627218934912</v>
      </c>
    </row>
    <row r="95" spans="1:12" x14ac:dyDescent="0.25">
      <c r="C95">
        <v>2350</v>
      </c>
      <c r="D95">
        <v>314000</v>
      </c>
      <c r="E95" s="36">
        <f t="shared" si="33"/>
        <v>1</v>
      </c>
      <c r="F95" s="36">
        <f t="shared" si="34"/>
        <v>0.589622641509434</v>
      </c>
      <c r="G95">
        <v>0.75</v>
      </c>
      <c r="H95">
        <v>0.45</v>
      </c>
      <c r="I95" s="36">
        <f t="shared" si="35"/>
        <v>1.2</v>
      </c>
      <c r="J95" s="36">
        <f t="shared" si="36"/>
        <v>0.18628025987896044</v>
      </c>
      <c r="K95" s="36">
        <f t="shared" si="37"/>
        <v>0.61037735849056596</v>
      </c>
      <c r="L95" s="37">
        <f t="shared" si="38"/>
        <v>0.61037735849056596</v>
      </c>
    </row>
    <row r="96" spans="1:12" x14ac:dyDescent="0.25">
      <c r="K96" s="38">
        <f>SUM(K86:K95)</f>
        <v>5.4137917271407838</v>
      </c>
      <c r="L96" s="38">
        <f>SUM(L86:L95)</f>
        <v>2.155768156190689</v>
      </c>
    </row>
    <row r="97" spans="3:12" x14ac:dyDescent="0.25">
      <c r="J97" t="s">
        <v>80</v>
      </c>
      <c r="K97" s="36">
        <f>G86-0.01*K96</f>
        <v>0.69586208272859218</v>
      </c>
      <c r="L97" s="37">
        <f>H86-0.01*L96</f>
        <v>0.42844231843809311</v>
      </c>
    </row>
    <row r="99" spans="3:12" x14ac:dyDescent="0.25">
      <c r="E99" s="48" t="s">
        <v>48</v>
      </c>
      <c r="F99" s="48"/>
      <c r="K99" t="s">
        <v>71</v>
      </c>
      <c r="L99" t="s">
        <v>72</v>
      </c>
    </row>
    <row r="100" spans="3:12" x14ac:dyDescent="0.25">
      <c r="C100" t="s">
        <v>53</v>
      </c>
      <c r="D100" t="s">
        <v>54</v>
      </c>
      <c r="E100" t="s">
        <v>53</v>
      </c>
      <c r="F100" t="s">
        <v>54</v>
      </c>
      <c r="G100" t="s">
        <v>74</v>
      </c>
      <c r="H100" t="s">
        <v>75</v>
      </c>
      <c r="I100" t="s">
        <v>76</v>
      </c>
      <c r="J100" t="s">
        <v>77</v>
      </c>
      <c r="K100" t="s">
        <v>78</v>
      </c>
      <c r="L100" t="s">
        <v>79</v>
      </c>
    </row>
    <row r="101" spans="3:12" x14ac:dyDescent="0.25">
      <c r="C101">
        <v>1050</v>
      </c>
      <c r="D101">
        <v>189000</v>
      </c>
      <c r="E101" s="36">
        <f t="shared" ref="E101:E110" si="39">(C101-MIN($C$86:$C$95))/(MAX($C$86:$C$95)-MIN($C$86:$C$95))</f>
        <v>0</v>
      </c>
      <c r="F101" s="36">
        <f t="shared" ref="F101:F110" si="40">(D101-MIN($D$86:$D$95))/(MAX($D$86:$D$95)-MIN($D$86:$D$95))</f>
        <v>0</v>
      </c>
      <c r="G101" s="36">
        <f>$K$97</f>
        <v>0.69586208272859218</v>
      </c>
      <c r="H101" s="37">
        <f>$L$97</f>
        <v>0.42844231843809311</v>
      </c>
      <c r="I101" s="36">
        <f t="shared" ref="I101:I110" si="41">G101+H101*E101</f>
        <v>0.69586208272859218</v>
      </c>
      <c r="J101" s="36">
        <f t="shared" ref="J101:J110" si="42">(F101-I101)^2/2</f>
        <v>0.24211201908968702</v>
      </c>
      <c r="K101" s="36">
        <f t="shared" ref="K101:K110" si="43">-(F101-I101)</f>
        <v>0.69586208272859218</v>
      </c>
      <c r="L101" s="37">
        <f t="shared" ref="L101:L110" si="44">-(F101-I101)*E101</f>
        <v>0</v>
      </c>
    </row>
    <row r="102" spans="3:12" x14ac:dyDescent="0.25">
      <c r="C102">
        <v>1200</v>
      </c>
      <c r="D102">
        <v>225000</v>
      </c>
      <c r="E102" s="36">
        <f t="shared" si="39"/>
        <v>0.11538461538461539</v>
      </c>
      <c r="F102" s="36">
        <f t="shared" si="40"/>
        <v>0.16981132075471697</v>
      </c>
      <c r="G102" s="36">
        <f t="shared" ref="G102:G110" si="45">$K$97</f>
        <v>0.69586208272859218</v>
      </c>
      <c r="H102" s="37">
        <f t="shared" ref="H102:H110" si="46">$L$97</f>
        <v>0.42844231843809311</v>
      </c>
      <c r="I102" s="36">
        <f t="shared" si="41"/>
        <v>0.74529773485606443</v>
      </c>
      <c r="J102" s="36">
        <f t="shared" si="42"/>
        <v>0.1655923064076138</v>
      </c>
      <c r="K102" s="36">
        <f t="shared" si="43"/>
        <v>0.57548641410134749</v>
      </c>
      <c r="L102" s="37">
        <f t="shared" si="44"/>
        <v>6.6402278550155486E-2</v>
      </c>
    </row>
    <row r="103" spans="3:12" x14ac:dyDescent="0.25">
      <c r="C103">
        <v>1375</v>
      </c>
      <c r="D103">
        <v>306000</v>
      </c>
      <c r="E103" s="36">
        <f t="shared" si="39"/>
        <v>0.25</v>
      </c>
      <c r="F103" s="36">
        <f t="shared" si="40"/>
        <v>0.55188679245283023</v>
      </c>
      <c r="G103" s="36">
        <f t="shared" si="45"/>
        <v>0.69586208272859218</v>
      </c>
      <c r="H103" s="37">
        <f t="shared" si="46"/>
        <v>0.42844231843809311</v>
      </c>
      <c r="I103" s="36">
        <f t="shared" si="41"/>
        <v>0.80297266233811548</v>
      </c>
      <c r="J103" s="36">
        <f t="shared" si="42"/>
        <v>3.1522057028025199E-2</v>
      </c>
      <c r="K103" s="36">
        <f t="shared" si="43"/>
        <v>0.25108586988528525</v>
      </c>
      <c r="L103" s="37">
        <f t="shared" si="44"/>
        <v>6.2771467471321313E-2</v>
      </c>
    </row>
    <row r="104" spans="3:12" x14ac:dyDescent="0.25">
      <c r="C104">
        <v>1400</v>
      </c>
      <c r="D104">
        <v>300000</v>
      </c>
      <c r="E104" s="36">
        <f t="shared" si="39"/>
        <v>0.26923076923076922</v>
      </c>
      <c r="F104" s="36">
        <f t="shared" si="40"/>
        <v>0.52358490566037741</v>
      </c>
      <c r="G104" s="36">
        <f t="shared" si="45"/>
        <v>0.69586208272859218</v>
      </c>
      <c r="H104" s="37">
        <f t="shared" si="46"/>
        <v>0.42844231843809311</v>
      </c>
      <c r="I104" s="36">
        <f t="shared" si="41"/>
        <v>0.81121193769269417</v>
      </c>
      <c r="J104" s="36">
        <f t="shared" si="42"/>
        <v>4.1364654777859687E-2</v>
      </c>
      <c r="K104" s="36">
        <f t="shared" si="43"/>
        <v>0.28762703203231677</v>
      </c>
      <c r="L104" s="37">
        <f t="shared" si="44"/>
        <v>7.743804708562374E-2</v>
      </c>
    </row>
    <row r="105" spans="3:12" x14ac:dyDescent="0.25">
      <c r="C105">
        <v>1550</v>
      </c>
      <c r="D105">
        <v>265000</v>
      </c>
      <c r="E105" s="36">
        <f t="shared" si="39"/>
        <v>0.38461538461538464</v>
      </c>
      <c r="F105" s="36">
        <f t="shared" si="40"/>
        <v>0.35849056603773582</v>
      </c>
      <c r="G105" s="36">
        <f t="shared" si="45"/>
        <v>0.69586208272859218</v>
      </c>
      <c r="H105" s="37">
        <f t="shared" si="46"/>
        <v>0.42844231843809311</v>
      </c>
      <c r="I105" s="36">
        <f t="shared" si="41"/>
        <v>0.86064758982016643</v>
      </c>
      <c r="J105" s="36">
        <f t="shared" si="42"/>
        <v>0.1260808382670143</v>
      </c>
      <c r="K105" s="36">
        <f t="shared" si="43"/>
        <v>0.50215702378243066</v>
      </c>
      <c r="L105" s="37">
        <f t="shared" si="44"/>
        <v>0.19313731683939642</v>
      </c>
    </row>
    <row r="106" spans="3:12" x14ac:dyDescent="0.25">
      <c r="C106">
        <v>1600</v>
      </c>
      <c r="D106">
        <v>208000</v>
      </c>
      <c r="E106" s="36">
        <f t="shared" si="39"/>
        <v>0.42307692307692307</v>
      </c>
      <c r="F106" s="36">
        <f t="shared" si="40"/>
        <v>8.9622641509433956E-2</v>
      </c>
      <c r="G106" s="36">
        <f t="shared" si="45"/>
        <v>0.69586208272859218</v>
      </c>
      <c r="H106" s="37">
        <f t="shared" si="46"/>
        <v>0.42844231843809311</v>
      </c>
      <c r="I106" s="36">
        <f t="shared" si="41"/>
        <v>0.87712614052932392</v>
      </c>
      <c r="J106" s="36">
        <f t="shared" si="42"/>
        <v>0.31008088048428489</v>
      </c>
      <c r="K106" s="36">
        <f t="shared" si="43"/>
        <v>0.78750349901988992</v>
      </c>
      <c r="L106" s="37">
        <f t="shared" si="44"/>
        <v>0.33317455727764572</v>
      </c>
    </row>
    <row r="107" spans="3:12" x14ac:dyDescent="0.25">
      <c r="C107">
        <v>1625</v>
      </c>
      <c r="D107">
        <v>235000</v>
      </c>
      <c r="E107" s="36">
        <f t="shared" si="39"/>
        <v>0.44230769230769229</v>
      </c>
      <c r="F107" s="36">
        <f t="shared" si="40"/>
        <v>0.21698113207547171</v>
      </c>
      <c r="G107" s="36">
        <f t="shared" si="45"/>
        <v>0.69586208272859218</v>
      </c>
      <c r="H107" s="37">
        <f t="shared" si="46"/>
        <v>0.42844231843809311</v>
      </c>
      <c r="I107" s="36">
        <f t="shared" si="41"/>
        <v>0.88536541588390261</v>
      </c>
      <c r="J107" s="36">
        <f t="shared" si="42"/>
        <v>0.22336877542105452</v>
      </c>
      <c r="K107" s="36">
        <f t="shared" si="43"/>
        <v>0.66838428380843085</v>
      </c>
      <c r="L107" s="37">
        <f t="shared" si="44"/>
        <v>0.29563151014603672</v>
      </c>
    </row>
    <row r="108" spans="3:12" x14ac:dyDescent="0.25">
      <c r="C108">
        <v>1765</v>
      </c>
      <c r="D108">
        <v>305000</v>
      </c>
      <c r="E108" s="36">
        <f t="shared" si="39"/>
        <v>0.55000000000000004</v>
      </c>
      <c r="F108" s="36">
        <f t="shared" si="40"/>
        <v>0.54716981132075471</v>
      </c>
      <c r="G108" s="36">
        <f t="shared" si="45"/>
        <v>0.69586208272859218</v>
      </c>
      <c r="H108" s="37">
        <f t="shared" si="46"/>
        <v>0.42844231843809311</v>
      </c>
      <c r="I108" s="36">
        <f t="shared" si="41"/>
        <v>0.93150535786954336</v>
      </c>
      <c r="J108" s="36">
        <f t="shared" si="42"/>
        <v>7.3856906170478048E-2</v>
      </c>
      <c r="K108" s="36">
        <f t="shared" si="43"/>
        <v>0.38433554654878865</v>
      </c>
      <c r="L108" s="37">
        <f t="shared" si="44"/>
        <v>0.21138455060183378</v>
      </c>
    </row>
    <row r="109" spans="3:12" x14ac:dyDescent="0.25">
      <c r="C109">
        <v>2250</v>
      </c>
      <c r="D109">
        <v>401000</v>
      </c>
      <c r="E109" s="36">
        <f t="shared" si="39"/>
        <v>0.92307692307692313</v>
      </c>
      <c r="F109" s="36">
        <f t="shared" si="40"/>
        <v>1</v>
      </c>
      <c r="G109" s="36">
        <f t="shared" si="45"/>
        <v>0.69586208272859218</v>
      </c>
      <c r="H109" s="37">
        <f t="shared" si="46"/>
        <v>0.42844231843809311</v>
      </c>
      <c r="I109" s="36">
        <f t="shared" si="41"/>
        <v>1.0913472997483704</v>
      </c>
      <c r="J109" s="36">
        <f t="shared" si="42"/>
        <v>4.172164585659317E-3</v>
      </c>
      <c r="K109" s="36">
        <f t="shared" si="43"/>
        <v>9.1347299748370414E-2</v>
      </c>
      <c r="L109" s="37">
        <f t="shared" si="44"/>
        <v>8.4320584383111158E-2</v>
      </c>
    </row>
    <row r="110" spans="3:12" x14ac:dyDescent="0.25">
      <c r="C110">
        <v>2350</v>
      </c>
      <c r="D110">
        <v>314000</v>
      </c>
      <c r="E110" s="36">
        <f t="shared" si="39"/>
        <v>1</v>
      </c>
      <c r="F110" s="36">
        <f t="shared" si="40"/>
        <v>0.589622641509434</v>
      </c>
      <c r="G110" s="36">
        <f t="shared" si="45"/>
        <v>0.69586208272859218</v>
      </c>
      <c r="H110" s="37">
        <f t="shared" si="46"/>
        <v>0.42844231843809311</v>
      </c>
      <c r="I110" s="36">
        <f t="shared" si="41"/>
        <v>1.1243044011666852</v>
      </c>
      <c r="J110" s="36">
        <f t="shared" si="42"/>
        <v>0.14294229205508727</v>
      </c>
      <c r="K110" s="36">
        <f t="shared" si="43"/>
        <v>0.53468175965725118</v>
      </c>
      <c r="L110" s="37">
        <f t="shared" si="44"/>
        <v>0.53468175965725118</v>
      </c>
    </row>
    <row r="111" spans="3:12" x14ac:dyDescent="0.25">
      <c r="K111" s="38">
        <f>SUM(K101:K110)</f>
        <v>4.7784708113127037</v>
      </c>
      <c r="L111" s="38">
        <f>SUM(L101:L110)</f>
        <v>1.8589420720123755</v>
      </c>
    </row>
    <row r="112" spans="3:12" x14ac:dyDescent="0.25">
      <c r="J112" t="s">
        <v>80</v>
      </c>
      <c r="K112" s="36">
        <f>G101-0.01*K111</f>
        <v>0.64807737461546511</v>
      </c>
      <c r="L112" s="37">
        <f>H101-0.01*L111</f>
        <v>0.40985289771796934</v>
      </c>
    </row>
    <row r="114" spans="3:12" x14ac:dyDescent="0.25">
      <c r="E114" s="48" t="s">
        <v>48</v>
      </c>
      <c r="F114" s="48"/>
      <c r="K114" t="s">
        <v>71</v>
      </c>
      <c r="L114" t="s">
        <v>72</v>
      </c>
    </row>
    <row r="115" spans="3:12" x14ac:dyDescent="0.25">
      <c r="C115" t="s">
        <v>53</v>
      </c>
      <c r="D115" t="s">
        <v>54</v>
      </c>
      <c r="E115" t="s">
        <v>53</v>
      </c>
      <c r="F115" t="s">
        <v>54</v>
      </c>
      <c r="G115" t="s">
        <v>74</v>
      </c>
      <c r="H115" t="s">
        <v>75</v>
      </c>
      <c r="I115" t="s">
        <v>76</v>
      </c>
      <c r="J115" t="s">
        <v>77</v>
      </c>
      <c r="K115" t="s">
        <v>78</v>
      </c>
      <c r="L115" t="s">
        <v>79</v>
      </c>
    </row>
    <row r="116" spans="3:12" x14ac:dyDescent="0.25">
      <c r="C116">
        <v>1050</v>
      </c>
      <c r="D116">
        <v>189000</v>
      </c>
      <c r="E116" s="36">
        <f t="shared" ref="E116:E125" si="47">(C116-MIN($C$86:$C$95))/(MAX($C$86:$C$95)-MIN($C$86:$C$95))</f>
        <v>0</v>
      </c>
      <c r="F116" s="36">
        <f t="shared" ref="F116:F125" si="48">(D116-MIN($D$86:$D$95))/(MAX($D$86:$D$95)-MIN($D$86:$D$95))</f>
        <v>0</v>
      </c>
      <c r="G116" s="36">
        <f>$K$112</f>
        <v>0.64807737461546511</v>
      </c>
      <c r="H116" s="37">
        <f>$L$112</f>
        <v>0.40985289771796934</v>
      </c>
      <c r="I116" s="36">
        <f t="shared" ref="I116:I125" si="49">G116+H116*E116</f>
        <v>0.64807737461546511</v>
      </c>
      <c r="J116" s="36">
        <f t="shared" ref="J116:J125" si="50">(F116-I116)^2/2</f>
        <v>0.21000214174423695</v>
      </c>
      <c r="K116" s="36">
        <f t="shared" ref="K116:K125" si="51">-(F116-I116)</f>
        <v>0.64807737461546511</v>
      </c>
      <c r="L116" s="37">
        <f t="shared" ref="L116:L125" si="52">-(F116-I116)*E116</f>
        <v>0</v>
      </c>
    </row>
    <row r="117" spans="3:12" x14ac:dyDescent="0.25">
      <c r="C117">
        <v>1200</v>
      </c>
      <c r="D117">
        <v>225000</v>
      </c>
      <c r="E117" s="36">
        <f t="shared" si="47"/>
        <v>0.11538461538461539</v>
      </c>
      <c r="F117" s="36">
        <f t="shared" si="48"/>
        <v>0.16981132075471697</v>
      </c>
      <c r="G117" s="36">
        <f t="shared" ref="G117:G125" si="53">$K$112</f>
        <v>0.64807737461546511</v>
      </c>
      <c r="H117" s="37">
        <f t="shared" ref="H117:H125" si="54">$L$112</f>
        <v>0.40985289771796934</v>
      </c>
      <c r="I117" s="36">
        <f t="shared" si="49"/>
        <v>0.69536809358292306</v>
      </c>
      <c r="J117" s="36">
        <f t="shared" si="50"/>
        <v>0.13810496073279932</v>
      </c>
      <c r="K117" s="36">
        <f t="shared" si="51"/>
        <v>0.52555677282820612</v>
      </c>
      <c r="L117" s="37">
        <f t="shared" si="52"/>
        <v>6.0641166095562249E-2</v>
      </c>
    </row>
    <row r="118" spans="3:12" x14ac:dyDescent="0.25">
      <c r="C118">
        <v>1375</v>
      </c>
      <c r="D118">
        <v>306000</v>
      </c>
      <c r="E118" s="36">
        <f t="shared" si="47"/>
        <v>0.25</v>
      </c>
      <c r="F118" s="36">
        <f t="shared" si="48"/>
        <v>0.55188679245283023</v>
      </c>
      <c r="G118" s="36">
        <f t="shared" si="53"/>
        <v>0.64807737461546511</v>
      </c>
      <c r="H118" s="37">
        <f t="shared" si="54"/>
        <v>0.40985289771796934</v>
      </c>
      <c r="I118" s="36">
        <f t="shared" si="49"/>
        <v>0.7505405990449574</v>
      </c>
      <c r="J118" s="36">
        <f t="shared" si="50"/>
        <v>1.9731667436771134E-2</v>
      </c>
      <c r="K118" s="36">
        <f t="shared" si="51"/>
        <v>0.19865380659212717</v>
      </c>
      <c r="L118" s="37">
        <f t="shared" si="52"/>
        <v>4.9663451648031792E-2</v>
      </c>
    </row>
    <row r="119" spans="3:12" x14ac:dyDescent="0.25">
      <c r="C119">
        <v>1400</v>
      </c>
      <c r="D119">
        <v>300000</v>
      </c>
      <c r="E119" s="36">
        <f t="shared" si="47"/>
        <v>0.26923076923076922</v>
      </c>
      <c r="F119" s="36">
        <f t="shared" si="48"/>
        <v>0.52358490566037741</v>
      </c>
      <c r="G119" s="36">
        <f t="shared" si="53"/>
        <v>0.64807737461546511</v>
      </c>
      <c r="H119" s="37">
        <f t="shared" si="54"/>
        <v>0.40985289771796934</v>
      </c>
      <c r="I119" s="36">
        <f t="shared" si="49"/>
        <v>0.75842238553953378</v>
      </c>
      <c r="J119" s="36">
        <f t="shared" si="50"/>
        <v>2.7574320977996586E-2</v>
      </c>
      <c r="K119" s="36">
        <f t="shared" si="51"/>
        <v>0.23483747987915637</v>
      </c>
      <c r="L119" s="37">
        <f t="shared" si="52"/>
        <v>6.3225475352080562E-2</v>
      </c>
    </row>
    <row r="120" spans="3:12" x14ac:dyDescent="0.25">
      <c r="C120">
        <v>1550</v>
      </c>
      <c r="D120">
        <v>265000</v>
      </c>
      <c r="E120" s="36">
        <f t="shared" si="47"/>
        <v>0.38461538461538464</v>
      </c>
      <c r="F120" s="36">
        <f t="shared" si="48"/>
        <v>0.35849056603773582</v>
      </c>
      <c r="G120" s="36">
        <f t="shared" si="53"/>
        <v>0.64807737461546511</v>
      </c>
      <c r="H120" s="37">
        <f t="shared" si="54"/>
        <v>0.40985289771796934</v>
      </c>
      <c r="I120" s="36">
        <f t="shared" si="49"/>
        <v>0.80571310450699185</v>
      </c>
      <c r="J120" s="36">
        <f t="shared" si="50"/>
        <v>0.10000399945744259</v>
      </c>
      <c r="K120" s="36">
        <f t="shared" si="51"/>
        <v>0.44722253846925603</v>
      </c>
      <c r="L120" s="37">
        <f t="shared" si="52"/>
        <v>0.17200866864202155</v>
      </c>
    </row>
    <row r="121" spans="3:12" x14ac:dyDescent="0.25">
      <c r="C121">
        <v>1600</v>
      </c>
      <c r="D121">
        <v>208000</v>
      </c>
      <c r="E121" s="36">
        <f t="shared" si="47"/>
        <v>0.42307692307692307</v>
      </c>
      <c r="F121" s="36">
        <f t="shared" si="48"/>
        <v>8.9622641509433956E-2</v>
      </c>
      <c r="G121" s="36">
        <f t="shared" si="53"/>
        <v>0.64807737461546511</v>
      </c>
      <c r="H121" s="37">
        <f t="shared" si="54"/>
        <v>0.40985289771796934</v>
      </c>
      <c r="I121" s="36">
        <f t="shared" si="49"/>
        <v>0.82147667749614439</v>
      </c>
      <c r="J121" s="36">
        <f t="shared" si="50"/>
        <v>0.26780516499501861</v>
      </c>
      <c r="K121" s="36">
        <f t="shared" si="51"/>
        <v>0.73185403598671039</v>
      </c>
      <c r="L121" s="37">
        <f t="shared" si="52"/>
        <v>0.30963055368668518</v>
      </c>
    </row>
    <row r="122" spans="3:12" x14ac:dyDescent="0.25">
      <c r="C122">
        <v>1625</v>
      </c>
      <c r="D122">
        <v>235000</v>
      </c>
      <c r="E122" s="36">
        <f t="shared" si="47"/>
        <v>0.44230769230769229</v>
      </c>
      <c r="F122" s="36">
        <f t="shared" si="48"/>
        <v>0.21698113207547171</v>
      </c>
      <c r="G122" s="36">
        <f t="shared" si="53"/>
        <v>0.64807737461546511</v>
      </c>
      <c r="H122" s="37">
        <f t="shared" si="54"/>
        <v>0.40985289771796934</v>
      </c>
      <c r="I122" s="36">
        <f t="shared" si="49"/>
        <v>0.82935846399072077</v>
      </c>
      <c r="J122" s="36">
        <f t="shared" si="50"/>
        <v>0.18750299832181952</v>
      </c>
      <c r="K122" s="36">
        <f t="shared" si="51"/>
        <v>0.61237733191524901</v>
      </c>
      <c r="L122" s="37">
        <f t="shared" si="52"/>
        <v>0.2708592045009755</v>
      </c>
    </row>
    <row r="123" spans="3:12" x14ac:dyDescent="0.25">
      <c r="C123">
        <v>1765</v>
      </c>
      <c r="D123">
        <v>305000</v>
      </c>
      <c r="E123" s="36">
        <f t="shared" si="47"/>
        <v>0.55000000000000004</v>
      </c>
      <c r="F123" s="36">
        <f t="shared" si="48"/>
        <v>0.54716981132075471</v>
      </c>
      <c r="G123" s="36">
        <f t="shared" si="53"/>
        <v>0.64807737461546511</v>
      </c>
      <c r="H123" s="37">
        <f t="shared" si="54"/>
        <v>0.40985289771796934</v>
      </c>
      <c r="I123" s="36">
        <f t="shared" si="49"/>
        <v>0.87349646836034833</v>
      </c>
      <c r="J123" s="36">
        <f t="shared" si="50"/>
        <v>5.3244543547318279E-2</v>
      </c>
      <c r="K123" s="36">
        <f t="shared" si="51"/>
        <v>0.32632665703959363</v>
      </c>
      <c r="L123" s="37">
        <f t="shared" si="52"/>
        <v>0.17947966137177651</v>
      </c>
    </row>
    <row r="124" spans="3:12" x14ac:dyDescent="0.25">
      <c r="C124">
        <v>2250</v>
      </c>
      <c r="D124">
        <v>401000</v>
      </c>
      <c r="E124" s="36">
        <f t="shared" si="47"/>
        <v>0.92307692307692313</v>
      </c>
      <c r="F124" s="36">
        <f t="shared" si="48"/>
        <v>1</v>
      </c>
      <c r="G124" s="36">
        <f t="shared" si="53"/>
        <v>0.64807737461546511</v>
      </c>
      <c r="H124" s="37">
        <f t="shared" si="54"/>
        <v>0.40985289771796934</v>
      </c>
      <c r="I124" s="36">
        <f t="shared" si="49"/>
        <v>1.0264031263551292</v>
      </c>
      <c r="J124" s="36">
        <f t="shared" si="50"/>
        <v>3.4856254066245915E-4</v>
      </c>
      <c r="K124" s="36">
        <f t="shared" si="51"/>
        <v>2.6403126355129203E-2</v>
      </c>
      <c r="L124" s="37">
        <f t="shared" si="52"/>
        <v>2.4372116635503881E-2</v>
      </c>
    </row>
    <row r="125" spans="3:12" x14ac:dyDescent="0.25">
      <c r="C125">
        <v>2350</v>
      </c>
      <c r="D125">
        <v>314000</v>
      </c>
      <c r="E125" s="36">
        <f t="shared" si="47"/>
        <v>1</v>
      </c>
      <c r="F125" s="36">
        <f t="shared" si="48"/>
        <v>0.589622641509434</v>
      </c>
      <c r="G125" s="36">
        <f t="shared" si="53"/>
        <v>0.64807737461546511</v>
      </c>
      <c r="H125" s="37">
        <f t="shared" si="54"/>
        <v>0.40985289771796934</v>
      </c>
      <c r="I125" s="36">
        <f t="shared" si="49"/>
        <v>1.0579302723334345</v>
      </c>
      <c r="J125" s="36">
        <f t="shared" si="50"/>
        <v>0.10965601854399418</v>
      </c>
      <c r="K125" s="36">
        <f t="shared" si="51"/>
        <v>0.46830763082400051</v>
      </c>
      <c r="L125" s="37">
        <f t="shared" si="52"/>
        <v>0.46830763082400051</v>
      </c>
    </row>
    <row r="126" spans="3:12" x14ac:dyDescent="0.25">
      <c r="K126" s="38">
        <f>SUM(K116:K125)</f>
        <v>4.2196167545048935</v>
      </c>
      <c r="L126" s="38">
        <f>SUM(L116:L125)</f>
        <v>1.5981879287566376</v>
      </c>
    </row>
    <row r="127" spans="3:12" x14ac:dyDescent="0.25">
      <c r="J127" t="s">
        <v>80</v>
      </c>
      <c r="K127" s="36">
        <f>G116-0.01*K126</f>
        <v>0.60588120707041615</v>
      </c>
      <c r="L127" s="37">
        <f>H116-0.01*L126</f>
        <v>0.39387101843040295</v>
      </c>
    </row>
    <row r="129" spans="3:12" x14ac:dyDescent="0.25">
      <c r="E129" s="48" t="s">
        <v>48</v>
      </c>
      <c r="F129" s="48"/>
      <c r="K129" t="s">
        <v>71</v>
      </c>
      <c r="L129" t="s">
        <v>72</v>
      </c>
    </row>
    <row r="130" spans="3:12" x14ac:dyDescent="0.25">
      <c r="C130" t="s">
        <v>53</v>
      </c>
      <c r="D130" t="s">
        <v>54</v>
      </c>
      <c r="E130" t="s">
        <v>53</v>
      </c>
      <c r="F130" t="s">
        <v>54</v>
      </c>
      <c r="G130" t="s">
        <v>74</v>
      </c>
      <c r="H130" t="s">
        <v>75</v>
      </c>
      <c r="I130" t="s">
        <v>76</v>
      </c>
      <c r="J130" t="s">
        <v>77</v>
      </c>
      <c r="K130" t="s">
        <v>78</v>
      </c>
      <c r="L130" t="s">
        <v>79</v>
      </c>
    </row>
    <row r="131" spans="3:12" x14ac:dyDescent="0.25">
      <c r="C131">
        <v>1050</v>
      </c>
      <c r="D131">
        <v>189000</v>
      </c>
      <c r="E131" s="36">
        <f t="shared" ref="E131:E140" si="55">(C131-MIN($C$86:$C$95))/(MAX($C$86:$C$95)-MIN($C$86:$C$95))</f>
        <v>0</v>
      </c>
      <c r="F131" s="36">
        <f t="shared" ref="F131:F140" si="56">(D131-MIN($D$86:$D$95))/(MAX($D$86:$D$95)-MIN($D$86:$D$95))</f>
        <v>0</v>
      </c>
      <c r="G131" s="36">
        <f>$K$127</f>
        <v>0.60588120707041615</v>
      </c>
      <c r="H131" s="37">
        <f>$L$127</f>
        <v>0.39387101843040295</v>
      </c>
      <c r="I131" s="36">
        <f t="shared" ref="I131:I140" si="57">G131+H131*E131</f>
        <v>0.60588120707041615</v>
      </c>
      <c r="J131" s="36">
        <f t="shared" ref="J131:J140" si="58">(F131-I131)^2/2</f>
        <v>0.18354601854055225</v>
      </c>
      <c r="K131" s="36">
        <f t="shared" ref="K131:K140" si="59">-(F131-I131)</f>
        <v>0.60588120707041615</v>
      </c>
      <c r="L131" s="37">
        <f t="shared" ref="L131:L140" si="60">-(F131-I131)*E131</f>
        <v>0</v>
      </c>
    </row>
    <row r="132" spans="3:12" x14ac:dyDescent="0.25">
      <c r="C132">
        <v>1200</v>
      </c>
      <c r="D132">
        <v>225000</v>
      </c>
      <c r="E132" s="36">
        <f t="shared" si="55"/>
        <v>0.11538461538461539</v>
      </c>
      <c r="F132" s="36">
        <f t="shared" si="56"/>
        <v>0.16981132075471697</v>
      </c>
      <c r="G132" s="36">
        <f t="shared" ref="G132:G140" si="61">$K$127</f>
        <v>0.60588120707041615</v>
      </c>
      <c r="H132" s="37">
        <f t="shared" ref="H132:H140" si="62">$L$127</f>
        <v>0.39387101843040295</v>
      </c>
      <c r="I132" s="36">
        <f t="shared" si="57"/>
        <v>0.65132786304315493</v>
      </c>
      <c r="J132" s="36">
        <f t="shared" si="58"/>
        <v>0.11592909024870654</v>
      </c>
      <c r="K132" s="36">
        <f t="shared" si="59"/>
        <v>0.48151654228843799</v>
      </c>
      <c r="L132" s="37">
        <f t="shared" si="60"/>
        <v>5.5559601033281308E-2</v>
      </c>
    </row>
    <row r="133" spans="3:12" x14ac:dyDescent="0.25">
      <c r="C133">
        <v>1375</v>
      </c>
      <c r="D133">
        <v>306000</v>
      </c>
      <c r="E133" s="36">
        <f t="shared" si="55"/>
        <v>0.25</v>
      </c>
      <c r="F133" s="36">
        <f t="shared" si="56"/>
        <v>0.55188679245283023</v>
      </c>
      <c r="G133" s="36">
        <f t="shared" si="61"/>
        <v>0.60588120707041615</v>
      </c>
      <c r="H133" s="37">
        <f t="shared" si="62"/>
        <v>0.39387101843040295</v>
      </c>
      <c r="I133" s="36">
        <f t="shared" si="57"/>
        <v>0.70434896167801686</v>
      </c>
      <c r="J133" s="36">
        <f t="shared" si="58"/>
        <v>1.1622356522424722E-2</v>
      </c>
      <c r="K133" s="36">
        <f t="shared" si="59"/>
        <v>0.15246216922518663</v>
      </c>
      <c r="L133" s="37">
        <f t="shared" si="60"/>
        <v>3.8115542306296657E-2</v>
      </c>
    </row>
    <row r="134" spans="3:12" x14ac:dyDescent="0.25">
      <c r="C134">
        <v>1400</v>
      </c>
      <c r="D134">
        <v>300000</v>
      </c>
      <c r="E134" s="36">
        <f t="shared" si="55"/>
        <v>0.26923076923076922</v>
      </c>
      <c r="F134" s="36">
        <f t="shared" si="56"/>
        <v>0.52358490566037741</v>
      </c>
      <c r="G134" s="36">
        <f t="shared" si="61"/>
        <v>0.60588120707041615</v>
      </c>
      <c r="H134" s="37">
        <f t="shared" si="62"/>
        <v>0.39387101843040295</v>
      </c>
      <c r="I134" s="36">
        <f t="shared" si="57"/>
        <v>0.71192340434014001</v>
      </c>
      <c r="J134" s="36">
        <f t="shared" si="58"/>
        <v>1.7735695042473468E-2</v>
      </c>
      <c r="K134" s="36">
        <f t="shared" si="59"/>
        <v>0.1883384986797626</v>
      </c>
      <c r="L134" s="37">
        <f t="shared" si="60"/>
        <v>5.0706518875320697E-2</v>
      </c>
    </row>
    <row r="135" spans="3:12" x14ac:dyDescent="0.25">
      <c r="C135">
        <v>1550</v>
      </c>
      <c r="D135">
        <v>265000</v>
      </c>
      <c r="E135" s="36">
        <f t="shared" si="55"/>
        <v>0.38461538461538464</v>
      </c>
      <c r="F135" s="36">
        <f t="shared" si="56"/>
        <v>0.35849056603773582</v>
      </c>
      <c r="G135" s="36">
        <f t="shared" si="61"/>
        <v>0.60588120707041615</v>
      </c>
      <c r="H135" s="37">
        <f t="shared" si="62"/>
        <v>0.39387101843040295</v>
      </c>
      <c r="I135" s="36">
        <f t="shared" si="57"/>
        <v>0.75737006031287879</v>
      </c>
      <c r="J135" s="36">
        <f t="shared" si="58"/>
        <v>7.9552425476596911E-2</v>
      </c>
      <c r="K135" s="36">
        <f t="shared" si="59"/>
        <v>0.39887949427514297</v>
      </c>
      <c r="L135" s="37">
        <f t="shared" si="60"/>
        <v>0.15341519010582422</v>
      </c>
    </row>
    <row r="136" spans="3:12" x14ac:dyDescent="0.25">
      <c r="C136">
        <v>1600</v>
      </c>
      <c r="D136">
        <v>208000</v>
      </c>
      <c r="E136" s="36">
        <f t="shared" si="55"/>
        <v>0.42307692307692307</v>
      </c>
      <c r="F136" s="36">
        <f t="shared" si="56"/>
        <v>8.9622641509433956E-2</v>
      </c>
      <c r="G136" s="36">
        <f t="shared" si="61"/>
        <v>0.60588120707041615</v>
      </c>
      <c r="H136" s="37">
        <f t="shared" si="62"/>
        <v>0.39387101843040295</v>
      </c>
      <c r="I136" s="36">
        <f t="shared" si="57"/>
        <v>0.77251894563712509</v>
      </c>
      <c r="J136" s="36">
        <f t="shared" si="58"/>
        <v>0.23317368109562997</v>
      </c>
      <c r="K136" s="36">
        <f t="shared" si="59"/>
        <v>0.68289630412769109</v>
      </c>
      <c r="L136" s="37">
        <f t="shared" si="60"/>
        <v>0.28891766713094624</v>
      </c>
    </row>
    <row r="137" spans="3:12" x14ac:dyDescent="0.25">
      <c r="C137">
        <v>1625</v>
      </c>
      <c r="D137">
        <v>235000</v>
      </c>
      <c r="E137" s="36">
        <f t="shared" si="55"/>
        <v>0.44230769230769229</v>
      </c>
      <c r="F137" s="36">
        <f t="shared" si="56"/>
        <v>0.21698113207547171</v>
      </c>
      <c r="G137" s="36">
        <f t="shared" si="61"/>
        <v>0.60588120707041615</v>
      </c>
      <c r="H137" s="37">
        <f t="shared" si="62"/>
        <v>0.39387101843040295</v>
      </c>
      <c r="I137" s="36">
        <f t="shared" si="57"/>
        <v>0.78009338829924824</v>
      </c>
      <c r="J137" s="36">
        <f t="shared" si="58"/>
        <v>0.15854770655471603</v>
      </c>
      <c r="K137" s="36">
        <f t="shared" si="59"/>
        <v>0.56311225622377648</v>
      </c>
      <c r="L137" s="37">
        <f t="shared" si="60"/>
        <v>0.24906888256051651</v>
      </c>
    </row>
    <row r="138" spans="3:12" x14ac:dyDescent="0.25">
      <c r="C138">
        <v>1765</v>
      </c>
      <c r="D138">
        <v>305000</v>
      </c>
      <c r="E138" s="36">
        <f t="shared" si="55"/>
        <v>0.55000000000000004</v>
      </c>
      <c r="F138" s="36">
        <f t="shared" si="56"/>
        <v>0.54716981132075471</v>
      </c>
      <c r="G138" s="36">
        <f t="shared" si="61"/>
        <v>0.60588120707041615</v>
      </c>
      <c r="H138" s="37">
        <f t="shared" si="62"/>
        <v>0.39387101843040295</v>
      </c>
      <c r="I138" s="36">
        <f t="shared" si="57"/>
        <v>0.82251026720713782</v>
      </c>
      <c r="J138" s="36">
        <f t="shared" si="58"/>
        <v>3.7906183323860643E-2</v>
      </c>
      <c r="K138" s="36">
        <f t="shared" si="59"/>
        <v>0.27534045588638312</v>
      </c>
      <c r="L138" s="37">
        <f t="shared" si="60"/>
        <v>0.15143725073751071</v>
      </c>
    </row>
    <row r="139" spans="3:12" x14ac:dyDescent="0.25">
      <c r="C139">
        <v>2250</v>
      </c>
      <c r="D139">
        <v>401000</v>
      </c>
      <c r="E139" s="36">
        <f t="shared" si="55"/>
        <v>0.92307692307692313</v>
      </c>
      <c r="F139" s="36">
        <f t="shared" si="56"/>
        <v>1</v>
      </c>
      <c r="G139" s="36">
        <f t="shared" si="61"/>
        <v>0.60588120707041615</v>
      </c>
      <c r="H139" s="37">
        <f t="shared" si="62"/>
        <v>0.39387101843040295</v>
      </c>
      <c r="I139" s="36">
        <f t="shared" si="57"/>
        <v>0.96945445485232651</v>
      </c>
      <c r="J139" s="36">
        <f t="shared" si="58"/>
        <v>4.6651516418427981E-4</v>
      </c>
      <c r="K139" s="36">
        <f t="shared" si="59"/>
        <v>-3.0545545147673492E-2</v>
      </c>
      <c r="L139" s="37">
        <f t="shared" si="60"/>
        <v>-2.8195887828621688E-2</v>
      </c>
    </row>
    <row r="140" spans="3:12" x14ac:dyDescent="0.25">
      <c r="C140">
        <v>2350</v>
      </c>
      <c r="D140">
        <v>314000</v>
      </c>
      <c r="E140" s="36">
        <f t="shared" si="55"/>
        <v>1</v>
      </c>
      <c r="F140" s="36">
        <f t="shared" si="56"/>
        <v>0.589622641509434</v>
      </c>
      <c r="G140" s="36">
        <f t="shared" si="61"/>
        <v>0.60588120707041615</v>
      </c>
      <c r="H140" s="37">
        <f t="shared" si="62"/>
        <v>0.39387101843040295</v>
      </c>
      <c r="I140" s="36">
        <f t="shared" si="57"/>
        <v>0.9997522255008191</v>
      </c>
      <c r="J140" s="36">
        <f t="shared" si="58"/>
        <v>8.4103137832473307E-2</v>
      </c>
      <c r="K140" s="36">
        <f t="shared" si="59"/>
        <v>0.4101295839913851</v>
      </c>
      <c r="L140" s="37">
        <f t="shared" si="60"/>
        <v>0.4101295839913851</v>
      </c>
    </row>
    <row r="141" spans="3:12" x14ac:dyDescent="0.25">
      <c r="K141" s="38">
        <f>SUM(K131:K140)</f>
        <v>3.7280109666205088</v>
      </c>
      <c r="L141" s="38">
        <f>SUM(L131:L140)</f>
        <v>1.3691543489124598</v>
      </c>
    </row>
    <row r="142" spans="3:12" x14ac:dyDescent="0.25">
      <c r="J142" t="s">
        <v>80</v>
      </c>
      <c r="K142" s="36">
        <f>G131-0.01*K141</f>
        <v>0.56860109740421105</v>
      </c>
      <c r="L142" s="37">
        <f>H131-0.01*L141</f>
        <v>0.38017947494127835</v>
      </c>
    </row>
    <row r="144" spans="3:12" x14ac:dyDescent="0.25">
      <c r="E144" s="48" t="s">
        <v>48</v>
      </c>
      <c r="F144" s="48"/>
      <c r="K144" t="s">
        <v>71</v>
      </c>
      <c r="L144" t="s">
        <v>72</v>
      </c>
    </row>
    <row r="145" spans="3:12" x14ac:dyDescent="0.25">
      <c r="C145" t="s">
        <v>53</v>
      </c>
      <c r="D145" t="s">
        <v>54</v>
      </c>
      <c r="E145" t="s">
        <v>53</v>
      </c>
      <c r="F145" t="s">
        <v>54</v>
      </c>
      <c r="G145" t="s">
        <v>74</v>
      </c>
      <c r="H145" t="s">
        <v>75</v>
      </c>
      <c r="I145" t="s">
        <v>76</v>
      </c>
      <c r="J145" t="s">
        <v>77</v>
      </c>
      <c r="K145" t="s">
        <v>78</v>
      </c>
      <c r="L145" t="s">
        <v>79</v>
      </c>
    </row>
    <row r="146" spans="3:12" x14ac:dyDescent="0.25">
      <c r="C146">
        <v>1050</v>
      </c>
      <c r="D146">
        <v>189000</v>
      </c>
      <c r="E146" s="36">
        <f t="shared" ref="E146:E155" si="63">(C146-MIN($C$86:$C$95))/(MAX($C$86:$C$95)-MIN($C$86:$C$95))</f>
        <v>0</v>
      </c>
      <c r="F146" s="36">
        <f t="shared" ref="F146:F155" si="64">(D146-MIN($D$86:$D$95))/(MAX($D$86:$D$95)-MIN($D$86:$D$95))</f>
        <v>0</v>
      </c>
      <c r="G146" s="36">
        <f>$K$142</f>
        <v>0.56860109740421105</v>
      </c>
      <c r="H146" s="37">
        <f>$L$142</f>
        <v>0.38017947494127835</v>
      </c>
      <c r="I146" s="36">
        <f t="shared" ref="I146:I155" si="65">G146+H146*E146</f>
        <v>0.56860109740421105</v>
      </c>
      <c r="J146" s="36">
        <f t="shared" ref="J146:J155" si="66">(F146-I146)^2/2</f>
        <v>0.16165360398463655</v>
      </c>
      <c r="K146" s="36">
        <f t="shared" ref="K146:K155" si="67">-(F146-I146)</f>
        <v>0.56860109740421105</v>
      </c>
      <c r="L146" s="37">
        <f t="shared" ref="L146:L155" si="68">-(F146-I146)*E146</f>
        <v>0</v>
      </c>
    </row>
    <row r="147" spans="3:12" x14ac:dyDescent="0.25">
      <c r="C147">
        <v>1200</v>
      </c>
      <c r="D147">
        <v>225000</v>
      </c>
      <c r="E147" s="36">
        <f t="shared" si="63"/>
        <v>0.11538461538461539</v>
      </c>
      <c r="F147" s="36">
        <f t="shared" si="64"/>
        <v>0.16981132075471697</v>
      </c>
      <c r="G147" s="36">
        <f t="shared" ref="G147:G155" si="69">$K$142</f>
        <v>0.56860109740421105</v>
      </c>
      <c r="H147" s="37">
        <f t="shared" ref="H147:H155" si="70">$L$142</f>
        <v>0.38017947494127835</v>
      </c>
      <c r="I147" s="36">
        <f t="shared" si="65"/>
        <v>0.61246795989743552</v>
      </c>
      <c r="J147" s="36">
        <f t="shared" si="66"/>
        <v>9.7972450088563492E-2</v>
      </c>
      <c r="K147" s="36">
        <f t="shared" si="67"/>
        <v>0.44265663914271858</v>
      </c>
      <c r="L147" s="37">
        <f t="shared" si="68"/>
        <v>5.107576605492907E-2</v>
      </c>
    </row>
    <row r="148" spans="3:12" x14ac:dyDescent="0.25">
      <c r="C148">
        <v>1375</v>
      </c>
      <c r="D148">
        <v>306000</v>
      </c>
      <c r="E148" s="36">
        <f t="shared" si="63"/>
        <v>0.25</v>
      </c>
      <c r="F148" s="36">
        <f t="shared" si="64"/>
        <v>0.55188679245283023</v>
      </c>
      <c r="G148" s="36">
        <f t="shared" si="69"/>
        <v>0.56860109740421105</v>
      </c>
      <c r="H148" s="37">
        <f t="shared" si="70"/>
        <v>0.38017947494127835</v>
      </c>
      <c r="I148" s="36">
        <f t="shared" si="65"/>
        <v>0.66364596613953064</v>
      </c>
      <c r="J148" s="36">
        <f t="shared" si="66"/>
        <v>6.2450564515670343E-3</v>
      </c>
      <c r="K148" s="36">
        <f t="shared" si="67"/>
        <v>0.11175917368670041</v>
      </c>
      <c r="L148" s="37">
        <f t="shared" si="68"/>
        <v>2.7939793421675102E-2</v>
      </c>
    </row>
    <row r="149" spans="3:12" x14ac:dyDescent="0.25">
      <c r="C149">
        <v>1400</v>
      </c>
      <c r="D149">
        <v>300000</v>
      </c>
      <c r="E149" s="36">
        <f t="shared" si="63"/>
        <v>0.26923076923076922</v>
      </c>
      <c r="F149" s="36">
        <f t="shared" si="64"/>
        <v>0.52358490566037741</v>
      </c>
      <c r="G149" s="36">
        <f t="shared" si="69"/>
        <v>0.56860109740421105</v>
      </c>
      <c r="H149" s="37">
        <f t="shared" si="70"/>
        <v>0.38017947494127835</v>
      </c>
      <c r="I149" s="36">
        <f t="shared" si="65"/>
        <v>0.6709571098884014</v>
      </c>
      <c r="J149" s="36">
        <f t="shared" si="66"/>
        <v>1.0859283289513206E-2</v>
      </c>
      <c r="K149" s="36">
        <f t="shared" si="67"/>
        <v>0.147372204228024</v>
      </c>
      <c r="L149" s="37">
        <f t="shared" si="68"/>
        <v>3.9677131907544919E-2</v>
      </c>
    </row>
    <row r="150" spans="3:12" x14ac:dyDescent="0.25">
      <c r="C150">
        <v>1550</v>
      </c>
      <c r="D150">
        <v>265000</v>
      </c>
      <c r="E150" s="36">
        <f t="shared" si="63"/>
        <v>0.38461538461538464</v>
      </c>
      <c r="F150" s="36">
        <f t="shared" si="64"/>
        <v>0.35849056603773582</v>
      </c>
      <c r="G150" s="36">
        <f t="shared" si="69"/>
        <v>0.56860109740421105</v>
      </c>
      <c r="H150" s="37">
        <f t="shared" si="70"/>
        <v>0.38017947494127835</v>
      </c>
      <c r="I150" s="36">
        <f t="shared" si="65"/>
        <v>0.71482397238162587</v>
      </c>
      <c r="J150" s="36">
        <f t="shared" si="66"/>
        <v>6.3486748238319929E-2</v>
      </c>
      <c r="K150" s="36">
        <f t="shared" si="67"/>
        <v>0.35633340634389005</v>
      </c>
      <c r="L150" s="37">
        <f t="shared" si="68"/>
        <v>0.1370513101322654</v>
      </c>
    </row>
    <row r="151" spans="3:12" x14ac:dyDescent="0.25">
      <c r="C151">
        <v>1600</v>
      </c>
      <c r="D151">
        <v>208000</v>
      </c>
      <c r="E151" s="36">
        <f t="shared" si="63"/>
        <v>0.42307692307692307</v>
      </c>
      <c r="F151" s="36">
        <f t="shared" si="64"/>
        <v>8.9622641509433956E-2</v>
      </c>
      <c r="G151" s="36">
        <f t="shared" si="69"/>
        <v>0.56860109740421105</v>
      </c>
      <c r="H151" s="37">
        <f t="shared" si="70"/>
        <v>0.38017947494127835</v>
      </c>
      <c r="I151" s="36">
        <f t="shared" si="65"/>
        <v>0.72944625987936729</v>
      </c>
      <c r="J151" s="36">
        <f t="shared" si="66"/>
        <v>0.20468713131199701</v>
      </c>
      <c r="K151" s="36">
        <f t="shared" si="67"/>
        <v>0.63982361836993329</v>
      </c>
      <c r="L151" s="37">
        <f t="shared" si="68"/>
        <v>0.27069460777189486</v>
      </c>
    </row>
    <row r="152" spans="3:12" x14ac:dyDescent="0.25">
      <c r="C152">
        <v>1625</v>
      </c>
      <c r="D152">
        <v>235000</v>
      </c>
      <c r="E152" s="36">
        <f t="shared" si="63"/>
        <v>0.44230769230769229</v>
      </c>
      <c r="F152" s="36">
        <f t="shared" si="64"/>
        <v>0.21698113207547171</v>
      </c>
      <c r="G152" s="36">
        <f t="shared" si="69"/>
        <v>0.56860109740421105</v>
      </c>
      <c r="H152" s="37">
        <f t="shared" si="70"/>
        <v>0.38017947494127835</v>
      </c>
      <c r="I152" s="36">
        <f t="shared" si="65"/>
        <v>0.73675740362823805</v>
      </c>
      <c r="J152" s="36">
        <f t="shared" si="66"/>
        <v>0.13508368623464753</v>
      </c>
      <c r="K152" s="36">
        <f t="shared" si="67"/>
        <v>0.51977627155276629</v>
      </c>
      <c r="L152" s="37">
        <f t="shared" si="68"/>
        <v>0.22990104318680046</v>
      </c>
    </row>
    <row r="153" spans="3:12" x14ac:dyDescent="0.25">
      <c r="C153">
        <v>1765</v>
      </c>
      <c r="D153">
        <v>305000</v>
      </c>
      <c r="E153" s="36">
        <f t="shared" si="63"/>
        <v>0.55000000000000004</v>
      </c>
      <c r="F153" s="36">
        <f t="shared" si="64"/>
        <v>0.54716981132075471</v>
      </c>
      <c r="G153" s="36">
        <f t="shared" si="69"/>
        <v>0.56860109740421105</v>
      </c>
      <c r="H153" s="37">
        <f t="shared" si="70"/>
        <v>0.38017947494127835</v>
      </c>
      <c r="I153" s="36">
        <f t="shared" si="65"/>
        <v>0.77769980862191412</v>
      </c>
      <c r="J153" s="36">
        <f t="shared" si="66"/>
        <v>2.6572039827836284E-2</v>
      </c>
      <c r="K153" s="36">
        <f t="shared" si="67"/>
        <v>0.23052999730115942</v>
      </c>
      <c r="L153" s="37">
        <f t="shared" si="68"/>
        <v>0.1267914985156377</v>
      </c>
    </row>
    <row r="154" spans="3:12" x14ac:dyDescent="0.25">
      <c r="C154">
        <v>2250</v>
      </c>
      <c r="D154">
        <v>401000</v>
      </c>
      <c r="E154" s="36">
        <f t="shared" si="63"/>
        <v>0.92307692307692313</v>
      </c>
      <c r="F154" s="36">
        <f t="shared" si="64"/>
        <v>1</v>
      </c>
      <c r="G154" s="36">
        <f t="shared" si="69"/>
        <v>0.56860109740421105</v>
      </c>
      <c r="H154" s="37">
        <f t="shared" si="70"/>
        <v>0.38017947494127835</v>
      </c>
      <c r="I154" s="36">
        <f t="shared" si="65"/>
        <v>0.91953599735000646</v>
      </c>
      <c r="J154" s="36">
        <f t="shared" si="66"/>
        <v>3.2372278612290833E-3</v>
      </c>
      <c r="K154" s="36">
        <f t="shared" si="67"/>
        <v>-8.0464002649993538E-2</v>
      </c>
      <c r="L154" s="37">
        <f t="shared" si="68"/>
        <v>-7.4274463984609421E-2</v>
      </c>
    </row>
    <row r="155" spans="3:12" x14ac:dyDescent="0.25">
      <c r="C155">
        <v>2350</v>
      </c>
      <c r="D155">
        <v>314000</v>
      </c>
      <c r="E155" s="36">
        <f t="shared" si="63"/>
        <v>1</v>
      </c>
      <c r="F155" s="36">
        <f t="shared" si="64"/>
        <v>0.589622641509434</v>
      </c>
      <c r="G155" s="36">
        <f t="shared" si="69"/>
        <v>0.56860109740421105</v>
      </c>
      <c r="H155" s="37">
        <f t="shared" si="70"/>
        <v>0.38017947494127835</v>
      </c>
      <c r="I155" s="36">
        <f t="shared" si="65"/>
        <v>0.9487805723454894</v>
      </c>
      <c r="J155" s="36">
        <f t="shared" si="66"/>
        <v>6.4497209641218384E-2</v>
      </c>
      <c r="K155" s="36">
        <f t="shared" si="67"/>
        <v>0.35915793083605541</v>
      </c>
      <c r="L155" s="37">
        <f t="shared" si="68"/>
        <v>0.35915793083605541</v>
      </c>
    </row>
    <row r="156" spans="3:12" x14ac:dyDescent="0.25">
      <c r="K156" s="38">
        <f>SUM(K146:K155)</f>
        <v>3.2955463362154651</v>
      </c>
      <c r="L156" s="38">
        <f>SUM(L146:L155)</f>
        <v>1.1680146178421935</v>
      </c>
    </row>
    <row r="157" spans="3:12" x14ac:dyDescent="0.25">
      <c r="J157" t="s">
        <v>80</v>
      </c>
      <c r="K157" s="36">
        <f>G146-0.01*K156</f>
        <v>0.53564563404205645</v>
      </c>
      <c r="L157" s="37">
        <f>H146-0.01*L156</f>
        <v>0.3684993287628564</v>
      </c>
    </row>
    <row r="159" spans="3:12" x14ac:dyDescent="0.25">
      <c r="E159" s="48" t="s">
        <v>48</v>
      </c>
      <c r="F159" s="48"/>
      <c r="K159" t="s">
        <v>71</v>
      </c>
      <c r="L159" t="s">
        <v>72</v>
      </c>
    </row>
    <row r="160" spans="3:12" x14ac:dyDescent="0.25">
      <c r="C160" t="s">
        <v>53</v>
      </c>
      <c r="D160" t="s">
        <v>54</v>
      </c>
      <c r="E160" t="s">
        <v>53</v>
      </c>
      <c r="F160" t="s">
        <v>54</v>
      </c>
      <c r="G160" t="s">
        <v>74</v>
      </c>
      <c r="H160" t="s">
        <v>75</v>
      </c>
      <c r="I160" t="s">
        <v>76</v>
      </c>
      <c r="J160" t="s">
        <v>77</v>
      </c>
      <c r="K160" t="s">
        <v>78</v>
      </c>
      <c r="L160" t="s">
        <v>79</v>
      </c>
    </row>
    <row r="161" spans="3:12" x14ac:dyDescent="0.25">
      <c r="C161">
        <v>1050</v>
      </c>
      <c r="D161">
        <v>189000</v>
      </c>
      <c r="E161" s="36">
        <f t="shared" ref="E161:E170" si="71">(C161-MIN($C$86:$C$95))/(MAX($C$86:$C$95)-MIN($C$86:$C$95))</f>
        <v>0</v>
      </c>
      <c r="F161" s="36">
        <f t="shared" ref="F161:F170" si="72">(D161-MIN($D$86:$D$95))/(MAX($D$86:$D$95)-MIN($D$86:$D$95))</f>
        <v>0</v>
      </c>
      <c r="G161" s="36">
        <f>$K$157</f>
        <v>0.53564563404205645</v>
      </c>
      <c r="H161" s="37">
        <f>$L$157</f>
        <v>0.3684993287628564</v>
      </c>
      <c r="I161" s="36">
        <f t="shared" ref="I161:I170" si="73">G161+H161*E161</f>
        <v>0.53564563404205645</v>
      </c>
      <c r="J161" s="36">
        <f t="shared" ref="J161:J170" si="74">(F161-I161)^2/2</f>
        <v>0.14345812263415833</v>
      </c>
      <c r="K161" s="36">
        <f t="shared" ref="K161:K170" si="75">-(F161-I161)</f>
        <v>0.53564563404205645</v>
      </c>
      <c r="L161" s="37">
        <f t="shared" ref="L161:L170" si="76">-(F161-I161)*E161</f>
        <v>0</v>
      </c>
    </row>
    <row r="162" spans="3:12" x14ac:dyDescent="0.25">
      <c r="C162">
        <v>1200</v>
      </c>
      <c r="D162">
        <v>225000</v>
      </c>
      <c r="E162" s="36">
        <f t="shared" si="71"/>
        <v>0.11538461538461539</v>
      </c>
      <c r="F162" s="36">
        <f t="shared" si="72"/>
        <v>0.16981132075471697</v>
      </c>
      <c r="G162" s="36">
        <f t="shared" ref="G162:G170" si="77">$K$157</f>
        <v>0.53564563404205645</v>
      </c>
      <c r="H162" s="37">
        <f t="shared" ref="H162:H170" si="78">$L$157</f>
        <v>0.3684993287628564</v>
      </c>
      <c r="I162" s="36">
        <f t="shared" si="73"/>
        <v>0.57816478736084753</v>
      </c>
      <c r="J162" s="36">
        <f t="shared" si="74"/>
        <v>8.3376276844622108E-2</v>
      </c>
      <c r="K162" s="36">
        <f t="shared" si="75"/>
        <v>0.40835346660613059</v>
      </c>
      <c r="L162" s="37">
        <f t="shared" si="76"/>
        <v>4.7117707685322766E-2</v>
      </c>
    </row>
    <row r="163" spans="3:12" x14ac:dyDescent="0.25">
      <c r="C163">
        <v>1375</v>
      </c>
      <c r="D163">
        <v>306000</v>
      </c>
      <c r="E163" s="36">
        <f t="shared" si="71"/>
        <v>0.25</v>
      </c>
      <c r="F163" s="36">
        <f t="shared" si="72"/>
        <v>0.55188679245283023</v>
      </c>
      <c r="G163" s="36">
        <f t="shared" si="77"/>
        <v>0.53564563404205645</v>
      </c>
      <c r="H163" s="37">
        <f t="shared" si="78"/>
        <v>0.3684993287628564</v>
      </c>
      <c r="I163" s="36">
        <f t="shared" si="73"/>
        <v>0.62777046623277055</v>
      </c>
      <c r="J163" s="36">
        <f t="shared" si="74"/>
        <v>2.879165973170201E-3</v>
      </c>
      <c r="K163" s="36">
        <f t="shared" si="75"/>
        <v>7.5883673779940319E-2</v>
      </c>
      <c r="L163" s="37">
        <f t="shared" si="76"/>
        <v>1.897091844498508E-2</v>
      </c>
    </row>
    <row r="164" spans="3:12" x14ac:dyDescent="0.25">
      <c r="C164">
        <v>1400</v>
      </c>
      <c r="D164">
        <v>300000</v>
      </c>
      <c r="E164" s="36">
        <f t="shared" si="71"/>
        <v>0.26923076923076922</v>
      </c>
      <c r="F164" s="36">
        <f t="shared" si="72"/>
        <v>0.52358490566037741</v>
      </c>
      <c r="G164" s="36">
        <f t="shared" si="77"/>
        <v>0.53564563404205645</v>
      </c>
      <c r="H164" s="37">
        <f t="shared" si="78"/>
        <v>0.3684993287628564</v>
      </c>
      <c r="I164" s="36">
        <f t="shared" si="73"/>
        <v>0.63485699178590238</v>
      </c>
      <c r="J164" s="36">
        <f t="shared" si="74"/>
        <v>6.1907385753631238E-3</v>
      </c>
      <c r="K164" s="36">
        <f t="shared" si="75"/>
        <v>0.11127208612552497</v>
      </c>
      <c r="L164" s="37">
        <f t="shared" si="76"/>
        <v>2.9957869341487493E-2</v>
      </c>
    </row>
    <row r="165" spans="3:12" x14ac:dyDescent="0.25">
      <c r="C165">
        <v>1550</v>
      </c>
      <c r="D165">
        <v>265000</v>
      </c>
      <c r="E165" s="36">
        <f t="shared" si="71"/>
        <v>0.38461538461538464</v>
      </c>
      <c r="F165" s="36">
        <f t="shared" si="72"/>
        <v>0.35849056603773582</v>
      </c>
      <c r="G165" s="36">
        <f t="shared" si="77"/>
        <v>0.53564563404205645</v>
      </c>
      <c r="H165" s="37">
        <f t="shared" si="78"/>
        <v>0.3684993287628564</v>
      </c>
      <c r="I165" s="36">
        <f t="shared" si="73"/>
        <v>0.67737614510469357</v>
      </c>
      <c r="J165" s="36">
        <f t="shared" si="74"/>
        <v>5.084400626843448E-2</v>
      </c>
      <c r="K165" s="36">
        <f t="shared" si="75"/>
        <v>0.31888557906695775</v>
      </c>
      <c r="L165" s="37">
        <f t="shared" si="76"/>
        <v>0.1226482996411376</v>
      </c>
    </row>
    <row r="166" spans="3:12" x14ac:dyDescent="0.25">
      <c r="C166">
        <v>1600</v>
      </c>
      <c r="D166">
        <v>208000</v>
      </c>
      <c r="E166" s="36">
        <f t="shared" si="71"/>
        <v>0.42307692307692307</v>
      </c>
      <c r="F166" s="36">
        <f t="shared" si="72"/>
        <v>8.9622641509433956E-2</v>
      </c>
      <c r="G166" s="36">
        <f t="shared" si="77"/>
        <v>0.53564563404205645</v>
      </c>
      <c r="H166" s="37">
        <f t="shared" si="78"/>
        <v>0.3684993287628564</v>
      </c>
      <c r="I166" s="36">
        <f t="shared" si="73"/>
        <v>0.69154919621095723</v>
      </c>
      <c r="J166" s="36">
        <f t="shared" si="74"/>
        <v>0.18115778862742291</v>
      </c>
      <c r="K166" s="36">
        <f t="shared" si="75"/>
        <v>0.60192655470152323</v>
      </c>
      <c r="L166" s="37">
        <f t="shared" si="76"/>
        <v>0.25466123468141366</v>
      </c>
    </row>
    <row r="167" spans="3:12" x14ac:dyDescent="0.25">
      <c r="C167">
        <v>1625</v>
      </c>
      <c r="D167">
        <v>235000</v>
      </c>
      <c r="E167" s="36">
        <f t="shared" si="71"/>
        <v>0.44230769230769229</v>
      </c>
      <c r="F167" s="36">
        <f t="shared" si="72"/>
        <v>0.21698113207547171</v>
      </c>
      <c r="G167" s="36">
        <f t="shared" si="77"/>
        <v>0.53564563404205645</v>
      </c>
      <c r="H167" s="37">
        <f t="shared" si="78"/>
        <v>0.3684993287628564</v>
      </c>
      <c r="I167" s="36">
        <f t="shared" si="73"/>
        <v>0.69863572176408906</v>
      </c>
      <c r="J167" s="36">
        <f t="shared" si="74"/>
        <v>0.11599557188405517</v>
      </c>
      <c r="K167" s="36">
        <f t="shared" si="75"/>
        <v>0.48165458968861735</v>
      </c>
      <c r="L167" s="37">
        <f t="shared" si="76"/>
        <v>0.21303953005458073</v>
      </c>
    </row>
    <row r="168" spans="3:12" x14ac:dyDescent="0.25">
      <c r="C168">
        <v>1765</v>
      </c>
      <c r="D168">
        <v>305000</v>
      </c>
      <c r="E168" s="36">
        <f t="shared" si="71"/>
        <v>0.55000000000000004</v>
      </c>
      <c r="F168" s="36">
        <f t="shared" si="72"/>
        <v>0.54716981132075471</v>
      </c>
      <c r="G168" s="36">
        <f t="shared" si="77"/>
        <v>0.53564563404205645</v>
      </c>
      <c r="H168" s="37">
        <f t="shared" si="78"/>
        <v>0.3684993287628564</v>
      </c>
      <c r="I168" s="36">
        <f t="shared" si="73"/>
        <v>0.7383202648616275</v>
      </c>
      <c r="J168" s="36">
        <f t="shared" si="74"/>
        <v>1.8269247944440684E-2</v>
      </c>
      <c r="K168" s="36">
        <f t="shared" si="75"/>
        <v>0.19115045354087279</v>
      </c>
      <c r="L168" s="37">
        <f t="shared" si="76"/>
        <v>0.10513274944748004</v>
      </c>
    </row>
    <row r="169" spans="3:12" x14ac:dyDescent="0.25">
      <c r="C169">
        <v>2250</v>
      </c>
      <c r="D169">
        <v>401000</v>
      </c>
      <c r="E169" s="36">
        <f t="shared" si="71"/>
        <v>0.92307692307692313</v>
      </c>
      <c r="F169" s="36">
        <f t="shared" si="72"/>
        <v>1</v>
      </c>
      <c r="G169" s="36">
        <f t="shared" si="77"/>
        <v>0.53564563404205645</v>
      </c>
      <c r="H169" s="37">
        <f t="shared" si="78"/>
        <v>0.3684993287628564</v>
      </c>
      <c r="I169" s="36">
        <f t="shared" si="73"/>
        <v>0.87579886059238543</v>
      </c>
      <c r="J169" s="36">
        <f t="shared" si="74"/>
        <v>7.7129615150748542E-3</v>
      </c>
      <c r="K169" s="36">
        <f t="shared" si="75"/>
        <v>-0.12420113940761457</v>
      </c>
      <c r="L169" s="37">
        <f t="shared" si="76"/>
        <v>-0.11464720560702885</v>
      </c>
    </row>
    <row r="170" spans="3:12" x14ac:dyDescent="0.25">
      <c r="C170">
        <v>2350</v>
      </c>
      <c r="D170">
        <v>314000</v>
      </c>
      <c r="E170" s="36">
        <f t="shared" si="71"/>
        <v>1</v>
      </c>
      <c r="F170" s="36">
        <f t="shared" si="72"/>
        <v>0.589622641509434</v>
      </c>
      <c r="G170" s="36">
        <f t="shared" si="77"/>
        <v>0.53564563404205645</v>
      </c>
      <c r="H170" s="37">
        <f t="shared" si="78"/>
        <v>0.3684993287628564</v>
      </c>
      <c r="I170" s="36">
        <f t="shared" si="73"/>
        <v>0.90414496280491286</v>
      </c>
      <c r="J170" s="36">
        <f t="shared" si="74"/>
        <v>4.9462145296548216E-2</v>
      </c>
      <c r="K170" s="36">
        <f t="shared" si="75"/>
        <v>0.31452232129547886</v>
      </c>
      <c r="L170" s="37">
        <f t="shared" si="76"/>
        <v>0.31452232129547886</v>
      </c>
    </row>
    <row r="171" spans="3:12" x14ac:dyDescent="0.25">
      <c r="K171" s="38">
        <f>SUM(K161:K170)</f>
        <v>2.9150932194394876</v>
      </c>
      <c r="L171" s="38">
        <f>SUM(L161:L170)</f>
        <v>0.99140342498485734</v>
      </c>
    </row>
    <row r="172" spans="3:12" x14ac:dyDescent="0.25">
      <c r="J172" t="s">
        <v>80</v>
      </c>
      <c r="K172" s="36">
        <f>G161-0.01*K171</f>
        <v>0.50649470184766154</v>
      </c>
      <c r="L172" s="37">
        <f>H161-0.01*L171</f>
        <v>0.35858529451300786</v>
      </c>
    </row>
    <row r="174" spans="3:12" x14ac:dyDescent="0.25">
      <c r="E174" s="48" t="s">
        <v>48</v>
      </c>
      <c r="F174" s="48"/>
      <c r="K174" t="s">
        <v>71</v>
      </c>
      <c r="L174" t="s">
        <v>72</v>
      </c>
    </row>
    <row r="175" spans="3:12" x14ac:dyDescent="0.25">
      <c r="C175" t="s">
        <v>53</v>
      </c>
      <c r="D175" t="s">
        <v>54</v>
      </c>
      <c r="E175" t="s">
        <v>53</v>
      </c>
      <c r="F175" t="s">
        <v>54</v>
      </c>
      <c r="G175" t="s">
        <v>74</v>
      </c>
      <c r="H175" t="s">
        <v>75</v>
      </c>
      <c r="I175" t="s">
        <v>76</v>
      </c>
      <c r="J175" t="s">
        <v>77</v>
      </c>
      <c r="K175" t="s">
        <v>78</v>
      </c>
      <c r="L175" t="s">
        <v>79</v>
      </c>
    </row>
    <row r="176" spans="3:12" x14ac:dyDescent="0.25">
      <c r="C176">
        <v>1050</v>
      </c>
      <c r="D176">
        <v>189000</v>
      </c>
      <c r="E176" s="36">
        <f t="shared" ref="E176:E185" si="79">(C176-MIN($C$86:$C$95))/(MAX($C$86:$C$95)-MIN($C$86:$C$95))</f>
        <v>0</v>
      </c>
      <c r="F176" s="36">
        <f t="shared" ref="F176:F185" si="80">(D176-MIN($D$86:$D$95))/(MAX($D$86:$D$95)-MIN($D$86:$D$95))</f>
        <v>0</v>
      </c>
      <c r="G176" s="36">
        <f>$K$172</f>
        <v>0.50649470184766154</v>
      </c>
      <c r="H176" s="37">
        <f>$L$172</f>
        <v>0.35858529451300786</v>
      </c>
      <c r="I176" s="36">
        <f t="shared" ref="I176:I185" si="81">G176+H176*E176</f>
        <v>0.50649470184766154</v>
      </c>
      <c r="J176" s="36">
        <f t="shared" ref="J176:J185" si="82">(F176-I176)^2/2</f>
        <v>0.12826844149987579</v>
      </c>
      <c r="K176" s="36">
        <f t="shared" ref="K176:K185" si="83">-(F176-I176)</f>
        <v>0.50649470184766154</v>
      </c>
      <c r="L176" s="37">
        <f t="shared" ref="L176:L185" si="84">-(F176-I176)*E176</f>
        <v>0</v>
      </c>
    </row>
    <row r="177" spans="3:12" x14ac:dyDescent="0.25">
      <c r="C177">
        <v>1200</v>
      </c>
      <c r="D177">
        <v>225000</v>
      </c>
      <c r="E177" s="36">
        <f t="shared" si="79"/>
        <v>0.11538461538461539</v>
      </c>
      <c r="F177" s="36">
        <f t="shared" si="80"/>
        <v>0.16981132075471697</v>
      </c>
      <c r="G177" s="36">
        <f t="shared" ref="G177:G185" si="85">$K$172</f>
        <v>0.50649470184766154</v>
      </c>
      <c r="H177" s="37">
        <f t="shared" ref="H177:H185" si="86">$L$172</f>
        <v>0.35858529451300786</v>
      </c>
      <c r="I177" s="36">
        <f t="shared" si="81"/>
        <v>0.54786992813762403</v>
      </c>
      <c r="J177" s="36">
        <f t="shared" si="82"/>
        <v>7.1464155308151547E-2</v>
      </c>
      <c r="K177" s="36">
        <f t="shared" si="83"/>
        <v>0.37805860738290709</v>
      </c>
      <c r="L177" s="37">
        <f t="shared" si="84"/>
        <v>4.3622147005720049E-2</v>
      </c>
    </row>
    <row r="178" spans="3:12" x14ac:dyDescent="0.25">
      <c r="C178">
        <v>1375</v>
      </c>
      <c r="D178">
        <v>306000</v>
      </c>
      <c r="E178" s="36">
        <f t="shared" si="79"/>
        <v>0.25</v>
      </c>
      <c r="F178" s="36">
        <f t="shared" si="80"/>
        <v>0.55188679245283023</v>
      </c>
      <c r="G178" s="36">
        <f t="shared" si="85"/>
        <v>0.50649470184766154</v>
      </c>
      <c r="H178" s="37">
        <f t="shared" si="86"/>
        <v>0.35858529451300786</v>
      </c>
      <c r="I178" s="36">
        <f t="shared" si="81"/>
        <v>0.59614102547591352</v>
      </c>
      <c r="J178" s="36">
        <f t="shared" si="82"/>
        <v>9.792185702306778E-4</v>
      </c>
      <c r="K178" s="36">
        <f t="shared" si="83"/>
        <v>4.4254233023083289E-2</v>
      </c>
      <c r="L178" s="37">
        <f t="shared" si="84"/>
        <v>1.1063558255770822E-2</v>
      </c>
    </row>
    <row r="179" spans="3:12" x14ac:dyDescent="0.25">
      <c r="C179">
        <v>1400</v>
      </c>
      <c r="D179">
        <v>300000</v>
      </c>
      <c r="E179" s="36">
        <f t="shared" si="79"/>
        <v>0.26923076923076922</v>
      </c>
      <c r="F179" s="36">
        <f t="shared" si="80"/>
        <v>0.52358490566037741</v>
      </c>
      <c r="G179" s="36">
        <f t="shared" si="85"/>
        <v>0.50649470184766154</v>
      </c>
      <c r="H179" s="37">
        <f t="shared" si="86"/>
        <v>0.35858529451300786</v>
      </c>
      <c r="I179" s="36">
        <f t="shared" si="81"/>
        <v>0.60303689652424053</v>
      </c>
      <c r="J179" s="36">
        <f t="shared" si="82"/>
        <v>3.1563094261156943E-3</v>
      </c>
      <c r="K179" s="36">
        <f t="shared" si="83"/>
        <v>7.945199086386312E-2</v>
      </c>
      <c r="L179" s="37">
        <f t="shared" si="84"/>
        <v>2.1390920617193915E-2</v>
      </c>
    </row>
    <row r="180" spans="3:12" x14ac:dyDescent="0.25">
      <c r="C180">
        <v>1550</v>
      </c>
      <c r="D180">
        <v>265000</v>
      </c>
      <c r="E180" s="36">
        <f t="shared" si="79"/>
        <v>0.38461538461538464</v>
      </c>
      <c r="F180" s="36">
        <f t="shared" si="80"/>
        <v>0.35849056603773582</v>
      </c>
      <c r="G180" s="36">
        <f t="shared" si="85"/>
        <v>0.50649470184766154</v>
      </c>
      <c r="H180" s="37">
        <f t="shared" si="86"/>
        <v>0.35858529451300786</v>
      </c>
      <c r="I180" s="36">
        <f t="shared" si="81"/>
        <v>0.64441212281420301</v>
      </c>
      <c r="J180" s="36">
        <f t="shared" si="82"/>
        <v>4.0875568314739277E-2</v>
      </c>
      <c r="K180" s="36">
        <f t="shared" si="83"/>
        <v>0.28592155677646719</v>
      </c>
      <c r="L180" s="37">
        <f t="shared" si="84"/>
        <v>0.10996982952941046</v>
      </c>
    </row>
    <row r="181" spans="3:12" x14ac:dyDescent="0.25">
      <c r="C181">
        <v>1600</v>
      </c>
      <c r="D181">
        <v>208000</v>
      </c>
      <c r="E181" s="36">
        <f t="shared" si="79"/>
        <v>0.42307692307692307</v>
      </c>
      <c r="F181" s="36">
        <f t="shared" si="80"/>
        <v>8.9622641509433956E-2</v>
      </c>
      <c r="G181" s="36">
        <f t="shared" si="85"/>
        <v>0.50649470184766154</v>
      </c>
      <c r="H181" s="37">
        <f t="shared" si="86"/>
        <v>0.35858529451300786</v>
      </c>
      <c r="I181" s="36">
        <f t="shared" si="81"/>
        <v>0.65820386491085714</v>
      </c>
      <c r="J181" s="36">
        <f t="shared" si="82"/>
        <v>0.16164230380232952</v>
      </c>
      <c r="K181" s="36">
        <f t="shared" si="83"/>
        <v>0.56858122340142314</v>
      </c>
      <c r="L181" s="37">
        <f t="shared" si="84"/>
        <v>0.24055359451598671</v>
      </c>
    </row>
    <row r="182" spans="3:12" x14ac:dyDescent="0.25">
      <c r="C182">
        <v>1625</v>
      </c>
      <c r="D182">
        <v>235000</v>
      </c>
      <c r="E182" s="36">
        <f t="shared" si="79"/>
        <v>0.44230769230769229</v>
      </c>
      <c r="F182" s="36">
        <f t="shared" si="80"/>
        <v>0.21698113207547171</v>
      </c>
      <c r="G182" s="36">
        <f t="shared" si="85"/>
        <v>0.50649470184766154</v>
      </c>
      <c r="H182" s="37">
        <f t="shared" si="86"/>
        <v>0.35858529451300786</v>
      </c>
      <c r="I182" s="36">
        <f t="shared" si="81"/>
        <v>0.66509973595918426</v>
      </c>
      <c r="J182" s="36">
        <f t="shared" si="82"/>
        <v>0.10040514157334383</v>
      </c>
      <c r="K182" s="36">
        <f t="shared" si="83"/>
        <v>0.44811860388371255</v>
      </c>
      <c r="L182" s="37">
        <f t="shared" si="84"/>
        <v>0.19820630556394978</v>
      </c>
    </row>
    <row r="183" spans="3:12" x14ac:dyDescent="0.25">
      <c r="C183">
        <v>1765</v>
      </c>
      <c r="D183">
        <v>305000</v>
      </c>
      <c r="E183" s="36">
        <f t="shared" si="79"/>
        <v>0.55000000000000004</v>
      </c>
      <c r="F183" s="36">
        <f t="shared" si="80"/>
        <v>0.54716981132075471</v>
      </c>
      <c r="G183" s="36">
        <f t="shared" si="85"/>
        <v>0.50649470184766154</v>
      </c>
      <c r="H183" s="37">
        <f t="shared" si="86"/>
        <v>0.35858529451300786</v>
      </c>
      <c r="I183" s="36">
        <f t="shared" si="81"/>
        <v>0.70371661382981587</v>
      </c>
      <c r="J183" s="36">
        <f t="shared" si="82"/>
        <v>1.2253450687905499E-2</v>
      </c>
      <c r="K183" s="36">
        <f t="shared" si="83"/>
        <v>0.15654680250906117</v>
      </c>
      <c r="L183" s="37">
        <f t="shared" si="84"/>
        <v>8.610074137998365E-2</v>
      </c>
    </row>
    <row r="184" spans="3:12" x14ac:dyDescent="0.25">
      <c r="C184">
        <v>2250</v>
      </c>
      <c r="D184">
        <v>401000</v>
      </c>
      <c r="E184" s="36">
        <f t="shared" si="79"/>
        <v>0.92307692307692313</v>
      </c>
      <c r="F184" s="36">
        <f t="shared" si="80"/>
        <v>1</v>
      </c>
      <c r="G184" s="36">
        <f t="shared" si="85"/>
        <v>0.50649470184766154</v>
      </c>
      <c r="H184" s="37">
        <f t="shared" si="86"/>
        <v>0.35858529451300786</v>
      </c>
      <c r="I184" s="36">
        <f t="shared" si="81"/>
        <v>0.8374965121673611</v>
      </c>
      <c r="J184" s="36">
        <f t="shared" si="82"/>
        <v>1.320369177888631E-2</v>
      </c>
      <c r="K184" s="36">
        <f t="shared" si="83"/>
        <v>-0.1625034878326389</v>
      </c>
      <c r="L184" s="37">
        <f t="shared" si="84"/>
        <v>-0.15000321953782053</v>
      </c>
    </row>
    <row r="185" spans="3:12" x14ac:dyDescent="0.25">
      <c r="C185">
        <v>2350</v>
      </c>
      <c r="D185">
        <v>314000</v>
      </c>
      <c r="E185" s="36">
        <f t="shared" si="79"/>
        <v>1</v>
      </c>
      <c r="F185" s="36">
        <f t="shared" si="80"/>
        <v>0.589622641509434</v>
      </c>
      <c r="G185" s="36">
        <f t="shared" si="85"/>
        <v>0.50649470184766154</v>
      </c>
      <c r="H185" s="37">
        <f t="shared" si="86"/>
        <v>0.35858529451300786</v>
      </c>
      <c r="I185" s="36">
        <f t="shared" si="81"/>
        <v>0.86507999636066946</v>
      </c>
      <c r="J185" s="36">
        <f t="shared" si="82"/>
        <v>3.7938377170819729E-2</v>
      </c>
      <c r="K185" s="36">
        <f t="shared" si="83"/>
        <v>0.27545735485123546</v>
      </c>
      <c r="L185" s="37">
        <f t="shared" si="84"/>
        <v>0.27545735485123546</v>
      </c>
    </row>
    <row r="186" spans="3:12" x14ac:dyDescent="0.25">
      <c r="K186" s="38">
        <f>SUM(K176:K185)</f>
        <v>2.5803815867067756</v>
      </c>
      <c r="L186" s="38">
        <f>SUM(L176:L185)</f>
        <v>0.83636123218143033</v>
      </c>
    </row>
    <row r="187" spans="3:12" x14ac:dyDescent="0.25">
      <c r="J187" t="s">
        <v>80</v>
      </c>
      <c r="K187" s="36">
        <f>G176-0.01*K186</f>
        <v>0.48069088598059379</v>
      </c>
      <c r="L187" s="37">
        <f>H176-0.01*L186</f>
        <v>0.35022168219119354</v>
      </c>
    </row>
    <row r="189" spans="3:12" x14ac:dyDescent="0.25">
      <c r="E189" s="48" t="s">
        <v>48</v>
      </c>
      <c r="F189" s="48"/>
      <c r="K189" t="s">
        <v>71</v>
      </c>
      <c r="L189" t="s">
        <v>72</v>
      </c>
    </row>
    <row r="190" spans="3:12" x14ac:dyDescent="0.25">
      <c r="C190" t="s">
        <v>53</v>
      </c>
      <c r="D190" t="s">
        <v>54</v>
      </c>
      <c r="E190" t="s">
        <v>53</v>
      </c>
      <c r="F190" t="s">
        <v>54</v>
      </c>
      <c r="G190" t="s">
        <v>74</v>
      </c>
      <c r="H190" t="s">
        <v>75</v>
      </c>
      <c r="I190" t="s">
        <v>76</v>
      </c>
      <c r="J190" t="s">
        <v>77</v>
      </c>
      <c r="K190" t="s">
        <v>78</v>
      </c>
      <c r="L190" t="s">
        <v>79</v>
      </c>
    </row>
    <row r="191" spans="3:12" x14ac:dyDescent="0.25">
      <c r="C191">
        <v>1050</v>
      </c>
      <c r="D191">
        <v>189000</v>
      </c>
      <c r="E191" s="36">
        <f t="shared" ref="E191:E200" si="87">(C191-MIN($C$86:$C$95))/(MAX($C$86:$C$95)-MIN($C$86:$C$95))</f>
        <v>0</v>
      </c>
      <c r="F191" s="36">
        <f t="shared" ref="F191:F200" si="88">(D191-MIN($D$86:$D$95))/(MAX($D$86:$D$95)-MIN($D$86:$D$95))</f>
        <v>0</v>
      </c>
      <c r="G191" s="36">
        <f>$K$187</f>
        <v>0.48069088598059379</v>
      </c>
      <c r="H191" s="37">
        <f>$L$187</f>
        <v>0.35022168219119354</v>
      </c>
      <c r="I191" s="36">
        <f t="shared" ref="I191:I200" si="89">G191+H191*E191</f>
        <v>0.48069088598059379</v>
      </c>
      <c r="J191" s="36">
        <f t="shared" ref="J191:J200" si="90">(F191-I191)^2/2</f>
        <v>0.11553186393240411</v>
      </c>
      <c r="K191" s="36">
        <f t="shared" ref="K191:K200" si="91">-(F191-I191)</f>
        <v>0.48069088598059379</v>
      </c>
      <c r="L191" s="37">
        <f t="shared" ref="L191:L200" si="92">-(F191-I191)*E191</f>
        <v>0</v>
      </c>
    </row>
    <row r="192" spans="3:12" x14ac:dyDescent="0.25">
      <c r="C192">
        <v>1200</v>
      </c>
      <c r="D192">
        <v>225000</v>
      </c>
      <c r="E192" s="36">
        <f t="shared" si="87"/>
        <v>0.11538461538461539</v>
      </c>
      <c r="F192" s="36">
        <f t="shared" si="88"/>
        <v>0.16981132075471697</v>
      </c>
      <c r="G192" s="36">
        <f t="shared" ref="G192:G200" si="93">$K$187</f>
        <v>0.48069088598059379</v>
      </c>
      <c r="H192" s="37">
        <f t="shared" ref="H192:H200" si="94">$L$187</f>
        <v>0.35022168219119354</v>
      </c>
      <c r="I192" s="36">
        <f t="shared" si="89"/>
        <v>0.52110108007957767</v>
      </c>
      <c r="J192" s="36">
        <f t="shared" si="90"/>
        <v>6.170224750325929E-2</v>
      </c>
      <c r="K192" s="36">
        <f t="shared" si="91"/>
        <v>0.35128975932486073</v>
      </c>
      <c r="L192" s="37">
        <f t="shared" si="92"/>
        <v>4.0533433768253163E-2</v>
      </c>
    </row>
    <row r="193" spans="3:12" x14ac:dyDescent="0.25">
      <c r="C193">
        <v>1375</v>
      </c>
      <c r="D193">
        <v>306000</v>
      </c>
      <c r="E193" s="36">
        <f t="shared" si="87"/>
        <v>0.25</v>
      </c>
      <c r="F193" s="36">
        <f t="shared" si="88"/>
        <v>0.55188679245283023</v>
      </c>
      <c r="G193" s="36">
        <f t="shared" si="93"/>
        <v>0.48069088598059379</v>
      </c>
      <c r="H193" s="37">
        <f t="shared" si="94"/>
        <v>0.35022168219119354</v>
      </c>
      <c r="I193" s="36">
        <f t="shared" si="89"/>
        <v>0.56824630652839214</v>
      </c>
      <c r="J193" s="36">
        <f t="shared" si="90"/>
        <v>1.3381685039425413E-4</v>
      </c>
      <c r="K193" s="36">
        <f t="shared" si="91"/>
        <v>1.635951407556191E-2</v>
      </c>
      <c r="L193" s="37">
        <f t="shared" si="92"/>
        <v>4.0898785188904774E-3</v>
      </c>
    </row>
    <row r="194" spans="3:12" x14ac:dyDescent="0.25">
      <c r="C194">
        <v>1400</v>
      </c>
      <c r="D194">
        <v>300000</v>
      </c>
      <c r="E194" s="36">
        <f t="shared" si="87"/>
        <v>0.26923076923076922</v>
      </c>
      <c r="F194" s="36">
        <f t="shared" si="88"/>
        <v>0.52358490566037741</v>
      </c>
      <c r="G194" s="36">
        <f t="shared" si="93"/>
        <v>0.48069088598059379</v>
      </c>
      <c r="H194" s="37">
        <f t="shared" si="94"/>
        <v>0.35022168219119354</v>
      </c>
      <c r="I194" s="36">
        <f t="shared" si="89"/>
        <v>0.57498133887822278</v>
      </c>
      <c r="J194" s="36">
        <f t="shared" si="90"/>
        <v>1.3207966737582195E-3</v>
      </c>
      <c r="K194" s="36">
        <f t="shared" si="91"/>
        <v>5.1396433217845372E-2</v>
      </c>
      <c r="L194" s="37">
        <f t="shared" si="92"/>
        <v>1.3837501250958369E-2</v>
      </c>
    </row>
    <row r="195" spans="3:12" x14ac:dyDescent="0.25">
      <c r="C195">
        <v>1550</v>
      </c>
      <c r="D195">
        <v>265000</v>
      </c>
      <c r="E195" s="36">
        <f t="shared" si="87"/>
        <v>0.38461538461538464</v>
      </c>
      <c r="F195" s="36">
        <f t="shared" si="88"/>
        <v>0.35849056603773582</v>
      </c>
      <c r="G195" s="36">
        <f t="shared" si="93"/>
        <v>0.48069088598059379</v>
      </c>
      <c r="H195" s="37">
        <f t="shared" si="94"/>
        <v>0.35022168219119354</v>
      </c>
      <c r="I195" s="36">
        <f t="shared" si="89"/>
        <v>0.61539153297720672</v>
      </c>
      <c r="J195" s="36">
        <f t="shared" si="90"/>
        <v>3.2999053407217559E-2</v>
      </c>
      <c r="K195" s="36">
        <f t="shared" si="91"/>
        <v>0.2569009669394709</v>
      </c>
      <c r="L195" s="37">
        <f t="shared" si="92"/>
        <v>9.8808064207488819E-2</v>
      </c>
    </row>
    <row r="196" spans="3:12" x14ac:dyDescent="0.25">
      <c r="C196">
        <v>1600</v>
      </c>
      <c r="D196">
        <v>208000</v>
      </c>
      <c r="E196" s="36">
        <f t="shared" si="87"/>
        <v>0.42307692307692307</v>
      </c>
      <c r="F196" s="36">
        <f t="shared" si="88"/>
        <v>8.9622641509433956E-2</v>
      </c>
      <c r="G196" s="36">
        <f t="shared" si="93"/>
        <v>0.48069088598059379</v>
      </c>
      <c r="H196" s="37">
        <f t="shared" si="94"/>
        <v>0.35022168219119354</v>
      </c>
      <c r="I196" s="36">
        <f t="shared" si="89"/>
        <v>0.628861597676868</v>
      </c>
      <c r="J196" s="36">
        <f t="shared" si="90"/>
        <v>0.14538932592427189</v>
      </c>
      <c r="K196" s="36">
        <f t="shared" si="91"/>
        <v>0.539238956167434</v>
      </c>
      <c r="L196" s="37">
        <f t="shared" si="92"/>
        <v>0.22813955837852976</v>
      </c>
    </row>
    <row r="197" spans="3:12" x14ac:dyDescent="0.25">
      <c r="C197">
        <v>1625</v>
      </c>
      <c r="D197">
        <v>235000</v>
      </c>
      <c r="E197" s="36">
        <f t="shared" si="87"/>
        <v>0.44230769230769229</v>
      </c>
      <c r="F197" s="36">
        <f t="shared" si="88"/>
        <v>0.21698113207547171</v>
      </c>
      <c r="G197" s="36">
        <f t="shared" si="93"/>
        <v>0.48069088598059379</v>
      </c>
      <c r="H197" s="37">
        <f t="shared" si="94"/>
        <v>0.35022168219119354</v>
      </c>
      <c r="I197" s="36">
        <f t="shared" si="89"/>
        <v>0.63559663002669864</v>
      </c>
      <c r="J197" s="36">
        <f t="shared" si="90"/>
        <v>8.7619467562476835E-2</v>
      </c>
      <c r="K197" s="36">
        <f t="shared" si="91"/>
        <v>0.41861549795122693</v>
      </c>
      <c r="L197" s="37">
        <f t="shared" si="92"/>
        <v>0.18515685486304267</v>
      </c>
    </row>
    <row r="198" spans="3:12" x14ac:dyDescent="0.25">
      <c r="C198">
        <v>1765</v>
      </c>
      <c r="D198">
        <v>305000</v>
      </c>
      <c r="E198" s="36">
        <f t="shared" si="87"/>
        <v>0.55000000000000004</v>
      </c>
      <c r="F198" s="36">
        <f t="shared" si="88"/>
        <v>0.54716981132075471</v>
      </c>
      <c r="G198" s="36">
        <f t="shared" si="93"/>
        <v>0.48069088598059379</v>
      </c>
      <c r="H198" s="37">
        <f t="shared" si="94"/>
        <v>0.35022168219119354</v>
      </c>
      <c r="I198" s="36">
        <f t="shared" si="89"/>
        <v>0.67331281118575026</v>
      </c>
      <c r="J198" s="36">
        <f t="shared" si="90"/>
        <v>7.9560282074701335E-3</v>
      </c>
      <c r="K198" s="36">
        <f t="shared" si="91"/>
        <v>0.12614299986499555</v>
      </c>
      <c r="L198" s="37">
        <f t="shared" si="92"/>
        <v>6.9378649925747563E-2</v>
      </c>
    </row>
    <row r="199" spans="3:12" x14ac:dyDescent="0.25">
      <c r="C199">
        <v>2250</v>
      </c>
      <c r="D199">
        <v>401000</v>
      </c>
      <c r="E199" s="36">
        <f t="shared" si="87"/>
        <v>0.92307692307692313</v>
      </c>
      <c r="F199" s="36">
        <f t="shared" si="88"/>
        <v>1</v>
      </c>
      <c r="G199" s="36">
        <f t="shared" si="93"/>
        <v>0.48069088598059379</v>
      </c>
      <c r="H199" s="37">
        <f t="shared" si="94"/>
        <v>0.35022168219119354</v>
      </c>
      <c r="I199" s="36">
        <f t="shared" si="89"/>
        <v>0.80397243877246471</v>
      </c>
      <c r="J199" s="36">
        <f t="shared" si="90"/>
        <v>1.9213402380407547E-2</v>
      </c>
      <c r="K199" s="36">
        <f t="shared" si="91"/>
        <v>-0.19602756122753529</v>
      </c>
      <c r="L199" s="37">
        <f t="shared" si="92"/>
        <v>-0.18094851805618642</v>
      </c>
    </row>
    <row r="200" spans="3:12" x14ac:dyDescent="0.25">
      <c r="C200">
        <v>2350</v>
      </c>
      <c r="D200">
        <v>314000</v>
      </c>
      <c r="E200" s="36">
        <f t="shared" si="87"/>
        <v>1</v>
      </c>
      <c r="F200" s="36">
        <f t="shared" si="88"/>
        <v>0.589622641509434</v>
      </c>
      <c r="G200" s="36">
        <f t="shared" si="93"/>
        <v>0.48069088598059379</v>
      </c>
      <c r="H200" s="37">
        <f t="shared" si="94"/>
        <v>0.35022168219119354</v>
      </c>
      <c r="I200" s="36">
        <f t="shared" si="89"/>
        <v>0.83091256817178727</v>
      </c>
      <c r="J200" s="36">
        <f t="shared" si="90"/>
        <v>2.9110414354361909E-2</v>
      </c>
      <c r="K200" s="36">
        <f t="shared" si="91"/>
        <v>0.24128992666235327</v>
      </c>
      <c r="L200" s="37">
        <f t="shared" si="92"/>
        <v>0.24128992666235327</v>
      </c>
    </row>
    <row r="201" spans="3:12" x14ac:dyDescent="0.25">
      <c r="K201" s="38">
        <f>SUM(K191:K200)</f>
        <v>2.2858973789568067</v>
      </c>
      <c r="L201" s="38">
        <f>SUM(L191:L200)</f>
        <v>0.70028534951907773</v>
      </c>
    </row>
    <row r="202" spans="3:12" x14ac:dyDescent="0.25">
      <c r="J202" t="s">
        <v>80</v>
      </c>
      <c r="K202" s="36">
        <f>G191-0.01*K201</f>
        <v>0.4578319121910257</v>
      </c>
      <c r="L202" s="37">
        <f>H191-0.01*L201</f>
        <v>0.34321882869600279</v>
      </c>
    </row>
    <row r="204" spans="3:12" x14ac:dyDescent="0.25">
      <c r="E204" s="48" t="s">
        <v>48</v>
      </c>
      <c r="F204" s="48"/>
      <c r="K204" t="s">
        <v>71</v>
      </c>
      <c r="L204" t="s">
        <v>72</v>
      </c>
    </row>
    <row r="205" spans="3:12" x14ac:dyDescent="0.25">
      <c r="C205" t="s">
        <v>53</v>
      </c>
      <c r="D205" t="s">
        <v>54</v>
      </c>
      <c r="E205" t="s">
        <v>53</v>
      </c>
      <c r="F205" t="s">
        <v>54</v>
      </c>
      <c r="G205" t="s">
        <v>74</v>
      </c>
      <c r="H205" t="s">
        <v>75</v>
      </c>
      <c r="I205" t="s">
        <v>76</v>
      </c>
      <c r="J205" t="s">
        <v>77</v>
      </c>
      <c r="K205" t="s">
        <v>78</v>
      </c>
      <c r="L205" t="s">
        <v>79</v>
      </c>
    </row>
    <row r="206" spans="3:12" x14ac:dyDescent="0.25">
      <c r="C206">
        <v>1050</v>
      </c>
      <c r="D206">
        <v>189000</v>
      </c>
      <c r="E206" s="36">
        <f t="shared" ref="E206:E215" si="95">(C206-MIN($C$86:$C$95))/(MAX($C$86:$C$95)-MIN($C$86:$C$95))</f>
        <v>0</v>
      </c>
      <c r="F206" s="36">
        <f t="shared" ref="F206:F215" si="96">(D206-MIN($D$86:$D$95))/(MAX($D$86:$D$95)-MIN($D$86:$D$95))</f>
        <v>0</v>
      </c>
      <c r="G206" s="36">
        <f>$K$202</f>
        <v>0.4578319121910257</v>
      </c>
      <c r="H206" s="37">
        <f>$L$202</f>
        <v>0.34321882869600279</v>
      </c>
      <c r="I206" s="36">
        <f t="shared" ref="I206:I215" si="97">G206+H206*E206</f>
        <v>0.4578319121910257</v>
      </c>
      <c r="J206" s="36">
        <f t="shared" ref="J206:J215" si="98">(F206-I206)^2/2</f>
        <v>0.10480502991024554</v>
      </c>
      <c r="K206" s="36">
        <f t="shared" ref="K206:K215" si="99">-(F206-I206)</f>
        <v>0.4578319121910257</v>
      </c>
      <c r="L206" s="37">
        <f t="shared" ref="L206:L215" si="100">-(F206-I206)*E206</f>
        <v>0</v>
      </c>
    </row>
    <row r="207" spans="3:12" x14ac:dyDescent="0.25">
      <c r="C207">
        <v>1200</v>
      </c>
      <c r="D207">
        <v>225000</v>
      </c>
      <c r="E207" s="36">
        <f t="shared" si="95"/>
        <v>0.11538461538461539</v>
      </c>
      <c r="F207" s="36">
        <f t="shared" si="96"/>
        <v>0.16981132075471697</v>
      </c>
      <c r="G207" s="36">
        <f t="shared" ref="G207:G215" si="101">$K$202</f>
        <v>0.4578319121910257</v>
      </c>
      <c r="H207" s="37">
        <f t="shared" ref="H207:H215" si="102">$L$202</f>
        <v>0.34321882869600279</v>
      </c>
      <c r="I207" s="36">
        <f t="shared" si="97"/>
        <v>0.49743408473287221</v>
      </c>
      <c r="J207" s="36">
        <f t="shared" si="98"/>
        <v>5.3668337738343015E-2</v>
      </c>
      <c r="K207" s="36">
        <f t="shared" si="99"/>
        <v>0.32762276397815526</v>
      </c>
      <c r="L207" s="37">
        <f t="shared" si="100"/>
        <v>3.7802626612864071E-2</v>
      </c>
    </row>
    <row r="208" spans="3:12" x14ac:dyDescent="0.25">
      <c r="C208">
        <v>1375</v>
      </c>
      <c r="D208">
        <v>306000</v>
      </c>
      <c r="E208" s="36">
        <f t="shared" si="95"/>
        <v>0.25</v>
      </c>
      <c r="F208" s="36">
        <f t="shared" si="96"/>
        <v>0.55188679245283023</v>
      </c>
      <c r="G208" s="36">
        <f t="shared" si="101"/>
        <v>0.4578319121910257</v>
      </c>
      <c r="H208" s="37">
        <f t="shared" si="102"/>
        <v>0.34321882869600279</v>
      </c>
      <c r="I208" s="36">
        <f t="shared" si="97"/>
        <v>0.54363661936502639</v>
      </c>
      <c r="J208" s="36">
        <f t="shared" si="98"/>
        <v>3.4032677989361432E-5</v>
      </c>
      <c r="K208" s="36">
        <f t="shared" si="99"/>
        <v>-8.2501730878038471E-3</v>
      </c>
      <c r="L208" s="37">
        <f t="shared" si="100"/>
        <v>-2.0625432719509618E-3</v>
      </c>
    </row>
    <row r="209" spans="3:12" x14ac:dyDescent="0.25">
      <c r="C209">
        <v>1400</v>
      </c>
      <c r="D209">
        <v>300000</v>
      </c>
      <c r="E209" s="36">
        <f t="shared" si="95"/>
        <v>0.26923076923076922</v>
      </c>
      <c r="F209" s="36">
        <f t="shared" si="96"/>
        <v>0.52358490566037741</v>
      </c>
      <c r="G209" s="36">
        <f t="shared" si="101"/>
        <v>0.4578319121910257</v>
      </c>
      <c r="H209" s="37">
        <f t="shared" si="102"/>
        <v>0.34321882869600279</v>
      </c>
      <c r="I209" s="36">
        <f t="shared" si="97"/>
        <v>0.55023698145533417</v>
      </c>
      <c r="J209" s="36">
        <f t="shared" si="98"/>
        <v>3.5516657209006013E-4</v>
      </c>
      <c r="K209" s="36">
        <f t="shared" si="99"/>
        <v>2.6652075794956764E-2</v>
      </c>
      <c r="L209" s="37">
        <f t="shared" si="100"/>
        <v>7.1755588678729743E-3</v>
      </c>
    </row>
    <row r="210" spans="3:12" x14ac:dyDescent="0.25">
      <c r="C210">
        <v>1550</v>
      </c>
      <c r="D210">
        <v>265000</v>
      </c>
      <c r="E210" s="36">
        <f t="shared" si="95"/>
        <v>0.38461538461538464</v>
      </c>
      <c r="F210" s="36">
        <f t="shared" si="96"/>
        <v>0.35849056603773582</v>
      </c>
      <c r="G210" s="36">
        <f t="shared" si="101"/>
        <v>0.4578319121910257</v>
      </c>
      <c r="H210" s="37">
        <f t="shared" si="102"/>
        <v>0.34321882869600279</v>
      </c>
      <c r="I210" s="36">
        <f t="shared" si="97"/>
        <v>0.58983915399718057</v>
      </c>
      <c r="J210" s="36">
        <f t="shared" si="98"/>
        <v>2.676108457541447E-2</v>
      </c>
      <c r="K210" s="36">
        <f t="shared" si="99"/>
        <v>0.23134858795944474</v>
      </c>
      <c r="L210" s="37">
        <f t="shared" si="100"/>
        <v>8.8980226138247978E-2</v>
      </c>
    </row>
    <row r="211" spans="3:12" x14ac:dyDescent="0.25">
      <c r="C211">
        <v>1600</v>
      </c>
      <c r="D211">
        <v>208000</v>
      </c>
      <c r="E211" s="36">
        <f t="shared" si="95"/>
        <v>0.42307692307692307</v>
      </c>
      <c r="F211" s="36">
        <f t="shared" si="96"/>
        <v>8.9622641509433956E-2</v>
      </c>
      <c r="G211" s="36">
        <f t="shared" si="101"/>
        <v>0.4578319121910257</v>
      </c>
      <c r="H211" s="37">
        <f t="shared" si="102"/>
        <v>0.34321882869600279</v>
      </c>
      <c r="I211" s="36">
        <f t="shared" si="97"/>
        <v>0.60303987817779614</v>
      </c>
      <c r="J211" s="36">
        <f t="shared" si="98"/>
        <v>0.13179862945408849</v>
      </c>
      <c r="K211" s="36">
        <f t="shared" si="99"/>
        <v>0.51341723666836214</v>
      </c>
      <c r="L211" s="37">
        <f t="shared" si="100"/>
        <v>0.21721498474430706</v>
      </c>
    </row>
    <row r="212" spans="3:12" x14ac:dyDescent="0.25">
      <c r="C212">
        <v>1625</v>
      </c>
      <c r="D212">
        <v>235000</v>
      </c>
      <c r="E212" s="36">
        <f t="shared" si="95"/>
        <v>0.44230769230769229</v>
      </c>
      <c r="F212" s="36">
        <f t="shared" si="96"/>
        <v>0.21698113207547171</v>
      </c>
      <c r="G212" s="36">
        <f t="shared" si="101"/>
        <v>0.4578319121910257</v>
      </c>
      <c r="H212" s="37">
        <f t="shared" si="102"/>
        <v>0.34321882869600279</v>
      </c>
      <c r="I212" s="36">
        <f t="shared" si="97"/>
        <v>0.60964024026810382</v>
      </c>
      <c r="J212" s="36">
        <f t="shared" si="98"/>
        <v>7.7090587623316581E-2</v>
      </c>
      <c r="K212" s="36">
        <f t="shared" si="99"/>
        <v>0.39265910819263211</v>
      </c>
      <c r="L212" s="37">
        <f t="shared" si="100"/>
        <v>0.17367614400827958</v>
      </c>
    </row>
    <row r="213" spans="3:12" x14ac:dyDescent="0.25">
      <c r="C213">
        <v>1765</v>
      </c>
      <c r="D213">
        <v>305000</v>
      </c>
      <c r="E213" s="36">
        <f t="shared" si="95"/>
        <v>0.55000000000000004</v>
      </c>
      <c r="F213" s="36">
        <f t="shared" si="96"/>
        <v>0.54716981132075471</v>
      </c>
      <c r="G213" s="36">
        <f t="shared" si="101"/>
        <v>0.4578319121910257</v>
      </c>
      <c r="H213" s="37">
        <f t="shared" si="102"/>
        <v>0.34321882869600279</v>
      </c>
      <c r="I213" s="36">
        <f t="shared" si="97"/>
        <v>0.64660226797382725</v>
      </c>
      <c r="J213" s="36">
        <f t="shared" si="98"/>
        <v>4.9434067180325753E-3</v>
      </c>
      <c r="K213" s="36">
        <f t="shared" si="99"/>
        <v>9.9432456653072543E-2</v>
      </c>
      <c r="L213" s="37">
        <f t="shared" si="100"/>
        <v>5.46878511591899E-2</v>
      </c>
    </row>
    <row r="214" spans="3:12" x14ac:dyDescent="0.25">
      <c r="C214">
        <v>2250</v>
      </c>
      <c r="D214">
        <v>401000</v>
      </c>
      <c r="E214" s="36">
        <f t="shared" si="95"/>
        <v>0.92307692307692313</v>
      </c>
      <c r="F214" s="36">
        <f t="shared" si="96"/>
        <v>1</v>
      </c>
      <c r="G214" s="36">
        <f t="shared" si="101"/>
        <v>0.4578319121910257</v>
      </c>
      <c r="H214" s="37">
        <f t="shared" si="102"/>
        <v>0.34321882869600279</v>
      </c>
      <c r="I214" s="36">
        <f t="shared" si="97"/>
        <v>0.77464929252579751</v>
      </c>
      <c r="J214" s="36">
        <f t="shared" si="98"/>
        <v>2.5391470679561792E-2</v>
      </c>
      <c r="K214" s="36">
        <f t="shared" si="99"/>
        <v>-0.22535070747420249</v>
      </c>
      <c r="L214" s="37">
        <f t="shared" si="100"/>
        <v>-0.20801603766849461</v>
      </c>
    </row>
    <row r="215" spans="3:12" x14ac:dyDescent="0.25">
      <c r="C215">
        <v>2350</v>
      </c>
      <c r="D215">
        <v>314000</v>
      </c>
      <c r="E215" s="36">
        <f t="shared" si="95"/>
        <v>1</v>
      </c>
      <c r="F215" s="36">
        <f t="shared" si="96"/>
        <v>0.589622641509434</v>
      </c>
      <c r="G215" s="36">
        <f t="shared" si="101"/>
        <v>0.4578319121910257</v>
      </c>
      <c r="H215" s="37">
        <f t="shared" si="102"/>
        <v>0.34321882869600279</v>
      </c>
      <c r="I215" s="36">
        <f t="shared" si="97"/>
        <v>0.80105074088702843</v>
      </c>
      <c r="J215" s="36">
        <f t="shared" si="98"/>
        <v>2.2350920603210974E-2</v>
      </c>
      <c r="K215" s="36">
        <f t="shared" si="99"/>
        <v>0.21142809937759444</v>
      </c>
      <c r="L215" s="37">
        <f t="shared" si="100"/>
        <v>0.21142809937759444</v>
      </c>
    </row>
    <row r="216" spans="3:12" x14ac:dyDescent="0.25">
      <c r="K216" s="38">
        <f>SUM(K206:K215)</f>
        <v>2.0267913602532373</v>
      </c>
      <c r="L216" s="38">
        <f>SUM(L206:L215)</f>
        <v>0.58088690996791048</v>
      </c>
    </row>
    <row r="217" spans="3:12" x14ac:dyDescent="0.25">
      <c r="J217" t="s">
        <v>80</v>
      </c>
      <c r="K217" s="36">
        <f>G206-0.01*K216</f>
        <v>0.43756399858849332</v>
      </c>
      <c r="L217" s="37">
        <f>H206-0.01*L216</f>
        <v>0.33740995959632369</v>
      </c>
    </row>
    <row r="219" spans="3:12" x14ac:dyDescent="0.25">
      <c r="E219" s="48" t="s">
        <v>48</v>
      </c>
      <c r="F219" s="48"/>
      <c r="K219" t="s">
        <v>71</v>
      </c>
      <c r="L219" t="s">
        <v>72</v>
      </c>
    </row>
    <row r="220" spans="3:12" x14ac:dyDescent="0.25">
      <c r="C220" t="s">
        <v>53</v>
      </c>
      <c r="D220" t="s">
        <v>54</v>
      </c>
      <c r="E220" t="s">
        <v>53</v>
      </c>
      <c r="F220" t="s">
        <v>54</v>
      </c>
      <c r="G220" t="s">
        <v>74</v>
      </c>
      <c r="H220" t="s">
        <v>75</v>
      </c>
      <c r="I220" t="s">
        <v>76</v>
      </c>
      <c r="J220" t="s">
        <v>77</v>
      </c>
      <c r="K220" t="s">
        <v>78</v>
      </c>
      <c r="L220" t="s">
        <v>79</v>
      </c>
    </row>
    <row r="221" spans="3:12" x14ac:dyDescent="0.25">
      <c r="C221">
        <v>1050</v>
      </c>
      <c r="D221">
        <v>189000</v>
      </c>
      <c r="E221" s="36">
        <f t="shared" ref="E221:E230" si="103">(C221-MIN($C$86:$C$95))/(MAX($C$86:$C$95)-MIN($C$86:$C$95))</f>
        <v>0</v>
      </c>
      <c r="F221" s="36">
        <f t="shared" ref="F221:F230" si="104">(D221-MIN($D$86:$D$95))/(MAX($D$86:$D$95)-MIN($D$86:$D$95))</f>
        <v>0</v>
      </c>
      <c r="G221" s="36">
        <f>$K$217</f>
        <v>0.43756399858849332</v>
      </c>
      <c r="H221" s="37">
        <f>$L$217</f>
        <v>0.33740995959632369</v>
      </c>
      <c r="I221" s="36">
        <f t="shared" ref="I221:I230" si="105">G221+H221*E221</f>
        <v>0.43756399858849332</v>
      </c>
      <c r="J221" s="36">
        <f t="shared" ref="J221:J230" si="106">(F221-I221)^2/2</f>
        <v>9.5731126430375485E-2</v>
      </c>
      <c r="K221" s="36">
        <f t="shared" ref="K221:K230" si="107">-(F221-I221)</f>
        <v>0.43756399858849332</v>
      </c>
      <c r="L221" s="37">
        <f t="shared" ref="L221:L230" si="108">-(F221-I221)*E221</f>
        <v>0</v>
      </c>
    </row>
    <row r="222" spans="3:12" x14ac:dyDescent="0.25">
      <c r="C222">
        <v>1200</v>
      </c>
      <c r="D222">
        <v>225000</v>
      </c>
      <c r="E222" s="36">
        <f t="shared" si="103"/>
        <v>0.11538461538461539</v>
      </c>
      <c r="F222" s="36">
        <f t="shared" si="104"/>
        <v>0.16981132075471697</v>
      </c>
      <c r="G222" s="36">
        <f t="shared" ref="G222:G230" si="109">$K$217</f>
        <v>0.43756399858849332</v>
      </c>
      <c r="H222" s="37">
        <f t="shared" ref="H222:H230" si="110">$L$217</f>
        <v>0.33740995959632369</v>
      </c>
      <c r="I222" s="36">
        <f t="shared" si="105"/>
        <v>0.47649591700345373</v>
      </c>
      <c r="J222" s="36">
        <f t="shared" si="106"/>
        <v>4.7027720788125352E-2</v>
      </c>
      <c r="K222" s="36">
        <f t="shared" si="107"/>
        <v>0.30668459624873678</v>
      </c>
      <c r="L222" s="37">
        <f t="shared" si="108"/>
        <v>3.5386684182546556E-2</v>
      </c>
    </row>
    <row r="223" spans="3:12" x14ac:dyDescent="0.25">
      <c r="C223">
        <v>1375</v>
      </c>
      <c r="D223">
        <v>306000</v>
      </c>
      <c r="E223" s="36">
        <f t="shared" si="103"/>
        <v>0.25</v>
      </c>
      <c r="F223" s="36">
        <f t="shared" si="104"/>
        <v>0.55188679245283023</v>
      </c>
      <c r="G223" s="36">
        <f t="shared" si="109"/>
        <v>0.43756399858849332</v>
      </c>
      <c r="H223" s="37">
        <f t="shared" si="110"/>
        <v>0.33740995959632369</v>
      </c>
      <c r="I223" s="36">
        <f t="shared" si="105"/>
        <v>0.52191648848757421</v>
      </c>
      <c r="J223" s="36">
        <f t="shared" si="106"/>
        <v>4.4910955988492027E-4</v>
      </c>
      <c r="K223" s="36">
        <f t="shared" si="107"/>
        <v>-2.9970303965256018E-2</v>
      </c>
      <c r="L223" s="37">
        <f t="shared" si="108"/>
        <v>-7.4925759913140044E-3</v>
      </c>
    </row>
    <row r="224" spans="3:12" x14ac:dyDescent="0.25">
      <c r="C224">
        <v>1400</v>
      </c>
      <c r="D224">
        <v>300000</v>
      </c>
      <c r="E224" s="36">
        <f t="shared" si="103"/>
        <v>0.26923076923076922</v>
      </c>
      <c r="F224" s="36">
        <f t="shared" si="104"/>
        <v>0.52358490566037741</v>
      </c>
      <c r="G224" s="36">
        <f t="shared" si="109"/>
        <v>0.43756399858849332</v>
      </c>
      <c r="H224" s="37">
        <f t="shared" si="110"/>
        <v>0.33740995959632369</v>
      </c>
      <c r="I224" s="36">
        <f t="shared" si="105"/>
        <v>0.52840514155673435</v>
      </c>
      <c r="J224" s="36">
        <f t="shared" si="106"/>
        <v>1.1617337048263992E-5</v>
      </c>
      <c r="K224" s="36">
        <f t="shared" si="107"/>
        <v>4.8202358963569392E-3</v>
      </c>
      <c r="L224" s="37">
        <f t="shared" si="108"/>
        <v>1.2977558182499451E-3</v>
      </c>
    </row>
    <row r="225" spans="3:12" x14ac:dyDescent="0.25">
      <c r="C225">
        <v>1550</v>
      </c>
      <c r="D225">
        <v>265000</v>
      </c>
      <c r="E225" s="36">
        <f t="shared" si="103"/>
        <v>0.38461538461538464</v>
      </c>
      <c r="F225" s="36">
        <f t="shared" si="104"/>
        <v>0.35849056603773582</v>
      </c>
      <c r="G225" s="36">
        <f t="shared" si="109"/>
        <v>0.43756399858849332</v>
      </c>
      <c r="H225" s="37">
        <f t="shared" si="110"/>
        <v>0.33740995959632369</v>
      </c>
      <c r="I225" s="36">
        <f t="shared" si="105"/>
        <v>0.5673370599716947</v>
      </c>
      <c r="J225" s="36">
        <f t="shared" si="106"/>
        <v>2.1808429014253561E-2</v>
      </c>
      <c r="K225" s="36">
        <f t="shared" si="107"/>
        <v>0.20884649393395888</v>
      </c>
      <c r="L225" s="37">
        <f t="shared" si="108"/>
        <v>8.0325574589984183E-2</v>
      </c>
    </row>
    <row r="226" spans="3:12" x14ac:dyDescent="0.25">
      <c r="C226">
        <v>1600</v>
      </c>
      <c r="D226">
        <v>208000</v>
      </c>
      <c r="E226" s="36">
        <f t="shared" si="103"/>
        <v>0.42307692307692307</v>
      </c>
      <c r="F226" s="36">
        <f t="shared" si="104"/>
        <v>8.9622641509433956E-2</v>
      </c>
      <c r="G226" s="36">
        <f t="shared" si="109"/>
        <v>0.43756399858849332</v>
      </c>
      <c r="H226" s="37">
        <f t="shared" si="110"/>
        <v>0.33740995959632369</v>
      </c>
      <c r="I226" s="36">
        <f t="shared" si="105"/>
        <v>0.58031436611001486</v>
      </c>
      <c r="J226" s="36">
        <f t="shared" si="106"/>
        <v>0.12038918429574617</v>
      </c>
      <c r="K226" s="36">
        <f t="shared" si="107"/>
        <v>0.49069172460058091</v>
      </c>
      <c r="L226" s="37">
        <f t="shared" si="108"/>
        <v>0.2076003450233227</v>
      </c>
    </row>
    <row r="227" spans="3:12" x14ac:dyDescent="0.25">
      <c r="C227">
        <v>1625</v>
      </c>
      <c r="D227">
        <v>235000</v>
      </c>
      <c r="E227" s="36">
        <f t="shared" si="103"/>
        <v>0.44230769230769229</v>
      </c>
      <c r="F227" s="36">
        <f t="shared" si="104"/>
        <v>0.21698113207547171</v>
      </c>
      <c r="G227" s="36">
        <f t="shared" si="109"/>
        <v>0.43756399858849332</v>
      </c>
      <c r="H227" s="37">
        <f t="shared" si="110"/>
        <v>0.33740995959632369</v>
      </c>
      <c r="I227" s="36">
        <f t="shared" si="105"/>
        <v>0.58680301917917488</v>
      </c>
      <c r="J227" s="36">
        <f t="shared" si="106"/>
        <v>6.8384114090472084E-2</v>
      </c>
      <c r="K227" s="36">
        <f t="shared" si="107"/>
        <v>0.36982188710370317</v>
      </c>
      <c r="L227" s="37">
        <f t="shared" si="108"/>
        <v>0.16357506544971487</v>
      </c>
    </row>
    <row r="228" spans="3:12" x14ac:dyDescent="0.25">
      <c r="C228">
        <v>1765</v>
      </c>
      <c r="D228">
        <v>305000</v>
      </c>
      <c r="E228" s="36">
        <f t="shared" si="103"/>
        <v>0.55000000000000004</v>
      </c>
      <c r="F228" s="36">
        <f t="shared" si="104"/>
        <v>0.54716981132075471</v>
      </c>
      <c r="G228" s="36">
        <f t="shared" si="109"/>
        <v>0.43756399858849332</v>
      </c>
      <c r="H228" s="37">
        <f t="shared" si="110"/>
        <v>0.33740995959632369</v>
      </c>
      <c r="I228" s="36">
        <f t="shared" si="105"/>
        <v>0.62313947636647138</v>
      </c>
      <c r="J228" s="36">
        <f t="shared" si="106"/>
        <v>2.8856950035791927E-3</v>
      </c>
      <c r="K228" s="36">
        <f t="shared" si="107"/>
        <v>7.5969665045716672E-2</v>
      </c>
      <c r="L228" s="37">
        <f t="shared" si="108"/>
        <v>4.1783315775144172E-2</v>
      </c>
    </row>
    <row r="229" spans="3:12" x14ac:dyDescent="0.25">
      <c r="C229">
        <v>2250</v>
      </c>
      <c r="D229">
        <v>401000</v>
      </c>
      <c r="E229" s="36">
        <f t="shared" si="103"/>
        <v>0.92307692307692313</v>
      </c>
      <c r="F229" s="36">
        <f t="shared" si="104"/>
        <v>1</v>
      </c>
      <c r="G229" s="36">
        <f t="shared" si="109"/>
        <v>0.43756399858849332</v>
      </c>
      <c r="H229" s="37">
        <f t="shared" si="110"/>
        <v>0.33740995959632369</v>
      </c>
      <c r="I229" s="36">
        <f t="shared" si="105"/>
        <v>0.74901934590817676</v>
      </c>
      <c r="J229" s="36">
        <f t="shared" si="106"/>
        <v>3.1495644364179717E-2</v>
      </c>
      <c r="K229" s="36">
        <f t="shared" si="107"/>
        <v>-0.25098065409182324</v>
      </c>
      <c r="L229" s="37">
        <f t="shared" si="108"/>
        <v>-0.23167444993091377</v>
      </c>
    </row>
    <row r="230" spans="3:12" x14ac:dyDescent="0.25">
      <c r="C230">
        <v>2350</v>
      </c>
      <c r="D230">
        <v>314000</v>
      </c>
      <c r="E230" s="36">
        <f t="shared" si="103"/>
        <v>1</v>
      </c>
      <c r="F230" s="36">
        <f t="shared" si="104"/>
        <v>0.589622641509434</v>
      </c>
      <c r="G230" s="36">
        <f t="shared" si="109"/>
        <v>0.43756399858849332</v>
      </c>
      <c r="H230" s="37">
        <f t="shared" si="110"/>
        <v>0.33740995959632369</v>
      </c>
      <c r="I230" s="36">
        <f t="shared" si="105"/>
        <v>0.77497395818481696</v>
      </c>
      <c r="J230" s="36">
        <f t="shared" si="106"/>
        <v>1.717755529664905E-2</v>
      </c>
      <c r="K230" s="36">
        <f t="shared" si="107"/>
        <v>0.18535131667538296</v>
      </c>
      <c r="L230" s="37">
        <f t="shared" si="108"/>
        <v>0.18535131667538296</v>
      </c>
    </row>
    <row r="231" spans="3:12" x14ac:dyDescent="0.25">
      <c r="K231" s="38">
        <f>SUM(K221:K230)</f>
        <v>1.7987989600358505</v>
      </c>
      <c r="L231" s="38">
        <f>SUM(L221:L230)</f>
        <v>0.47615303159211753</v>
      </c>
    </row>
    <row r="232" spans="3:12" x14ac:dyDescent="0.25">
      <c r="J232" t="s">
        <v>80</v>
      </c>
      <c r="K232" s="36">
        <f>G221-0.01*K231</f>
        <v>0.4195760089881348</v>
      </c>
      <c r="L232" s="37">
        <f>H221-0.01*L231</f>
        <v>0.3326484292804025</v>
      </c>
    </row>
    <row r="234" spans="3:12" x14ac:dyDescent="0.25">
      <c r="E234" s="48" t="s">
        <v>48</v>
      </c>
      <c r="F234" s="48"/>
      <c r="K234" t="s">
        <v>71</v>
      </c>
      <c r="L234" t="s">
        <v>72</v>
      </c>
    </row>
    <row r="235" spans="3:12" x14ac:dyDescent="0.25">
      <c r="C235" t="s">
        <v>53</v>
      </c>
      <c r="D235" t="s">
        <v>54</v>
      </c>
      <c r="E235" t="s">
        <v>53</v>
      </c>
      <c r="F235" t="s">
        <v>54</v>
      </c>
      <c r="G235" t="s">
        <v>74</v>
      </c>
      <c r="H235" t="s">
        <v>75</v>
      </c>
      <c r="I235" t="s">
        <v>76</v>
      </c>
      <c r="J235" t="s">
        <v>77</v>
      </c>
      <c r="K235" t="s">
        <v>78</v>
      </c>
      <c r="L235" t="s">
        <v>79</v>
      </c>
    </row>
    <row r="236" spans="3:12" x14ac:dyDescent="0.25">
      <c r="C236">
        <v>1050</v>
      </c>
      <c r="D236">
        <v>189000</v>
      </c>
      <c r="E236" s="36">
        <f t="shared" ref="E236:E245" si="111">(C236-MIN($C$86:$C$95))/(MAX($C$86:$C$95)-MIN($C$86:$C$95))</f>
        <v>0</v>
      </c>
      <c r="F236" s="36">
        <f t="shared" ref="F236:F245" si="112">(D236-MIN($D$86:$D$95))/(MAX($D$86:$D$95)-MIN($D$86:$D$95))</f>
        <v>0</v>
      </c>
      <c r="G236" s="36">
        <f>$K$232</f>
        <v>0.4195760089881348</v>
      </c>
      <c r="H236" s="37">
        <f>$L$232</f>
        <v>0.3326484292804025</v>
      </c>
      <c r="I236" s="36">
        <f t="shared" ref="I236:I245" si="113">G236+H236*E236</f>
        <v>0.4195760089881348</v>
      </c>
      <c r="J236" s="36">
        <f t="shared" ref="J236:J245" si="114">(F236-I236)^2/2</f>
        <v>8.8022013659205686E-2</v>
      </c>
      <c r="K236" s="36">
        <f t="shared" ref="K236:K245" si="115">-(F236-I236)</f>
        <v>0.4195760089881348</v>
      </c>
      <c r="L236" s="37">
        <f t="shared" ref="L236:L245" si="116">-(F236-I236)*E236</f>
        <v>0</v>
      </c>
    </row>
    <row r="237" spans="3:12" x14ac:dyDescent="0.25">
      <c r="C237">
        <v>1200</v>
      </c>
      <c r="D237">
        <v>225000</v>
      </c>
      <c r="E237" s="36">
        <f t="shared" si="111"/>
        <v>0.11538461538461539</v>
      </c>
      <c r="F237" s="36">
        <f t="shared" si="112"/>
        <v>0.16981132075471697</v>
      </c>
      <c r="G237" s="36">
        <f t="shared" ref="G237:G245" si="117">$K$232</f>
        <v>0.4195760089881348</v>
      </c>
      <c r="H237" s="37">
        <f t="shared" ref="H237:H245" si="118">$L$232</f>
        <v>0.3326484292804025</v>
      </c>
      <c r="I237" s="36">
        <f t="shared" si="113"/>
        <v>0.45795852005895049</v>
      </c>
      <c r="J237" s="36">
        <f t="shared" si="114"/>
        <v>4.151440423343683E-2</v>
      </c>
      <c r="K237" s="36">
        <f t="shared" si="115"/>
        <v>0.28814719930423349</v>
      </c>
      <c r="L237" s="37">
        <f t="shared" si="116"/>
        <v>3.3247753765873099E-2</v>
      </c>
    </row>
    <row r="238" spans="3:12" x14ac:dyDescent="0.25">
      <c r="C238">
        <v>1375</v>
      </c>
      <c r="D238">
        <v>306000</v>
      </c>
      <c r="E238" s="36">
        <f t="shared" si="111"/>
        <v>0.25</v>
      </c>
      <c r="F238" s="36">
        <f t="shared" si="112"/>
        <v>0.55188679245283023</v>
      </c>
      <c r="G238" s="36">
        <f t="shared" si="117"/>
        <v>0.4195760089881348</v>
      </c>
      <c r="H238" s="37">
        <f t="shared" si="118"/>
        <v>0.3326484292804025</v>
      </c>
      <c r="I238" s="36">
        <f t="shared" si="113"/>
        <v>0.50273811630823539</v>
      </c>
      <c r="J238" s="36">
        <f t="shared" si="114"/>
        <v>1.2077961833831328E-3</v>
      </c>
      <c r="K238" s="36">
        <f t="shared" si="115"/>
        <v>-4.9148676144594838E-2</v>
      </c>
      <c r="L238" s="37">
        <f t="shared" si="116"/>
        <v>-1.228716903614871E-2</v>
      </c>
    </row>
    <row r="239" spans="3:12" x14ac:dyDescent="0.25">
      <c r="C239">
        <v>1400</v>
      </c>
      <c r="D239">
        <v>300000</v>
      </c>
      <c r="E239" s="36">
        <f t="shared" si="111"/>
        <v>0.26923076923076922</v>
      </c>
      <c r="F239" s="36">
        <f t="shared" si="112"/>
        <v>0.52358490566037741</v>
      </c>
      <c r="G239" s="36">
        <f t="shared" si="117"/>
        <v>0.4195760089881348</v>
      </c>
      <c r="H239" s="37">
        <f t="shared" si="118"/>
        <v>0.3326484292804025</v>
      </c>
      <c r="I239" s="36">
        <f t="shared" si="113"/>
        <v>0.50913520148670466</v>
      </c>
      <c r="J239" s="36">
        <f t="shared" si="114"/>
        <v>1.0439697535332786E-4</v>
      </c>
      <c r="K239" s="36">
        <f t="shared" si="115"/>
        <v>-1.4449704173672751E-2</v>
      </c>
      <c r="L239" s="37">
        <f t="shared" si="116"/>
        <v>-3.8903049698349713E-3</v>
      </c>
    </row>
    <row r="240" spans="3:12" x14ac:dyDescent="0.25">
      <c r="C240">
        <v>1550</v>
      </c>
      <c r="D240">
        <v>265000</v>
      </c>
      <c r="E240" s="36">
        <f t="shared" si="111"/>
        <v>0.38461538461538464</v>
      </c>
      <c r="F240" s="36">
        <f t="shared" si="112"/>
        <v>0.35849056603773582</v>
      </c>
      <c r="G240" s="36">
        <f t="shared" si="117"/>
        <v>0.4195760089881348</v>
      </c>
      <c r="H240" s="37">
        <f t="shared" si="118"/>
        <v>0.3326484292804025</v>
      </c>
      <c r="I240" s="36">
        <f t="shared" si="113"/>
        <v>0.54751771255752035</v>
      </c>
      <c r="J240" s="36">
        <f t="shared" si="114"/>
        <v>1.7865631060706044E-2</v>
      </c>
      <c r="K240" s="36">
        <f t="shared" si="115"/>
        <v>0.18902714651978453</v>
      </c>
      <c r="L240" s="37">
        <f t="shared" si="116"/>
        <v>7.2702748661455596E-2</v>
      </c>
    </row>
    <row r="241" spans="3:12" x14ac:dyDescent="0.25">
      <c r="C241">
        <v>1600</v>
      </c>
      <c r="D241">
        <v>208000</v>
      </c>
      <c r="E241" s="36">
        <f t="shared" si="111"/>
        <v>0.42307692307692307</v>
      </c>
      <c r="F241" s="36">
        <f t="shared" si="112"/>
        <v>8.9622641509433956E-2</v>
      </c>
      <c r="G241" s="36">
        <f t="shared" si="117"/>
        <v>0.4195760089881348</v>
      </c>
      <c r="H241" s="37">
        <f t="shared" si="118"/>
        <v>0.3326484292804025</v>
      </c>
      <c r="I241" s="36">
        <f t="shared" si="113"/>
        <v>0.56031188291445888</v>
      </c>
      <c r="J241" s="36">
        <f t="shared" si="114"/>
        <v>0.11077418098721892</v>
      </c>
      <c r="K241" s="36">
        <f t="shared" si="115"/>
        <v>0.47068924140502494</v>
      </c>
      <c r="L241" s="37">
        <f t="shared" si="116"/>
        <v>0.19913775597904901</v>
      </c>
    </row>
    <row r="242" spans="3:12" x14ac:dyDescent="0.25">
      <c r="C242">
        <v>1625</v>
      </c>
      <c r="D242">
        <v>235000</v>
      </c>
      <c r="E242" s="36">
        <f t="shared" si="111"/>
        <v>0.44230769230769229</v>
      </c>
      <c r="F242" s="36">
        <f t="shared" si="112"/>
        <v>0.21698113207547171</v>
      </c>
      <c r="G242" s="36">
        <f t="shared" si="117"/>
        <v>0.4195760089881348</v>
      </c>
      <c r="H242" s="37">
        <f t="shared" si="118"/>
        <v>0.3326484292804025</v>
      </c>
      <c r="I242" s="36">
        <f t="shared" si="113"/>
        <v>0.56670896809292826</v>
      </c>
      <c r="J242" s="36">
        <f t="shared" si="114"/>
        <v>6.1154779642726489E-2</v>
      </c>
      <c r="K242" s="36">
        <f t="shared" si="115"/>
        <v>0.34972783601745655</v>
      </c>
      <c r="L242" s="37">
        <f t="shared" si="116"/>
        <v>0.15468731208464423</v>
      </c>
    </row>
    <row r="243" spans="3:12" x14ac:dyDescent="0.25">
      <c r="C243">
        <v>1765</v>
      </c>
      <c r="D243">
        <v>305000</v>
      </c>
      <c r="E243" s="36">
        <f t="shared" si="111"/>
        <v>0.55000000000000004</v>
      </c>
      <c r="F243" s="36">
        <f t="shared" si="112"/>
        <v>0.54716981132075471</v>
      </c>
      <c r="G243" s="36">
        <f t="shared" si="117"/>
        <v>0.4195760089881348</v>
      </c>
      <c r="H243" s="37">
        <f t="shared" si="118"/>
        <v>0.3326484292804025</v>
      </c>
      <c r="I243" s="36">
        <f t="shared" si="113"/>
        <v>0.60253264509235616</v>
      </c>
      <c r="J243" s="36">
        <f t="shared" si="114"/>
        <v>1.5325216816109871E-3</v>
      </c>
      <c r="K243" s="36">
        <f t="shared" si="115"/>
        <v>5.536283377160145E-2</v>
      </c>
      <c r="L243" s="37">
        <f t="shared" si="116"/>
        <v>3.0449558574380801E-2</v>
      </c>
    </row>
    <row r="244" spans="3:12" x14ac:dyDescent="0.25">
      <c r="C244">
        <v>2250</v>
      </c>
      <c r="D244">
        <v>401000</v>
      </c>
      <c r="E244" s="36">
        <f t="shared" si="111"/>
        <v>0.92307692307692313</v>
      </c>
      <c r="F244" s="36">
        <f t="shared" si="112"/>
        <v>1</v>
      </c>
      <c r="G244" s="36">
        <f t="shared" si="117"/>
        <v>0.4195760089881348</v>
      </c>
      <c r="H244" s="37">
        <f t="shared" si="118"/>
        <v>0.3326484292804025</v>
      </c>
      <c r="I244" s="36">
        <f t="shared" si="113"/>
        <v>0.72663609755466019</v>
      </c>
      <c r="J244" s="36">
        <f t="shared" si="114"/>
        <v>3.7363911580072628E-2</v>
      </c>
      <c r="K244" s="36">
        <f t="shared" si="115"/>
        <v>-0.27336390244533981</v>
      </c>
      <c r="L244" s="37">
        <f t="shared" si="116"/>
        <v>-0.25233590994954447</v>
      </c>
    </row>
    <row r="245" spans="3:12" x14ac:dyDescent="0.25">
      <c r="C245">
        <v>2350</v>
      </c>
      <c r="D245">
        <v>314000</v>
      </c>
      <c r="E245" s="36">
        <f t="shared" si="111"/>
        <v>1</v>
      </c>
      <c r="F245" s="36">
        <f t="shared" si="112"/>
        <v>0.589622641509434</v>
      </c>
      <c r="G245" s="36">
        <f t="shared" si="117"/>
        <v>0.4195760089881348</v>
      </c>
      <c r="H245" s="37">
        <f t="shared" si="118"/>
        <v>0.3326484292804025</v>
      </c>
      <c r="I245" s="36">
        <f t="shared" si="113"/>
        <v>0.75222443826853724</v>
      </c>
      <c r="J245" s="36">
        <f t="shared" si="114"/>
        <v>1.321967215464436E-2</v>
      </c>
      <c r="K245" s="36">
        <f t="shared" si="115"/>
        <v>0.16260179675910325</v>
      </c>
      <c r="L245" s="37">
        <f t="shared" si="116"/>
        <v>0.16260179675910325</v>
      </c>
    </row>
    <row r="246" spans="3:12" x14ac:dyDescent="0.25">
      <c r="K246" s="38">
        <f>SUM(K236:K245)</f>
        <v>1.5981697800017316</v>
      </c>
      <c r="L246" s="38">
        <f>SUM(L236:L245)</f>
        <v>0.38431354186897781</v>
      </c>
    </row>
    <row r="247" spans="3:12" x14ac:dyDescent="0.25">
      <c r="J247" t="s">
        <v>80</v>
      </c>
      <c r="K247" s="36">
        <f>G236-0.01*K246</f>
        <v>0.4035943111881175</v>
      </c>
      <c r="L247" s="37">
        <f>H236-0.01*L246</f>
        <v>0.3288052938617127</v>
      </c>
    </row>
    <row r="249" spans="3:12" x14ac:dyDescent="0.25">
      <c r="E249" s="48" t="s">
        <v>48</v>
      </c>
      <c r="F249" s="48"/>
      <c r="K249" t="s">
        <v>71</v>
      </c>
      <c r="L249" t="s">
        <v>72</v>
      </c>
    </row>
    <row r="250" spans="3:12" x14ac:dyDescent="0.25">
      <c r="C250" t="s">
        <v>53</v>
      </c>
      <c r="D250" t="s">
        <v>54</v>
      </c>
      <c r="E250" t="s">
        <v>53</v>
      </c>
      <c r="F250" t="s">
        <v>54</v>
      </c>
      <c r="G250" t="s">
        <v>74</v>
      </c>
      <c r="H250" t="s">
        <v>75</v>
      </c>
      <c r="I250" t="s">
        <v>76</v>
      </c>
      <c r="J250" t="s">
        <v>77</v>
      </c>
      <c r="K250" t="s">
        <v>78</v>
      </c>
      <c r="L250" t="s">
        <v>79</v>
      </c>
    </row>
    <row r="251" spans="3:12" x14ac:dyDescent="0.25">
      <c r="C251">
        <v>1050</v>
      </c>
      <c r="D251">
        <v>189000</v>
      </c>
      <c r="E251" s="36">
        <f t="shared" ref="E251:E260" si="119">(C251-MIN($C$86:$C$95))/(MAX($C$86:$C$95)-MIN($C$86:$C$95))</f>
        <v>0</v>
      </c>
      <c r="F251" s="36">
        <f t="shared" ref="F251:F260" si="120">(D251-MIN($D$86:$D$95))/(MAX($D$86:$D$95)-MIN($D$86:$D$95))</f>
        <v>0</v>
      </c>
      <c r="G251" s="36">
        <f>$K$247</f>
        <v>0.4035943111881175</v>
      </c>
      <c r="H251" s="37">
        <f>$L$247</f>
        <v>0.3288052938617127</v>
      </c>
      <c r="I251" s="36">
        <f t="shared" ref="I251:I260" si="121">G251+H251*E251</f>
        <v>0.4035943111881175</v>
      </c>
      <c r="J251" s="36">
        <f t="shared" ref="J251:J260" si="122">(F251-I251)^2/2</f>
        <v>8.1444184011705514E-2</v>
      </c>
      <c r="K251" s="36">
        <f t="shared" ref="K251:K260" si="123">-(F251-I251)</f>
        <v>0.4035943111881175</v>
      </c>
      <c r="L251" s="37">
        <f t="shared" ref="L251:L260" si="124">-(F251-I251)*E251</f>
        <v>0</v>
      </c>
    </row>
    <row r="252" spans="3:12" x14ac:dyDescent="0.25">
      <c r="C252">
        <v>1200</v>
      </c>
      <c r="D252">
        <v>225000</v>
      </c>
      <c r="E252" s="36">
        <f t="shared" si="119"/>
        <v>0.11538461538461539</v>
      </c>
      <c r="F252" s="36">
        <f t="shared" si="120"/>
        <v>0.16981132075471697</v>
      </c>
      <c r="G252" s="36">
        <f t="shared" ref="G252:G260" si="125">$K$247</f>
        <v>0.4035943111881175</v>
      </c>
      <c r="H252" s="37">
        <f t="shared" ref="H252:H260" si="126">$L$247</f>
        <v>0.3288052938617127</v>
      </c>
      <c r="I252" s="36">
        <f t="shared" si="121"/>
        <v>0.44153338355677668</v>
      </c>
      <c r="J252" s="36">
        <f t="shared" si="122"/>
        <v>3.6916439706703233E-2</v>
      </c>
      <c r="K252" s="36">
        <f t="shared" si="123"/>
        <v>0.27172206280205968</v>
      </c>
      <c r="L252" s="37">
        <f t="shared" si="124"/>
        <v>3.1352545707929967E-2</v>
      </c>
    </row>
    <row r="253" spans="3:12" x14ac:dyDescent="0.25">
      <c r="C253">
        <v>1375</v>
      </c>
      <c r="D253">
        <v>306000</v>
      </c>
      <c r="E253" s="36">
        <f t="shared" si="119"/>
        <v>0.25</v>
      </c>
      <c r="F253" s="36">
        <f t="shared" si="120"/>
        <v>0.55188679245283023</v>
      </c>
      <c r="G253" s="36">
        <f t="shared" si="125"/>
        <v>0.4035943111881175</v>
      </c>
      <c r="H253" s="37">
        <f t="shared" si="126"/>
        <v>0.3288052938617127</v>
      </c>
      <c r="I253" s="36">
        <f t="shared" si="121"/>
        <v>0.48579563465354569</v>
      </c>
      <c r="J253" s="36">
        <f t="shared" si="122"/>
        <v>2.1840205696249649E-3</v>
      </c>
      <c r="K253" s="36">
        <f t="shared" si="123"/>
        <v>-6.6091157799284539E-2</v>
      </c>
      <c r="L253" s="37">
        <f t="shared" si="124"/>
        <v>-1.6522789449821135E-2</v>
      </c>
    </row>
    <row r="254" spans="3:12" x14ac:dyDescent="0.25">
      <c r="C254">
        <v>1400</v>
      </c>
      <c r="D254">
        <v>300000</v>
      </c>
      <c r="E254" s="36">
        <f t="shared" si="119"/>
        <v>0.26923076923076922</v>
      </c>
      <c r="F254" s="36">
        <f t="shared" si="120"/>
        <v>0.52358490566037741</v>
      </c>
      <c r="G254" s="36">
        <f t="shared" si="125"/>
        <v>0.4035943111881175</v>
      </c>
      <c r="H254" s="37">
        <f t="shared" si="126"/>
        <v>0.3288052938617127</v>
      </c>
      <c r="I254" s="36">
        <f t="shared" si="121"/>
        <v>0.49211881338165553</v>
      </c>
      <c r="J254" s="36">
        <f t="shared" si="122"/>
        <v>4.9505748164652033E-4</v>
      </c>
      <c r="K254" s="36">
        <f t="shared" si="123"/>
        <v>-3.146609227872188E-2</v>
      </c>
      <c r="L254" s="37">
        <f t="shared" si="124"/>
        <v>-8.4716402288866604E-3</v>
      </c>
    </row>
    <row r="255" spans="3:12" x14ac:dyDescent="0.25">
      <c r="C255">
        <v>1550</v>
      </c>
      <c r="D255">
        <v>265000</v>
      </c>
      <c r="E255" s="36">
        <f t="shared" si="119"/>
        <v>0.38461538461538464</v>
      </c>
      <c r="F255" s="36">
        <f t="shared" si="120"/>
        <v>0.35849056603773582</v>
      </c>
      <c r="G255" s="36">
        <f t="shared" si="125"/>
        <v>0.4035943111881175</v>
      </c>
      <c r="H255" s="37">
        <f t="shared" si="126"/>
        <v>0.3288052938617127</v>
      </c>
      <c r="I255" s="36">
        <f t="shared" si="121"/>
        <v>0.53005788575031465</v>
      </c>
      <c r="J255" s="36">
        <f t="shared" si="122"/>
        <v>1.4717672596679119E-2</v>
      </c>
      <c r="K255" s="36">
        <f t="shared" si="123"/>
        <v>0.17156731971257883</v>
      </c>
      <c r="L255" s="37">
        <f t="shared" si="124"/>
        <v>6.5987430658684162E-2</v>
      </c>
    </row>
    <row r="256" spans="3:12" x14ac:dyDescent="0.25">
      <c r="C256">
        <v>1600</v>
      </c>
      <c r="D256">
        <v>208000</v>
      </c>
      <c r="E256" s="36">
        <f t="shared" si="119"/>
        <v>0.42307692307692307</v>
      </c>
      <c r="F256" s="36">
        <f t="shared" si="120"/>
        <v>8.9622641509433956E-2</v>
      </c>
      <c r="G256" s="36">
        <f t="shared" si="125"/>
        <v>0.4035943111881175</v>
      </c>
      <c r="H256" s="37">
        <f t="shared" si="126"/>
        <v>0.3288052938617127</v>
      </c>
      <c r="I256" s="36">
        <f t="shared" si="121"/>
        <v>0.54270424320653443</v>
      </c>
      <c r="J256" s="36">
        <f t="shared" si="122"/>
        <v>0.10264146889820501</v>
      </c>
      <c r="K256" s="36">
        <f t="shared" si="123"/>
        <v>0.45308160169710049</v>
      </c>
      <c r="L256" s="37">
        <f t="shared" si="124"/>
        <v>0.19168836994877328</v>
      </c>
    </row>
    <row r="257" spans="3:12" x14ac:dyDescent="0.25">
      <c r="C257">
        <v>1625</v>
      </c>
      <c r="D257">
        <v>235000</v>
      </c>
      <c r="E257" s="36">
        <f t="shared" si="119"/>
        <v>0.44230769230769229</v>
      </c>
      <c r="F257" s="36">
        <f t="shared" si="120"/>
        <v>0.21698113207547171</v>
      </c>
      <c r="G257" s="36">
        <f t="shared" si="125"/>
        <v>0.4035943111881175</v>
      </c>
      <c r="H257" s="37">
        <f t="shared" si="126"/>
        <v>0.3288052938617127</v>
      </c>
      <c r="I257" s="36">
        <f t="shared" si="121"/>
        <v>0.54902742193464427</v>
      </c>
      <c r="J257" s="36">
        <f t="shared" si="122"/>
        <v>5.5127369304620824E-2</v>
      </c>
      <c r="K257" s="36">
        <f t="shared" si="123"/>
        <v>0.33204628985917256</v>
      </c>
      <c r="L257" s="37">
        <f t="shared" si="124"/>
        <v>0.14686662820694171</v>
      </c>
    </row>
    <row r="258" spans="3:12" x14ac:dyDescent="0.25">
      <c r="C258">
        <v>1765</v>
      </c>
      <c r="D258">
        <v>305000</v>
      </c>
      <c r="E258" s="36">
        <f t="shared" si="119"/>
        <v>0.55000000000000004</v>
      </c>
      <c r="F258" s="36">
        <f t="shared" si="120"/>
        <v>0.54716981132075471</v>
      </c>
      <c r="G258" s="36">
        <f t="shared" si="125"/>
        <v>0.4035943111881175</v>
      </c>
      <c r="H258" s="37">
        <f t="shared" si="126"/>
        <v>0.3288052938617127</v>
      </c>
      <c r="I258" s="36">
        <f t="shared" si="121"/>
        <v>0.58443722281205956</v>
      </c>
      <c r="J258" s="36">
        <f t="shared" si="122"/>
        <v>6.9442997963112068E-4</v>
      </c>
      <c r="K258" s="36">
        <f t="shared" si="123"/>
        <v>3.7267411491304858E-2</v>
      </c>
      <c r="L258" s="37">
        <f t="shared" si="124"/>
        <v>2.0497076320217675E-2</v>
      </c>
    </row>
    <row r="259" spans="3:12" x14ac:dyDescent="0.25">
      <c r="C259">
        <v>2250</v>
      </c>
      <c r="D259">
        <v>401000</v>
      </c>
      <c r="E259" s="36">
        <f t="shared" si="119"/>
        <v>0.92307692307692313</v>
      </c>
      <c r="F259" s="36">
        <f t="shared" si="120"/>
        <v>1</v>
      </c>
      <c r="G259" s="36">
        <f t="shared" si="125"/>
        <v>0.4035943111881175</v>
      </c>
      <c r="H259" s="37">
        <f t="shared" si="126"/>
        <v>0.3288052938617127</v>
      </c>
      <c r="I259" s="36">
        <f t="shared" si="121"/>
        <v>0.70710689013739081</v>
      </c>
      <c r="J259" s="36">
        <f t="shared" si="122"/>
        <v>4.2893186902495231E-2</v>
      </c>
      <c r="K259" s="36">
        <f t="shared" si="123"/>
        <v>-0.29289310986260919</v>
      </c>
      <c r="L259" s="37">
        <f t="shared" si="124"/>
        <v>-0.27036287064240849</v>
      </c>
    </row>
    <row r="260" spans="3:12" x14ac:dyDescent="0.25">
      <c r="C260">
        <v>2350</v>
      </c>
      <c r="D260">
        <v>314000</v>
      </c>
      <c r="E260" s="36">
        <f t="shared" si="119"/>
        <v>1</v>
      </c>
      <c r="F260" s="36">
        <f t="shared" si="120"/>
        <v>0.589622641509434</v>
      </c>
      <c r="G260" s="36">
        <f t="shared" si="125"/>
        <v>0.4035943111881175</v>
      </c>
      <c r="H260" s="37">
        <f t="shared" si="126"/>
        <v>0.3288052938617127</v>
      </c>
      <c r="I260" s="36">
        <f t="shared" si="121"/>
        <v>0.73239960504983026</v>
      </c>
      <c r="J260" s="36">
        <f t="shared" si="122"/>
        <v>1.0192630658907822E-2</v>
      </c>
      <c r="K260" s="36">
        <f t="shared" si="123"/>
        <v>0.14277696354039626</v>
      </c>
      <c r="L260" s="37">
        <f t="shared" si="124"/>
        <v>0.14277696354039626</v>
      </c>
    </row>
    <row r="261" spans="3:12" x14ac:dyDescent="0.25">
      <c r="K261" s="38">
        <f>SUM(K251:K260)</f>
        <v>1.4216056003501145</v>
      </c>
      <c r="L261" s="38">
        <f>SUM(L251:L260)</f>
        <v>0.30381171406182683</v>
      </c>
    </row>
    <row r="262" spans="3:12" x14ac:dyDescent="0.25">
      <c r="J262" t="s">
        <v>80</v>
      </c>
      <c r="K262" s="36">
        <f>G251-0.01*K261</f>
        <v>0.38937825518461638</v>
      </c>
      <c r="L262" s="37">
        <f>H251-0.01*L261</f>
        <v>0.32576717672109445</v>
      </c>
    </row>
    <row r="264" spans="3:12" x14ac:dyDescent="0.25">
      <c r="E264" s="48" t="s">
        <v>48</v>
      </c>
      <c r="F264" s="48"/>
      <c r="K264" t="s">
        <v>71</v>
      </c>
      <c r="L264" t="s">
        <v>72</v>
      </c>
    </row>
    <row r="265" spans="3:12" x14ac:dyDescent="0.25">
      <c r="C265" t="s">
        <v>53</v>
      </c>
      <c r="D265" t="s">
        <v>54</v>
      </c>
      <c r="E265" t="s">
        <v>53</v>
      </c>
      <c r="F265" t="s">
        <v>54</v>
      </c>
      <c r="G265" t="s">
        <v>74</v>
      </c>
      <c r="H265" t="s">
        <v>75</v>
      </c>
      <c r="I265" t="s">
        <v>76</v>
      </c>
      <c r="J265" t="s">
        <v>77</v>
      </c>
      <c r="K265" t="s">
        <v>78</v>
      </c>
      <c r="L265" t="s">
        <v>79</v>
      </c>
    </row>
    <row r="266" spans="3:12" x14ac:dyDescent="0.25">
      <c r="C266">
        <v>1050</v>
      </c>
      <c r="D266">
        <v>189000</v>
      </c>
      <c r="E266" s="36">
        <f t="shared" ref="E266:E275" si="127">(C266-MIN($C$86:$C$95))/(MAX($C$86:$C$95)-MIN($C$86:$C$95))</f>
        <v>0</v>
      </c>
      <c r="F266" s="36">
        <f t="shared" ref="F266:F275" si="128">(D266-MIN($D$86:$D$95))/(MAX($D$86:$D$95)-MIN($D$86:$D$95))</f>
        <v>0</v>
      </c>
      <c r="G266" s="36">
        <f>$K$262</f>
        <v>0.38937825518461638</v>
      </c>
      <c r="H266" s="37">
        <f>$L$262</f>
        <v>0.32576717672109445</v>
      </c>
      <c r="I266" s="36">
        <f t="shared" ref="I266:I275" si="129">G266+H266*E266</f>
        <v>0.38937825518461638</v>
      </c>
      <c r="J266" s="36">
        <f t="shared" ref="J266:J275" si="130">(F266-I266)^2/2</f>
        <v>7.5807712805308111E-2</v>
      </c>
      <c r="K266" s="36">
        <f t="shared" ref="K266:K275" si="131">-(F266-I266)</f>
        <v>0.38937825518461638</v>
      </c>
      <c r="L266" s="37">
        <f t="shared" ref="L266:L275" si="132">-(F266-I266)*E266</f>
        <v>0</v>
      </c>
    </row>
    <row r="267" spans="3:12" x14ac:dyDescent="0.25">
      <c r="C267">
        <v>1200</v>
      </c>
      <c r="D267">
        <v>225000</v>
      </c>
      <c r="E267" s="36">
        <f t="shared" si="127"/>
        <v>0.11538461538461539</v>
      </c>
      <c r="F267" s="36">
        <f t="shared" si="128"/>
        <v>0.16981132075471697</v>
      </c>
      <c r="G267" s="36">
        <f t="shared" ref="G267:G275" si="133">$K$262</f>
        <v>0.38937825518461638</v>
      </c>
      <c r="H267" s="37">
        <f t="shared" ref="H267:H275" si="134">$L$262</f>
        <v>0.32576717672109445</v>
      </c>
      <c r="I267" s="36">
        <f t="shared" si="129"/>
        <v>0.42696677557551188</v>
      </c>
      <c r="J267" s="36">
        <f t="shared" si="130"/>
        <v>3.3064463972044954E-2</v>
      </c>
      <c r="K267" s="36">
        <f t="shared" si="131"/>
        <v>0.25715545482079494</v>
      </c>
      <c r="L267" s="37">
        <f t="shared" si="132"/>
        <v>2.9671783248553265E-2</v>
      </c>
    </row>
    <row r="268" spans="3:12" x14ac:dyDescent="0.25">
      <c r="C268">
        <v>1375</v>
      </c>
      <c r="D268">
        <v>306000</v>
      </c>
      <c r="E268" s="36">
        <f t="shared" si="127"/>
        <v>0.25</v>
      </c>
      <c r="F268" s="36">
        <f t="shared" si="128"/>
        <v>0.55188679245283023</v>
      </c>
      <c r="G268" s="36">
        <f t="shared" si="133"/>
        <v>0.38937825518461638</v>
      </c>
      <c r="H268" s="37">
        <f t="shared" si="134"/>
        <v>0.32576717672109445</v>
      </c>
      <c r="I268" s="36">
        <f t="shared" si="129"/>
        <v>0.47082004936488997</v>
      </c>
      <c r="J268" s="36">
        <f t="shared" si="130"/>
        <v>3.2859084174430551E-3</v>
      </c>
      <c r="K268" s="36">
        <f t="shared" si="131"/>
        <v>-8.1066743087940263E-2</v>
      </c>
      <c r="L268" s="37">
        <f t="shared" si="132"/>
        <v>-2.0266685771985066E-2</v>
      </c>
    </row>
    <row r="269" spans="3:12" x14ac:dyDescent="0.25">
      <c r="C269">
        <v>1400</v>
      </c>
      <c r="D269">
        <v>300000</v>
      </c>
      <c r="E269" s="36">
        <f t="shared" si="127"/>
        <v>0.26923076923076922</v>
      </c>
      <c r="F269" s="36">
        <f t="shared" si="128"/>
        <v>0.52358490566037741</v>
      </c>
      <c r="G269" s="36">
        <f t="shared" si="133"/>
        <v>0.38937825518461638</v>
      </c>
      <c r="H269" s="37">
        <f t="shared" si="134"/>
        <v>0.32576717672109445</v>
      </c>
      <c r="I269" s="36">
        <f t="shared" si="129"/>
        <v>0.47708480276337256</v>
      </c>
      <c r="J269" s="36">
        <f t="shared" si="130"/>
        <v>1.0811297847160193E-3</v>
      </c>
      <c r="K269" s="36">
        <f t="shared" si="131"/>
        <v>-4.6500102897004847E-2</v>
      </c>
      <c r="L269" s="37">
        <f t="shared" si="132"/>
        <v>-1.2519258472270535E-2</v>
      </c>
    </row>
    <row r="270" spans="3:12" x14ac:dyDescent="0.25">
      <c r="C270">
        <v>1550</v>
      </c>
      <c r="D270">
        <v>265000</v>
      </c>
      <c r="E270" s="36">
        <f t="shared" si="127"/>
        <v>0.38461538461538464</v>
      </c>
      <c r="F270" s="36">
        <f t="shared" si="128"/>
        <v>0.35849056603773582</v>
      </c>
      <c r="G270" s="36">
        <f t="shared" si="133"/>
        <v>0.38937825518461638</v>
      </c>
      <c r="H270" s="37">
        <f t="shared" si="134"/>
        <v>0.32576717672109445</v>
      </c>
      <c r="I270" s="36">
        <f t="shared" si="129"/>
        <v>0.51467332315426817</v>
      </c>
      <c r="J270" s="36">
        <f t="shared" si="130"/>
        <v>1.2196526810260868E-2</v>
      </c>
      <c r="K270" s="36">
        <f t="shared" si="131"/>
        <v>0.15618275711653234</v>
      </c>
      <c r="L270" s="37">
        <f t="shared" si="132"/>
        <v>6.007029119866629E-2</v>
      </c>
    </row>
    <row r="271" spans="3:12" x14ac:dyDescent="0.25">
      <c r="C271">
        <v>1600</v>
      </c>
      <c r="D271">
        <v>208000</v>
      </c>
      <c r="E271" s="36">
        <f t="shared" si="127"/>
        <v>0.42307692307692307</v>
      </c>
      <c r="F271" s="36">
        <f t="shared" si="128"/>
        <v>8.9622641509433956E-2</v>
      </c>
      <c r="G271" s="36">
        <f t="shared" si="133"/>
        <v>0.38937825518461638</v>
      </c>
      <c r="H271" s="37">
        <f t="shared" si="134"/>
        <v>0.32576717672109445</v>
      </c>
      <c r="I271" s="36">
        <f t="shared" si="129"/>
        <v>0.52720282995123324</v>
      </c>
      <c r="J271" s="36">
        <f t="shared" si="130"/>
        <v>9.5738210658380299E-2</v>
      </c>
      <c r="K271" s="36">
        <f t="shared" si="131"/>
        <v>0.4375801884417993</v>
      </c>
      <c r="L271" s="37">
        <f t="shared" si="132"/>
        <v>0.18513007972537662</v>
      </c>
    </row>
    <row r="272" spans="3:12" x14ac:dyDescent="0.25">
      <c r="C272">
        <v>1625</v>
      </c>
      <c r="D272">
        <v>235000</v>
      </c>
      <c r="E272" s="36">
        <f t="shared" si="127"/>
        <v>0.44230769230769229</v>
      </c>
      <c r="F272" s="36">
        <f t="shared" si="128"/>
        <v>0.21698113207547171</v>
      </c>
      <c r="G272" s="36">
        <f t="shared" si="133"/>
        <v>0.38937825518461638</v>
      </c>
      <c r="H272" s="37">
        <f t="shared" si="134"/>
        <v>0.32576717672109445</v>
      </c>
      <c r="I272" s="36">
        <f t="shared" si="129"/>
        <v>0.53346758334971578</v>
      </c>
      <c r="J272" s="36">
        <f t="shared" si="130"/>
        <v>5.0081836920082237E-2</v>
      </c>
      <c r="K272" s="36">
        <f t="shared" si="131"/>
        <v>0.31648645127424407</v>
      </c>
      <c r="L272" s="37">
        <f t="shared" si="132"/>
        <v>0.13998439190976181</v>
      </c>
    </row>
    <row r="273" spans="3:12" x14ac:dyDescent="0.25">
      <c r="C273">
        <v>1765</v>
      </c>
      <c r="D273">
        <v>305000</v>
      </c>
      <c r="E273" s="36">
        <f t="shared" si="127"/>
        <v>0.55000000000000004</v>
      </c>
      <c r="F273" s="36">
        <f t="shared" si="128"/>
        <v>0.54716981132075471</v>
      </c>
      <c r="G273" s="36">
        <f t="shared" si="133"/>
        <v>0.38937825518461638</v>
      </c>
      <c r="H273" s="37">
        <f t="shared" si="134"/>
        <v>0.32576717672109445</v>
      </c>
      <c r="I273" s="36">
        <f t="shared" si="129"/>
        <v>0.56855020238121834</v>
      </c>
      <c r="J273" s="36">
        <f t="shared" si="130"/>
        <v>2.2856056094917662E-4</v>
      </c>
      <c r="K273" s="36">
        <f t="shared" si="131"/>
        <v>2.1380391060463633E-2</v>
      </c>
      <c r="L273" s="37">
        <f t="shared" si="132"/>
        <v>1.1759215083254998E-2</v>
      </c>
    </row>
    <row r="274" spans="3:12" x14ac:dyDescent="0.25">
      <c r="C274">
        <v>2250</v>
      </c>
      <c r="D274">
        <v>401000</v>
      </c>
      <c r="E274" s="36">
        <f t="shared" si="127"/>
        <v>0.92307692307692313</v>
      </c>
      <c r="F274" s="36">
        <f t="shared" si="128"/>
        <v>1</v>
      </c>
      <c r="G274" s="36">
        <f t="shared" si="133"/>
        <v>0.38937825518461638</v>
      </c>
      <c r="H274" s="37">
        <f t="shared" si="134"/>
        <v>0.32576717672109445</v>
      </c>
      <c r="I274" s="36">
        <f t="shared" si="129"/>
        <v>0.69008641831178053</v>
      </c>
      <c r="J274" s="36">
        <f t="shared" si="130"/>
        <v>4.8023214057410342E-2</v>
      </c>
      <c r="K274" s="36">
        <f t="shared" si="131"/>
        <v>-0.30991358168821947</v>
      </c>
      <c r="L274" s="37">
        <f t="shared" si="132"/>
        <v>-0.2860740754045103</v>
      </c>
    </row>
    <row r="275" spans="3:12" x14ac:dyDescent="0.25">
      <c r="C275">
        <v>2350</v>
      </c>
      <c r="D275">
        <v>314000</v>
      </c>
      <c r="E275" s="36">
        <f t="shared" si="127"/>
        <v>1</v>
      </c>
      <c r="F275" s="36">
        <f t="shared" si="128"/>
        <v>0.589622641509434</v>
      </c>
      <c r="G275" s="36">
        <f t="shared" si="133"/>
        <v>0.38937825518461638</v>
      </c>
      <c r="H275" s="37">
        <f t="shared" si="134"/>
        <v>0.32576717672109445</v>
      </c>
      <c r="I275" s="36">
        <f t="shared" si="129"/>
        <v>0.71514543190571089</v>
      </c>
      <c r="J275" s="36">
        <f t="shared" si="130"/>
        <v>7.8779854544338314E-3</v>
      </c>
      <c r="K275" s="36">
        <f t="shared" si="131"/>
        <v>0.1255227903962769</v>
      </c>
      <c r="L275" s="37">
        <f t="shared" si="132"/>
        <v>0.1255227903962769</v>
      </c>
    </row>
    <row r="276" spans="3:12" x14ac:dyDescent="0.25">
      <c r="K276" s="38">
        <f>SUM(K266:K275)</f>
        <v>1.2662058606215632</v>
      </c>
      <c r="L276" s="38">
        <f>SUM(L266:L275)</f>
        <v>0.23327853191312398</v>
      </c>
    </row>
    <row r="277" spans="3:12" x14ac:dyDescent="0.25">
      <c r="J277" t="s">
        <v>80</v>
      </c>
      <c r="K277" s="36">
        <f>G266-0.01*K276</f>
        <v>0.37671619657840077</v>
      </c>
      <c r="L277" s="37">
        <f>H266-0.01*L276</f>
        <v>0.32343439140196323</v>
      </c>
    </row>
    <row r="279" spans="3:12" x14ac:dyDescent="0.25">
      <c r="E279" s="48" t="s">
        <v>48</v>
      </c>
      <c r="F279" s="48"/>
      <c r="K279" t="s">
        <v>71</v>
      </c>
      <c r="L279" t="s">
        <v>72</v>
      </c>
    </row>
    <row r="280" spans="3:12" x14ac:dyDescent="0.25">
      <c r="C280" t="s">
        <v>53</v>
      </c>
      <c r="D280" t="s">
        <v>54</v>
      </c>
      <c r="E280" t="s">
        <v>53</v>
      </c>
      <c r="F280" t="s">
        <v>54</v>
      </c>
      <c r="G280" t="s">
        <v>74</v>
      </c>
      <c r="H280" t="s">
        <v>75</v>
      </c>
      <c r="I280" t="s">
        <v>76</v>
      </c>
      <c r="J280" t="s">
        <v>77</v>
      </c>
      <c r="K280" t="s">
        <v>78</v>
      </c>
      <c r="L280" t="s">
        <v>79</v>
      </c>
    </row>
    <row r="281" spans="3:12" x14ac:dyDescent="0.25">
      <c r="C281">
        <v>1050</v>
      </c>
      <c r="D281">
        <v>189000</v>
      </c>
      <c r="E281" s="36">
        <f t="shared" ref="E281:E290" si="135">(C281-MIN($C$86:$C$95))/(MAX($C$86:$C$95)-MIN($C$86:$C$95))</f>
        <v>0</v>
      </c>
      <c r="F281" s="36">
        <f t="shared" ref="F281:F290" si="136">(D281-MIN($D$86:$D$95))/(MAX($D$86:$D$95)-MIN($D$86:$D$95))</f>
        <v>0</v>
      </c>
      <c r="G281" s="36">
        <f>$K$277</f>
        <v>0.37671619657840077</v>
      </c>
      <c r="H281" s="37">
        <f>$L$277</f>
        <v>0.32343439140196323</v>
      </c>
      <c r="I281" s="36">
        <f t="shared" ref="I281:I290" si="137">G281+H281*E281</f>
        <v>0.37671619657840077</v>
      </c>
      <c r="J281" s="36">
        <f t="shared" ref="J281:J290" si="138">(F281-I281)^2/2</f>
        <v>7.0957546382248146E-2</v>
      </c>
      <c r="K281" s="36">
        <f t="shared" ref="K281:K290" si="139">-(F281-I281)</f>
        <v>0.37671619657840077</v>
      </c>
      <c r="L281" s="37">
        <f t="shared" ref="L281:L290" si="140">-(F281-I281)*E281</f>
        <v>0</v>
      </c>
    </row>
    <row r="282" spans="3:12" x14ac:dyDescent="0.25">
      <c r="C282">
        <v>1200</v>
      </c>
      <c r="D282">
        <v>225000</v>
      </c>
      <c r="E282" s="36">
        <f t="shared" si="135"/>
        <v>0.11538461538461539</v>
      </c>
      <c r="F282" s="36">
        <f t="shared" si="136"/>
        <v>0.16981132075471697</v>
      </c>
      <c r="G282" s="36">
        <f t="shared" ref="G282:G290" si="141">$K$277</f>
        <v>0.37671619657840077</v>
      </c>
      <c r="H282" s="37">
        <f t="shared" ref="H282:H290" si="142">$L$277</f>
        <v>0.32343439140196323</v>
      </c>
      <c r="I282" s="36">
        <f t="shared" si="137"/>
        <v>0.41403554943247345</v>
      </c>
      <c r="J282" s="36">
        <f t="shared" si="138"/>
        <v>2.9822736936622546E-2</v>
      </c>
      <c r="K282" s="36">
        <f t="shared" si="139"/>
        <v>0.24422422867775648</v>
      </c>
      <c r="L282" s="37">
        <f t="shared" si="140"/>
        <v>2.8179718693587288E-2</v>
      </c>
    </row>
    <row r="283" spans="3:12" x14ac:dyDescent="0.25">
      <c r="C283">
        <v>1375</v>
      </c>
      <c r="D283">
        <v>306000</v>
      </c>
      <c r="E283" s="36">
        <f t="shared" si="135"/>
        <v>0.25</v>
      </c>
      <c r="F283" s="36">
        <f t="shared" si="136"/>
        <v>0.55188679245283023</v>
      </c>
      <c r="G283" s="36">
        <f t="shared" si="141"/>
        <v>0.37671619657840077</v>
      </c>
      <c r="H283" s="37">
        <f t="shared" si="142"/>
        <v>0.32343439140196323</v>
      </c>
      <c r="I283" s="36">
        <f t="shared" si="137"/>
        <v>0.4575747944288916</v>
      </c>
      <c r="J283" s="36">
        <f t="shared" si="138"/>
        <v>4.4473764856337028E-3</v>
      </c>
      <c r="K283" s="36">
        <f t="shared" si="139"/>
        <v>-9.4311998023938637E-2</v>
      </c>
      <c r="L283" s="37">
        <f t="shared" si="140"/>
        <v>-2.3577999505984659E-2</v>
      </c>
    </row>
    <row r="284" spans="3:12" x14ac:dyDescent="0.25">
      <c r="C284">
        <v>1400</v>
      </c>
      <c r="D284">
        <v>300000</v>
      </c>
      <c r="E284" s="36">
        <f t="shared" si="135"/>
        <v>0.26923076923076922</v>
      </c>
      <c r="F284" s="36">
        <f t="shared" si="136"/>
        <v>0.52358490566037741</v>
      </c>
      <c r="G284" s="36">
        <f t="shared" si="141"/>
        <v>0.37671619657840077</v>
      </c>
      <c r="H284" s="37">
        <f t="shared" si="142"/>
        <v>0.32343439140196323</v>
      </c>
      <c r="I284" s="36">
        <f t="shared" si="137"/>
        <v>0.46379468657123701</v>
      </c>
      <c r="J284" s="36">
        <f t="shared" si="138"/>
        <v>1.7874351493637043E-3</v>
      </c>
      <c r="K284" s="36">
        <f t="shared" si="139"/>
        <v>-5.9790219089140395E-2</v>
      </c>
      <c r="L284" s="37">
        <f t="shared" si="140"/>
        <v>-1.609736667784549E-2</v>
      </c>
    </row>
    <row r="285" spans="3:12" x14ac:dyDescent="0.25">
      <c r="C285">
        <v>1550</v>
      </c>
      <c r="D285">
        <v>265000</v>
      </c>
      <c r="E285" s="36">
        <f t="shared" si="135"/>
        <v>0.38461538461538464</v>
      </c>
      <c r="F285" s="36">
        <f t="shared" si="136"/>
        <v>0.35849056603773582</v>
      </c>
      <c r="G285" s="36">
        <f t="shared" si="141"/>
        <v>0.37671619657840077</v>
      </c>
      <c r="H285" s="37">
        <f t="shared" si="142"/>
        <v>0.32343439140196323</v>
      </c>
      <c r="I285" s="36">
        <f t="shared" si="137"/>
        <v>0.50111403942530974</v>
      </c>
      <c r="J285" s="36">
        <f t="shared" si="138"/>
        <v>1.0170727580568003E-2</v>
      </c>
      <c r="K285" s="36">
        <f t="shared" si="139"/>
        <v>0.14262347338757392</v>
      </c>
      <c r="L285" s="37">
        <f t="shared" si="140"/>
        <v>5.4855182072143821E-2</v>
      </c>
    </row>
    <row r="286" spans="3:12" x14ac:dyDescent="0.25">
      <c r="C286">
        <v>1600</v>
      </c>
      <c r="D286">
        <v>208000</v>
      </c>
      <c r="E286" s="36">
        <f t="shared" si="135"/>
        <v>0.42307692307692307</v>
      </c>
      <c r="F286" s="36">
        <f t="shared" si="136"/>
        <v>8.9622641509433956E-2</v>
      </c>
      <c r="G286" s="36">
        <f t="shared" si="141"/>
        <v>0.37671619657840077</v>
      </c>
      <c r="H286" s="37">
        <f t="shared" si="142"/>
        <v>0.32343439140196323</v>
      </c>
      <c r="I286" s="36">
        <f t="shared" si="137"/>
        <v>0.51355382371000058</v>
      </c>
      <c r="J286" s="36">
        <f t="shared" si="138"/>
        <v>8.9858823620985018E-2</v>
      </c>
      <c r="K286" s="36">
        <f t="shared" si="139"/>
        <v>0.42393118220056664</v>
      </c>
      <c r="L286" s="37">
        <f t="shared" si="140"/>
        <v>0.1793555001617782</v>
      </c>
    </row>
    <row r="287" spans="3:12" x14ac:dyDescent="0.25">
      <c r="C287">
        <v>1625</v>
      </c>
      <c r="D287">
        <v>235000</v>
      </c>
      <c r="E287" s="36">
        <f t="shared" si="135"/>
        <v>0.44230769230769229</v>
      </c>
      <c r="F287" s="36">
        <f t="shared" si="136"/>
        <v>0.21698113207547171</v>
      </c>
      <c r="G287" s="36">
        <f t="shared" si="141"/>
        <v>0.37671619657840077</v>
      </c>
      <c r="H287" s="37">
        <f t="shared" si="142"/>
        <v>0.32343439140196323</v>
      </c>
      <c r="I287" s="36">
        <f t="shared" si="137"/>
        <v>0.51977371585234611</v>
      </c>
      <c r="J287" s="36">
        <f t="shared" si="138"/>
        <v>4.5841674395137755E-2</v>
      </c>
      <c r="K287" s="36">
        <f t="shared" si="139"/>
        <v>0.3027925837768744</v>
      </c>
      <c r="L287" s="37">
        <f t="shared" si="140"/>
        <v>0.13392748897823289</v>
      </c>
    </row>
    <row r="288" spans="3:12" x14ac:dyDescent="0.25">
      <c r="C288">
        <v>1765</v>
      </c>
      <c r="D288">
        <v>305000</v>
      </c>
      <c r="E288" s="36">
        <f t="shared" si="135"/>
        <v>0.55000000000000004</v>
      </c>
      <c r="F288" s="36">
        <f t="shared" si="136"/>
        <v>0.54716981132075471</v>
      </c>
      <c r="G288" s="36">
        <f t="shared" si="141"/>
        <v>0.37671619657840077</v>
      </c>
      <c r="H288" s="37">
        <f t="shared" si="142"/>
        <v>0.32343439140196323</v>
      </c>
      <c r="I288" s="36">
        <f t="shared" si="137"/>
        <v>0.55460511184948058</v>
      </c>
      <c r="J288" s="36">
        <f t="shared" si="138"/>
        <v>2.7641846976235636E-5</v>
      </c>
      <c r="K288" s="36">
        <f t="shared" si="139"/>
        <v>7.4353005287258744E-3</v>
      </c>
      <c r="L288" s="37">
        <f t="shared" si="140"/>
        <v>4.0894152907992309E-3</v>
      </c>
    </row>
    <row r="289" spans="3:12" x14ac:dyDescent="0.25">
      <c r="C289">
        <v>2250</v>
      </c>
      <c r="D289">
        <v>401000</v>
      </c>
      <c r="E289" s="36">
        <f t="shared" si="135"/>
        <v>0.92307692307692313</v>
      </c>
      <c r="F289" s="36">
        <f t="shared" si="136"/>
        <v>1</v>
      </c>
      <c r="G289" s="36">
        <f t="shared" si="141"/>
        <v>0.37671619657840077</v>
      </c>
      <c r="H289" s="37">
        <f t="shared" si="142"/>
        <v>0.32343439140196323</v>
      </c>
      <c r="I289" s="36">
        <f t="shared" si="137"/>
        <v>0.67527101941098222</v>
      </c>
      <c r="J289" s="36">
        <f t="shared" si="138"/>
        <v>5.272445541719134E-2</v>
      </c>
      <c r="K289" s="36">
        <f t="shared" si="139"/>
        <v>-0.32472898058901778</v>
      </c>
      <c r="L289" s="37">
        <f t="shared" si="140"/>
        <v>-0.29974982823601642</v>
      </c>
    </row>
    <row r="290" spans="3:12" x14ac:dyDescent="0.25">
      <c r="C290">
        <v>2350</v>
      </c>
      <c r="D290">
        <v>314000</v>
      </c>
      <c r="E290" s="36">
        <f t="shared" si="135"/>
        <v>1</v>
      </c>
      <c r="F290" s="36">
        <f t="shared" si="136"/>
        <v>0.589622641509434</v>
      </c>
      <c r="G290" s="36">
        <f t="shared" si="141"/>
        <v>0.37671619657840077</v>
      </c>
      <c r="H290" s="37">
        <f t="shared" si="142"/>
        <v>0.32343439140196323</v>
      </c>
      <c r="I290" s="36">
        <f t="shared" si="137"/>
        <v>0.700150587980364</v>
      </c>
      <c r="J290" s="36">
        <f t="shared" si="138"/>
        <v>6.1082134755403843E-3</v>
      </c>
      <c r="K290" s="36">
        <f t="shared" si="139"/>
        <v>0.11052794647093001</v>
      </c>
      <c r="L290" s="37">
        <f t="shared" si="140"/>
        <v>0.11052794647093001</v>
      </c>
    </row>
    <row r="291" spans="3:12" x14ac:dyDescent="0.25">
      <c r="K291" s="38">
        <f>SUM(K281:K290)</f>
        <v>1.1294197139187312</v>
      </c>
      <c r="L291" s="38">
        <f>SUM(L281:L290)</f>
        <v>0.17151005724762486</v>
      </c>
    </row>
    <row r="292" spans="3:12" x14ac:dyDescent="0.25">
      <c r="J292" t="s">
        <v>80</v>
      </c>
      <c r="K292" s="36">
        <f>G281-0.01*K291</f>
        <v>0.36542199943921344</v>
      </c>
      <c r="L292" s="37">
        <f>H281-0.01*L291</f>
        <v>0.32171929082948697</v>
      </c>
    </row>
    <row r="294" spans="3:12" x14ac:dyDescent="0.25">
      <c r="E294" s="48" t="s">
        <v>48</v>
      </c>
      <c r="F294" s="48"/>
      <c r="K294" t="s">
        <v>71</v>
      </c>
      <c r="L294" t="s">
        <v>72</v>
      </c>
    </row>
    <row r="295" spans="3:12" x14ac:dyDescent="0.25">
      <c r="C295" t="s">
        <v>53</v>
      </c>
      <c r="D295" t="s">
        <v>54</v>
      </c>
      <c r="E295" t="s">
        <v>53</v>
      </c>
      <c r="F295" t="s">
        <v>54</v>
      </c>
      <c r="G295" t="s">
        <v>74</v>
      </c>
      <c r="H295" t="s">
        <v>75</v>
      </c>
      <c r="I295" t="s">
        <v>76</v>
      </c>
      <c r="J295" t="s">
        <v>77</v>
      </c>
      <c r="K295" t="s">
        <v>78</v>
      </c>
      <c r="L295" t="s">
        <v>79</v>
      </c>
    </row>
    <row r="296" spans="3:12" x14ac:dyDescent="0.25">
      <c r="C296">
        <v>1050</v>
      </c>
      <c r="D296">
        <v>189000</v>
      </c>
      <c r="E296" s="36">
        <f t="shared" ref="E296:E305" si="143">(C296-MIN($C$86:$C$95))/(MAX($C$86:$C$95)-MIN($C$86:$C$95))</f>
        <v>0</v>
      </c>
      <c r="F296" s="36">
        <f t="shared" ref="F296:F305" si="144">(D296-MIN($D$86:$D$95))/(MAX($D$86:$D$95)-MIN($D$86:$D$95))</f>
        <v>0</v>
      </c>
      <c r="G296" s="36">
        <f>$K$292</f>
        <v>0.36542199943921344</v>
      </c>
      <c r="H296" s="37">
        <f>$L$292</f>
        <v>0.32171929082948697</v>
      </c>
      <c r="I296" s="36">
        <f t="shared" ref="I296:I305" si="145">G296+H296*E296</f>
        <v>0.36542199943921344</v>
      </c>
      <c r="J296" s="36">
        <f t="shared" ref="J296:J305" si="146">(F296-I296)^2/2</f>
        <v>6.6766618837076255E-2</v>
      </c>
      <c r="K296" s="36">
        <f t="shared" ref="K296:K305" si="147">-(F296-I296)</f>
        <v>0.36542199943921344</v>
      </c>
      <c r="L296" s="37">
        <f t="shared" ref="L296:L305" si="148">-(F296-I296)*E296</f>
        <v>0</v>
      </c>
    </row>
    <row r="297" spans="3:12" x14ac:dyDescent="0.25">
      <c r="C297">
        <v>1200</v>
      </c>
      <c r="D297">
        <v>225000</v>
      </c>
      <c r="E297" s="36">
        <f t="shared" si="143"/>
        <v>0.11538461538461539</v>
      </c>
      <c r="F297" s="36">
        <f t="shared" si="144"/>
        <v>0.16981132075471697</v>
      </c>
      <c r="G297" s="36">
        <f t="shared" ref="G297:G305" si="149">$K$292</f>
        <v>0.36542199943921344</v>
      </c>
      <c r="H297" s="37">
        <f t="shared" ref="H297:H305" si="150">$L$292</f>
        <v>0.32171929082948697</v>
      </c>
      <c r="I297" s="36">
        <f t="shared" si="145"/>
        <v>0.40254345607338504</v>
      </c>
      <c r="J297" s="36">
        <f t="shared" si="146"/>
        <v>2.7082123404993413E-2</v>
      </c>
      <c r="K297" s="36">
        <f t="shared" si="147"/>
        <v>0.23273213531866807</v>
      </c>
      <c r="L297" s="37">
        <f t="shared" si="148"/>
        <v>2.6853707921384778E-2</v>
      </c>
    </row>
    <row r="298" spans="3:12" x14ac:dyDescent="0.25">
      <c r="C298">
        <v>1375</v>
      </c>
      <c r="D298">
        <v>306000</v>
      </c>
      <c r="E298" s="36">
        <f t="shared" si="143"/>
        <v>0.25</v>
      </c>
      <c r="F298" s="36">
        <f t="shared" si="144"/>
        <v>0.55188679245283023</v>
      </c>
      <c r="G298" s="36">
        <f t="shared" si="149"/>
        <v>0.36542199943921344</v>
      </c>
      <c r="H298" s="37">
        <f t="shared" si="150"/>
        <v>0.32171929082948697</v>
      </c>
      <c r="I298" s="36">
        <f t="shared" si="145"/>
        <v>0.4458518221465852</v>
      </c>
      <c r="J298" s="36">
        <f t="shared" si="146"/>
        <v>5.6217074639231335E-3</v>
      </c>
      <c r="K298" s="36">
        <f t="shared" si="147"/>
        <v>-0.10603497030624504</v>
      </c>
      <c r="L298" s="37">
        <f t="shared" si="148"/>
        <v>-2.6508742576561259E-2</v>
      </c>
    </row>
    <row r="299" spans="3:12" x14ac:dyDescent="0.25">
      <c r="C299">
        <v>1400</v>
      </c>
      <c r="D299">
        <v>300000</v>
      </c>
      <c r="E299" s="36">
        <f t="shared" si="143"/>
        <v>0.26923076923076922</v>
      </c>
      <c r="F299" s="36">
        <f t="shared" si="144"/>
        <v>0.52358490566037741</v>
      </c>
      <c r="G299" s="36">
        <f t="shared" si="149"/>
        <v>0.36542199943921344</v>
      </c>
      <c r="H299" s="37">
        <f t="shared" si="150"/>
        <v>0.32171929082948697</v>
      </c>
      <c r="I299" s="36">
        <f t="shared" si="145"/>
        <v>0.45203873158561381</v>
      </c>
      <c r="J299" s="36">
        <f t="shared" si="146"/>
        <v>2.5594275123681878E-3</v>
      </c>
      <c r="K299" s="36">
        <f t="shared" si="147"/>
        <v>-7.1546174074763602E-2</v>
      </c>
      <c r="L299" s="37">
        <f t="shared" si="148"/>
        <v>-1.9262431481667123E-2</v>
      </c>
    </row>
    <row r="300" spans="3:12" x14ac:dyDescent="0.25">
      <c r="C300">
        <v>1550</v>
      </c>
      <c r="D300">
        <v>265000</v>
      </c>
      <c r="E300" s="36">
        <f t="shared" si="143"/>
        <v>0.38461538461538464</v>
      </c>
      <c r="F300" s="36">
        <f t="shared" si="144"/>
        <v>0.35849056603773582</v>
      </c>
      <c r="G300" s="36">
        <f t="shared" si="149"/>
        <v>0.36542199943921344</v>
      </c>
      <c r="H300" s="37">
        <f t="shared" si="150"/>
        <v>0.32171929082948697</v>
      </c>
      <c r="I300" s="36">
        <f t="shared" si="145"/>
        <v>0.48916018821978535</v>
      </c>
      <c r="J300" s="36">
        <f t="shared" si="146"/>
        <v>8.5372750805997842E-3</v>
      </c>
      <c r="K300" s="36">
        <f t="shared" si="147"/>
        <v>0.13066962218204953</v>
      </c>
      <c r="L300" s="37">
        <f t="shared" si="148"/>
        <v>5.0257546993095974E-2</v>
      </c>
    </row>
    <row r="301" spans="3:12" x14ac:dyDescent="0.25">
      <c r="C301">
        <v>1600</v>
      </c>
      <c r="D301">
        <v>208000</v>
      </c>
      <c r="E301" s="36">
        <f t="shared" si="143"/>
        <v>0.42307692307692307</v>
      </c>
      <c r="F301" s="36">
        <f t="shared" si="144"/>
        <v>8.9622641509433956E-2</v>
      </c>
      <c r="G301" s="36">
        <f t="shared" si="149"/>
        <v>0.36542199943921344</v>
      </c>
      <c r="H301" s="37">
        <f t="shared" si="150"/>
        <v>0.32171929082948697</v>
      </c>
      <c r="I301" s="36">
        <f t="shared" si="145"/>
        <v>0.50153400709784257</v>
      </c>
      <c r="J301" s="36">
        <f t="shared" si="146"/>
        <v>8.4835486550453809E-2</v>
      </c>
      <c r="K301" s="36">
        <f t="shared" si="147"/>
        <v>0.41191136558840863</v>
      </c>
      <c r="L301" s="37">
        <f t="shared" si="148"/>
        <v>0.17427019313355749</v>
      </c>
    </row>
    <row r="302" spans="3:12" x14ac:dyDescent="0.25">
      <c r="C302">
        <v>1625</v>
      </c>
      <c r="D302">
        <v>235000</v>
      </c>
      <c r="E302" s="36">
        <f t="shared" si="143"/>
        <v>0.44230769230769229</v>
      </c>
      <c r="F302" s="36">
        <f t="shared" si="144"/>
        <v>0.21698113207547171</v>
      </c>
      <c r="G302" s="36">
        <f t="shared" si="149"/>
        <v>0.36542199943921344</v>
      </c>
      <c r="H302" s="37">
        <f t="shared" si="150"/>
        <v>0.32171929082948697</v>
      </c>
      <c r="I302" s="36">
        <f t="shared" si="145"/>
        <v>0.50772091653687113</v>
      </c>
      <c r="J302" s="36">
        <f t="shared" si="146"/>
        <v>4.2264811134330497E-2</v>
      </c>
      <c r="K302" s="36">
        <f t="shared" si="147"/>
        <v>0.29073978446139942</v>
      </c>
      <c r="L302" s="37">
        <f t="shared" si="148"/>
        <v>0.12859644312715743</v>
      </c>
    </row>
    <row r="303" spans="3:12" x14ac:dyDescent="0.25">
      <c r="C303">
        <v>1765</v>
      </c>
      <c r="D303">
        <v>305000</v>
      </c>
      <c r="E303" s="36">
        <f t="shared" si="143"/>
        <v>0.55000000000000004</v>
      </c>
      <c r="F303" s="36">
        <f t="shared" si="144"/>
        <v>0.54716981132075471</v>
      </c>
      <c r="G303" s="36">
        <f t="shared" si="149"/>
        <v>0.36542199943921344</v>
      </c>
      <c r="H303" s="37">
        <f t="shared" si="150"/>
        <v>0.32171929082948697</v>
      </c>
      <c r="I303" s="36">
        <f t="shared" si="145"/>
        <v>0.54236760939543127</v>
      </c>
      <c r="J303" s="36">
        <f t="shared" si="146"/>
        <v>1.1530571665790053E-5</v>
      </c>
      <c r="K303" s="36">
        <f t="shared" si="147"/>
        <v>-4.8022019253234349E-3</v>
      </c>
      <c r="L303" s="37">
        <f t="shared" si="148"/>
        <v>-2.6412110589278896E-3</v>
      </c>
    </row>
    <row r="304" spans="3:12" x14ac:dyDescent="0.25">
      <c r="C304">
        <v>2250</v>
      </c>
      <c r="D304">
        <v>401000</v>
      </c>
      <c r="E304" s="36">
        <f t="shared" si="143"/>
        <v>0.92307692307692313</v>
      </c>
      <c r="F304" s="36">
        <f t="shared" si="144"/>
        <v>1</v>
      </c>
      <c r="G304" s="36">
        <f t="shared" si="149"/>
        <v>0.36542199943921344</v>
      </c>
      <c r="H304" s="37">
        <f t="shared" si="150"/>
        <v>0.32171929082948697</v>
      </c>
      <c r="I304" s="36">
        <f t="shared" si="145"/>
        <v>0.66239365251258597</v>
      </c>
      <c r="J304" s="36">
        <f t="shared" si="146"/>
        <v>5.6989022931896276E-2</v>
      </c>
      <c r="K304" s="36">
        <f t="shared" si="147"/>
        <v>-0.33760634748741403</v>
      </c>
      <c r="L304" s="37">
        <f t="shared" si="148"/>
        <v>-0.31163662844992068</v>
      </c>
    </row>
    <row r="305" spans="3:12" x14ac:dyDescent="0.25">
      <c r="C305">
        <v>2350</v>
      </c>
      <c r="D305">
        <v>314000</v>
      </c>
      <c r="E305" s="36">
        <f t="shared" si="143"/>
        <v>1</v>
      </c>
      <c r="F305" s="36">
        <f t="shared" si="144"/>
        <v>0.589622641509434</v>
      </c>
      <c r="G305" s="36">
        <f t="shared" si="149"/>
        <v>0.36542199943921344</v>
      </c>
      <c r="H305" s="37">
        <f t="shared" si="150"/>
        <v>0.32171929082948697</v>
      </c>
      <c r="I305" s="36">
        <f t="shared" si="145"/>
        <v>0.68714129026870041</v>
      </c>
      <c r="J305" s="36">
        <f t="shared" si="146"/>
        <v>4.754943427916586E-3</v>
      </c>
      <c r="K305" s="36">
        <f t="shared" si="147"/>
        <v>9.7518648759266413E-2</v>
      </c>
      <c r="L305" s="37">
        <f t="shared" si="148"/>
        <v>9.7518648759266413E-2</v>
      </c>
    </row>
    <row r="306" spans="3:12" x14ac:dyDescent="0.25">
      <c r="K306" s="38">
        <f>SUM(K296:K305)</f>
        <v>1.0090038619552595</v>
      </c>
      <c r="L306" s="38">
        <f>SUM(L296:L305)</f>
        <v>0.11744752636738509</v>
      </c>
    </row>
    <row r="307" spans="3:12" x14ac:dyDescent="0.25">
      <c r="J307" t="s">
        <v>80</v>
      </c>
      <c r="K307" s="36">
        <f>G296-0.01*K306</f>
        <v>0.35533196081966084</v>
      </c>
      <c r="L307" s="37">
        <f>H296-0.01*L306</f>
        <v>0.3205448155658131</v>
      </c>
    </row>
    <row r="309" spans="3:12" x14ac:dyDescent="0.25">
      <c r="E309" s="48" t="s">
        <v>48</v>
      </c>
      <c r="F309" s="48"/>
      <c r="K309" t="s">
        <v>71</v>
      </c>
      <c r="L309" t="s">
        <v>72</v>
      </c>
    </row>
    <row r="310" spans="3:12" x14ac:dyDescent="0.25">
      <c r="C310" t="s">
        <v>53</v>
      </c>
      <c r="D310" t="s">
        <v>54</v>
      </c>
      <c r="E310" t="s">
        <v>53</v>
      </c>
      <c r="F310" t="s">
        <v>54</v>
      </c>
      <c r="G310" t="s">
        <v>74</v>
      </c>
      <c r="H310" t="s">
        <v>75</v>
      </c>
      <c r="I310" t="s">
        <v>76</v>
      </c>
      <c r="J310" t="s">
        <v>77</v>
      </c>
      <c r="K310" t="s">
        <v>78</v>
      </c>
      <c r="L310" t="s">
        <v>79</v>
      </c>
    </row>
    <row r="311" spans="3:12" x14ac:dyDescent="0.25">
      <c r="C311">
        <v>1050</v>
      </c>
      <c r="D311">
        <v>189000</v>
      </c>
      <c r="E311" s="36">
        <f t="shared" ref="E311:E320" si="151">(C311-MIN($C$86:$C$95))/(MAX($C$86:$C$95)-MIN($C$86:$C$95))</f>
        <v>0</v>
      </c>
      <c r="F311" s="36">
        <f t="shared" ref="F311:F320" si="152">(D311-MIN($D$86:$D$95))/(MAX($D$86:$D$95)-MIN($D$86:$D$95))</f>
        <v>0</v>
      </c>
      <c r="G311" s="36">
        <f>$K$307</f>
        <v>0.35533196081966084</v>
      </c>
      <c r="H311" s="37">
        <f>$L$307</f>
        <v>0.3205448155658131</v>
      </c>
      <c r="I311" s="36">
        <f t="shared" ref="I311:I320" si="153">G311+H311*E311</f>
        <v>0.35533196081966084</v>
      </c>
      <c r="J311" s="36">
        <f t="shared" ref="J311:J320" si="154">(F311-I311)^2/2</f>
        <v>6.3130401189972499E-2</v>
      </c>
      <c r="K311" s="36">
        <f t="shared" ref="K311:K320" si="155">-(F311-I311)</f>
        <v>0.35533196081966084</v>
      </c>
      <c r="L311" s="37">
        <f t="shared" ref="L311:L320" si="156">-(F311-I311)*E311</f>
        <v>0</v>
      </c>
    </row>
    <row r="312" spans="3:12" x14ac:dyDescent="0.25">
      <c r="C312">
        <v>1200</v>
      </c>
      <c r="D312">
        <v>225000</v>
      </c>
      <c r="E312" s="36">
        <f t="shared" si="151"/>
        <v>0.11538461538461539</v>
      </c>
      <c r="F312" s="36">
        <f t="shared" si="152"/>
        <v>0.16981132075471697</v>
      </c>
      <c r="G312" s="36">
        <f t="shared" ref="G312:G320" si="157">$K$307</f>
        <v>0.35533196081966084</v>
      </c>
      <c r="H312" s="37">
        <f t="shared" ref="H312:H320" si="158">$L$307</f>
        <v>0.3205448155658131</v>
      </c>
      <c r="I312" s="36">
        <f t="shared" si="153"/>
        <v>0.39231790107725467</v>
      </c>
      <c r="J312" s="36">
        <f t="shared" si="154"/>
        <v>2.4754589143414961E-2</v>
      </c>
      <c r="K312" s="36">
        <f t="shared" si="155"/>
        <v>0.2225065803225377</v>
      </c>
      <c r="L312" s="37">
        <f t="shared" si="156"/>
        <v>2.5673836191062043E-2</v>
      </c>
    </row>
    <row r="313" spans="3:12" x14ac:dyDescent="0.25">
      <c r="C313">
        <v>1375</v>
      </c>
      <c r="D313">
        <v>306000</v>
      </c>
      <c r="E313" s="36">
        <f t="shared" si="151"/>
        <v>0.25</v>
      </c>
      <c r="F313" s="36">
        <f t="shared" si="152"/>
        <v>0.55188679245283023</v>
      </c>
      <c r="G313" s="36">
        <f t="shared" si="157"/>
        <v>0.35533196081966084</v>
      </c>
      <c r="H313" s="37">
        <f t="shared" si="158"/>
        <v>0.3205448155658131</v>
      </c>
      <c r="I313" s="36">
        <f t="shared" si="153"/>
        <v>0.4354681647111141</v>
      </c>
      <c r="J313" s="36">
        <f t="shared" si="154"/>
        <v>6.7766484426321381E-3</v>
      </c>
      <c r="K313" s="36">
        <f t="shared" si="155"/>
        <v>-0.11641862774171613</v>
      </c>
      <c r="L313" s="37">
        <f t="shared" si="156"/>
        <v>-2.9104656935429032E-2</v>
      </c>
    </row>
    <row r="314" spans="3:12" x14ac:dyDescent="0.25">
      <c r="C314">
        <v>1400</v>
      </c>
      <c r="D314">
        <v>300000</v>
      </c>
      <c r="E314" s="36">
        <f t="shared" si="151"/>
        <v>0.26923076923076922</v>
      </c>
      <c r="F314" s="36">
        <f t="shared" si="152"/>
        <v>0.52358490566037741</v>
      </c>
      <c r="G314" s="36">
        <f t="shared" si="157"/>
        <v>0.35533196081966084</v>
      </c>
      <c r="H314" s="37">
        <f t="shared" si="158"/>
        <v>0.3205448155658131</v>
      </c>
      <c r="I314" s="36">
        <f t="shared" si="153"/>
        <v>0.44163248808737976</v>
      </c>
      <c r="J314" s="36">
        <f t="shared" si="154"/>
        <v>3.3580993730294869E-3</v>
      </c>
      <c r="K314" s="36">
        <f t="shared" si="155"/>
        <v>-8.1952417572997649E-2</v>
      </c>
      <c r="L314" s="37">
        <f t="shared" si="156"/>
        <v>-2.2064112423499364E-2</v>
      </c>
    </row>
    <row r="315" spans="3:12" x14ac:dyDescent="0.25">
      <c r="C315">
        <v>1550</v>
      </c>
      <c r="D315">
        <v>265000</v>
      </c>
      <c r="E315" s="36">
        <f t="shared" si="151"/>
        <v>0.38461538461538464</v>
      </c>
      <c r="F315" s="36">
        <f t="shared" si="152"/>
        <v>0.35849056603773582</v>
      </c>
      <c r="G315" s="36">
        <f t="shared" si="157"/>
        <v>0.35533196081966084</v>
      </c>
      <c r="H315" s="37">
        <f t="shared" si="158"/>
        <v>0.3205448155658131</v>
      </c>
      <c r="I315" s="36">
        <f t="shared" si="153"/>
        <v>0.47861842834497359</v>
      </c>
      <c r="J315" s="36">
        <f t="shared" si="154"/>
        <v>7.2153516512533378E-3</v>
      </c>
      <c r="K315" s="36">
        <f t="shared" si="155"/>
        <v>0.12012786230723776</v>
      </c>
      <c r="L315" s="37">
        <f t="shared" si="156"/>
        <v>4.6203023964322222E-2</v>
      </c>
    </row>
    <row r="316" spans="3:12" x14ac:dyDescent="0.25">
      <c r="C316">
        <v>1600</v>
      </c>
      <c r="D316">
        <v>208000</v>
      </c>
      <c r="E316" s="36">
        <f t="shared" si="151"/>
        <v>0.42307692307692307</v>
      </c>
      <c r="F316" s="36">
        <f t="shared" si="152"/>
        <v>8.9622641509433956E-2</v>
      </c>
      <c r="G316" s="36">
        <f t="shared" si="157"/>
        <v>0.35533196081966084</v>
      </c>
      <c r="H316" s="37">
        <f t="shared" si="158"/>
        <v>0.3205448155658131</v>
      </c>
      <c r="I316" s="36">
        <f t="shared" si="153"/>
        <v>0.49094707509750485</v>
      </c>
      <c r="J316" s="36">
        <f t="shared" si="154"/>
        <v>8.0530650497392969E-2</v>
      </c>
      <c r="K316" s="36">
        <f t="shared" si="155"/>
        <v>0.40132443358807091</v>
      </c>
      <c r="L316" s="37">
        <f t="shared" si="156"/>
        <v>0.16979110651803</v>
      </c>
    </row>
    <row r="317" spans="3:12" x14ac:dyDescent="0.25">
      <c r="C317">
        <v>1625</v>
      </c>
      <c r="D317">
        <v>235000</v>
      </c>
      <c r="E317" s="36">
        <f t="shared" si="151"/>
        <v>0.44230769230769229</v>
      </c>
      <c r="F317" s="36">
        <f t="shared" si="152"/>
        <v>0.21698113207547171</v>
      </c>
      <c r="G317" s="36">
        <f t="shared" si="157"/>
        <v>0.35533196081966084</v>
      </c>
      <c r="H317" s="37">
        <f t="shared" si="158"/>
        <v>0.3205448155658131</v>
      </c>
      <c r="I317" s="36">
        <f t="shared" si="153"/>
        <v>0.4971113984737705</v>
      </c>
      <c r="J317" s="36">
        <f t="shared" si="154"/>
        <v>3.9236483076190924E-2</v>
      </c>
      <c r="K317" s="36">
        <f t="shared" si="155"/>
        <v>0.2801302663982988</v>
      </c>
      <c r="L317" s="37">
        <f t="shared" si="156"/>
        <v>0.12390377167617062</v>
      </c>
    </row>
    <row r="318" spans="3:12" x14ac:dyDescent="0.25">
      <c r="C318">
        <v>1765</v>
      </c>
      <c r="D318">
        <v>305000</v>
      </c>
      <c r="E318" s="36">
        <f t="shared" si="151"/>
        <v>0.55000000000000004</v>
      </c>
      <c r="F318" s="36">
        <f t="shared" si="152"/>
        <v>0.54716981132075471</v>
      </c>
      <c r="G318" s="36">
        <f t="shared" si="157"/>
        <v>0.35533196081966084</v>
      </c>
      <c r="H318" s="37">
        <f t="shared" si="158"/>
        <v>0.3205448155658131</v>
      </c>
      <c r="I318" s="36">
        <f t="shared" si="153"/>
        <v>0.53163160938085807</v>
      </c>
      <c r="J318" s="36">
        <f t="shared" si="154"/>
        <v>1.2071785976250376E-4</v>
      </c>
      <c r="K318" s="36">
        <f t="shared" si="155"/>
        <v>-1.5538201939896634E-2</v>
      </c>
      <c r="L318" s="37">
        <f t="shared" si="156"/>
        <v>-8.5460110669431499E-3</v>
      </c>
    </row>
    <row r="319" spans="3:12" x14ac:dyDescent="0.25">
      <c r="C319">
        <v>2250</v>
      </c>
      <c r="D319">
        <v>401000</v>
      </c>
      <c r="E319" s="36">
        <f t="shared" si="151"/>
        <v>0.92307692307692313</v>
      </c>
      <c r="F319" s="36">
        <f t="shared" si="152"/>
        <v>1</v>
      </c>
      <c r="G319" s="36">
        <f t="shared" si="157"/>
        <v>0.35533196081966084</v>
      </c>
      <c r="H319" s="37">
        <f t="shared" si="158"/>
        <v>0.3205448155658131</v>
      </c>
      <c r="I319" s="36">
        <f t="shared" si="153"/>
        <v>0.65121948288041143</v>
      </c>
      <c r="J319" s="36">
        <f t="shared" si="154"/>
        <v>6.0823924561103811E-2</v>
      </c>
      <c r="K319" s="36">
        <f t="shared" si="155"/>
        <v>-0.34878051711958857</v>
      </c>
      <c r="L319" s="37">
        <f t="shared" si="156"/>
        <v>-0.32195124657192792</v>
      </c>
    </row>
    <row r="320" spans="3:12" x14ac:dyDescent="0.25">
      <c r="C320">
        <v>2350</v>
      </c>
      <c r="D320">
        <v>314000</v>
      </c>
      <c r="E320" s="36">
        <f t="shared" si="151"/>
        <v>1</v>
      </c>
      <c r="F320" s="36">
        <f t="shared" si="152"/>
        <v>0.589622641509434</v>
      </c>
      <c r="G320" s="36">
        <f t="shared" si="157"/>
        <v>0.35533196081966084</v>
      </c>
      <c r="H320" s="37">
        <f t="shared" si="158"/>
        <v>0.3205448155658131</v>
      </c>
      <c r="I320" s="36">
        <f t="shared" si="153"/>
        <v>0.67587677638547394</v>
      </c>
      <c r="J320" s="36">
        <f t="shared" si="154"/>
        <v>3.719887891607045E-3</v>
      </c>
      <c r="K320" s="36">
        <f t="shared" si="155"/>
        <v>8.6254134876039945E-2</v>
      </c>
      <c r="L320" s="37">
        <f t="shared" si="156"/>
        <v>8.6254134876039945E-2</v>
      </c>
    </row>
    <row r="321" spans="3:12" x14ac:dyDescent="0.25">
      <c r="K321" s="38">
        <f>SUM(K311:K320)</f>
        <v>0.90298547393764705</v>
      </c>
      <c r="L321" s="38">
        <f>SUM(L311:L320)</f>
        <v>7.015984622782534E-2</v>
      </c>
    </row>
    <row r="322" spans="3:12" x14ac:dyDescent="0.25">
      <c r="J322" t="s">
        <v>80</v>
      </c>
      <c r="K322" s="36">
        <f>G311-0.01*K321</f>
        <v>0.34630210608028439</v>
      </c>
      <c r="L322" s="37">
        <f>H311-0.01*L321</f>
        <v>0.31984321710353486</v>
      </c>
    </row>
    <row r="324" spans="3:12" x14ac:dyDescent="0.25">
      <c r="E324" s="48" t="s">
        <v>48</v>
      </c>
      <c r="F324" s="48"/>
      <c r="K324" t="s">
        <v>71</v>
      </c>
      <c r="L324" t="s">
        <v>72</v>
      </c>
    </row>
    <row r="325" spans="3:12" x14ac:dyDescent="0.25">
      <c r="C325" t="s">
        <v>53</v>
      </c>
      <c r="D325" t="s">
        <v>54</v>
      </c>
      <c r="E325" t="s">
        <v>53</v>
      </c>
      <c r="F325" t="s">
        <v>54</v>
      </c>
      <c r="G325" t="s">
        <v>74</v>
      </c>
      <c r="H325" t="s">
        <v>75</v>
      </c>
      <c r="I325" t="s">
        <v>76</v>
      </c>
      <c r="J325" t="s">
        <v>77</v>
      </c>
      <c r="K325" t="s">
        <v>78</v>
      </c>
      <c r="L325" t="s">
        <v>79</v>
      </c>
    </row>
    <row r="326" spans="3:12" x14ac:dyDescent="0.25">
      <c r="C326">
        <v>1050</v>
      </c>
      <c r="D326">
        <v>189000</v>
      </c>
      <c r="E326" s="36">
        <f t="shared" ref="E326:E335" si="159">(C326-MIN($C$86:$C$95))/(MAX($C$86:$C$95)-MIN($C$86:$C$95))</f>
        <v>0</v>
      </c>
      <c r="F326" s="36">
        <f t="shared" ref="F326:F335" si="160">(D326-MIN($D$86:$D$95))/(MAX($D$86:$D$95)-MIN($D$86:$D$95))</f>
        <v>0</v>
      </c>
      <c r="G326" s="36">
        <f>$K$322</f>
        <v>0.34630210608028439</v>
      </c>
      <c r="H326" s="37">
        <f>$L$322</f>
        <v>0.31984321710353486</v>
      </c>
      <c r="I326" s="36">
        <f t="shared" ref="I326:I335" si="161">G326+H326*E326</f>
        <v>0.34630210608028439</v>
      </c>
      <c r="J326" s="36">
        <f t="shared" ref="J326:J335" si="162">(F326-I326)^2/2</f>
        <v>5.9962574337820269E-2</v>
      </c>
      <c r="K326" s="36">
        <f t="shared" ref="K326:K335" si="163">-(F326-I326)</f>
        <v>0.34630210608028439</v>
      </c>
      <c r="L326" s="37">
        <f t="shared" ref="L326:L335" si="164">-(F326-I326)*E326</f>
        <v>0</v>
      </c>
    </row>
    <row r="327" spans="3:12" x14ac:dyDescent="0.25">
      <c r="C327">
        <v>1200</v>
      </c>
      <c r="D327">
        <v>225000</v>
      </c>
      <c r="E327" s="36">
        <f t="shared" si="159"/>
        <v>0.11538461538461539</v>
      </c>
      <c r="F327" s="36">
        <f t="shared" si="160"/>
        <v>0.16981132075471697</v>
      </c>
      <c r="G327" s="36">
        <f t="shared" ref="G327:G335" si="165">$K$322</f>
        <v>0.34630210608028439</v>
      </c>
      <c r="H327" s="37">
        <f t="shared" ref="H327:H335" si="166">$L$322</f>
        <v>0.31984321710353486</v>
      </c>
      <c r="I327" s="36">
        <f t="shared" si="161"/>
        <v>0.38320709266915381</v>
      </c>
      <c r="J327" s="36">
        <f t="shared" si="162"/>
        <v>2.2768877735479177E-2</v>
      </c>
      <c r="K327" s="36">
        <f t="shared" si="163"/>
        <v>0.21339577191443684</v>
      </c>
      <c r="L327" s="37">
        <f t="shared" si="164"/>
        <v>2.4622589067050407E-2</v>
      </c>
    </row>
    <row r="328" spans="3:12" x14ac:dyDescent="0.25">
      <c r="C328">
        <v>1375</v>
      </c>
      <c r="D328">
        <v>306000</v>
      </c>
      <c r="E328" s="36">
        <f t="shared" si="159"/>
        <v>0.25</v>
      </c>
      <c r="F328" s="36">
        <f t="shared" si="160"/>
        <v>0.55188679245283023</v>
      </c>
      <c r="G328" s="36">
        <f t="shared" si="165"/>
        <v>0.34630210608028439</v>
      </c>
      <c r="H328" s="37">
        <f t="shared" si="166"/>
        <v>0.31984321710353486</v>
      </c>
      <c r="I328" s="36">
        <f t="shared" si="161"/>
        <v>0.42626291035616809</v>
      </c>
      <c r="J328" s="36">
        <f t="shared" si="162"/>
        <v>7.8906798765180364E-3</v>
      </c>
      <c r="K328" s="36">
        <f t="shared" si="163"/>
        <v>-0.12562388209666214</v>
      </c>
      <c r="L328" s="37">
        <f t="shared" si="164"/>
        <v>-3.1405970524165536E-2</v>
      </c>
    </row>
    <row r="329" spans="3:12" x14ac:dyDescent="0.25">
      <c r="C329">
        <v>1400</v>
      </c>
      <c r="D329">
        <v>300000</v>
      </c>
      <c r="E329" s="36">
        <f t="shared" si="159"/>
        <v>0.26923076923076922</v>
      </c>
      <c r="F329" s="36">
        <f t="shared" si="160"/>
        <v>0.52358490566037741</v>
      </c>
      <c r="G329" s="36">
        <f t="shared" si="165"/>
        <v>0.34630210608028439</v>
      </c>
      <c r="H329" s="37">
        <f t="shared" si="166"/>
        <v>0.31984321710353486</v>
      </c>
      <c r="I329" s="36">
        <f t="shared" si="161"/>
        <v>0.43241374145431299</v>
      </c>
      <c r="J329" s="36">
        <f t="shared" si="162"/>
        <v>4.1560905913445804E-3</v>
      </c>
      <c r="K329" s="36">
        <f t="shared" si="163"/>
        <v>-9.1171164206064415E-2</v>
      </c>
      <c r="L329" s="37">
        <f t="shared" si="164"/>
        <v>-2.4546082670863494E-2</v>
      </c>
    </row>
    <row r="330" spans="3:12" x14ac:dyDescent="0.25">
      <c r="C330">
        <v>1550</v>
      </c>
      <c r="D330">
        <v>265000</v>
      </c>
      <c r="E330" s="36">
        <f t="shared" si="159"/>
        <v>0.38461538461538464</v>
      </c>
      <c r="F330" s="36">
        <f t="shared" si="160"/>
        <v>0.35849056603773582</v>
      </c>
      <c r="G330" s="36">
        <f t="shared" si="165"/>
        <v>0.34630210608028439</v>
      </c>
      <c r="H330" s="37">
        <f t="shared" si="166"/>
        <v>0.31984321710353486</v>
      </c>
      <c r="I330" s="36">
        <f t="shared" si="161"/>
        <v>0.46931872804318242</v>
      </c>
      <c r="J330" s="36">
        <f t="shared" si="162"/>
        <v>6.1414407467527583E-3</v>
      </c>
      <c r="K330" s="36">
        <f t="shared" si="163"/>
        <v>0.1108281620054466</v>
      </c>
      <c r="L330" s="37">
        <f t="shared" si="164"/>
        <v>4.2626216155940998E-2</v>
      </c>
    </row>
    <row r="331" spans="3:12" x14ac:dyDescent="0.25">
      <c r="C331">
        <v>1600</v>
      </c>
      <c r="D331">
        <v>208000</v>
      </c>
      <c r="E331" s="36">
        <f t="shared" si="159"/>
        <v>0.42307692307692307</v>
      </c>
      <c r="F331" s="36">
        <f t="shared" si="160"/>
        <v>8.9622641509433956E-2</v>
      </c>
      <c r="G331" s="36">
        <f t="shared" si="165"/>
        <v>0.34630210608028439</v>
      </c>
      <c r="H331" s="37">
        <f t="shared" si="166"/>
        <v>0.31984321710353486</v>
      </c>
      <c r="I331" s="36">
        <f t="shared" si="161"/>
        <v>0.48162039023947223</v>
      </c>
      <c r="J331" s="36">
        <f t="shared" si="162"/>
        <v>7.6831117504709112E-2</v>
      </c>
      <c r="K331" s="36">
        <f t="shared" si="163"/>
        <v>0.39199774873003829</v>
      </c>
      <c r="L331" s="37">
        <f t="shared" si="164"/>
        <v>0.16584520138578543</v>
      </c>
    </row>
    <row r="332" spans="3:12" x14ac:dyDescent="0.25">
      <c r="C332">
        <v>1625</v>
      </c>
      <c r="D332">
        <v>235000</v>
      </c>
      <c r="E332" s="36">
        <f t="shared" si="159"/>
        <v>0.44230769230769229</v>
      </c>
      <c r="F332" s="36">
        <f t="shared" si="160"/>
        <v>0.21698113207547171</v>
      </c>
      <c r="G332" s="36">
        <f t="shared" si="165"/>
        <v>0.34630210608028439</v>
      </c>
      <c r="H332" s="37">
        <f t="shared" si="166"/>
        <v>0.31984321710353486</v>
      </c>
      <c r="I332" s="36">
        <f t="shared" si="161"/>
        <v>0.48777122133761708</v>
      </c>
      <c r="J332" s="36">
        <f t="shared" si="162"/>
        <v>3.6663636221300332E-2</v>
      </c>
      <c r="K332" s="36">
        <f t="shared" si="163"/>
        <v>0.27079008926214537</v>
      </c>
      <c r="L332" s="37">
        <f t="shared" si="164"/>
        <v>0.11977253948133353</v>
      </c>
    </row>
    <row r="333" spans="3:12" x14ac:dyDescent="0.25">
      <c r="C333">
        <v>1765</v>
      </c>
      <c r="D333">
        <v>305000</v>
      </c>
      <c r="E333" s="36">
        <f t="shared" si="159"/>
        <v>0.55000000000000004</v>
      </c>
      <c r="F333" s="36">
        <f t="shared" si="160"/>
        <v>0.54716981132075471</v>
      </c>
      <c r="G333" s="36">
        <f t="shared" si="165"/>
        <v>0.34630210608028439</v>
      </c>
      <c r="H333" s="37">
        <f t="shared" si="166"/>
        <v>0.31984321710353486</v>
      </c>
      <c r="I333" s="36">
        <f t="shared" si="161"/>
        <v>0.52221587548722859</v>
      </c>
      <c r="J333" s="36">
        <f t="shared" si="162"/>
        <v>3.1134945679186946E-4</v>
      </c>
      <c r="K333" s="36">
        <f t="shared" si="163"/>
        <v>-2.495393583352612E-2</v>
      </c>
      <c r="L333" s="37">
        <f t="shared" si="164"/>
        <v>-1.3724664708439367E-2</v>
      </c>
    </row>
    <row r="334" spans="3:12" x14ac:dyDescent="0.25">
      <c r="C334">
        <v>2250</v>
      </c>
      <c r="D334">
        <v>401000</v>
      </c>
      <c r="E334" s="36">
        <f t="shared" si="159"/>
        <v>0.92307692307692313</v>
      </c>
      <c r="F334" s="36">
        <f t="shared" si="160"/>
        <v>1</v>
      </c>
      <c r="G334" s="36">
        <f t="shared" si="165"/>
        <v>0.34630210608028439</v>
      </c>
      <c r="H334" s="37">
        <f t="shared" si="166"/>
        <v>0.31984321710353486</v>
      </c>
      <c r="I334" s="36">
        <f t="shared" si="161"/>
        <v>0.64154199879123963</v>
      </c>
      <c r="J334" s="36">
        <f t="shared" si="162"/>
        <v>6.4246069315289825E-2</v>
      </c>
      <c r="K334" s="36">
        <f t="shared" si="163"/>
        <v>-0.35845800120876037</v>
      </c>
      <c r="L334" s="37">
        <f t="shared" si="164"/>
        <v>-0.3308843088080865</v>
      </c>
    </row>
    <row r="335" spans="3:12" x14ac:dyDescent="0.25">
      <c r="C335">
        <v>2350</v>
      </c>
      <c r="D335">
        <v>314000</v>
      </c>
      <c r="E335" s="36">
        <f t="shared" si="159"/>
        <v>1</v>
      </c>
      <c r="F335" s="36">
        <f t="shared" si="160"/>
        <v>0.589622641509434</v>
      </c>
      <c r="G335" s="36">
        <f t="shared" si="165"/>
        <v>0.34630210608028439</v>
      </c>
      <c r="H335" s="37">
        <f t="shared" si="166"/>
        <v>0.31984321710353486</v>
      </c>
      <c r="I335" s="36">
        <f t="shared" si="161"/>
        <v>0.66614532318381925</v>
      </c>
      <c r="J335" s="36">
        <f t="shared" si="162"/>
        <v>2.9278604053196481E-3</v>
      </c>
      <c r="K335" s="36">
        <f t="shared" si="163"/>
        <v>7.6522681674385251E-2</v>
      </c>
      <c r="L335" s="37">
        <f t="shared" si="164"/>
        <v>7.6522681674385251E-2</v>
      </c>
    </row>
    <row r="336" spans="3:12" x14ac:dyDescent="0.25">
      <c r="K336" s="38">
        <f>SUM(K326:K335)</f>
        <v>0.8096295763217235</v>
      </c>
      <c r="L336" s="38">
        <f>SUM(L326:L335)</f>
        <v>2.8828201052940705E-2</v>
      </c>
    </row>
    <row r="337" spans="3:12" x14ac:dyDescent="0.25">
      <c r="J337" t="s">
        <v>80</v>
      </c>
      <c r="K337" s="36">
        <f>G326-0.01*K336</f>
        <v>0.33820581031706715</v>
      </c>
      <c r="L337" s="37">
        <f>H326-0.01*L336</f>
        <v>0.31955493509300548</v>
      </c>
    </row>
    <row r="339" spans="3:12" x14ac:dyDescent="0.25">
      <c r="E339" s="48" t="s">
        <v>48</v>
      </c>
      <c r="F339" s="48"/>
      <c r="K339" t="s">
        <v>71</v>
      </c>
      <c r="L339" t="s">
        <v>72</v>
      </c>
    </row>
    <row r="340" spans="3:12" x14ac:dyDescent="0.25">
      <c r="C340" t="s">
        <v>53</v>
      </c>
      <c r="D340" t="s">
        <v>54</v>
      </c>
      <c r="E340" t="s">
        <v>53</v>
      </c>
      <c r="F340" t="s">
        <v>54</v>
      </c>
      <c r="G340" t="s">
        <v>74</v>
      </c>
      <c r="H340" t="s">
        <v>75</v>
      </c>
      <c r="I340" t="s">
        <v>76</v>
      </c>
      <c r="J340" t="s">
        <v>77</v>
      </c>
      <c r="K340" t="s">
        <v>78</v>
      </c>
      <c r="L340" t="s">
        <v>79</v>
      </c>
    </row>
    <row r="341" spans="3:12" x14ac:dyDescent="0.25">
      <c r="C341">
        <v>1050</v>
      </c>
      <c r="D341">
        <v>189000</v>
      </c>
      <c r="E341" s="36">
        <f t="shared" ref="E341:E350" si="167">(C341-MIN($C$86:$C$95))/(MAX($C$86:$C$95)-MIN($C$86:$C$95))</f>
        <v>0</v>
      </c>
      <c r="F341" s="36">
        <f t="shared" ref="F341:F350" si="168">(D341-MIN($D$86:$D$95))/(MAX($D$86:$D$95)-MIN($D$86:$D$95))</f>
        <v>0</v>
      </c>
      <c r="G341" s="36">
        <f>$K$337</f>
        <v>0.33820581031706715</v>
      </c>
      <c r="H341" s="37">
        <f>$L$337</f>
        <v>0.31955493509300548</v>
      </c>
      <c r="I341" s="36">
        <f t="shared" ref="I341:I350" si="169">G341+H341*E341</f>
        <v>0.33820581031706715</v>
      </c>
      <c r="J341" s="36">
        <f t="shared" ref="J341:J350" si="170">(F341-I341)^2/2</f>
        <v>5.7191585066112001E-2</v>
      </c>
      <c r="K341" s="36">
        <f t="shared" ref="K341:K350" si="171">-(F341-I341)</f>
        <v>0.33820581031706715</v>
      </c>
      <c r="L341" s="37">
        <f t="shared" ref="L341:L350" si="172">-(F341-I341)*E341</f>
        <v>0</v>
      </c>
    </row>
    <row r="342" spans="3:12" x14ac:dyDescent="0.25">
      <c r="C342">
        <v>1200</v>
      </c>
      <c r="D342">
        <v>225000</v>
      </c>
      <c r="E342" s="36">
        <f t="shared" si="167"/>
        <v>0.11538461538461539</v>
      </c>
      <c r="F342" s="36">
        <f t="shared" si="168"/>
        <v>0.16981132075471697</v>
      </c>
      <c r="G342" s="36">
        <f t="shared" ref="G342:G350" si="173">$K$337</f>
        <v>0.33820581031706715</v>
      </c>
      <c r="H342" s="37">
        <f t="shared" ref="H342:H350" si="174">$L$337</f>
        <v>0.31955493509300548</v>
      </c>
      <c r="I342" s="36">
        <f t="shared" si="169"/>
        <v>0.37507753359702933</v>
      </c>
      <c r="J342" s="36">
        <f t="shared" si="170"/>
        <v>2.1067109067312739E-2</v>
      </c>
      <c r="K342" s="36">
        <f t="shared" si="171"/>
        <v>0.20526621284231236</v>
      </c>
      <c r="L342" s="37">
        <f t="shared" si="172"/>
        <v>2.3684563020266811E-2</v>
      </c>
    </row>
    <row r="343" spans="3:12" x14ac:dyDescent="0.25">
      <c r="C343">
        <v>1375</v>
      </c>
      <c r="D343">
        <v>306000</v>
      </c>
      <c r="E343" s="36">
        <f t="shared" si="167"/>
        <v>0.25</v>
      </c>
      <c r="F343" s="36">
        <f t="shared" si="168"/>
        <v>0.55188679245283023</v>
      </c>
      <c r="G343" s="36">
        <f t="shared" si="173"/>
        <v>0.33820581031706715</v>
      </c>
      <c r="H343" s="37">
        <f t="shared" si="174"/>
        <v>0.31955493509300548</v>
      </c>
      <c r="I343" s="36">
        <f t="shared" si="169"/>
        <v>0.41809454409031854</v>
      </c>
      <c r="J343" s="36">
        <f t="shared" si="170"/>
        <v>8.9501828609480066E-3</v>
      </c>
      <c r="K343" s="36">
        <f t="shared" si="171"/>
        <v>-0.13379224836251169</v>
      </c>
      <c r="L343" s="37">
        <f t="shared" si="172"/>
        <v>-3.3448062090627922E-2</v>
      </c>
    </row>
    <row r="344" spans="3:12" x14ac:dyDescent="0.25">
      <c r="C344">
        <v>1400</v>
      </c>
      <c r="D344">
        <v>300000</v>
      </c>
      <c r="E344" s="36">
        <f t="shared" si="167"/>
        <v>0.26923076923076922</v>
      </c>
      <c r="F344" s="36">
        <f t="shared" si="168"/>
        <v>0.52358490566037741</v>
      </c>
      <c r="G344" s="36">
        <f t="shared" si="173"/>
        <v>0.33820581031706715</v>
      </c>
      <c r="H344" s="37">
        <f t="shared" si="174"/>
        <v>0.31955493509300548</v>
      </c>
      <c r="I344" s="36">
        <f t="shared" si="169"/>
        <v>0.42423983130364551</v>
      </c>
      <c r="J344" s="36">
        <f t="shared" si="170"/>
        <v>4.9347218994722948E-3</v>
      </c>
      <c r="K344" s="36">
        <f t="shared" si="171"/>
        <v>-9.9345074356731899E-2</v>
      </c>
      <c r="L344" s="37">
        <f t="shared" si="172"/>
        <v>-2.6746750788350895E-2</v>
      </c>
    </row>
    <row r="345" spans="3:12" x14ac:dyDescent="0.25">
      <c r="C345">
        <v>1550</v>
      </c>
      <c r="D345">
        <v>265000</v>
      </c>
      <c r="E345" s="36">
        <f t="shared" si="167"/>
        <v>0.38461538461538464</v>
      </c>
      <c r="F345" s="36">
        <f t="shared" si="168"/>
        <v>0.35849056603773582</v>
      </c>
      <c r="G345" s="36">
        <f t="shared" si="173"/>
        <v>0.33820581031706715</v>
      </c>
      <c r="H345" s="37">
        <f t="shared" si="174"/>
        <v>0.31955493509300548</v>
      </c>
      <c r="I345" s="36">
        <f t="shared" si="169"/>
        <v>0.46111155458360775</v>
      </c>
      <c r="J345" s="36">
        <f t="shared" si="170"/>
        <v>5.2655336450659887E-3</v>
      </c>
      <c r="K345" s="36">
        <f t="shared" si="171"/>
        <v>0.10262098854587193</v>
      </c>
      <c r="L345" s="37">
        <f t="shared" si="172"/>
        <v>3.9469610979181516E-2</v>
      </c>
    </row>
    <row r="346" spans="3:12" x14ac:dyDescent="0.25">
      <c r="C346">
        <v>1600</v>
      </c>
      <c r="D346">
        <v>208000</v>
      </c>
      <c r="E346" s="36">
        <f t="shared" si="167"/>
        <v>0.42307692307692307</v>
      </c>
      <c r="F346" s="36">
        <f t="shared" si="168"/>
        <v>8.9622641509433956E-2</v>
      </c>
      <c r="G346" s="36">
        <f t="shared" si="173"/>
        <v>0.33820581031706715</v>
      </c>
      <c r="H346" s="37">
        <f t="shared" si="174"/>
        <v>0.31955493509300548</v>
      </c>
      <c r="I346" s="36">
        <f t="shared" si="169"/>
        <v>0.4734021290102618</v>
      </c>
      <c r="J346" s="36">
        <f t="shared" si="170"/>
        <v>7.3643347513199037E-2</v>
      </c>
      <c r="K346" s="36">
        <f t="shared" si="171"/>
        <v>0.38377948750082785</v>
      </c>
      <c r="L346" s="37">
        <f t="shared" si="172"/>
        <v>0.16236824471188871</v>
      </c>
    </row>
    <row r="347" spans="3:12" x14ac:dyDescent="0.25">
      <c r="C347">
        <v>1625</v>
      </c>
      <c r="D347">
        <v>235000</v>
      </c>
      <c r="E347" s="36">
        <f t="shared" si="167"/>
        <v>0.44230769230769229</v>
      </c>
      <c r="F347" s="36">
        <f t="shared" si="168"/>
        <v>0.21698113207547171</v>
      </c>
      <c r="G347" s="36">
        <f t="shared" si="173"/>
        <v>0.33820581031706715</v>
      </c>
      <c r="H347" s="37">
        <f t="shared" si="174"/>
        <v>0.31955493509300548</v>
      </c>
      <c r="I347" s="36">
        <f t="shared" si="169"/>
        <v>0.47954741622358876</v>
      </c>
      <c r="J347" s="36">
        <f t="shared" si="170"/>
        <v>3.4470526785674874E-2</v>
      </c>
      <c r="K347" s="36">
        <f t="shared" si="171"/>
        <v>0.26256628414811706</v>
      </c>
      <c r="L347" s="37">
        <f t="shared" si="172"/>
        <v>0.11613508721935946</v>
      </c>
    </row>
    <row r="348" spans="3:12" x14ac:dyDescent="0.25">
      <c r="C348">
        <v>1765</v>
      </c>
      <c r="D348">
        <v>305000</v>
      </c>
      <c r="E348" s="36">
        <f t="shared" si="167"/>
        <v>0.55000000000000004</v>
      </c>
      <c r="F348" s="36">
        <f t="shared" si="168"/>
        <v>0.54716981132075471</v>
      </c>
      <c r="G348" s="36">
        <f t="shared" si="173"/>
        <v>0.33820581031706715</v>
      </c>
      <c r="H348" s="37">
        <f t="shared" si="174"/>
        <v>0.31955493509300548</v>
      </c>
      <c r="I348" s="36">
        <f t="shared" si="169"/>
        <v>0.51396102461822024</v>
      </c>
      <c r="J348" s="36">
        <f t="shared" si="170"/>
        <v>5.51411757127215E-4</v>
      </c>
      <c r="K348" s="36">
        <f t="shared" si="171"/>
        <v>-3.3208786702534465E-2</v>
      </c>
      <c r="L348" s="37">
        <f t="shared" si="172"/>
        <v>-1.8264832686393957E-2</v>
      </c>
    </row>
    <row r="349" spans="3:12" x14ac:dyDescent="0.25">
      <c r="C349">
        <v>2250</v>
      </c>
      <c r="D349">
        <v>401000</v>
      </c>
      <c r="E349" s="36">
        <f t="shared" si="167"/>
        <v>0.92307692307692313</v>
      </c>
      <c r="F349" s="36">
        <f t="shared" si="168"/>
        <v>1</v>
      </c>
      <c r="G349" s="36">
        <f t="shared" si="173"/>
        <v>0.33820581031706715</v>
      </c>
      <c r="H349" s="37">
        <f t="shared" si="174"/>
        <v>0.31955493509300548</v>
      </c>
      <c r="I349" s="36">
        <f t="shared" si="169"/>
        <v>0.63317959655676459</v>
      </c>
      <c r="J349" s="36">
        <f t="shared" si="170"/>
        <v>6.7278604191128993E-2</v>
      </c>
      <c r="K349" s="36">
        <f t="shared" si="171"/>
        <v>-0.36682040344323541</v>
      </c>
      <c r="L349" s="37">
        <f t="shared" si="172"/>
        <v>-0.33860344933221731</v>
      </c>
    </row>
    <row r="350" spans="3:12" x14ac:dyDescent="0.25">
      <c r="C350">
        <v>2350</v>
      </c>
      <c r="D350">
        <v>314000</v>
      </c>
      <c r="E350" s="36">
        <f t="shared" si="167"/>
        <v>1</v>
      </c>
      <c r="F350" s="36">
        <f t="shared" si="168"/>
        <v>0.589622641509434</v>
      </c>
      <c r="G350" s="36">
        <f t="shared" si="173"/>
        <v>0.33820581031706715</v>
      </c>
      <c r="H350" s="37">
        <f t="shared" si="174"/>
        <v>0.31955493509300548</v>
      </c>
      <c r="I350" s="36">
        <f t="shared" si="169"/>
        <v>0.65776074541007268</v>
      </c>
      <c r="J350" s="36">
        <f t="shared" si="170"/>
        <v>2.321400601587116E-3</v>
      </c>
      <c r="K350" s="36">
        <f t="shared" si="171"/>
        <v>6.813810390063868E-2</v>
      </c>
      <c r="L350" s="37">
        <f t="shared" si="172"/>
        <v>6.813810390063868E-2</v>
      </c>
    </row>
    <row r="351" spans="3:12" x14ac:dyDescent="0.25">
      <c r="K351" s="38">
        <f>SUM(K341:K350)</f>
        <v>0.72741037438982137</v>
      </c>
      <c r="L351" s="38">
        <f>SUM(L341:L350)</f>
        <v>-7.2674850662549084E-3</v>
      </c>
    </row>
    <row r="352" spans="3:12" x14ac:dyDescent="0.25">
      <c r="J352" t="s">
        <v>80</v>
      </c>
      <c r="K352" s="36">
        <f>G341-0.01*K351</f>
        <v>0.33093170657316895</v>
      </c>
      <c r="L352" s="37">
        <f>H341-0.01*L351</f>
        <v>0.31962760994366801</v>
      </c>
    </row>
    <row r="355" spans="5:9" x14ac:dyDescent="0.25">
      <c r="E355" t="s">
        <v>53</v>
      </c>
      <c r="F355" t="s">
        <v>54</v>
      </c>
      <c r="G355" t="s">
        <v>74</v>
      </c>
      <c r="H355" t="s">
        <v>75</v>
      </c>
      <c r="I355" t="s">
        <v>66</v>
      </c>
    </row>
    <row r="356" spans="5:9" x14ac:dyDescent="0.25">
      <c r="E356" s="36">
        <v>0</v>
      </c>
      <c r="F356" s="36">
        <v>0</v>
      </c>
      <c r="G356" s="37">
        <v>0.19600000000000001</v>
      </c>
      <c r="H356" s="37">
        <v>0.47299999999999998</v>
      </c>
      <c r="I356" s="36">
        <f>G356+H356*E356</f>
        <v>0.19600000000000001</v>
      </c>
    </row>
    <row r="357" spans="5:9" x14ac:dyDescent="0.25">
      <c r="E357" s="36">
        <v>0.11538461538461539</v>
      </c>
      <c r="F357" s="36">
        <v>0.16981132075471697</v>
      </c>
      <c r="G357" s="37">
        <v>0.19600000000000001</v>
      </c>
      <c r="H357" s="37">
        <v>0.47299999999999998</v>
      </c>
      <c r="I357" s="36">
        <f t="shared" ref="I357:I365" si="175">G357+H357*E357</f>
        <v>0.25057692307692309</v>
      </c>
    </row>
    <row r="358" spans="5:9" x14ac:dyDescent="0.25">
      <c r="E358" s="36">
        <v>0.25</v>
      </c>
      <c r="F358" s="36">
        <v>0.55188679245283023</v>
      </c>
      <c r="G358" s="37">
        <v>0.19600000000000001</v>
      </c>
      <c r="H358" s="37">
        <v>0.47299999999999998</v>
      </c>
      <c r="I358" s="36">
        <f t="shared" si="175"/>
        <v>0.31425000000000003</v>
      </c>
    </row>
    <row r="359" spans="5:9" x14ac:dyDescent="0.25">
      <c r="E359" s="36">
        <v>0.26923076923076922</v>
      </c>
      <c r="F359" s="36">
        <v>0.52358490566037741</v>
      </c>
      <c r="G359" s="37">
        <v>0.19600000000000001</v>
      </c>
      <c r="H359" s="37">
        <v>0.47299999999999998</v>
      </c>
      <c r="I359" s="36">
        <f t="shared" si="175"/>
        <v>0.32334615384615384</v>
      </c>
    </row>
    <row r="360" spans="5:9" x14ac:dyDescent="0.25">
      <c r="E360" s="36">
        <v>0.38461538461538464</v>
      </c>
      <c r="F360" s="36">
        <v>0.35849056603773582</v>
      </c>
      <c r="G360" s="37">
        <v>0.19600000000000001</v>
      </c>
      <c r="H360" s="37">
        <v>0.47299999999999998</v>
      </c>
      <c r="I360" s="36">
        <f t="shared" si="175"/>
        <v>0.37792307692307692</v>
      </c>
    </row>
    <row r="361" spans="5:9" x14ac:dyDescent="0.25">
      <c r="E361" s="36">
        <v>0.42307692307692307</v>
      </c>
      <c r="F361" s="36">
        <v>8.9622641509433956E-2</v>
      </c>
      <c r="G361" s="37">
        <v>0.19600000000000001</v>
      </c>
      <c r="H361" s="37">
        <v>0.47299999999999998</v>
      </c>
      <c r="I361" s="36">
        <f t="shared" si="175"/>
        <v>0.39611538461538465</v>
      </c>
    </row>
    <row r="362" spans="5:9" x14ac:dyDescent="0.25">
      <c r="E362" s="36">
        <v>0.44230769230769229</v>
      </c>
      <c r="F362" s="36">
        <v>0.21698113207547171</v>
      </c>
      <c r="G362" s="37">
        <v>0.19600000000000001</v>
      </c>
      <c r="H362" s="37">
        <v>0.47299999999999998</v>
      </c>
      <c r="I362" s="36">
        <f t="shared" si="175"/>
        <v>0.40521153846153846</v>
      </c>
    </row>
    <row r="363" spans="5:9" x14ac:dyDescent="0.25">
      <c r="E363" s="36">
        <v>0.55000000000000004</v>
      </c>
      <c r="F363" s="36">
        <v>0.54716981132075471</v>
      </c>
      <c r="G363" s="37">
        <v>0.19600000000000001</v>
      </c>
      <c r="H363" s="37">
        <v>0.47299999999999998</v>
      </c>
      <c r="I363" s="36">
        <f t="shared" si="175"/>
        <v>0.45615</v>
      </c>
    </row>
    <row r="364" spans="5:9" x14ac:dyDescent="0.25">
      <c r="E364" s="36">
        <v>0.92307692307692313</v>
      </c>
      <c r="F364" s="36">
        <v>1</v>
      </c>
      <c r="G364" s="37">
        <v>0.19600000000000001</v>
      </c>
      <c r="H364" s="37">
        <v>0.47299999999999998</v>
      </c>
      <c r="I364" s="36">
        <f t="shared" si="175"/>
        <v>0.63261538461538458</v>
      </c>
    </row>
    <row r="365" spans="5:9" x14ac:dyDescent="0.25">
      <c r="E365" s="36">
        <v>1</v>
      </c>
      <c r="F365" s="36">
        <v>0.589622641509434</v>
      </c>
      <c r="G365" s="37">
        <v>0.19600000000000001</v>
      </c>
      <c r="H365" s="37">
        <v>0.47299999999999998</v>
      </c>
      <c r="I365" s="36">
        <f t="shared" si="175"/>
        <v>0.66900000000000004</v>
      </c>
    </row>
    <row r="370" spans="11:11" x14ac:dyDescent="0.25">
      <c r="K370">
        <v>418142</v>
      </c>
    </row>
    <row r="371" spans="11:11" x14ac:dyDescent="0.25">
      <c r="K371">
        <v>1000</v>
      </c>
    </row>
    <row r="372" spans="11:11" x14ac:dyDescent="0.25">
      <c r="K372">
        <f>K370-K371</f>
        <v>417142</v>
      </c>
    </row>
  </sheetData>
  <mergeCells count="18">
    <mergeCell ref="E339:F339"/>
    <mergeCell ref="E174:F174"/>
    <mergeCell ref="E189:F189"/>
    <mergeCell ref="E204:F204"/>
    <mergeCell ref="E219:F219"/>
    <mergeCell ref="E234:F234"/>
    <mergeCell ref="E249:F249"/>
    <mergeCell ref="E264:F264"/>
    <mergeCell ref="E279:F279"/>
    <mergeCell ref="E294:F294"/>
    <mergeCell ref="E309:F309"/>
    <mergeCell ref="E324:F324"/>
    <mergeCell ref="E159:F159"/>
    <mergeCell ref="E84:F84"/>
    <mergeCell ref="E99:F99"/>
    <mergeCell ref="E114:F114"/>
    <mergeCell ref="E129:F129"/>
    <mergeCell ref="E144:F14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6"/>
  <sheetViews>
    <sheetView tabSelected="1" workbookViewId="0">
      <selection activeCell="I12" sqref="I12"/>
    </sheetView>
  </sheetViews>
  <sheetFormatPr defaultRowHeight="15" x14ac:dyDescent="0.25"/>
  <cols>
    <col min="1" max="1" width="12.140625" customWidth="1"/>
    <col min="2" max="2" width="15.42578125" customWidth="1"/>
    <col min="3" max="3" width="11.7109375" customWidth="1"/>
    <col min="4" max="4" width="11.140625" customWidth="1"/>
    <col min="5" max="5" width="16.28515625" customWidth="1"/>
    <col min="6" max="6" width="16.85546875" customWidth="1"/>
    <col min="7" max="7" width="15.28515625" customWidth="1"/>
    <col min="8" max="8" width="12.28515625" customWidth="1"/>
  </cols>
  <sheetData>
    <row r="2" spans="1:7" x14ac:dyDescent="0.25">
      <c r="A2" s="39" t="s">
        <v>46</v>
      </c>
      <c r="B2" s="39" t="s">
        <v>47</v>
      </c>
      <c r="C2" s="39" t="s">
        <v>81</v>
      </c>
      <c r="D2" s="39" t="s">
        <v>82</v>
      </c>
      <c r="E2" s="39" t="s">
        <v>83</v>
      </c>
      <c r="F2" s="39" t="s">
        <v>67</v>
      </c>
    </row>
    <row r="3" spans="1:7" x14ac:dyDescent="0.25">
      <c r="A3" s="27">
        <v>0</v>
      </c>
      <c r="B3" s="27">
        <v>0</v>
      </c>
      <c r="C3" s="26">
        <v>0.45</v>
      </c>
      <c r="D3" s="26">
        <v>0.75</v>
      </c>
      <c r="E3" s="28">
        <f>C3+(D3*A3)</f>
        <v>0.45</v>
      </c>
      <c r="F3" s="27">
        <f>B3-E3</f>
        <v>-0.45</v>
      </c>
      <c r="G3">
        <f>A3*F3</f>
        <v>0</v>
      </c>
    </row>
    <row r="4" spans="1:7" x14ac:dyDescent="0.25">
      <c r="A4" s="27">
        <v>0.22222222222222221</v>
      </c>
      <c r="B4" s="27">
        <v>0.22330097087378642</v>
      </c>
      <c r="C4" s="26">
        <v>0.45</v>
      </c>
      <c r="D4" s="26">
        <v>0.75</v>
      </c>
      <c r="E4" s="28">
        <f>C4+(D4*A4)</f>
        <v>0.6166666666666667</v>
      </c>
      <c r="F4" s="27">
        <f t="shared" ref="F4:F12" si="0">B4-E4</f>
        <v>-0.39336569579288028</v>
      </c>
      <c r="G4">
        <f t="shared" ref="G4:G12" si="1">A4*F4</f>
        <v>-8.7414599065084503E-2</v>
      </c>
    </row>
    <row r="5" spans="1:7" x14ac:dyDescent="0.25">
      <c r="A5" s="27">
        <v>0.24074074074074073</v>
      </c>
      <c r="B5" s="27">
        <v>0.58252427184466016</v>
      </c>
      <c r="C5" s="26">
        <v>0.45</v>
      </c>
      <c r="D5" s="26">
        <v>0.75</v>
      </c>
      <c r="E5" s="28">
        <f t="shared" ref="E4:E12" si="2">C5+(D5*A5)</f>
        <v>0.63055555555555554</v>
      </c>
      <c r="F5" s="27">
        <f t="shared" si="0"/>
        <v>-4.8031283710895378E-2</v>
      </c>
      <c r="G5">
        <f t="shared" si="1"/>
        <v>-1.1563086819289628E-2</v>
      </c>
    </row>
    <row r="6" spans="1:7" x14ac:dyDescent="0.25">
      <c r="A6" s="27">
        <v>0.33333333333333331</v>
      </c>
      <c r="B6" s="27">
        <v>0.19902912621359223</v>
      </c>
      <c r="C6" s="26">
        <v>0.45</v>
      </c>
      <c r="D6" s="26">
        <v>0.75</v>
      </c>
      <c r="E6" s="28">
        <f t="shared" si="2"/>
        <v>0.7</v>
      </c>
      <c r="F6" s="27">
        <f t="shared" si="0"/>
        <v>-0.5009708737864077</v>
      </c>
      <c r="G6">
        <f t="shared" si="1"/>
        <v>-0.16699029126213588</v>
      </c>
    </row>
    <row r="7" spans="1:7" x14ac:dyDescent="0.25">
      <c r="A7" s="27">
        <v>0.37037037037037035</v>
      </c>
      <c r="B7" s="27">
        <v>0.54854368932038833</v>
      </c>
      <c r="C7" s="26">
        <v>0.45</v>
      </c>
      <c r="D7" s="26">
        <v>0.75</v>
      </c>
      <c r="E7" s="28">
        <f t="shared" si="2"/>
        <v>0.72777777777777786</v>
      </c>
      <c r="F7" s="27">
        <f t="shared" si="0"/>
        <v>-0.17923408845738953</v>
      </c>
      <c r="G7">
        <f t="shared" si="1"/>
        <v>-6.6382995724959079E-2</v>
      </c>
    </row>
    <row r="8" spans="1:7" x14ac:dyDescent="0.25">
      <c r="A8" s="27">
        <v>0.44444444444444442</v>
      </c>
      <c r="B8" s="27">
        <v>0.38834951456310679</v>
      </c>
      <c r="C8" s="26">
        <v>0.45</v>
      </c>
      <c r="D8" s="26">
        <v>0.75</v>
      </c>
      <c r="E8" s="28">
        <f t="shared" si="2"/>
        <v>0.78333333333333333</v>
      </c>
      <c r="F8" s="27">
        <f t="shared" si="0"/>
        <v>-0.39498381877022654</v>
      </c>
      <c r="G8">
        <f t="shared" si="1"/>
        <v>-0.17554836389787845</v>
      </c>
    </row>
    <row r="9" spans="1:7" x14ac:dyDescent="0.25">
      <c r="A9" s="27">
        <v>0.44444444444444442</v>
      </c>
      <c r="B9" s="27">
        <v>0.53883495145631066</v>
      </c>
      <c r="C9" s="26">
        <v>0.45</v>
      </c>
      <c r="D9" s="26">
        <v>0.75</v>
      </c>
      <c r="E9" s="28">
        <f t="shared" si="2"/>
        <v>0.78333333333333333</v>
      </c>
      <c r="F9" s="27">
        <f t="shared" si="0"/>
        <v>-0.24449838187702266</v>
      </c>
      <c r="G9">
        <f t="shared" si="1"/>
        <v>-0.10866594750089896</v>
      </c>
    </row>
    <row r="10" spans="1:7" x14ac:dyDescent="0.25">
      <c r="A10" s="27">
        <v>0.57407407407407407</v>
      </c>
      <c r="B10" s="27">
        <v>0.529126213592233</v>
      </c>
      <c r="C10" s="26">
        <v>0.45</v>
      </c>
      <c r="D10" s="26">
        <v>0.75</v>
      </c>
      <c r="E10" s="28">
        <f t="shared" si="2"/>
        <v>0.88055555555555554</v>
      </c>
      <c r="F10" s="27">
        <f t="shared" si="0"/>
        <v>-0.35142934196332254</v>
      </c>
      <c r="G10">
        <f t="shared" si="1"/>
        <v>-0.20174647409005553</v>
      </c>
    </row>
    <row r="11" spans="1:7" x14ac:dyDescent="0.25">
      <c r="A11" s="27">
        <v>0.92592592592592593</v>
      </c>
      <c r="B11" s="27">
        <v>1</v>
      </c>
      <c r="C11" s="26">
        <v>0.45</v>
      </c>
      <c r="D11" s="26">
        <v>0.75</v>
      </c>
      <c r="E11" s="28">
        <f t="shared" si="2"/>
        <v>1.1444444444444444</v>
      </c>
      <c r="F11" s="27">
        <f t="shared" si="0"/>
        <v>-0.14444444444444438</v>
      </c>
      <c r="G11">
        <f t="shared" si="1"/>
        <v>-0.13374485596707814</v>
      </c>
    </row>
    <row r="12" spans="1:7" x14ac:dyDescent="0.25">
      <c r="A12" s="27">
        <v>1</v>
      </c>
      <c r="B12" s="27">
        <v>0.60679611650485432</v>
      </c>
      <c r="C12" s="26">
        <v>0.45</v>
      </c>
      <c r="D12" s="26">
        <v>0.75</v>
      </c>
      <c r="E12" s="28">
        <f t="shared" si="2"/>
        <v>1.2</v>
      </c>
      <c r="F12" s="27">
        <f t="shared" si="0"/>
        <v>-0.59320388349514563</v>
      </c>
      <c r="G12">
        <f t="shared" si="1"/>
        <v>-0.59320388349514563</v>
      </c>
    </row>
    <row r="13" spans="1:7" x14ac:dyDescent="0.25">
      <c r="G13">
        <f>SUM(G3:G12)</f>
        <v>-1.5452604978225257</v>
      </c>
    </row>
    <row r="15" spans="1:7" x14ac:dyDescent="0.25">
      <c r="F15">
        <f>0.75-(0.01*G15)</f>
        <v>0.74690947900435489</v>
      </c>
      <c r="G15">
        <f>-2/10*G13</f>
        <v>0.30905209956450519</v>
      </c>
    </row>
    <row r="16" spans="1:7" x14ac:dyDescent="0.25">
      <c r="G16">
        <f>G15*0.01</f>
        <v>3.0905209956450519E-3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Sheet2</vt:lpstr>
      <vt:lpstr>Sheet5</vt:lpstr>
      <vt:lpstr>Sheet3</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2021-01-29T20:56:17Z</dcterms:modified>
</cp:coreProperties>
</file>