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1380" yWindow="60" windowWidth="34900" windowHeight="20500" tabRatio="500" activeTab="2"/>
  </bookViews>
  <sheets>
    <sheet name="Overview" sheetId="6" r:id="rId1"/>
    <sheet name="NFRs" sheetId="4" r:id="rId2"/>
    <sheet name="Calculator" sheetId="1" r:id="rId3"/>
    <sheet name="Landscape" sheetId="3" r:id="rId4"/>
    <sheet name="End-Users Locations" sheetId="5" r:id="rId5"/>
    <sheet name="Checklist" sheetId="7"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6" i="1" l="1"/>
  <c r="D40" i="1"/>
  <c r="D37" i="1"/>
  <c r="D39" i="1"/>
  <c r="D38" i="1"/>
  <c r="F14" i="1"/>
  <c r="F11" i="1"/>
  <c r="F12" i="1"/>
  <c r="F16" i="1"/>
  <c r="F22" i="1"/>
  <c r="G14" i="1"/>
  <c r="G16" i="1"/>
  <c r="G22" i="1"/>
  <c r="H14" i="1"/>
  <c r="H16" i="1"/>
  <c r="H22" i="1"/>
  <c r="I14" i="1"/>
  <c r="I16" i="1"/>
  <c r="I22" i="1"/>
  <c r="J14" i="1"/>
  <c r="J16" i="1"/>
  <c r="J22" i="1"/>
  <c r="K14" i="1"/>
  <c r="K16" i="1"/>
  <c r="K22" i="1"/>
  <c r="L14" i="1"/>
  <c r="L16" i="1"/>
  <c r="L22" i="1"/>
  <c r="M14" i="1"/>
  <c r="M16" i="1"/>
  <c r="M22" i="1"/>
  <c r="N14" i="1"/>
  <c r="N16" i="1"/>
  <c r="N22" i="1"/>
  <c r="O14" i="1"/>
  <c r="O16" i="1"/>
  <c r="O22" i="1"/>
  <c r="P22" i="1"/>
  <c r="F20" i="1"/>
  <c r="G20" i="1"/>
  <c r="H20" i="1"/>
  <c r="I20" i="1"/>
  <c r="J20" i="1"/>
  <c r="K20" i="1"/>
  <c r="L20" i="1"/>
  <c r="M20" i="1"/>
  <c r="N20" i="1"/>
  <c r="O20" i="1"/>
  <c r="P20" i="1"/>
  <c r="F19" i="1"/>
  <c r="G19" i="1"/>
  <c r="H19" i="1"/>
  <c r="I19" i="1"/>
  <c r="J19" i="1"/>
  <c r="K19" i="1"/>
  <c r="L19" i="1"/>
  <c r="M19" i="1"/>
  <c r="N19" i="1"/>
  <c r="O19" i="1"/>
  <c r="P19" i="1"/>
  <c r="P16" i="1"/>
  <c r="P18" i="1"/>
  <c r="O18" i="1"/>
  <c r="N18" i="1"/>
  <c r="M18" i="1"/>
  <c r="L18" i="1"/>
  <c r="K18" i="1"/>
  <c r="J18" i="1"/>
  <c r="I18" i="1"/>
  <c r="H18" i="1"/>
  <c r="G18" i="1"/>
  <c r="F18" i="1"/>
  <c r="G11" i="1"/>
  <c r="G12" i="1"/>
  <c r="H11" i="1"/>
  <c r="H12" i="1"/>
  <c r="I11" i="1"/>
  <c r="I12" i="1"/>
  <c r="J11" i="1"/>
  <c r="J12" i="1"/>
  <c r="K11" i="1"/>
  <c r="K12" i="1"/>
  <c r="L11" i="1"/>
  <c r="L12" i="1"/>
  <c r="M11" i="1"/>
  <c r="M12" i="1"/>
  <c r="N11" i="1"/>
  <c r="N12" i="1"/>
  <c r="O11" i="1"/>
  <c r="O12" i="1"/>
  <c r="P12" i="1"/>
  <c r="P11" i="1"/>
  <c r="P10" i="1"/>
</calcChain>
</file>

<file path=xl/sharedStrings.xml><?xml version="1.0" encoding="utf-8"?>
<sst xmlns="http://schemas.openxmlformats.org/spreadsheetml/2006/main" count="157" uniqueCount="138">
  <si>
    <t>Step</t>
  </si>
  <si>
    <t>Detail</t>
  </si>
  <si>
    <t>Known Data</t>
  </si>
  <si>
    <t>Calculations</t>
  </si>
  <si>
    <t>Value</t>
  </si>
  <si>
    <t>Hours of the day most used</t>
  </si>
  <si>
    <t>Average Visits Per Hour</t>
  </si>
  <si>
    <t>Average Visit Length</t>
  </si>
  <si>
    <t>Single Level Concurrency</t>
  </si>
  <si>
    <t>e.g. 70% of Registered Users</t>
  </si>
  <si>
    <t>e.g 100,000 registered users</t>
  </si>
  <si>
    <t>N/A</t>
  </si>
  <si>
    <t>e.g. only above data</t>
  </si>
  <si>
    <t>1 hour / Average Visit Length</t>
  </si>
  <si>
    <t>Average Visits Per Hour /Single Level Concurrency</t>
  </si>
  <si>
    <t>Concurrent User * 3 Multiplier</t>
  </si>
  <si>
    <t>Stress Tests should be conducted at 3 &amp; 6 times the expected peak load (Performance Testing Best Practice)</t>
  </si>
  <si>
    <t>Concurrent User * 6 Multiplier</t>
  </si>
  <si>
    <t>Concurrent User * 10 Multiplier</t>
  </si>
  <si>
    <t>If a social element is present within the application it is not uncommon for Stress Tests to be conducted at 10 times the expected peak load (Performance Testing Best Practice)</t>
  </si>
  <si>
    <t>Stress Test Multipliers</t>
  </si>
  <si>
    <t>Soak Test Multipliers</t>
  </si>
  <si>
    <t>Soak Test Calculator</t>
  </si>
  <si>
    <t>Stress Tests should be conducted at 1/2 the expected peak load (Performance Testing Best Practice)</t>
  </si>
  <si>
    <t>Application Servers</t>
  </si>
  <si>
    <t>Web Servers</t>
  </si>
  <si>
    <t>Database</t>
  </si>
  <si>
    <t>Number Of Servers</t>
  </si>
  <si>
    <t>Load Balanancing Strategy</t>
  </si>
  <si>
    <t>RAM (per server)</t>
  </si>
  <si>
    <t>CPUs 
Number and Type  (per server)</t>
  </si>
  <si>
    <t>Network Interface Controllers
Number &amp; Type (per server)</t>
  </si>
  <si>
    <t>Application Components Deployed To Teir</t>
  </si>
  <si>
    <t>Application Landscape Data Capture</t>
  </si>
  <si>
    <t>Action</t>
  </si>
  <si>
    <t>User Think Time</t>
  </si>
  <si>
    <t>The 10 hour rule of thumb (performance testing best practice)</t>
  </si>
  <si>
    <t>Expected Peak Number of Concurrent Users</t>
  </si>
  <si>
    <t>Acceptable Request Response Times @ Peak Load</t>
  </si>
  <si>
    <t>Application / Web Servers</t>
  </si>
  <si>
    <t>Acceptable Processor Usage @ Peak Load</t>
  </si>
  <si>
    <t>Acceptable Memory Usage @ Peak Load</t>
  </si>
  <si>
    <t>Acceptable Disk Input/Output @ Peak Load</t>
  </si>
  <si>
    <t>Database Servers</t>
  </si>
  <si>
    <t>Criteria</t>
  </si>
  <si>
    <t>Area</t>
  </si>
  <si>
    <t>Non Functional Requirements</t>
  </si>
  <si>
    <t>End Users</t>
  </si>
  <si>
    <t>Other Application Shared Usage</t>
  </si>
  <si>
    <t>End Users Location</t>
  </si>
  <si>
    <t>Percentage Of Users</t>
  </si>
  <si>
    <t>Average Bandwidth For Location</t>
  </si>
  <si>
    <t>Connection Type LAN/WAN</t>
  </si>
  <si>
    <t>End User Geographical Location</t>
  </si>
  <si>
    <t>Server Technologies</t>
  </si>
  <si>
    <t>Project Name</t>
  </si>
  <si>
    <t>Start Date</t>
  </si>
  <si>
    <t>Deployment/Delivery Date</t>
  </si>
  <si>
    <t>Project Manager</t>
  </si>
  <si>
    <t>TDM</t>
  </si>
  <si>
    <t>QA Engineer</t>
  </si>
  <si>
    <t xml:space="preserve">Load Testing - Concurrent Users Calculation Model: </t>
  </si>
  <si>
    <t>United Kingdom</t>
  </si>
  <si>
    <t>WAN</t>
  </si>
  <si>
    <t>4Mbps</t>
  </si>
  <si>
    <t>Brazil</t>
  </si>
  <si>
    <t>2Mbps</t>
  </si>
  <si>
    <t>USA (West Coast)</t>
  </si>
  <si>
    <t>6Mbps</t>
  </si>
  <si>
    <t>Performance Test Schedule Created</t>
  </si>
  <si>
    <t>Performance Test Schedule Published and approved by relevant stake holders</t>
  </si>
  <si>
    <t>Performance Test Enginner Booked</t>
  </si>
  <si>
    <t>Developer resourced for Testing Phase</t>
  </si>
  <si>
    <t>Performance Test Environment Identified</t>
  </si>
  <si>
    <r>
      <t xml:space="preserve">Monitoring Set-up on </t>
    </r>
    <r>
      <rPr>
        <b/>
        <sz val="12"/>
        <color theme="1"/>
        <rFont val="Calibri"/>
        <family val="2"/>
        <scheme val="minor"/>
      </rPr>
      <t>Web Servers</t>
    </r>
    <r>
      <rPr>
        <sz val="12"/>
        <color theme="1"/>
        <rFont val="Calibri"/>
        <family val="2"/>
        <scheme val="minor"/>
      </rPr>
      <t xml:space="preserve"> and tested.</t>
    </r>
  </si>
  <si>
    <r>
      <t xml:space="preserve">Monitoring Set-up on </t>
    </r>
    <r>
      <rPr>
        <b/>
        <sz val="12"/>
        <color theme="1"/>
        <rFont val="Calibri"/>
        <family val="2"/>
        <scheme val="minor"/>
      </rPr>
      <t>Application Servers</t>
    </r>
    <r>
      <rPr>
        <sz val="12"/>
        <color theme="1"/>
        <rFont val="Calibri"/>
        <family val="2"/>
        <scheme val="minor"/>
      </rPr>
      <t xml:space="preserve"> and tested.</t>
    </r>
  </si>
  <si>
    <r>
      <t xml:space="preserve">Monitoring Set-up on </t>
    </r>
    <r>
      <rPr>
        <b/>
        <sz val="12"/>
        <color theme="1"/>
        <rFont val="Calibri"/>
        <family val="2"/>
        <scheme val="minor"/>
      </rPr>
      <t>Database</t>
    </r>
    <r>
      <rPr>
        <sz val="12"/>
        <color theme="1"/>
        <rFont val="Calibri"/>
        <family val="2"/>
        <scheme val="minor"/>
      </rPr>
      <t xml:space="preserve"> </t>
    </r>
    <r>
      <rPr>
        <b/>
        <sz val="12"/>
        <color theme="1"/>
        <rFont val="Calibri"/>
        <family val="2"/>
        <scheme val="minor"/>
      </rPr>
      <t>Servers</t>
    </r>
    <r>
      <rPr>
        <sz val="12"/>
        <color theme="1"/>
        <rFont val="Calibri"/>
        <family val="2"/>
        <scheme val="minor"/>
      </rPr>
      <t xml:space="preserve"> and tested</t>
    </r>
  </si>
  <si>
    <t>Test Code tested and deemed ready for performance testing</t>
  </si>
  <si>
    <t>Status</t>
  </si>
  <si>
    <t>Comment</t>
  </si>
  <si>
    <t>Planned Completion Date</t>
  </si>
  <si>
    <t>Item</t>
  </si>
  <si>
    <t>NFRs Gathered and Signed Off</t>
  </si>
  <si>
    <t>Peak Concurrent Usres established</t>
  </si>
  <si>
    <t>Performance Journeys Defined and signed off</t>
  </si>
  <si>
    <t>Application landscape detailed.</t>
  </si>
  <si>
    <t>End-Users locations established.</t>
  </si>
  <si>
    <t>to-do</t>
  </si>
  <si>
    <t>in-progress</t>
  </si>
  <si>
    <t>blocked</t>
  </si>
  <si>
    <t>other</t>
  </si>
  <si>
    <t>complete</t>
  </si>
  <si>
    <t>Requirements Gathering</t>
  </si>
  <si>
    <t>Planning</t>
  </si>
  <si>
    <t>Test Code Deployed to Test Environment</t>
  </si>
  <si>
    <t>Execution Preperation</t>
  </si>
  <si>
    <t>Peak Daily Active Users</t>
  </si>
  <si>
    <t>Journey Concurrency Calculator</t>
  </si>
  <si>
    <t>Edit Profile 
Journey</t>
  </si>
  <si>
    <t>Journey 2</t>
  </si>
  <si>
    <t>Journey 3</t>
  </si>
  <si>
    <t>Journey 4</t>
  </si>
  <si>
    <t>Journey 5</t>
  </si>
  <si>
    <t>Journey 6</t>
  </si>
  <si>
    <t>Journey 7</t>
  </si>
  <si>
    <t>Journey 8</t>
  </si>
  <si>
    <t>Journey 9</t>
  </si>
  <si>
    <t>Journey 10</t>
  </si>
  <si>
    <t>Totals</t>
  </si>
  <si>
    <t>Percentage of daiy users for Journey</t>
  </si>
  <si>
    <t>e.g 50% of daily users will follow this journey</t>
  </si>
  <si>
    <t>No. of Users for Journey</t>
  </si>
  <si>
    <t>Percentage of the Peak Daily Active Users</t>
  </si>
  <si>
    <t>(Percentage of daiy users for Journey / 100) * Peak Daily Active Users</t>
  </si>
  <si>
    <t>No. of Users for Journey / Hours of the day most active</t>
  </si>
  <si>
    <t>e.g. 3 minutes</t>
  </si>
  <si>
    <t>Peak Concurrent Users</t>
  </si>
  <si>
    <t>Peak Concurrent Users (min)</t>
  </si>
  <si>
    <t>Peak Concurrent Users (min) * 3</t>
  </si>
  <si>
    <t>Peak Concurrent Users (min) * 6</t>
  </si>
  <si>
    <t>Peak Concurrent Users (min) * 10</t>
  </si>
  <si>
    <t>Peak Concurrent Users (min) / 2</t>
  </si>
  <si>
    <t>Journey Detail</t>
  </si>
  <si>
    <t>Journey Name</t>
  </si>
  <si>
    <t>Edit Profile Journey</t>
  </si>
  <si>
    <t>No. of Steps</t>
  </si>
  <si>
    <t>Max.  Allowed Response Time For Requests</t>
  </si>
  <si>
    <t>Think Time Range (+or-)</t>
  </si>
  <si>
    <t>Landing Page</t>
  </si>
  <si>
    <t>Submit Creation</t>
  </si>
  <si>
    <t>Register or login</t>
  </si>
  <si>
    <t>Download Image</t>
  </si>
  <si>
    <t>Download Default Image</t>
  </si>
  <si>
    <t>Total Think Time (secs)</t>
  </si>
  <si>
    <t>Total Max Response Time (secs)</t>
  </si>
  <si>
    <t>Total Journey Time (Minimum) in mins</t>
  </si>
  <si>
    <t>Total Journey Time  in mins</t>
  </si>
  <si>
    <t>Total Journey Time (Maximum) in mins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</si>
</sst>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theme="0"/>
      <name val="Calibri"/>
      <family val="2"/>
      <scheme val="minor"/>
    </font>
    <font>
      <sz val="12"/>
      <color theme="0"/>
      <name val="Calibri"/>
      <family val="2"/>
      <scheme val="minor"/>
    </font>
    <font>
      <b/>
      <sz val="14"/>
      <color theme="0"/>
      <name val="Calibri"/>
      <scheme val="minor"/>
    </font>
    <font>
      <sz val="12"/>
      <color theme="3" tint="0.39997558519241921"/>
      <name val="Calibri"/>
      <scheme val="minor"/>
    </font>
    <font>
      <sz val="12"/>
      <name val="Calibri"/>
      <scheme val="minor"/>
    </font>
    <font>
      <b/>
      <sz val="12"/>
      <color theme="3" tint="0.39997558519241921"/>
      <name val="Calibri"/>
      <scheme val="minor"/>
    </font>
    <font>
      <b/>
      <sz val="16"/>
      <color theme="0"/>
      <name val="Calibri"/>
      <scheme val="minor"/>
    </font>
  </fonts>
  <fills count="9">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F0EE"/>
        <bgColor indexed="64"/>
      </patternFill>
    </fill>
    <fill>
      <patternFill patternType="solid">
        <fgColor rgb="FFE6FFDA"/>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medium">
        <color auto="1"/>
      </bottom>
      <diagonal/>
    </border>
    <border>
      <left/>
      <right/>
      <top/>
      <bottom style="thin">
        <color auto="1"/>
      </bottom>
      <diagonal/>
    </border>
    <border>
      <left/>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9">
    <xf numFmtId="0" fontId="0" fillId="0" borderId="0" xfId="0"/>
    <xf numFmtId="0" fontId="0" fillId="0" borderId="1" xfId="0" applyBorder="1" applyAlignment="1">
      <alignment vertical="center" wrapText="1"/>
    </xf>
    <xf numFmtId="0" fontId="0" fillId="0" borderId="1" xfId="0" applyBorder="1" applyAlignment="1">
      <alignment horizontal="center" vertical="center" wrapText="1"/>
    </xf>
    <xf numFmtId="1" fontId="0" fillId="0" borderId="1" xfId="0" applyNumberForma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0" xfId="0" applyAlignment="1">
      <alignment wrapText="1"/>
    </xf>
    <xf numFmtId="0" fontId="0" fillId="0" borderId="6" xfId="0" applyBorder="1" applyAlignment="1">
      <alignment horizontal="center" vertical="center" wrapText="1"/>
    </xf>
    <xf numFmtId="0" fontId="0" fillId="4" borderId="9" xfId="0" applyFill="1" applyBorder="1" applyAlignment="1">
      <alignment wrapText="1"/>
    </xf>
    <xf numFmtId="0" fontId="0" fillId="0" borderId="3" xfId="0" applyBorder="1" applyAlignment="1">
      <alignment horizontal="center" vertical="center" wrapText="1"/>
    </xf>
    <xf numFmtId="0" fontId="4" fillId="4" borderId="5"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0" fillId="5" borderId="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7" xfId="0" applyFill="1" applyBorder="1" applyAlignment="1">
      <alignment horizontal="center" vertical="center" wrapText="1"/>
    </xf>
    <xf numFmtId="0" fontId="0" fillId="5" borderId="20" xfId="0" applyFill="1" applyBorder="1" applyAlignment="1">
      <alignment horizontal="center" vertical="center" wrapText="1"/>
    </xf>
    <xf numFmtId="0" fontId="1" fillId="5" borderId="12" xfId="0" applyFont="1" applyFill="1" applyBorder="1" applyAlignment="1">
      <alignment vertical="center" wrapText="1"/>
    </xf>
    <xf numFmtId="0" fontId="1" fillId="3" borderId="13" xfId="0" applyFont="1" applyFill="1" applyBorder="1" applyAlignment="1">
      <alignment vertical="center" wrapText="1"/>
    </xf>
    <xf numFmtId="0" fontId="1" fillId="5" borderId="15" xfId="0" applyFont="1" applyFill="1" applyBorder="1" applyAlignment="1">
      <alignment vertical="center" wrapText="1"/>
    </xf>
    <xf numFmtId="0" fontId="0" fillId="0" borderId="1" xfId="0" applyBorder="1" applyAlignment="1">
      <alignment horizontal="left" vertical="center"/>
    </xf>
    <xf numFmtId="0" fontId="0" fillId="0" borderId="24"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left" vertical="center"/>
    </xf>
    <xf numFmtId="0" fontId="0" fillId="0" borderId="17" xfId="0" applyBorder="1" applyAlignment="1">
      <alignment horizontal="center" vertical="center"/>
    </xf>
    <xf numFmtId="0" fontId="0" fillId="0" borderId="23" xfId="0" applyBorder="1" applyAlignment="1">
      <alignment horizontal="left" vertical="center"/>
    </xf>
    <xf numFmtId="0" fontId="6" fillId="4" borderId="27" xfId="0" applyFont="1" applyFill="1" applyBorder="1" applyAlignment="1">
      <alignment horizontal="left" vertical="center"/>
    </xf>
    <xf numFmtId="0" fontId="6" fillId="4" borderId="10" xfId="0" applyFont="1" applyFill="1" applyBorder="1" applyAlignment="1">
      <alignment vertical="center"/>
    </xf>
    <xf numFmtId="0" fontId="6" fillId="4" borderId="11" xfId="0" applyFont="1" applyFill="1" applyBorder="1" applyAlignment="1">
      <alignment horizontal="center" vertical="center"/>
    </xf>
    <xf numFmtId="0" fontId="4" fillId="4" borderId="28"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30" xfId="0" applyFont="1" applyFill="1" applyBorder="1" applyAlignment="1">
      <alignment horizontal="left" vertical="center" wrapText="1"/>
    </xf>
    <xf numFmtId="0" fontId="4" fillId="4" borderId="30" xfId="0" applyFont="1" applyFill="1" applyBorder="1" applyAlignment="1">
      <alignment horizontal="center" vertical="center" wrapText="1"/>
    </xf>
    <xf numFmtId="0" fontId="4" fillId="4" borderId="22" xfId="0" applyFont="1" applyFill="1" applyBorder="1" applyAlignment="1">
      <alignment horizontal="left" vertical="center"/>
    </xf>
    <xf numFmtId="0" fontId="0" fillId="0" borderId="24" xfId="0" applyBorder="1" applyAlignment="1">
      <alignment horizontal="left" vertical="center"/>
    </xf>
    <xf numFmtId="0" fontId="4" fillId="4" borderId="25" xfId="0" applyFont="1" applyFill="1" applyBorder="1" applyAlignment="1">
      <alignment horizontal="left" vertical="center"/>
    </xf>
    <xf numFmtId="0" fontId="0" fillId="0" borderId="14" xfId="0" applyBorder="1" applyAlignment="1">
      <alignment horizontal="left" vertical="center"/>
    </xf>
    <xf numFmtId="0" fontId="4" fillId="4" borderId="26" xfId="0" applyFont="1" applyFill="1" applyBorder="1" applyAlignment="1">
      <alignment horizontal="left" vertical="center"/>
    </xf>
    <xf numFmtId="0" fontId="0" fillId="0" borderId="17" xfId="0" applyBorder="1" applyAlignment="1">
      <alignment horizontal="left" vertical="center"/>
    </xf>
    <xf numFmtId="0" fontId="4" fillId="4" borderId="1" xfId="0" applyFont="1" applyFill="1" applyBorder="1" applyAlignment="1">
      <alignment horizontal="center" vertical="center"/>
    </xf>
    <xf numFmtId="0" fontId="4" fillId="4" borderId="1" xfId="0" applyFont="1" applyFill="1" applyBorder="1" applyAlignment="1">
      <alignment vertical="center"/>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7" fillId="3" borderId="6" xfId="0" applyFont="1" applyFill="1" applyBorder="1" applyAlignment="1">
      <alignment horizontal="center" vertical="center" wrapText="1"/>
    </xf>
    <xf numFmtId="0" fontId="7" fillId="0" borderId="6" xfId="0" applyFont="1" applyBorder="1" applyAlignment="1">
      <alignment vertical="center" wrapText="1"/>
    </xf>
    <xf numFmtId="0" fontId="7" fillId="0" borderId="3" xfId="0" applyFont="1" applyBorder="1" applyAlignment="1">
      <alignment horizontal="center" vertical="center" wrapText="1"/>
    </xf>
    <xf numFmtId="0" fontId="7" fillId="0" borderId="6"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7" xfId="0" applyFont="1" applyBorder="1" applyAlignment="1">
      <alignment vertical="center" wrapText="1"/>
    </xf>
    <xf numFmtId="0" fontId="7" fillId="0" borderId="20"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2" xfId="0" applyFont="1" applyBorder="1" applyAlignment="1">
      <alignment horizontal="center" vertical="center" wrapText="1"/>
    </xf>
    <xf numFmtId="0" fontId="4" fillId="4" borderId="1" xfId="0" applyFont="1" applyFill="1" applyBorder="1" applyAlignment="1">
      <alignment vertical="center" wrapText="1"/>
    </xf>
    <xf numFmtId="0" fontId="4" fillId="4"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4" borderId="33" xfId="0" applyFont="1" applyFill="1" applyBorder="1" applyAlignment="1">
      <alignment horizontal="center" vertical="center"/>
    </xf>
    <xf numFmtId="0" fontId="4" fillId="4" borderId="33" xfId="0" applyFont="1" applyFill="1" applyBorder="1" applyAlignment="1">
      <alignment vertical="center"/>
    </xf>
    <xf numFmtId="0" fontId="4" fillId="4" borderId="33"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 xfId="0" applyFont="1" applyFill="1" applyBorder="1" applyAlignment="1">
      <alignment vertical="center" wrapText="1"/>
    </xf>
    <xf numFmtId="0" fontId="7" fillId="3"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 fillId="8" borderId="1" xfId="0" applyFont="1" applyFill="1" applyBorder="1" applyAlignment="1">
      <alignment horizontal="center" vertical="center"/>
    </xf>
    <xf numFmtId="3" fontId="8" fillId="7" borderId="1" xfId="0" applyNumberFormat="1" applyFont="1" applyFill="1" applyBorder="1" applyAlignment="1">
      <alignment horizontal="center" vertical="center" wrapText="1"/>
    </xf>
    <xf numFmtId="3" fontId="8" fillId="0" borderId="1" xfId="0" applyNumberFormat="1" applyFont="1" applyBorder="1" applyAlignment="1">
      <alignment horizontal="center" vertical="center" wrapText="1"/>
    </xf>
    <xf numFmtId="1" fontId="8" fillId="7"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1" fillId="2" borderId="2" xfId="0" applyFont="1" applyFill="1" applyBorder="1" applyAlignment="1"/>
    <xf numFmtId="0" fontId="1" fillId="2" borderId="3" xfId="0" applyFont="1" applyFill="1" applyBorder="1" applyAlignment="1"/>
    <xf numFmtId="0" fontId="1" fillId="2" borderId="4" xfId="0" applyFont="1" applyFill="1" applyBorder="1" applyAlignment="1"/>
    <xf numFmtId="1" fontId="1" fillId="8" borderId="1" xfId="0" applyNumberFormat="1" applyFont="1" applyFill="1" applyBorder="1" applyAlignment="1">
      <alignment horizontal="center" vertical="center"/>
    </xf>
    <xf numFmtId="1" fontId="0" fillId="7" borderId="1" xfId="0" applyNumberFormat="1" applyFill="1" applyBorder="1" applyAlignment="1">
      <alignment horizontal="center" vertical="center" wrapText="1"/>
    </xf>
    <xf numFmtId="1" fontId="1" fillId="8" borderId="1" xfId="0" applyNumberFormat="1" applyFont="1" applyFill="1" applyBorder="1" applyAlignment="1">
      <alignment horizontal="center" vertical="center" wrapText="1"/>
    </xf>
    <xf numFmtId="1" fontId="0" fillId="0" borderId="0" xfId="0" applyNumberFormat="1"/>
    <xf numFmtId="0" fontId="4" fillId="4" borderId="30" xfId="0" applyFont="1" applyFill="1" applyBorder="1" applyAlignment="1">
      <alignment horizontal="center"/>
    </xf>
    <xf numFmtId="0" fontId="1" fillId="3" borderId="34" xfId="0" applyFont="1" applyFill="1" applyBorder="1" applyAlignment="1">
      <alignment horizontal="center" vertical="center" wrapText="1"/>
    </xf>
    <xf numFmtId="0" fontId="7" fillId="3" borderId="34" xfId="0" applyFont="1" applyFill="1" applyBorder="1" applyAlignment="1">
      <alignment horizontal="center" vertical="center" wrapText="1"/>
    </xf>
    <xf numFmtId="0" fontId="7" fillId="0" borderId="34" xfId="0" quotePrefix="1" applyFont="1" applyBorder="1" applyAlignment="1">
      <alignment horizontal="center"/>
    </xf>
    <xf numFmtId="0" fontId="1" fillId="3" borderId="6" xfId="0" applyFont="1" applyFill="1" applyBorder="1" applyAlignment="1">
      <alignment horizontal="center" vertical="center" wrapText="1"/>
    </xf>
    <xf numFmtId="0" fontId="7" fillId="0" borderId="6" xfId="0" quotePrefix="1" applyFont="1" applyBorder="1" applyAlignment="1">
      <alignment horizontal="center"/>
    </xf>
    <xf numFmtId="0" fontId="0" fillId="2" borderId="9" xfId="0" applyFill="1" applyBorder="1"/>
    <xf numFmtId="0" fontId="0" fillId="2" borderId="18" xfId="0" applyFill="1" applyBorder="1"/>
    <xf numFmtId="0" fontId="0" fillId="2" borderId="21" xfId="0" applyFill="1" applyBorder="1"/>
    <xf numFmtId="0" fontId="0" fillId="0" borderId="5" xfId="0" applyBorder="1" applyAlignment="1">
      <alignment horizontal="center" vertical="center"/>
    </xf>
    <xf numFmtId="0" fontId="0" fillId="0" borderId="0" xfId="0" applyAlignment="1">
      <alignment horizontal="center" vertical="center"/>
    </xf>
    <xf numFmtId="2" fontId="0" fillId="0" borderId="5" xfId="0" applyNumberFormat="1" applyBorder="1" applyAlignment="1">
      <alignment horizontal="center" vertical="center"/>
    </xf>
    <xf numFmtId="2" fontId="1" fillId="0" borderId="5" xfId="0" applyNumberFormat="1" applyFont="1" applyBorder="1" applyAlignment="1">
      <alignment horizontal="center" vertical="center"/>
    </xf>
    <xf numFmtId="0" fontId="1" fillId="0" borderId="22" xfId="0" applyFont="1" applyBorder="1" applyAlignment="1">
      <alignment horizontal="left" vertical="center"/>
    </xf>
    <xf numFmtId="0" fontId="1" fillId="0" borderId="25" xfId="0" applyFont="1" applyBorder="1" applyAlignment="1">
      <alignment horizontal="left" vertical="center"/>
    </xf>
    <xf numFmtId="0" fontId="1" fillId="0" borderId="26" xfId="0" applyFont="1" applyBorder="1" applyAlignment="1">
      <alignment horizontal="left" vertical="center"/>
    </xf>
    <xf numFmtId="0" fontId="4" fillId="4" borderId="9" xfId="0" applyFont="1" applyFill="1" applyBorder="1" applyAlignment="1">
      <alignment horizontal="left" vertical="center"/>
    </xf>
    <xf numFmtId="0" fontId="4" fillId="4" borderId="18" xfId="0" applyFont="1" applyFill="1" applyBorder="1" applyAlignment="1">
      <alignment horizontal="left" vertical="center"/>
    </xf>
    <xf numFmtId="0" fontId="4" fillId="4" borderId="21" xfId="0" applyFont="1" applyFill="1" applyBorder="1" applyAlignment="1">
      <alignment horizontal="left" vertical="center"/>
    </xf>
    <xf numFmtId="0" fontId="5" fillId="4" borderId="9" xfId="0" applyFont="1" applyFill="1" applyBorder="1" applyAlignment="1">
      <alignment horizontal="left" vertical="center"/>
    </xf>
    <xf numFmtId="0" fontId="5" fillId="4" borderId="21" xfId="0" applyFont="1" applyFill="1" applyBorder="1" applyAlignment="1">
      <alignment horizontal="left" vertical="center"/>
    </xf>
    <xf numFmtId="0" fontId="4" fillId="4" borderId="9" xfId="0" applyFont="1" applyFill="1" applyBorder="1" applyAlignment="1">
      <alignment horizontal="left"/>
    </xf>
    <xf numFmtId="0" fontId="4" fillId="4" borderId="21" xfId="0" applyFont="1" applyFill="1" applyBorder="1" applyAlignment="1">
      <alignment horizontal="left"/>
    </xf>
    <xf numFmtId="0" fontId="7" fillId="0" borderId="9" xfId="0" applyFont="1" applyBorder="1" applyAlignment="1">
      <alignment horizontal="center"/>
    </xf>
    <xf numFmtId="0" fontId="7" fillId="0" borderId="21" xfId="0" applyFont="1" applyBorder="1" applyAlignment="1">
      <alignment horizontal="center"/>
    </xf>
    <xf numFmtId="0" fontId="5" fillId="4" borderId="9"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10" fillId="4" borderId="9" xfId="0" applyFont="1" applyFill="1" applyBorder="1" applyAlignment="1">
      <alignment horizontal="left"/>
    </xf>
    <xf numFmtId="0" fontId="10" fillId="4" borderId="18" xfId="0" applyFont="1" applyFill="1" applyBorder="1" applyAlignment="1">
      <alignment horizontal="left"/>
    </xf>
    <xf numFmtId="0" fontId="10" fillId="4" borderId="21" xfId="0" applyFont="1" applyFill="1" applyBorder="1" applyAlignment="1">
      <alignment horizontal="left"/>
    </xf>
    <xf numFmtId="0" fontId="4" fillId="4" borderId="2" xfId="0" applyFont="1" applyFill="1" applyBorder="1" applyAlignment="1">
      <alignment horizontal="left" vertical="center"/>
    </xf>
    <xf numFmtId="0" fontId="5" fillId="4" borderId="3" xfId="0" applyFont="1" applyFill="1" applyBorder="1" applyAlignment="1">
      <alignment horizontal="left" vertical="center"/>
    </xf>
    <xf numFmtId="0" fontId="5" fillId="4" borderId="4" xfId="0" applyFont="1" applyFill="1" applyBorder="1" applyAlignment="1">
      <alignment horizontal="left" vertical="center"/>
    </xf>
    <xf numFmtId="0" fontId="4" fillId="4" borderId="9"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9" xfId="0" applyFont="1" applyFill="1" applyBorder="1" applyAlignment="1">
      <alignment horizontal="left" vertical="center" wrapText="1"/>
    </xf>
    <xf numFmtId="0" fontId="4" fillId="4" borderId="18" xfId="0" applyFont="1" applyFill="1" applyBorder="1" applyAlignment="1">
      <alignment horizontal="left" vertical="center" wrapText="1"/>
    </xf>
    <xf numFmtId="0" fontId="4" fillId="4" borderId="21" xfId="0" applyFont="1" applyFill="1" applyBorder="1" applyAlignment="1">
      <alignment horizontal="left"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5">
    <dxf>
      <font>
        <color rgb="FF006100"/>
      </font>
      <fill>
        <patternFill>
          <bgColor rgb="FFC6EFCE"/>
        </patternFill>
      </fill>
    </dxf>
    <dxf>
      <font>
        <color theme="9"/>
      </font>
      <fill>
        <patternFill patternType="solid">
          <fgColor indexed="64"/>
          <bgColor theme="9" tint="0.59999389629810485"/>
        </patternFill>
      </fill>
    </dxf>
    <dxf>
      <font>
        <color rgb="FF9C6500"/>
      </font>
      <fill>
        <patternFill>
          <bgColor rgb="FFFFEB9C"/>
        </patternFill>
      </fill>
    </dxf>
    <dxf>
      <font>
        <color rgb="FF9C0006"/>
      </font>
      <fill>
        <patternFill>
          <bgColor rgb="FFFFC7CE"/>
        </patternFill>
      </fill>
    </dxf>
    <dxf>
      <font>
        <color theme="7" tint="-0.249977111117893"/>
      </font>
      <fill>
        <patternFill patternType="solid">
          <fgColor indexed="64"/>
          <bgColor theme="7" tint="0.7999816888943144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2032000</xdr:colOff>
      <xdr:row>2</xdr:row>
      <xdr:rowOff>88900</xdr:rowOff>
    </xdr:from>
    <xdr:to>
      <xdr:col>7</xdr:col>
      <xdr:colOff>436880</xdr:colOff>
      <xdr:row>4</xdr:row>
      <xdr:rowOff>330200</xdr:rowOff>
    </xdr:to>
    <xdr:sp macro="" textlink="">
      <xdr:nvSpPr>
        <xdr:cNvPr id="2" name="Left Arrow Callout 1"/>
        <xdr:cNvSpPr/>
      </xdr:nvSpPr>
      <xdr:spPr>
        <a:xfrm>
          <a:off x="10528300" y="2578100"/>
          <a:ext cx="3218180" cy="1193800"/>
        </a:xfrm>
        <a:prstGeom prst="leftArrowCallout">
          <a:avLst/>
        </a:prstGeom>
        <a:gradFill>
          <a:gsLst>
            <a:gs pos="0">
              <a:schemeClr val="accent2">
                <a:lumMod val="75000"/>
              </a:schemeClr>
            </a:gs>
            <a:gs pos="100000">
              <a:schemeClr val="accent2">
                <a:lumMod val="40000"/>
                <a:lumOff val="60000"/>
              </a:schemeClr>
            </a:gs>
          </a:gsLst>
        </a:gradFill>
        <a:ln/>
      </xdr:spPr>
      <xdr:style>
        <a:lnRef idx="1">
          <a:schemeClr val="accent1"/>
        </a:lnRef>
        <a:fillRef idx="3">
          <a:schemeClr val="accent1"/>
        </a:fillRef>
        <a:effectRef idx="2">
          <a:schemeClr val="accent1"/>
        </a:effectRef>
        <a:fontRef idx="minor">
          <a:schemeClr val="lt1"/>
        </a:fontRef>
      </xdr:style>
      <xdr:txBody>
        <a:bodyPr wrap="square" anchor="ctr"/>
        <a:lstStyle/>
        <a:p>
          <a:pPr algn="ctr"/>
          <a:r>
            <a:rPr lang="en-US" sz="1400">
              <a:solidFill>
                <a:srgbClr val="000000"/>
              </a:solidFill>
            </a:rPr>
            <a:t>This value can be obtained by completing the Load Calculator model within this document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165100</xdr:colOff>
      <xdr:row>2</xdr:row>
      <xdr:rowOff>0</xdr:rowOff>
    </xdr:from>
    <xdr:to>
      <xdr:col>14</xdr:col>
      <xdr:colOff>330200</xdr:colOff>
      <xdr:row>5</xdr:row>
      <xdr:rowOff>381000</xdr:rowOff>
    </xdr:to>
    <xdr:sp macro="" textlink="">
      <xdr:nvSpPr>
        <xdr:cNvPr id="7" name="TextBox 6"/>
        <xdr:cNvSpPr txBox="1"/>
      </xdr:nvSpPr>
      <xdr:spPr>
        <a:xfrm>
          <a:off x="9499600" y="381000"/>
          <a:ext cx="6032500" cy="1905000"/>
        </a:xfrm>
        <a:prstGeom prst="rect">
          <a:avLst/>
        </a:prstGeom>
        <a:gradFill flip="none" rotWithShape="1">
          <a:gsLst>
            <a:gs pos="82000">
              <a:schemeClr val="lt1"/>
            </a:gs>
            <a:gs pos="100000">
              <a:schemeClr val="tx2">
                <a:lumMod val="40000"/>
                <a:lumOff val="60000"/>
              </a:schemeClr>
            </a:gs>
          </a:gsLst>
          <a:lin ang="0" scaled="1"/>
          <a:tileRect/>
        </a:gra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Change</a:t>
          </a:r>
          <a:r>
            <a:rPr lang="en-US" sz="1100" baseline="0"/>
            <a:t> the values highlighted in blue, to match that which is required for the application to be tested.</a:t>
          </a:r>
        </a:p>
        <a:p>
          <a:r>
            <a:rPr lang="en-US" sz="1100" baseline="0"/>
            <a:t>The Peak Daily Active Users can be obtained by analysing analytic data, or provided by product owner.</a:t>
          </a:r>
        </a:p>
        <a:p>
          <a:r>
            <a:rPr lang="en-US" sz="1100" baseline="0"/>
            <a:t>Hours of the day should also be obtained by analysing analytic data, or provided by the product owner. </a:t>
          </a:r>
        </a:p>
        <a:p>
          <a:endParaRPr lang="en-US" sz="1100" baseline="0"/>
        </a:p>
        <a:p>
          <a:r>
            <a:rPr lang="en-US" sz="1100"/>
            <a:t>Use 1 coloumn per journey</a:t>
          </a:r>
          <a:r>
            <a:rPr lang="en-US" sz="1100" baseline="0"/>
            <a:t> within the Journey Concurrency Calculator. If a column is not required (i.e. there are more columns than required journeys) ensure the column has values of 0 within the Percentage of daily users for Journey Cell and Average Visit Length Cell.</a:t>
          </a:r>
        </a:p>
        <a:p>
          <a:endParaRPr lang="en-US" sz="1100" baseline="0"/>
        </a:p>
        <a:p>
          <a:r>
            <a:rPr lang="en-US" sz="1100" baseline="0"/>
            <a:t>After all journeys have been added the total for the Percentage of daily users for Journey row should equal 100.</a:t>
          </a:r>
          <a:endParaRPr lang="en-US" sz="1100"/>
        </a:p>
      </xdr:txBody>
    </xdr:sp>
    <xdr:clientData/>
  </xdr:twoCellAnchor>
  <xdr:twoCellAnchor>
    <xdr:from>
      <xdr:col>15</xdr:col>
      <xdr:colOff>635000</xdr:colOff>
      <xdr:row>8</xdr:row>
      <xdr:rowOff>317500</xdr:rowOff>
    </xdr:from>
    <xdr:to>
      <xdr:col>17</xdr:col>
      <xdr:colOff>393700</xdr:colOff>
      <xdr:row>10</xdr:row>
      <xdr:rowOff>38100</xdr:rowOff>
    </xdr:to>
    <xdr:sp macro="" textlink="">
      <xdr:nvSpPr>
        <xdr:cNvPr id="8" name="Left Arrow Callout 7"/>
        <xdr:cNvSpPr/>
      </xdr:nvSpPr>
      <xdr:spPr>
        <a:xfrm>
          <a:off x="16675100" y="3543300"/>
          <a:ext cx="1435100" cy="635000"/>
        </a:xfrm>
        <a:prstGeom prst="leftArrowCallout">
          <a:avLst>
            <a:gd name="adj1" fmla="val 25000"/>
            <a:gd name="adj2" fmla="val 25000"/>
            <a:gd name="adj3" fmla="val 25000"/>
            <a:gd name="adj4" fmla="val 75023"/>
          </a:avLst>
        </a:prstGeom>
        <a:gradFill>
          <a:gsLst>
            <a:gs pos="0">
              <a:srgbClr val="008000"/>
            </a:gs>
            <a:gs pos="100000">
              <a:schemeClr val="accent3">
                <a:lumMod val="40000"/>
                <a:lumOff val="60000"/>
              </a:schemeClr>
            </a:gs>
          </a:gsLst>
        </a:gradFill>
        <a:ln/>
      </xdr:spPr>
      <xdr:style>
        <a:lnRef idx="1">
          <a:schemeClr val="accent1"/>
        </a:lnRef>
        <a:fillRef idx="3">
          <a:schemeClr val="accent1"/>
        </a:fillRef>
        <a:effectRef idx="2">
          <a:schemeClr val="accent1"/>
        </a:effectRef>
        <a:fontRef idx="minor">
          <a:schemeClr val="lt1"/>
        </a:fontRef>
      </xdr:style>
      <xdr:txBody>
        <a:bodyPr wrap="square" anchor="ctr"/>
        <a:lstStyle/>
        <a:p>
          <a:pPr algn="ctr"/>
          <a:r>
            <a:rPr lang="en-US" sz="1400">
              <a:solidFill>
                <a:srgbClr val="000000"/>
              </a:solidFill>
            </a:rPr>
            <a:t>This should </a:t>
          </a:r>
        </a:p>
        <a:p>
          <a:pPr algn="ctr"/>
          <a:r>
            <a:rPr lang="en-US" sz="1400">
              <a:solidFill>
                <a:srgbClr val="000000"/>
              </a:solidFill>
            </a:rPr>
            <a:t>= 100</a:t>
          </a:r>
        </a:p>
      </xdr:txBody>
    </xdr:sp>
    <xdr:clientData/>
  </xdr:twoCellAnchor>
  <xdr:twoCellAnchor>
    <xdr:from>
      <xdr:col>3</xdr:col>
      <xdr:colOff>1587500</xdr:colOff>
      <xdr:row>37</xdr:row>
      <xdr:rowOff>190500</xdr:rowOff>
    </xdr:from>
    <xdr:to>
      <xdr:col>5</xdr:col>
      <xdr:colOff>50800</xdr:colOff>
      <xdr:row>39</xdr:row>
      <xdr:rowOff>152400</xdr:rowOff>
    </xdr:to>
    <xdr:sp macro="" textlink="">
      <xdr:nvSpPr>
        <xdr:cNvPr id="9" name="Left Arrow Callout 8"/>
        <xdr:cNvSpPr/>
      </xdr:nvSpPr>
      <xdr:spPr>
        <a:xfrm>
          <a:off x="5422900" y="16662400"/>
          <a:ext cx="2120900" cy="838200"/>
        </a:xfrm>
        <a:prstGeom prst="leftArrowCallout">
          <a:avLst/>
        </a:prstGeom>
        <a:gradFill>
          <a:gsLst>
            <a:gs pos="0">
              <a:srgbClr val="008000"/>
            </a:gs>
            <a:gs pos="100000">
              <a:schemeClr val="accent3">
                <a:lumMod val="40000"/>
                <a:lumOff val="60000"/>
              </a:schemeClr>
            </a:gs>
          </a:gsLst>
        </a:gradFill>
        <a:ln/>
      </xdr:spPr>
      <xdr:style>
        <a:lnRef idx="1">
          <a:schemeClr val="accent1"/>
        </a:lnRef>
        <a:fillRef idx="3">
          <a:schemeClr val="accent1"/>
        </a:fillRef>
        <a:effectRef idx="2">
          <a:schemeClr val="accent1"/>
        </a:effectRef>
        <a:fontRef idx="minor">
          <a:schemeClr val="lt1"/>
        </a:fontRef>
      </xdr:style>
      <xdr:txBody>
        <a:bodyPr wrap="square" anchor="ctr"/>
        <a:lstStyle/>
        <a:p>
          <a:pPr algn="ctr"/>
          <a:r>
            <a:rPr lang="en-US" sz="1400">
              <a:solidFill>
                <a:srgbClr val="000000"/>
              </a:solidFill>
            </a:rPr>
            <a:t>This should =</a:t>
          </a:r>
        </a:p>
        <a:p>
          <a:pPr algn="ctr"/>
          <a:r>
            <a:rPr lang="en-US" sz="1400">
              <a:solidFill>
                <a:srgbClr val="000000"/>
              </a:solidFill>
            </a:rPr>
            <a:t>Average Visit Length</a:t>
          </a:r>
        </a:p>
      </xdr:txBody>
    </xdr:sp>
    <xdr:clientData/>
  </xdr:twoCellAnchor>
  <xdr:twoCellAnchor>
    <xdr:from>
      <xdr:col>6</xdr:col>
      <xdr:colOff>12700</xdr:colOff>
      <xdr:row>24</xdr:row>
      <xdr:rowOff>0</xdr:rowOff>
    </xdr:from>
    <xdr:to>
      <xdr:col>13</xdr:col>
      <xdr:colOff>152400</xdr:colOff>
      <xdr:row>33</xdr:row>
      <xdr:rowOff>50800</xdr:rowOff>
    </xdr:to>
    <xdr:sp macro="" textlink="">
      <xdr:nvSpPr>
        <xdr:cNvPr id="10" name="TextBox 9"/>
        <xdr:cNvSpPr txBox="1"/>
      </xdr:nvSpPr>
      <xdr:spPr>
        <a:xfrm>
          <a:off x="8483600" y="13385800"/>
          <a:ext cx="6032500" cy="1892300"/>
        </a:xfrm>
        <a:prstGeom prst="rect">
          <a:avLst/>
        </a:prstGeom>
        <a:gradFill flip="none" rotWithShape="1">
          <a:gsLst>
            <a:gs pos="82000">
              <a:schemeClr val="lt1"/>
            </a:gs>
            <a:gs pos="100000">
              <a:schemeClr val="tx2">
                <a:lumMod val="40000"/>
                <a:lumOff val="60000"/>
              </a:schemeClr>
            </a:gs>
          </a:gsLst>
          <a:lin ang="0" scaled="1"/>
          <a:tileRect/>
        </a:gra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Journey details to the Journey Detail section. Update the fields highlighted in blue to resemble that which is required for the journeys to be used within performance tests.</a:t>
          </a:r>
        </a:p>
        <a:p>
          <a:endParaRPr lang="en-US" sz="1100"/>
        </a:p>
        <a:p>
          <a:r>
            <a:rPr lang="en-US" sz="1100"/>
            <a:t>There should be 1 journey per Journey Detail. If additional Journeys are required to be tested duplicate</a:t>
          </a:r>
          <a:r>
            <a:rPr lang="en-US" sz="1100" baseline="0"/>
            <a:t> the example Journey detail supplied.  If extra steps are needed, insert them between the gray header and footer section, to ensure that they are included in formulas that calculate the journey time.</a:t>
          </a:r>
        </a:p>
        <a:p>
          <a:endParaRPr lang="en-US" sz="1100" baseline="0"/>
        </a:p>
        <a:p>
          <a:r>
            <a:rPr lang="en-US" sz="1100" b="1" baseline="0">
              <a:solidFill>
                <a:srgbClr val="FF0000"/>
              </a:solidFill>
            </a:rPr>
            <a:t>IMPORTANT: the Total Journey Time (min) val should roughly equal that which was defined for the journey in the calculator column.</a:t>
          </a:r>
          <a:endParaRPr lang="en-US" sz="1100" b="1">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9"/>
  <sheetViews>
    <sheetView workbookViewId="0">
      <selection activeCell="H16" sqref="H16"/>
    </sheetView>
  </sheetViews>
  <sheetFormatPr baseColWidth="10" defaultRowHeight="15" x14ac:dyDescent="0"/>
  <cols>
    <col min="2" max="2" width="25" customWidth="1"/>
    <col min="3" max="3" width="44" customWidth="1"/>
  </cols>
  <sheetData>
    <row r="3" spans="2:3" ht="16" thickBot="1"/>
    <row r="4" spans="2:3" ht="31" customHeight="1">
      <c r="B4" s="32" t="s">
        <v>55</v>
      </c>
      <c r="C4" s="33"/>
    </row>
    <row r="5" spans="2:3" ht="30" customHeight="1">
      <c r="B5" s="34" t="s">
        <v>56</v>
      </c>
      <c r="C5" s="35"/>
    </row>
    <row r="6" spans="2:3" ht="31" customHeight="1">
      <c r="B6" s="34" t="s">
        <v>57</v>
      </c>
      <c r="C6" s="35"/>
    </row>
    <row r="7" spans="2:3" ht="32" customHeight="1">
      <c r="B7" s="34" t="s">
        <v>58</v>
      </c>
      <c r="C7" s="35"/>
    </row>
    <row r="8" spans="2:3" ht="31" customHeight="1">
      <c r="B8" s="34" t="s">
        <v>59</v>
      </c>
      <c r="C8" s="35"/>
    </row>
    <row r="9" spans="2:3" ht="32" customHeight="1" thickBot="1">
      <c r="B9" s="36" t="s">
        <v>60</v>
      </c>
      <c r="C9" s="3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1"/>
  <sheetViews>
    <sheetView topLeftCell="A2" workbookViewId="0">
      <selection activeCell="G10" sqref="G10"/>
    </sheetView>
  </sheetViews>
  <sheetFormatPr baseColWidth="10" defaultRowHeight="15" x14ac:dyDescent="0"/>
  <cols>
    <col min="2" max="2" width="26.33203125" customWidth="1"/>
    <col min="3" max="3" width="41.83203125" bestFit="1" customWidth="1"/>
    <col min="4" max="4" width="30.6640625" customWidth="1"/>
  </cols>
  <sheetData>
    <row r="1" spans="2:4" ht="16" thickBot="1"/>
    <row r="2" spans="2:4" ht="22" customHeight="1" thickBot="1">
      <c r="B2" s="93" t="s">
        <v>46</v>
      </c>
      <c r="C2" s="94"/>
      <c r="D2" s="95"/>
    </row>
    <row r="3" spans="2:4" ht="30" customHeight="1" thickBot="1">
      <c r="B3" s="25" t="s">
        <v>45</v>
      </c>
      <c r="C3" s="26" t="s">
        <v>44</v>
      </c>
      <c r="D3" s="27" t="s">
        <v>4</v>
      </c>
    </row>
    <row r="4" spans="2:4" ht="45" customHeight="1">
      <c r="B4" s="90" t="s">
        <v>47</v>
      </c>
      <c r="C4" s="24" t="s">
        <v>37</v>
      </c>
      <c r="D4" s="20"/>
    </row>
    <row r="5" spans="2:4" ht="59" customHeight="1" thickBot="1">
      <c r="B5" s="92"/>
      <c r="C5" s="22" t="s">
        <v>38</v>
      </c>
      <c r="D5" s="23"/>
    </row>
    <row r="6" spans="2:4" ht="60" customHeight="1">
      <c r="B6" s="90" t="s">
        <v>39</v>
      </c>
      <c r="C6" s="24" t="s">
        <v>40</v>
      </c>
      <c r="D6" s="20"/>
    </row>
    <row r="7" spans="2:4" ht="60" customHeight="1">
      <c r="B7" s="91"/>
      <c r="C7" s="19" t="s">
        <v>41</v>
      </c>
      <c r="D7" s="21"/>
    </row>
    <row r="8" spans="2:4" ht="56" customHeight="1" thickBot="1">
      <c r="B8" s="92"/>
      <c r="C8" s="22" t="s">
        <v>42</v>
      </c>
      <c r="D8" s="23"/>
    </row>
    <row r="9" spans="2:4" ht="60" customHeight="1">
      <c r="B9" s="90" t="s">
        <v>43</v>
      </c>
      <c r="C9" s="24" t="s">
        <v>40</v>
      </c>
      <c r="D9" s="20"/>
    </row>
    <row r="10" spans="2:4" ht="61" customHeight="1">
      <c r="B10" s="91"/>
      <c r="C10" s="19" t="s">
        <v>41</v>
      </c>
      <c r="D10" s="21"/>
    </row>
    <row r="11" spans="2:4" ht="60" customHeight="1" thickBot="1">
      <c r="B11" s="92"/>
      <c r="C11" s="22" t="s">
        <v>42</v>
      </c>
      <c r="D11" s="23"/>
    </row>
  </sheetData>
  <mergeCells count="4">
    <mergeCell ref="B6:B8"/>
    <mergeCell ref="B9:B11"/>
    <mergeCell ref="B4:B5"/>
    <mergeCell ref="B2:D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40"/>
  <sheetViews>
    <sheetView tabSelected="1" workbookViewId="0">
      <selection activeCell="G10" sqref="G10"/>
    </sheetView>
  </sheetViews>
  <sheetFormatPr baseColWidth="10" defaultColWidth="11" defaultRowHeight="15" x14ac:dyDescent="0"/>
  <cols>
    <col min="3" max="3" width="28.33203125" customWidth="1"/>
    <col min="4" max="4" width="24.1640625" bestFit="1" customWidth="1"/>
    <col min="5" max="5" width="23.83203125" bestFit="1" customWidth="1"/>
    <col min="6" max="6" width="12.83203125" customWidth="1"/>
    <col min="7" max="7" width="11.33203125" customWidth="1"/>
  </cols>
  <sheetData>
    <row r="3" spans="2:16" ht="33" customHeight="1">
      <c r="B3" s="107" t="s">
        <v>61</v>
      </c>
      <c r="C3" s="108"/>
      <c r="D3" s="108"/>
      <c r="E3" s="108"/>
      <c r="F3" s="109"/>
    </row>
    <row r="4" spans="2:16" ht="33" customHeight="1">
      <c r="B4" s="38" t="s">
        <v>0</v>
      </c>
      <c r="C4" s="39" t="s">
        <v>1</v>
      </c>
      <c r="D4" s="38" t="s">
        <v>2</v>
      </c>
      <c r="E4" s="38" t="s">
        <v>3</v>
      </c>
      <c r="F4" s="38" t="s">
        <v>4</v>
      </c>
    </row>
    <row r="5" spans="2:16" ht="54" customHeight="1">
      <c r="B5" s="2">
        <v>1</v>
      </c>
      <c r="C5" s="1" t="s">
        <v>96</v>
      </c>
      <c r="D5" s="40" t="s">
        <v>10</v>
      </c>
      <c r="E5" s="40" t="s">
        <v>9</v>
      </c>
      <c r="F5" s="41">
        <v>100000</v>
      </c>
    </row>
    <row r="6" spans="2:16" ht="55" customHeight="1">
      <c r="B6" s="2">
        <v>2</v>
      </c>
      <c r="C6" s="1" t="s">
        <v>5</v>
      </c>
      <c r="D6" s="40" t="s">
        <v>36</v>
      </c>
      <c r="E6" s="40" t="s">
        <v>11</v>
      </c>
      <c r="F6" s="40">
        <v>10</v>
      </c>
    </row>
    <row r="7" spans="2:16" ht="33" customHeight="1" thickBot="1"/>
    <row r="8" spans="2:16" ht="16" thickBot="1">
      <c r="B8" s="110" t="s">
        <v>61</v>
      </c>
      <c r="C8" s="111"/>
      <c r="D8" s="111"/>
      <c r="E8" s="112"/>
      <c r="F8" s="110" t="s">
        <v>97</v>
      </c>
      <c r="G8" s="111"/>
      <c r="H8" s="111"/>
      <c r="I8" s="111"/>
      <c r="J8" s="111"/>
      <c r="K8" s="111"/>
      <c r="L8" s="111"/>
      <c r="M8" s="111"/>
      <c r="N8" s="111"/>
      <c r="O8" s="111"/>
      <c r="P8" s="112"/>
    </row>
    <row r="9" spans="2:16" ht="30">
      <c r="B9" s="57" t="s">
        <v>0</v>
      </c>
      <c r="C9" s="58" t="s">
        <v>1</v>
      </c>
      <c r="D9" s="57" t="s">
        <v>2</v>
      </c>
      <c r="E9" s="57" t="s">
        <v>3</v>
      </c>
      <c r="F9" s="59" t="s">
        <v>98</v>
      </c>
      <c r="G9" s="57" t="s">
        <v>99</v>
      </c>
      <c r="H9" s="57" t="s">
        <v>100</v>
      </c>
      <c r="I9" s="57" t="s">
        <v>101</v>
      </c>
      <c r="J9" s="57" t="s">
        <v>102</v>
      </c>
      <c r="K9" s="57" t="s">
        <v>103</v>
      </c>
      <c r="L9" s="57" t="s">
        <v>104</v>
      </c>
      <c r="M9" s="57" t="s">
        <v>105</v>
      </c>
      <c r="N9" s="57" t="s">
        <v>106</v>
      </c>
      <c r="O9" s="57" t="s">
        <v>107</v>
      </c>
      <c r="P9" s="57" t="s">
        <v>108</v>
      </c>
    </row>
    <row r="10" spans="2:16" ht="42" customHeight="1">
      <c r="B10" s="60">
        <v>1</v>
      </c>
      <c r="C10" s="61" t="s">
        <v>109</v>
      </c>
      <c r="D10" s="62" t="s">
        <v>110</v>
      </c>
      <c r="E10" s="62" t="s">
        <v>11</v>
      </c>
      <c r="F10" s="63">
        <v>100</v>
      </c>
      <c r="G10" s="64">
        <v>0</v>
      </c>
      <c r="H10" s="63">
        <v>0</v>
      </c>
      <c r="I10" s="64">
        <v>0</v>
      </c>
      <c r="J10" s="63">
        <v>0</v>
      </c>
      <c r="K10" s="64">
        <v>0</v>
      </c>
      <c r="L10" s="63">
        <v>0</v>
      </c>
      <c r="M10" s="64">
        <v>0</v>
      </c>
      <c r="N10" s="63">
        <v>0</v>
      </c>
      <c r="O10" s="64">
        <v>0</v>
      </c>
      <c r="P10" s="65">
        <f>SUM(D10:O10)</f>
        <v>100</v>
      </c>
    </row>
    <row r="11" spans="2:16" ht="59" customHeight="1">
      <c r="B11" s="2">
        <v>2</v>
      </c>
      <c r="C11" s="1" t="s">
        <v>111</v>
      </c>
      <c r="D11" s="43" t="s">
        <v>112</v>
      </c>
      <c r="E11" s="43" t="s">
        <v>113</v>
      </c>
      <c r="F11" s="66">
        <f>(F10/100)*F5</f>
        <v>100000</v>
      </c>
      <c r="G11" s="67">
        <f>(G10/100)*F5</f>
        <v>0</v>
      </c>
      <c r="H11" s="66">
        <f>(H10/100)*F5</f>
        <v>0</v>
      </c>
      <c r="I11" s="67">
        <f>(I10/100)*F5</f>
        <v>0</v>
      </c>
      <c r="J11" s="66">
        <f>(J10/100)*F5</f>
        <v>0</v>
      </c>
      <c r="K11" s="67">
        <f>(K10/100)*F5</f>
        <v>0</v>
      </c>
      <c r="L11" s="66">
        <f>(L10/100)*F5</f>
        <v>0</v>
      </c>
      <c r="M11" s="67">
        <f>(M10/100)*F5</f>
        <v>0</v>
      </c>
      <c r="N11" s="66">
        <f>(N10/100)*F5</f>
        <v>0</v>
      </c>
      <c r="O11" s="67">
        <f>(O10/100)*F5</f>
        <v>0</v>
      </c>
      <c r="P11" s="65">
        <f t="shared" ref="P11:P22" si="0">SUM(D11:O11)</f>
        <v>100000</v>
      </c>
    </row>
    <row r="12" spans="2:16" ht="52" customHeight="1">
      <c r="B12" s="2">
        <v>3</v>
      </c>
      <c r="C12" s="1" t="s">
        <v>6</v>
      </c>
      <c r="D12" s="40" t="s">
        <v>12</v>
      </c>
      <c r="E12" s="43" t="s">
        <v>114</v>
      </c>
      <c r="F12" s="68">
        <f>F11/F6</f>
        <v>10000</v>
      </c>
      <c r="G12" s="42">
        <f>G11/F6</f>
        <v>0</v>
      </c>
      <c r="H12" s="68">
        <f>H11/F6</f>
        <v>0</v>
      </c>
      <c r="I12" s="42">
        <f>I11/F6</f>
        <v>0</v>
      </c>
      <c r="J12" s="68">
        <f>J11/F6</f>
        <v>0</v>
      </c>
      <c r="K12" s="42">
        <f>K11/F6</f>
        <v>0</v>
      </c>
      <c r="L12" s="68">
        <f>L11/F6</f>
        <v>0</v>
      </c>
      <c r="M12" s="42">
        <f>M11/F6</f>
        <v>0</v>
      </c>
      <c r="N12" s="68">
        <f>N11/F6</f>
        <v>0</v>
      </c>
      <c r="O12" s="42">
        <f>O11/F6</f>
        <v>0</v>
      </c>
      <c r="P12" s="65">
        <f t="shared" si="0"/>
        <v>10000</v>
      </c>
    </row>
    <row r="13" spans="2:16" ht="73" customHeight="1">
      <c r="B13" s="2">
        <v>4</v>
      </c>
      <c r="C13" s="1" t="s">
        <v>7</v>
      </c>
      <c r="D13" s="40" t="s">
        <v>115</v>
      </c>
      <c r="E13" s="43" t="s">
        <v>11</v>
      </c>
      <c r="F13" s="63">
        <v>1.2</v>
      </c>
      <c r="G13" s="69">
        <v>0</v>
      </c>
      <c r="H13" s="63">
        <v>0</v>
      </c>
      <c r="I13" s="69">
        <v>0</v>
      </c>
      <c r="J13" s="63">
        <v>0</v>
      </c>
      <c r="K13" s="69">
        <v>0</v>
      </c>
      <c r="L13" s="63">
        <v>0</v>
      </c>
      <c r="M13" s="69">
        <v>0</v>
      </c>
      <c r="N13" s="63">
        <v>0</v>
      </c>
      <c r="O13" s="69">
        <v>0</v>
      </c>
      <c r="P13" s="65" t="s">
        <v>11</v>
      </c>
    </row>
    <row r="14" spans="2:16" ht="58" customHeight="1">
      <c r="B14" s="2">
        <v>5</v>
      </c>
      <c r="C14" s="1" t="s">
        <v>8</v>
      </c>
      <c r="D14" s="43" t="s">
        <v>11</v>
      </c>
      <c r="E14" s="43" t="s">
        <v>13</v>
      </c>
      <c r="F14" s="68">
        <f>IF(F13=0,0,60/F13)</f>
        <v>50</v>
      </c>
      <c r="G14" s="42">
        <f t="shared" ref="G14:O14" si="1">IF(G13=0,0,60/G13)</f>
        <v>0</v>
      </c>
      <c r="H14" s="68">
        <f t="shared" si="1"/>
        <v>0</v>
      </c>
      <c r="I14" s="42">
        <f t="shared" si="1"/>
        <v>0</v>
      </c>
      <c r="J14" s="68">
        <f t="shared" si="1"/>
        <v>0</v>
      </c>
      <c r="K14" s="42">
        <f t="shared" si="1"/>
        <v>0</v>
      </c>
      <c r="L14" s="68">
        <f>IF(L13=0,0,60/L13)</f>
        <v>0</v>
      </c>
      <c r="M14" s="42">
        <f t="shared" si="1"/>
        <v>0</v>
      </c>
      <c r="N14" s="68">
        <f t="shared" si="1"/>
        <v>0</v>
      </c>
      <c r="O14" s="42">
        <f t="shared" si="1"/>
        <v>0</v>
      </c>
      <c r="P14" s="65" t="s">
        <v>11</v>
      </c>
    </row>
    <row r="15" spans="2:16">
      <c r="B15" s="70" t="s">
        <v>116</v>
      </c>
      <c r="C15" s="71"/>
      <c r="D15" s="71"/>
      <c r="E15" s="71"/>
      <c r="F15" s="72"/>
      <c r="G15" s="72"/>
      <c r="H15" s="72"/>
      <c r="I15" s="72"/>
      <c r="J15" s="72"/>
      <c r="K15" s="72"/>
      <c r="L15" s="72"/>
      <c r="M15" s="72"/>
      <c r="N15" s="72"/>
      <c r="O15" s="72"/>
      <c r="P15" s="72"/>
    </row>
    <row r="16" spans="2:16" ht="54" customHeight="1">
      <c r="B16" s="2">
        <v>6</v>
      </c>
      <c r="C16" s="1" t="s">
        <v>117</v>
      </c>
      <c r="D16" s="43" t="s">
        <v>11</v>
      </c>
      <c r="E16" s="43" t="s">
        <v>14</v>
      </c>
      <c r="F16" s="68">
        <f t="shared" ref="F16:O16" si="2">IF(F14=0,0,F12/F14)</f>
        <v>200</v>
      </c>
      <c r="G16" s="42">
        <f t="shared" si="2"/>
        <v>0</v>
      </c>
      <c r="H16" s="68">
        <f t="shared" si="2"/>
        <v>0</v>
      </c>
      <c r="I16" s="42">
        <f t="shared" si="2"/>
        <v>0</v>
      </c>
      <c r="J16" s="68">
        <f t="shared" si="2"/>
        <v>0</v>
      </c>
      <c r="K16" s="42">
        <f t="shared" si="2"/>
        <v>0</v>
      </c>
      <c r="L16" s="68">
        <f t="shared" si="2"/>
        <v>0</v>
      </c>
      <c r="M16" s="42">
        <f t="shared" si="2"/>
        <v>0</v>
      </c>
      <c r="N16" s="68">
        <f t="shared" si="2"/>
        <v>0</v>
      </c>
      <c r="O16" s="42">
        <f t="shared" si="2"/>
        <v>0</v>
      </c>
      <c r="P16" s="73">
        <f t="shared" si="0"/>
        <v>200</v>
      </c>
    </row>
    <row r="17" spans="2:16">
      <c r="B17" s="70" t="s">
        <v>20</v>
      </c>
      <c r="C17" s="71"/>
      <c r="D17" s="71"/>
      <c r="E17" s="71"/>
      <c r="F17" s="72"/>
      <c r="G17" s="72"/>
      <c r="H17" s="72"/>
      <c r="I17" s="72"/>
      <c r="J17" s="72"/>
      <c r="K17" s="72"/>
      <c r="L17" s="72"/>
      <c r="M17" s="72"/>
      <c r="N17" s="72"/>
      <c r="O17" s="72"/>
      <c r="P17" s="72"/>
    </row>
    <row r="18" spans="2:16" ht="85" customHeight="1">
      <c r="B18" s="4">
        <v>8</v>
      </c>
      <c r="C18" s="5" t="s">
        <v>15</v>
      </c>
      <c r="D18" s="4" t="s">
        <v>16</v>
      </c>
      <c r="E18" s="2" t="s">
        <v>118</v>
      </c>
      <c r="F18" s="74">
        <f>IF(F16=0,0,F16*3)</f>
        <v>600</v>
      </c>
      <c r="G18" s="3">
        <f t="shared" ref="G18:P18" si="3">IF(G16=0,0,G16*3)</f>
        <v>0</v>
      </c>
      <c r="H18" s="74">
        <f t="shared" si="3"/>
        <v>0</v>
      </c>
      <c r="I18" s="3">
        <f t="shared" si="3"/>
        <v>0</v>
      </c>
      <c r="J18" s="74">
        <f t="shared" si="3"/>
        <v>0</v>
      </c>
      <c r="K18" s="3">
        <f t="shared" si="3"/>
        <v>0</v>
      </c>
      <c r="L18" s="74">
        <f>IF(L16=0,0,L16*3)</f>
        <v>0</v>
      </c>
      <c r="M18" s="3">
        <f t="shared" si="3"/>
        <v>0</v>
      </c>
      <c r="N18" s="74">
        <f t="shared" si="3"/>
        <v>0</v>
      </c>
      <c r="O18" s="3">
        <f t="shared" si="3"/>
        <v>0</v>
      </c>
      <c r="P18" s="75">
        <f t="shared" si="3"/>
        <v>600</v>
      </c>
    </row>
    <row r="19" spans="2:16" ht="79" customHeight="1">
      <c r="B19" s="4">
        <v>9</v>
      </c>
      <c r="C19" s="5" t="s">
        <v>17</v>
      </c>
      <c r="D19" s="4" t="s">
        <v>16</v>
      </c>
      <c r="E19" s="2" t="s">
        <v>119</v>
      </c>
      <c r="F19" s="74">
        <f>F16*6</f>
        <v>1200</v>
      </c>
      <c r="G19" s="3">
        <f>G16*6</f>
        <v>0</v>
      </c>
      <c r="H19" s="74">
        <f t="shared" ref="H19:O19" si="4">H16*6</f>
        <v>0</v>
      </c>
      <c r="I19" s="3">
        <f t="shared" si="4"/>
        <v>0</v>
      </c>
      <c r="J19" s="74">
        <f t="shared" si="4"/>
        <v>0</v>
      </c>
      <c r="K19" s="3">
        <f t="shared" si="4"/>
        <v>0</v>
      </c>
      <c r="L19" s="74">
        <f>L16*6</f>
        <v>0</v>
      </c>
      <c r="M19" s="3">
        <f t="shared" si="4"/>
        <v>0</v>
      </c>
      <c r="N19" s="74">
        <f t="shared" si="4"/>
        <v>0</v>
      </c>
      <c r="O19" s="3">
        <f t="shared" si="4"/>
        <v>0</v>
      </c>
      <c r="P19" s="73">
        <f t="shared" si="0"/>
        <v>1200</v>
      </c>
    </row>
    <row r="20" spans="2:16" ht="111" customHeight="1">
      <c r="B20" s="4">
        <v>10</v>
      </c>
      <c r="C20" s="5" t="s">
        <v>18</v>
      </c>
      <c r="D20" s="4" t="s">
        <v>19</v>
      </c>
      <c r="E20" s="2" t="s">
        <v>120</v>
      </c>
      <c r="F20" s="74">
        <f>F16*10</f>
        <v>2000</v>
      </c>
      <c r="G20" s="3">
        <f>G16*10</f>
        <v>0</v>
      </c>
      <c r="H20" s="74">
        <f t="shared" ref="H20:O20" si="5">H16*10</f>
        <v>0</v>
      </c>
      <c r="I20" s="3">
        <f t="shared" si="5"/>
        <v>0</v>
      </c>
      <c r="J20" s="74">
        <f t="shared" si="5"/>
        <v>0</v>
      </c>
      <c r="K20" s="3">
        <f t="shared" si="5"/>
        <v>0</v>
      </c>
      <c r="L20" s="74">
        <f t="shared" si="5"/>
        <v>0</v>
      </c>
      <c r="M20" s="3">
        <f t="shared" si="5"/>
        <v>0</v>
      </c>
      <c r="N20" s="74">
        <f t="shared" si="5"/>
        <v>0</v>
      </c>
      <c r="O20" s="3">
        <f t="shared" si="5"/>
        <v>0</v>
      </c>
      <c r="P20" s="73">
        <f t="shared" si="0"/>
        <v>2000</v>
      </c>
    </row>
    <row r="21" spans="2:16">
      <c r="B21" s="70" t="s">
        <v>21</v>
      </c>
      <c r="C21" s="71"/>
      <c r="D21" s="71"/>
      <c r="E21" s="71"/>
      <c r="F21" s="72"/>
      <c r="G21" s="72"/>
      <c r="H21" s="72"/>
      <c r="I21" s="72"/>
      <c r="J21" s="72"/>
      <c r="K21" s="72"/>
      <c r="L21" s="72"/>
      <c r="M21" s="72"/>
      <c r="N21" s="72"/>
      <c r="O21" s="72"/>
      <c r="P21" s="72"/>
    </row>
    <row r="22" spans="2:16" ht="81" customHeight="1">
      <c r="B22" s="4">
        <v>11</v>
      </c>
      <c r="C22" s="5" t="s">
        <v>22</v>
      </c>
      <c r="D22" s="4" t="s">
        <v>23</v>
      </c>
      <c r="E22" s="2" t="s">
        <v>121</v>
      </c>
      <c r="F22" s="74">
        <f>F16/2</f>
        <v>100</v>
      </c>
      <c r="G22" s="3">
        <f>G16/2</f>
        <v>0</v>
      </c>
      <c r="H22" s="74">
        <f t="shared" ref="H22:O22" si="6">H16/2</f>
        <v>0</v>
      </c>
      <c r="I22" s="3">
        <f t="shared" si="6"/>
        <v>0</v>
      </c>
      <c r="J22" s="74">
        <f t="shared" si="6"/>
        <v>0</v>
      </c>
      <c r="K22" s="3">
        <f t="shared" si="6"/>
        <v>0</v>
      </c>
      <c r="L22" s="74">
        <f t="shared" si="6"/>
        <v>0</v>
      </c>
      <c r="M22" s="3">
        <f t="shared" si="6"/>
        <v>0</v>
      </c>
      <c r="N22" s="74">
        <f t="shared" si="6"/>
        <v>0</v>
      </c>
      <c r="O22" s="3">
        <f t="shared" si="6"/>
        <v>0</v>
      </c>
      <c r="P22" s="73">
        <f t="shared" si="0"/>
        <v>100</v>
      </c>
    </row>
    <row r="24" spans="2:16" ht="16" thickBot="1"/>
    <row r="25" spans="2:16" ht="21" thickBot="1">
      <c r="B25" s="104" t="s">
        <v>122</v>
      </c>
      <c r="C25" s="105"/>
      <c r="D25" s="105"/>
      <c r="E25" s="106"/>
    </row>
    <row r="26" spans="2:16" ht="16" thickBot="1">
      <c r="B26" s="98" t="s">
        <v>123</v>
      </c>
      <c r="C26" s="99"/>
      <c r="D26" s="100" t="s">
        <v>124</v>
      </c>
      <c r="E26" s="101"/>
    </row>
    <row r="27" spans="2:16" ht="16" thickBot="1">
      <c r="B27" s="98" t="s">
        <v>125</v>
      </c>
      <c r="C27" s="99"/>
      <c r="D27" s="100">
        <v>7</v>
      </c>
      <c r="E27" s="101"/>
      <c r="N27" s="76"/>
    </row>
    <row r="28" spans="2:16" ht="16" thickBot="1">
      <c r="B28" s="98" t="s">
        <v>126</v>
      </c>
      <c r="C28" s="99"/>
      <c r="D28" s="100">
        <v>3</v>
      </c>
      <c r="E28" s="101"/>
    </row>
    <row r="29" spans="2:16" ht="16" thickBot="1">
      <c r="B29" s="77" t="s">
        <v>0</v>
      </c>
      <c r="C29" s="77" t="s">
        <v>34</v>
      </c>
      <c r="D29" s="77" t="s">
        <v>35</v>
      </c>
      <c r="E29" s="77" t="s">
        <v>127</v>
      </c>
    </row>
    <row r="30" spans="2:16">
      <c r="B30" s="78">
        <v>1</v>
      </c>
      <c r="C30" s="79" t="s">
        <v>128</v>
      </c>
      <c r="D30" s="79">
        <v>20</v>
      </c>
      <c r="E30" s="80">
        <v>10</v>
      </c>
    </row>
    <row r="31" spans="2:16">
      <c r="B31" s="81">
        <v>2</v>
      </c>
      <c r="C31" s="44" t="s">
        <v>129</v>
      </c>
      <c r="D31" s="44">
        <v>10</v>
      </c>
      <c r="E31" s="82">
        <v>5</v>
      </c>
    </row>
    <row r="32" spans="2:16">
      <c r="B32" s="81">
        <v>3</v>
      </c>
      <c r="C32" s="44" t="s">
        <v>130</v>
      </c>
      <c r="D32" s="44">
        <v>15</v>
      </c>
      <c r="E32" s="82">
        <v>5</v>
      </c>
    </row>
    <row r="33" spans="2:9">
      <c r="B33" s="81">
        <v>4</v>
      </c>
      <c r="C33" s="44" t="s">
        <v>131</v>
      </c>
      <c r="D33" s="44">
        <v>3</v>
      </c>
      <c r="E33" s="82">
        <v>2</v>
      </c>
    </row>
    <row r="34" spans="2:9" ht="16" thickBot="1">
      <c r="B34" s="81">
        <v>5</v>
      </c>
      <c r="C34" s="44" t="s">
        <v>132</v>
      </c>
      <c r="D34" s="44">
        <v>3</v>
      </c>
      <c r="E34" s="82">
        <v>2</v>
      </c>
    </row>
    <row r="35" spans="2:9" ht="16" thickBot="1">
      <c r="B35" s="83"/>
      <c r="C35" s="84"/>
      <c r="D35" s="84"/>
      <c r="E35" s="85"/>
    </row>
    <row r="36" spans="2:9" ht="33" customHeight="1" thickBot="1">
      <c r="B36" s="102" t="s">
        <v>133</v>
      </c>
      <c r="C36" s="103"/>
      <c r="D36" s="86">
        <f>SUM(D30:D35)</f>
        <v>51</v>
      </c>
      <c r="E36" s="87"/>
    </row>
    <row r="37" spans="2:9" ht="33" customHeight="1" thickBot="1">
      <c r="B37" s="96" t="s">
        <v>134</v>
      </c>
      <c r="C37" s="97"/>
      <c r="D37" s="86">
        <f>D27*D28</f>
        <v>21</v>
      </c>
      <c r="E37" s="87"/>
    </row>
    <row r="38" spans="2:9" ht="33" customHeight="1" thickBot="1">
      <c r="B38" s="96" t="s">
        <v>135</v>
      </c>
      <c r="C38" s="97"/>
      <c r="D38" s="88">
        <f>(D36-SUM(E30:E35))/60</f>
        <v>0.45</v>
      </c>
    </row>
    <row r="39" spans="2:9" ht="36" customHeight="1" thickBot="1">
      <c r="B39" s="93" t="s">
        <v>136</v>
      </c>
      <c r="C39" s="95"/>
      <c r="D39" s="89">
        <f>SUM(D36:D37)/60</f>
        <v>1.2</v>
      </c>
      <c r="E39" s="87"/>
    </row>
    <row r="40" spans="2:9" ht="30" customHeight="1" thickBot="1">
      <c r="B40" s="96" t="s">
        <v>137</v>
      </c>
      <c r="C40" s="97"/>
      <c r="D40" s="88">
        <f>(D36+SUM(E30:E35))/60</f>
        <v>1.25</v>
      </c>
      <c r="I40" s="76"/>
    </row>
  </sheetData>
  <mergeCells count="15">
    <mergeCell ref="B3:F3"/>
    <mergeCell ref="B8:E8"/>
    <mergeCell ref="F8:P8"/>
    <mergeCell ref="B25:E25"/>
    <mergeCell ref="B26:C26"/>
    <mergeCell ref="D26:E26"/>
    <mergeCell ref="B27:C27"/>
    <mergeCell ref="D27:E27"/>
    <mergeCell ref="B39:C39"/>
    <mergeCell ref="B40:C40"/>
    <mergeCell ref="B28:C28"/>
    <mergeCell ref="D28:E28"/>
    <mergeCell ref="B36:C36"/>
    <mergeCell ref="B37:C37"/>
    <mergeCell ref="B38:C3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21"/>
  <sheetViews>
    <sheetView workbookViewId="0">
      <selection activeCell="B1" sqref="B1:C1048576"/>
    </sheetView>
  </sheetViews>
  <sheetFormatPr baseColWidth="10" defaultRowHeight="15" x14ac:dyDescent="0"/>
  <cols>
    <col min="2" max="2" width="27.33203125" customWidth="1"/>
    <col min="3" max="4" width="24.6640625" customWidth="1"/>
    <col min="5" max="5" width="27.83203125" customWidth="1"/>
    <col min="6" max="6" width="28" customWidth="1"/>
    <col min="7" max="7" width="25" customWidth="1"/>
    <col min="8" max="9" width="27.5" customWidth="1"/>
    <col min="10" max="10" width="28.5" customWidth="1"/>
    <col min="11" max="11" width="23.5" customWidth="1"/>
  </cols>
  <sheetData>
    <row r="3" spans="2:12" ht="16" thickBot="1"/>
    <row r="4" spans="2:12" ht="21" customHeight="1" thickBot="1">
      <c r="B4" s="93" t="s">
        <v>33</v>
      </c>
      <c r="C4" s="94"/>
      <c r="D4" s="94"/>
      <c r="E4" s="94"/>
      <c r="F4" s="94"/>
      <c r="G4" s="94"/>
      <c r="H4" s="94"/>
      <c r="I4" s="94"/>
      <c r="J4" s="95"/>
    </row>
    <row r="5" spans="2:12" ht="46" customHeight="1" thickBot="1">
      <c r="B5" s="8"/>
      <c r="C5" s="10" t="s">
        <v>27</v>
      </c>
      <c r="D5" s="10" t="s">
        <v>54</v>
      </c>
      <c r="E5" s="10" t="s">
        <v>28</v>
      </c>
      <c r="F5" s="11" t="s">
        <v>30</v>
      </c>
      <c r="G5" s="10" t="s">
        <v>29</v>
      </c>
      <c r="H5" s="11" t="s">
        <v>31</v>
      </c>
      <c r="I5" s="10" t="s">
        <v>32</v>
      </c>
      <c r="J5" s="10" t="s">
        <v>48</v>
      </c>
      <c r="K5" s="6"/>
      <c r="L5" s="6"/>
    </row>
    <row r="6" spans="2:12" ht="46" customHeight="1">
      <c r="B6" s="16" t="s">
        <v>24</v>
      </c>
      <c r="C6" s="12"/>
      <c r="D6" s="12"/>
      <c r="E6" s="12"/>
      <c r="F6" s="13"/>
      <c r="G6" s="12"/>
      <c r="H6" s="13"/>
      <c r="I6" s="12"/>
      <c r="J6" s="12"/>
      <c r="K6" s="6"/>
      <c r="L6" s="6"/>
    </row>
    <row r="7" spans="2:12" ht="47" customHeight="1">
      <c r="B7" s="17" t="s">
        <v>25</v>
      </c>
      <c r="C7" s="7"/>
      <c r="D7" s="7"/>
      <c r="E7" s="7"/>
      <c r="F7" s="9"/>
      <c r="G7" s="7"/>
      <c r="H7" s="9"/>
      <c r="I7" s="7"/>
      <c r="J7" s="7"/>
      <c r="K7" s="6"/>
      <c r="L7" s="6"/>
    </row>
    <row r="8" spans="2:12" ht="58" customHeight="1" thickBot="1">
      <c r="B8" s="18" t="s">
        <v>26</v>
      </c>
      <c r="C8" s="14"/>
      <c r="D8" s="14"/>
      <c r="E8" s="14"/>
      <c r="F8" s="15"/>
      <c r="G8" s="14"/>
      <c r="H8" s="15"/>
      <c r="I8" s="14"/>
      <c r="J8" s="14"/>
      <c r="K8" s="6"/>
      <c r="L8" s="6"/>
    </row>
    <row r="9" spans="2:12">
      <c r="B9" s="6"/>
      <c r="C9" s="6"/>
      <c r="D9" s="6"/>
      <c r="E9" s="6"/>
      <c r="F9" s="6"/>
      <c r="G9" s="6"/>
      <c r="H9" s="6"/>
      <c r="I9" s="6"/>
      <c r="J9" s="6"/>
      <c r="K9" s="6"/>
      <c r="L9" s="6"/>
    </row>
    <row r="10" spans="2:12">
      <c r="C10" s="6"/>
      <c r="D10" s="6"/>
      <c r="E10" s="6"/>
      <c r="F10" s="6"/>
      <c r="G10" s="6"/>
      <c r="H10" s="6"/>
      <c r="I10" s="6"/>
      <c r="J10" s="6"/>
      <c r="K10" s="6"/>
      <c r="L10" s="6"/>
    </row>
    <row r="11" spans="2:12">
      <c r="B11" s="6"/>
      <c r="C11" s="6"/>
      <c r="D11" s="6"/>
      <c r="E11" s="6"/>
      <c r="F11" s="6"/>
      <c r="G11" s="6"/>
      <c r="H11" s="6"/>
      <c r="I11" s="6"/>
      <c r="J11" s="6"/>
      <c r="K11" s="6"/>
      <c r="L11" s="6"/>
    </row>
    <row r="12" spans="2:12" ht="24" customHeight="1">
      <c r="G12" s="6"/>
      <c r="H12" s="6"/>
      <c r="I12" s="6"/>
      <c r="J12" s="6"/>
      <c r="K12" s="6"/>
      <c r="L12" s="6"/>
    </row>
    <row r="13" spans="2:12">
      <c r="G13" s="6"/>
      <c r="H13" s="6"/>
      <c r="I13" s="6"/>
      <c r="J13" s="6"/>
      <c r="K13" s="6"/>
      <c r="L13" s="6"/>
    </row>
    <row r="17" spans="2:6">
      <c r="B17" s="6"/>
      <c r="C17" s="6"/>
      <c r="D17" s="6"/>
      <c r="E17" s="6"/>
      <c r="F17" s="6"/>
    </row>
    <row r="18" spans="2:6">
      <c r="B18" s="6"/>
      <c r="C18" s="6"/>
      <c r="D18" s="6"/>
      <c r="E18" s="6"/>
      <c r="F18" s="6"/>
    </row>
    <row r="19" spans="2:6">
      <c r="B19" s="6"/>
      <c r="C19" s="6"/>
      <c r="D19" s="6"/>
      <c r="E19" s="6"/>
      <c r="F19" s="6"/>
    </row>
    <row r="20" spans="2:6">
      <c r="B20" s="6"/>
      <c r="C20" s="6"/>
      <c r="D20" s="6"/>
      <c r="E20" s="6"/>
      <c r="F20" s="6"/>
    </row>
    <row r="21" spans="2:6">
      <c r="B21" s="6"/>
      <c r="C21" s="6"/>
      <c r="D21" s="6"/>
      <c r="E21" s="6"/>
      <c r="F21" s="6"/>
    </row>
  </sheetData>
  <mergeCells count="1">
    <mergeCell ref="B4:J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8"/>
  <sheetViews>
    <sheetView workbookViewId="0">
      <selection activeCell="K40" sqref="K40"/>
    </sheetView>
  </sheetViews>
  <sheetFormatPr baseColWidth="10" defaultRowHeight="15" x14ac:dyDescent="0"/>
  <cols>
    <col min="2" max="2" width="34" customWidth="1"/>
    <col min="3" max="3" width="18.1640625" customWidth="1"/>
    <col min="4" max="4" width="22.5" customWidth="1"/>
    <col min="5" max="5" width="22" customWidth="1"/>
  </cols>
  <sheetData>
    <row r="3" spans="2:5" ht="16" thickBot="1"/>
    <row r="4" spans="2:5" ht="16" thickBot="1">
      <c r="B4" s="113" t="s">
        <v>53</v>
      </c>
      <c r="C4" s="114"/>
      <c r="D4" s="114"/>
      <c r="E4" s="115"/>
    </row>
    <row r="5" spans="2:5" ht="30">
      <c r="B5" s="30" t="s">
        <v>49</v>
      </c>
      <c r="C5" s="28" t="s">
        <v>52</v>
      </c>
      <c r="D5" s="31" t="s">
        <v>51</v>
      </c>
      <c r="E5" s="29" t="s">
        <v>50</v>
      </c>
    </row>
    <row r="6" spans="2:5" ht="31" customHeight="1">
      <c r="B6" s="45" t="s">
        <v>62</v>
      </c>
      <c r="C6" s="46" t="s">
        <v>63</v>
      </c>
      <c r="D6" s="47" t="s">
        <v>64</v>
      </c>
      <c r="E6" s="48">
        <v>70</v>
      </c>
    </row>
    <row r="7" spans="2:5" ht="31" customHeight="1">
      <c r="B7" s="45" t="s">
        <v>65</v>
      </c>
      <c r="C7" s="46" t="s">
        <v>63</v>
      </c>
      <c r="D7" s="47" t="s">
        <v>66</v>
      </c>
      <c r="E7" s="48">
        <v>20</v>
      </c>
    </row>
    <row r="8" spans="2:5" ht="32" customHeight="1" thickBot="1">
      <c r="B8" s="49" t="s">
        <v>67</v>
      </c>
      <c r="C8" s="50" t="s">
        <v>63</v>
      </c>
      <c r="D8" s="51" t="s">
        <v>68</v>
      </c>
      <c r="E8" s="52">
        <v>10</v>
      </c>
    </row>
  </sheetData>
  <mergeCells count="1">
    <mergeCell ref="B4:E4"/>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G24"/>
  <sheetViews>
    <sheetView workbookViewId="0">
      <selection activeCell="H10" sqref="H10"/>
    </sheetView>
  </sheetViews>
  <sheetFormatPr baseColWidth="10" defaultRowHeight="15" x14ac:dyDescent="0"/>
  <cols>
    <col min="2" max="2" width="30.33203125" style="6" bestFit="1" customWidth="1"/>
    <col min="3" max="3" width="31" style="6" customWidth="1"/>
    <col min="4" max="4" width="12.33203125" customWidth="1"/>
    <col min="5" max="5" width="43.5" customWidth="1"/>
    <col min="7" max="7" width="0" hidden="1" customWidth="1"/>
    <col min="10" max="10" width="10.83203125" customWidth="1"/>
  </cols>
  <sheetData>
    <row r="6" spans="2:7" ht="22" customHeight="1">
      <c r="B6" s="53" t="s">
        <v>81</v>
      </c>
      <c r="C6" s="54" t="s">
        <v>80</v>
      </c>
      <c r="D6" s="38" t="s">
        <v>78</v>
      </c>
      <c r="E6" s="39" t="s">
        <v>79</v>
      </c>
    </row>
    <row r="7" spans="2:7" ht="24" customHeight="1">
      <c r="B7" s="116" t="s">
        <v>92</v>
      </c>
      <c r="C7" s="117"/>
      <c r="D7" s="117"/>
      <c r="E7" s="118"/>
    </row>
    <row r="8" spans="2:7" ht="31" customHeight="1">
      <c r="B8" s="1" t="s">
        <v>82</v>
      </c>
      <c r="C8" s="1"/>
      <c r="D8" s="56"/>
      <c r="E8" s="55"/>
      <c r="G8" t="s">
        <v>91</v>
      </c>
    </row>
    <row r="9" spans="2:7" ht="32" customHeight="1">
      <c r="B9" s="1" t="s">
        <v>83</v>
      </c>
      <c r="C9" s="1"/>
      <c r="D9" s="55"/>
      <c r="E9" s="55"/>
      <c r="G9" t="s">
        <v>87</v>
      </c>
    </row>
    <row r="10" spans="2:7" ht="46" customHeight="1">
      <c r="B10" s="1" t="s">
        <v>84</v>
      </c>
      <c r="C10" s="1"/>
      <c r="D10" s="55"/>
      <c r="E10" s="55"/>
      <c r="G10" t="s">
        <v>88</v>
      </c>
    </row>
    <row r="11" spans="2:7" ht="31" customHeight="1">
      <c r="B11" s="1" t="s">
        <v>85</v>
      </c>
      <c r="C11" s="1"/>
      <c r="D11" s="55"/>
      <c r="E11" s="55"/>
      <c r="G11" t="s">
        <v>89</v>
      </c>
    </row>
    <row r="12" spans="2:7" ht="29" customHeight="1">
      <c r="B12" s="1" t="s">
        <v>86</v>
      </c>
      <c r="C12" s="1"/>
      <c r="D12" s="55"/>
      <c r="E12" s="55"/>
      <c r="G12" t="s">
        <v>90</v>
      </c>
    </row>
    <row r="13" spans="2:7" ht="30" customHeight="1">
      <c r="B13" s="116" t="s">
        <v>93</v>
      </c>
      <c r="C13" s="117"/>
      <c r="D13" s="117"/>
      <c r="E13" s="118"/>
    </row>
    <row r="14" spans="2:7">
      <c r="B14" s="1" t="s">
        <v>69</v>
      </c>
      <c r="C14" s="1"/>
      <c r="D14" s="55"/>
      <c r="E14" s="55"/>
    </row>
    <row r="15" spans="2:7" ht="45">
      <c r="B15" s="1" t="s">
        <v>70</v>
      </c>
      <c r="C15" s="1"/>
      <c r="D15" s="55"/>
      <c r="E15" s="55"/>
    </row>
    <row r="16" spans="2:7">
      <c r="B16" s="1" t="s">
        <v>71</v>
      </c>
      <c r="C16" s="1"/>
      <c r="D16" s="55"/>
      <c r="E16" s="55"/>
    </row>
    <row r="17" spans="2:5" ht="30">
      <c r="B17" s="1" t="s">
        <v>72</v>
      </c>
      <c r="C17" s="1"/>
      <c r="D17" s="55"/>
      <c r="E17" s="55"/>
    </row>
    <row r="18" spans="2:5" ht="31" customHeight="1">
      <c r="B18" s="116" t="s">
        <v>95</v>
      </c>
      <c r="C18" s="117"/>
      <c r="D18" s="117"/>
      <c r="E18" s="118"/>
    </row>
    <row r="19" spans="2:5" ht="30">
      <c r="B19" s="1" t="s">
        <v>73</v>
      </c>
      <c r="C19" s="1"/>
      <c r="D19" s="55"/>
      <c r="E19" s="55"/>
    </row>
    <row r="20" spans="2:5" ht="30">
      <c r="B20" s="1" t="s">
        <v>74</v>
      </c>
      <c r="C20" s="1"/>
      <c r="D20" s="55"/>
      <c r="E20" s="55"/>
    </row>
    <row r="21" spans="2:5" ht="30">
      <c r="B21" s="1" t="s">
        <v>75</v>
      </c>
      <c r="C21" s="1"/>
      <c r="D21" s="55"/>
      <c r="E21" s="55"/>
    </row>
    <row r="22" spans="2:5" ht="30">
      <c r="B22" s="1" t="s">
        <v>76</v>
      </c>
      <c r="C22" s="1"/>
      <c r="D22" s="55"/>
      <c r="E22" s="55"/>
    </row>
    <row r="23" spans="2:5" ht="30">
      <c r="B23" s="1" t="s">
        <v>94</v>
      </c>
      <c r="C23" s="1"/>
      <c r="D23" s="55"/>
      <c r="E23" s="55"/>
    </row>
    <row r="24" spans="2:5" ht="30">
      <c r="B24" s="1" t="s">
        <v>77</v>
      </c>
      <c r="C24" s="1"/>
      <c r="D24" s="55"/>
      <c r="E24" s="55"/>
    </row>
  </sheetData>
  <mergeCells count="3">
    <mergeCell ref="B7:E7"/>
    <mergeCell ref="B13:E13"/>
    <mergeCell ref="B18:E18"/>
  </mergeCells>
  <conditionalFormatting sqref="D8">
    <cfRule type="cellIs" dxfId="4" priority="1" operator="equal">
      <formula>"other"</formula>
    </cfRule>
    <cfRule type="cellIs" dxfId="3" priority="3" operator="equal">
      <formula>"blocked"</formula>
    </cfRule>
    <cfRule type="cellIs" dxfId="2" priority="4" operator="equal">
      <formula>"in-progress"</formula>
    </cfRule>
    <cfRule type="cellIs" dxfId="1" priority="5" operator="equal">
      <formula>"to-do"</formula>
    </cfRule>
    <cfRule type="cellIs" dxfId="0" priority="6" operator="equal">
      <formula>"Complete"</formula>
    </cfRule>
  </conditionalFormatting>
  <dataValidations count="1">
    <dataValidation type="list" allowBlank="1" showInputMessage="1" showErrorMessage="1" sqref="D8">
      <formula1>$G$8:$G$12</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NFRs</vt:lpstr>
      <vt:lpstr>Calculator</vt:lpstr>
      <vt:lpstr>Landscape</vt:lpstr>
      <vt:lpstr>End-Users Locations</vt:lpstr>
      <vt:lpstr>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AKQA</dc:creator>
  <cp:lastModifiedBy>Sanjay Hari</cp:lastModifiedBy>
  <dcterms:created xsi:type="dcterms:W3CDTF">2014-04-02T09:03:03Z</dcterms:created>
  <dcterms:modified xsi:type="dcterms:W3CDTF">2015-04-02T10:16:53Z</dcterms:modified>
</cp:coreProperties>
</file>