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Backup\DEV\SVN\IPB\IPB_PPE_auto_porsche\trunk\20_Design\23_Software\2303_Software_Architecture_Design\50_IPB_SW_Memory_Map\"/>
    </mc:Choice>
  </mc:AlternateContent>
  <bookViews>
    <workbookView xWindow="240" yWindow="45" windowWidth="19050" windowHeight="8880" activeTab="3"/>
  </bookViews>
  <sheets>
    <sheet name="F280049" sheetId="9" r:id="rId1"/>
    <sheet name="TC213" sheetId="10" r:id="rId2"/>
    <sheet name="TMS320F240049_R0" sheetId="11" r:id="rId3"/>
    <sheet name="TMS320F240049_R1" sheetId="15" r:id="rId4"/>
    <sheet name="TC213_R0" sheetId="14" r:id="rId5"/>
  </sheets>
  <calcPr calcId="162913"/>
</workbook>
</file>

<file path=xl/calcChain.xml><?xml version="1.0" encoding="utf-8"?>
<calcChain xmlns="http://schemas.openxmlformats.org/spreadsheetml/2006/main">
  <c r="J5" i="15" l="1"/>
  <c r="J6" i="15"/>
  <c r="J7" i="15"/>
  <c r="J8" i="15"/>
  <c r="J9" i="15"/>
  <c r="J10" i="15"/>
  <c r="J4" i="15"/>
  <c r="J37" i="15"/>
  <c r="J38" i="15"/>
  <c r="J39" i="15"/>
  <c r="J40" i="15"/>
  <c r="J41" i="15"/>
  <c r="J42" i="15"/>
  <c r="J43" i="15"/>
  <c r="J44" i="15"/>
  <c r="J45" i="15"/>
  <c r="J46" i="15"/>
  <c r="J47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11" i="15"/>
  <c r="C7" i="15" l="1"/>
  <c r="B7" i="15"/>
  <c r="E6" i="15"/>
  <c r="D6" i="15"/>
  <c r="C6" i="15"/>
  <c r="B6" i="15"/>
  <c r="B4" i="15" l="1"/>
  <c r="C4" i="15" s="1"/>
  <c r="D3" i="15"/>
  <c r="E3" i="15" s="1"/>
  <c r="D4" i="15" l="1"/>
  <c r="E4" i="15" s="1"/>
  <c r="B5" i="15"/>
  <c r="C5" i="15" s="1"/>
  <c r="C23" i="14"/>
  <c r="C22" i="14"/>
  <c r="B23" i="14" s="1"/>
  <c r="C38" i="11"/>
  <c r="D5" i="15" l="1"/>
  <c r="E5" i="15" s="1"/>
  <c r="B24" i="14"/>
  <c r="D23" i="14"/>
  <c r="E23" i="14" s="1"/>
  <c r="B4" i="14"/>
  <c r="C4" i="14" s="1"/>
  <c r="D3" i="14"/>
  <c r="E3" i="14" s="1"/>
  <c r="B8" i="15" l="1"/>
  <c r="C8" i="15" s="1"/>
  <c r="D7" i="15"/>
  <c r="E7" i="15" s="1"/>
  <c r="D4" i="14"/>
  <c r="E4" i="14" s="1"/>
  <c r="B5" i="14"/>
  <c r="C5" i="14" s="1"/>
  <c r="D8" i="15" l="1"/>
  <c r="E8" i="15" s="1"/>
  <c r="B9" i="15"/>
  <c r="C9" i="15" s="1"/>
  <c r="D5" i="14"/>
  <c r="E5" i="14" s="1"/>
  <c r="B6" i="14"/>
  <c r="C6" i="14" s="1"/>
  <c r="D9" i="15" l="1"/>
  <c r="E9" i="15" s="1"/>
  <c r="B10" i="15"/>
  <c r="C10" i="15" s="1"/>
  <c r="B7" i="14"/>
  <c r="C7" i="14" s="1"/>
  <c r="D6" i="14"/>
  <c r="E6" i="14" s="1"/>
  <c r="B4" i="11"/>
  <c r="C4" i="11" s="1"/>
  <c r="D3" i="11"/>
  <c r="E3" i="11" s="1"/>
  <c r="B11" i="15" l="1"/>
  <c r="C11" i="15" s="1"/>
  <c r="D10" i="15"/>
  <c r="E10" i="15" s="1"/>
  <c r="B8" i="14"/>
  <c r="C8" i="14" s="1"/>
  <c r="D7" i="14"/>
  <c r="E7" i="14" s="1"/>
  <c r="D4" i="11"/>
  <c r="E4" i="11" s="1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B12" i="15" l="1"/>
  <c r="C12" i="15" s="1"/>
  <c r="D11" i="15"/>
  <c r="E11" i="15" s="1"/>
  <c r="B9" i="14"/>
  <c r="C9" i="14" s="1"/>
  <c r="D8" i="14"/>
  <c r="E8" i="14" s="1"/>
  <c r="B5" i="11"/>
  <c r="C5" i="11" s="1"/>
  <c r="B13" i="15" l="1"/>
  <c r="C13" i="15" s="1"/>
  <c r="D12" i="15"/>
  <c r="E12" i="15" s="1"/>
  <c r="B10" i="14"/>
  <c r="C10" i="14" s="1"/>
  <c r="D9" i="14"/>
  <c r="E9" i="14" s="1"/>
  <c r="D5" i="11"/>
  <c r="E5" i="11" s="1"/>
  <c r="D13" i="15" l="1"/>
  <c r="E13" i="15" s="1"/>
  <c r="B14" i="15"/>
  <c r="C14" i="15" s="1"/>
  <c r="D10" i="14"/>
  <c r="E10" i="14" s="1"/>
  <c r="B11" i="14"/>
  <c r="C11" i="14" s="1"/>
  <c r="B6" i="11"/>
  <c r="C6" i="11" s="1"/>
  <c r="D14" i="15" l="1"/>
  <c r="E14" i="15" s="1"/>
  <c r="B15" i="15"/>
  <c r="C15" i="15" s="1"/>
  <c r="D11" i="14"/>
  <c r="E11" i="14" s="1"/>
  <c r="B12" i="14"/>
  <c r="C12" i="14" s="1"/>
  <c r="B7" i="11"/>
  <c r="C7" i="11" s="1"/>
  <c r="D15" i="15" l="1"/>
  <c r="E15" i="15" s="1"/>
  <c r="B16" i="15"/>
  <c r="C16" i="15" s="1"/>
  <c r="B13" i="14"/>
  <c r="C13" i="14" s="1"/>
  <c r="D12" i="14"/>
  <c r="E12" i="14" s="1"/>
  <c r="B8" i="11"/>
  <c r="C8" i="11" s="1"/>
  <c r="D6" i="11"/>
  <c r="E6" i="11" s="1"/>
  <c r="B17" i="15" l="1"/>
  <c r="C17" i="15" s="1"/>
  <c r="D16" i="15"/>
  <c r="E16" i="15" s="1"/>
  <c r="D13" i="14"/>
  <c r="E13" i="14" s="1"/>
  <c r="B14" i="14"/>
  <c r="C14" i="14" s="1"/>
  <c r="D8" i="11"/>
  <c r="E8" i="11" s="1"/>
  <c r="D7" i="11"/>
  <c r="E7" i="11" s="1"/>
  <c r="D17" i="15" l="1"/>
  <c r="E17" i="15" s="1"/>
  <c r="B18" i="15"/>
  <c r="C18" i="15" s="1"/>
  <c r="D14" i="14"/>
  <c r="E14" i="14" s="1"/>
  <c r="B15" i="14"/>
  <c r="C15" i="14" s="1"/>
  <c r="B9" i="11"/>
  <c r="C9" i="11" s="1"/>
  <c r="D18" i="15" l="1"/>
  <c r="E18" i="15" s="1"/>
  <c r="B19" i="15"/>
  <c r="C19" i="15" s="1"/>
  <c r="B16" i="14"/>
  <c r="C16" i="14" s="1"/>
  <c r="D15" i="14"/>
  <c r="E15" i="14" s="1"/>
  <c r="D9" i="11"/>
  <c r="E9" i="11" s="1"/>
  <c r="B20" i="15" l="1"/>
  <c r="C20" i="15" s="1"/>
  <c r="D19" i="15"/>
  <c r="E19" i="15" s="1"/>
  <c r="D16" i="14"/>
  <c r="E16" i="14" s="1"/>
  <c r="B17" i="14"/>
  <c r="C17" i="14" s="1"/>
  <c r="B10" i="11"/>
  <c r="C10" i="11" s="1"/>
  <c r="D20" i="15" l="1"/>
  <c r="E20" i="15" s="1"/>
  <c r="B21" i="15"/>
  <c r="C21" i="15" s="1"/>
  <c r="D17" i="14"/>
  <c r="E17" i="14" s="1"/>
  <c r="B18" i="14"/>
  <c r="C18" i="14" s="1"/>
  <c r="D10" i="11"/>
  <c r="E10" i="11" s="1"/>
  <c r="B22" i="15" l="1"/>
  <c r="C22" i="15" s="1"/>
  <c r="D21" i="15"/>
  <c r="E21" i="15" s="1"/>
  <c r="B19" i="14"/>
  <c r="C19" i="14" s="1"/>
  <c r="D18" i="14"/>
  <c r="E18" i="14" s="1"/>
  <c r="B11" i="11"/>
  <c r="C11" i="11" s="1"/>
  <c r="B23" i="15" l="1"/>
  <c r="C23" i="15" s="1"/>
  <c r="D22" i="15"/>
  <c r="E22" i="15" s="1"/>
  <c r="B20" i="14"/>
  <c r="C20" i="14" s="1"/>
  <c r="D19" i="14"/>
  <c r="E19" i="14" s="1"/>
  <c r="D11" i="11"/>
  <c r="E11" i="11" s="1"/>
  <c r="B12" i="11"/>
  <c r="C12" i="11" s="1"/>
  <c r="B24" i="15" l="1"/>
  <c r="C24" i="15" s="1"/>
  <c r="D23" i="15"/>
  <c r="E23" i="15" s="1"/>
  <c r="D20" i="14"/>
  <c r="E20" i="14" s="1"/>
  <c r="B21" i="14"/>
  <c r="C21" i="14" s="1"/>
  <c r="B22" i="14" s="1"/>
  <c r="D12" i="11"/>
  <c r="E12" i="11" s="1"/>
  <c r="B13" i="11"/>
  <c r="C13" i="11" s="1"/>
  <c r="D24" i="15" l="1"/>
  <c r="E24" i="15" s="1"/>
  <c r="B25" i="15"/>
  <c r="C25" i="15" s="1"/>
  <c r="C24" i="14"/>
  <c r="B25" i="14" s="1"/>
  <c r="C25" i="14" s="1"/>
  <c r="D22" i="14"/>
  <c r="E22" i="14" s="1"/>
  <c r="D21" i="14"/>
  <c r="E21" i="14" s="1"/>
  <c r="D13" i="11"/>
  <c r="E13" i="11" s="1"/>
  <c r="B14" i="11"/>
  <c r="C14" i="11" s="1"/>
  <c r="D25" i="15" l="1"/>
  <c r="E25" i="15" s="1"/>
  <c r="B26" i="15"/>
  <c r="C26" i="15" s="1"/>
  <c r="D25" i="14"/>
  <c r="E25" i="14" s="1"/>
  <c r="B26" i="14"/>
  <c r="C26" i="14" s="1"/>
  <c r="D24" i="14"/>
  <c r="E24" i="14" s="1"/>
  <c r="B15" i="11"/>
  <c r="C15" i="11" s="1"/>
  <c r="D14" i="11"/>
  <c r="E14" i="11" s="1"/>
  <c r="D26" i="15" l="1"/>
  <c r="E26" i="15" s="1"/>
  <c r="B27" i="15"/>
  <c r="C27" i="15" s="1"/>
  <c r="B27" i="14"/>
  <c r="C27" i="14" s="1"/>
  <c r="D26" i="14"/>
  <c r="E26" i="14" s="1"/>
  <c r="B16" i="11"/>
  <c r="C16" i="11" s="1"/>
  <c r="D15" i="11"/>
  <c r="E15" i="11" s="1"/>
  <c r="B28" i="15" l="1"/>
  <c r="C28" i="15" s="1"/>
  <c r="D27" i="15"/>
  <c r="E27" i="15" s="1"/>
  <c r="B28" i="14"/>
  <c r="C28" i="14" s="1"/>
  <c r="D27" i="14"/>
  <c r="E27" i="14" s="1"/>
  <c r="D16" i="11"/>
  <c r="E16" i="11" s="1"/>
  <c r="B17" i="11"/>
  <c r="C17" i="11" s="1"/>
  <c r="B29" i="15" l="1"/>
  <c r="C29" i="15" s="1"/>
  <c r="D28" i="15"/>
  <c r="E28" i="15" s="1"/>
  <c r="B29" i="14"/>
  <c r="C29" i="14" s="1"/>
  <c r="D28" i="14"/>
  <c r="E28" i="14" s="1"/>
  <c r="B18" i="11"/>
  <c r="C18" i="11" s="1"/>
  <c r="D17" i="11"/>
  <c r="E17" i="11" s="1"/>
  <c r="B30" i="15" l="1"/>
  <c r="C30" i="15" s="1"/>
  <c r="D29" i="15"/>
  <c r="E29" i="15" s="1"/>
  <c r="D29" i="14"/>
  <c r="E29" i="14" s="1"/>
  <c r="B30" i="14"/>
  <c r="C30" i="14" s="1"/>
  <c r="B19" i="11"/>
  <c r="C19" i="11" s="1"/>
  <c r="D18" i="11"/>
  <c r="E18" i="11" s="1"/>
  <c r="D30" i="15" l="1"/>
  <c r="E30" i="15" s="1"/>
  <c r="B31" i="15"/>
  <c r="C31" i="15" s="1"/>
  <c r="B31" i="14"/>
  <c r="C31" i="14" s="1"/>
  <c r="D30" i="14"/>
  <c r="E30" i="14" s="1"/>
  <c r="D19" i="11"/>
  <c r="E19" i="11" s="1"/>
  <c r="B20" i="11"/>
  <c r="C20" i="11" s="1"/>
  <c r="B32" i="15" l="1"/>
  <c r="C32" i="15" s="1"/>
  <c r="D31" i="15"/>
  <c r="E31" i="15" s="1"/>
  <c r="B32" i="14"/>
  <c r="C32" i="14" s="1"/>
  <c r="D32" i="14" s="1"/>
  <c r="E32" i="14" s="1"/>
  <c r="D31" i="14"/>
  <c r="E31" i="14" s="1"/>
  <c r="D20" i="11"/>
  <c r="E20" i="11" s="1"/>
  <c r="B21" i="11"/>
  <c r="C21" i="11" s="1"/>
  <c r="D32" i="15" l="1"/>
  <c r="E32" i="15" s="1"/>
  <c r="B33" i="15"/>
  <c r="C33" i="15" s="1"/>
  <c r="D21" i="11"/>
  <c r="E21" i="11" s="1"/>
  <c r="B22" i="11"/>
  <c r="C22" i="11" s="1"/>
  <c r="B34" i="15" l="1"/>
  <c r="C34" i="15" s="1"/>
  <c r="D33" i="15"/>
  <c r="E33" i="15" s="1"/>
  <c r="D22" i="11"/>
  <c r="E22" i="11" s="1"/>
  <c r="B23" i="11"/>
  <c r="C23" i="11" s="1"/>
  <c r="D34" i="15" l="1"/>
  <c r="E34" i="15" s="1"/>
  <c r="B35" i="15"/>
  <c r="C35" i="15" s="1"/>
  <c r="B24" i="11"/>
  <c r="C24" i="11" s="1"/>
  <c r="D23" i="11"/>
  <c r="E23" i="11" s="1"/>
  <c r="D35" i="15" l="1"/>
  <c r="E35" i="15" s="1"/>
  <c r="B36" i="15"/>
  <c r="C36" i="15" s="1"/>
  <c r="B25" i="11"/>
  <c r="C25" i="11" s="1"/>
  <c r="D24" i="11"/>
  <c r="E24" i="11" s="1"/>
  <c r="B37" i="15" l="1"/>
  <c r="C37" i="15" s="1"/>
  <c r="D36" i="15"/>
  <c r="E36" i="15" s="1"/>
  <c r="D25" i="11"/>
  <c r="E25" i="11" s="1"/>
  <c r="B26" i="11"/>
  <c r="C26" i="11" s="1"/>
  <c r="B38" i="15" l="1"/>
  <c r="C38" i="15" s="1"/>
  <c r="D37" i="15"/>
  <c r="E37" i="15" s="1"/>
  <c r="B27" i="11"/>
  <c r="C27" i="11" s="1"/>
  <c r="D26" i="11"/>
  <c r="E26" i="11" s="1"/>
  <c r="D38" i="15" l="1"/>
  <c r="E38" i="15" s="1"/>
  <c r="B39" i="15"/>
  <c r="C39" i="15" s="1"/>
  <c r="B28" i="11"/>
  <c r="C28" i="11" s="1"/>
  <c r="D27" i="11"/>
  <c r="E27" i="11" s="1"/>
  <c r="D39" i="15" l="1"/>
  <c r="E39" i="15" s="1"/>
  <c r="B40" i="15"/>
  <c r="C40" i="15" s="1"/>
  <c r="B29" i="11"/>
  <c r="C29" i="11" s="1"/>
  <c r="D28" i="11"/>
  <c r="E28" i="11" s="1"/>
  <c r="B41" i="15" l="1"/>
  <c r="C41" i="15" s="1"/>
  <c r="D40" i="15"/>
  <c r="E40" i="15" s="1"/>
  <c r="D29" i="11"/>
  <c r="E29" i="11" s="1"/>
  <c r="B30" i="11"/>
  <c r="C30" i="11" s="1"/>
  <c r="B42" i="15" l="1"/>
  <c r="C42" i="15" s="1"/>
  <c r="D41" i="15"/>
  <c r="E41" i="15" s="1"/>
  <c r="B31" i="11"/>
  <c r="C31" i="11" s="1"/>
  <c r="D30" i="11"/>
  <c r="E30" i="11" s="1"/>
  <c r="D42" i="15" l="1"/>
  <c r="E42" i="15" s="1"/>
  <c r="B43" i="15"/>
  <c r="C43" i="15" s="1"/>
  <c r="B32" i="11"/>
  <c r="C32" i="11" s="1"/>
  <c r="D31" i="11"/>
  <c r="E31" i="11" s="1"/>
  <c r="D43" i="15" l="1"/>
  <c r="E43" i="15" s="1"/>
  <c r="B44" i="15"/>
  <c r="C44" i="15" s="1"/>
  <c r="D32" i="11"/>
  <c r="E32" i="11" s="1"/>
  <c r="B33" i="11"/>
  <c r="C33" i="11" s="1"/>
  <c r="D44" i="15" l="1"/>
  <c r="E44" i="15" s="1"/>
  <c r="B45" i="15"/>
  <c r="C45" i="15" s="1"/>
  <c r="D33" i="11"/>
  <c r="E33" i="11" s="1"/>
  <c r="B34" i="11"/>
  <c r="C34" i="11" s="1"/>
  <c r="B46" i="15" l="1"/>
  <c r="C46" i="15" s="1"/>
  <c r="D45" i="15"/>
  <c r="E45" i="15" s="1"/>
  <c r="D34" i="11"/>
  <c r="E34" i="11" s="1"/>
  <c r="B35" i="11"/>
  <c r="C35" i="11" s="1"/>
  <c r="B47" i="15" l="1"/>
  <c r="C47" i="15" s="1"/>
  <c r="D47" i="15" s="1"/>
  <c r="E47" i="15" s="1"/>
  <c r="D46" i="15"/>
  <c r="E46" i="15" s="1"/>
  <c r="D35" i="11"/>
  <c r="E35" i="11" s="1"/>
  <c r="B36" i="11"/>
  <c r="C36" i="11" s="1"/>
  <c r="B37" i="11" l="1"/>
  <c r="C37" i="11" l="1"/>
  <c r="D37" i="11" s="1"/>
  <c r="E37" i="11" s="1"/>
  <c r="D36" i="11"/>
  <c r="E36" i="11" s="1"/>
  <c r="B38" i="11" l="1"/>
  <c r="B39" i="11" s="1"/>
  <c r="C39" i="11" s="1"/>
  <c r="D39" i="11" l="1"/>
  <c r="E39" i="11" s="1"/>
  <c r="B40" i="11"/>
  <c r="C40" i="11" s="1"/>
  <c r="D38" i="11"/>
  <c r="E38" i="11" s="1"/>
  <c r="B41" i="11" l="1"/>
  <c r="C41" i="11" s="1"/>
  <c r="D40" i="11"/>
  <c r="E40" i="11" s="1"/>
  <c r="B42" i="11" l="1"/>
  <c r="C42" i="11" s="1"/>
  <c r="D41" i="11"/>
  <c r="E41" i="11" s="1"/>
  <c r="B43" i="11" l="1"/>
  <c r="C43" i="11" s="1"/>
  <c r="D42" i="11"/>
  <c r="E42" i="11" s="1"/>
  <c r="B44" i="11" l="1"/>
  <c r="C44" i="11" s="1"/>
  <c r="D43" i="11"/>
  <c r="E43" i="11" s="1"/>
  <c r="D44" i="11" l="1"/>
  <c r="E44" i="11" s="1"/>
  <c r="B45" i="11"/>
  <c r="C45" i="11" s="1"/>
  <c r="B46" i="11" l="1"/>
  <c r="C46" i="11" s="1"/>
  <c r="D46" i="11" s="1"/>
  <c r="E46" i="11" s="1"/>
  <c r="D45" i="11"/>
  <c r="E45" i="11" s="1"/>
</calcChain>
</file>

<file path=xl/sharedStrings.xml><?xml version="1.0" encoding="utf-8"?>
<sst xmlns="http://schemas.openxmlformats.org/spreadsheetml/2006/main" count="451" uniqueCount="231">
  <si>
    <t>Size</t>
  </si>
  <si>
    <t>Logical Sector</t>
  </si>
  <si>
    <t>Physical Sub-Sector</t>
  </si>
  <si>
    <t>Offset Address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</si>
  <si>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</si>
  <si>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</si>
  <si>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</si>
  <si>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</si>
  <si>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</si>
  <si>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</si>
  <si>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</si>
  <si>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</si>
  <si>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</si>
  <si>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</si>
  <si>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</si>
  <si>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</si>
  <si>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</si>
  <si>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</si>
  <si>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</si>
  <si>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</si>
  <si>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</si>
  <si>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</si>
  <si>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PS0</t>
  </si>
  <si>
    <t>(512 kB)</t>
  </si>
  <si>
    <t>16 kB</t>
  </si>
  <si>
    <t>32 kB</t>
  </si>
  <si>
    <t>64 kB</t>
  </si>
  <si>
    <t>Dezimal</t>
  </si>
  <si>
    <t>Start Address</t>
  </si>
  <si>
    <t>A000 0000</t>
  </si>
  <si>
    <t>A002 0000</t>
  </si>
  <si>
    <t>Fbl</t>
  </si>
  <si>
    <t>Application Start</t>
  </si>
  <si>
    <t>A007 FFFF</t>
  </si>
  <si>
    <t>Controller: Aurix TC213</t>
  </si>
  <si>
    <t>Controller: TI F280049</t>
  </si>
  <si>
    <t>Section</t>
  </si>
  <si>
    <t>End Address</t>
  </si>
  <si>
    <t>FLASH_BANK0_SEC0</t>
  </si>
  <si>
    <t>0x080000</t>
  </si>
  <si>
    <t>0x080FFF</t>
  </si>
  <si>
    <t>FLASH_BANK0_SEC1</t>
  </si>
  <si>
    <t>0x081000</t>
  </si>
  <si>
    <t>0x081FFF</t>
  </si>
  <si>
    <t>FLASH_BANK0_SEC2</t>
  </si>
  <si>
    <t>0x082000</t>
  </si>
  <si>
    <t>0x082FFF</t>
  </si>
  <si>
    <t>FLASH_BANK0_SEC3</t>
  </si>
  <si>
    <t>0x083000</t>
  </si>
  <si>
    <t>0x083FFF</t>
  </si>
  <si>
    <t>FLASH_BANK0_SEC4</t>
  </si>
  <si>
    <t>0x084000</t>
  </si>
  <si>
    <t>0x084FFF</t>
  </si>
  <si>
    <t>FLASH_BANK0_SEC5</t>
  </si>
  <si>
    <t>0x085000</t>
  </si>
  <si>
    <t>0x085FFF</t>
  </si>
  <si>
    <t>FLASH_BANK0_SEC6</t>
  </si>
  <si>
    <t>0x086000</t>
  </si>
  <si>
    <t>0x086FFF</t>
  </si>
  <si>
    <t>FLASH_BANK0_SEC7</t>
  </si>
  <si>
    <t>0x087000</t>
  </si>
  <si>
    <t>0x087FFF</t>
  </si>
  <si>
    <t>FLASH_BANK0_SEC8</t>
  </si>
  <si>
    <t>0x088000</t>
  </si>
  <si>
    <t>0x088FFF</t>
  </si>
  <si>
    <t>FLASH_BANK0_SEC9</t>
  </si>
  <si>
    <t>0x089000</t>
  </si>
  <si>
    <t>0x089FFF</t>
  </si>
  <si>
    <t>FLASH_BANK0_SEC10</t>
  </si>
  <si>
    <t>0x08A000</t>
  </si>
  <si>
    <t>0x08AFFF</t>
  </si>
  <si>
    <t>FLASH_BANK0_SEC11</t>
  </si>
  <si>
    <t>0x08B000</t>
  </si>
  <si>
    <t>0x08BFFF</t>
  </si>
  <si>
    <t>FLASH_BANK0_SEC12</t>
  </si>
  <si>
    <t>0x08C000</t>
  </si>
  <si>
    <t>0x08CFFF</t>
  </si>
  <si>
    <t>FLASH_BANK0_SEC13</t>
  </si>
  <si>
    <t>0x08D000</t>
  </si>
  <si>
    <t>0x08DFFF</t>
  </si>
  <si>
    <t>FLASH_BANK0_SEC14</t>
  </si>
  <si>
    <t>0x08E000</t>
  </si>
  <si>
    <t>0x08EFFF</t>
  </si>
  <si>
    <t>FLASH_BANK0_SEC15</t>
  </si>
  <si>
    <t>0x08F000</t>
  </si>
  <si>
    <t>0x08FFFF</t>
  </si>
  <si>
    <t>FLASH_BANK1_SEC0</t>
  </si>
  <si>
    <t>0x090000</t>
  </si>
  <si>
    <t>0x090FFF</t>
  </si>
  <si>
    <t>FLASH_BANK1_SEC1</t>
  </si>
  <si>
    <t>0x091000</t>
  </si>
  <si>
    <t>0x091FFF</t>
  </si>
  <si>
    <t>FLASH_BANK1_SEC2</t>
  </si>
  <si>
    <t>0x092000</t>
  </si>
  <si>
    <t>0x092FFF</t>
  </si>
  <si>
    <t>FLASH_BANK1_SEC3</t>
  </si>
  <si>
    <t>0x093000</t>
  </si>
  <si>
    <t>0x093FFF</t>
  </si>
  <si>
    <t>FLASH_BANK1_SEC4</t>
  </si>
  <si>
    <t>0x094000</t>
  </si>
  <si>
    <t>0x094FFF</t>
  </si>
  <si>
    <t>FLASH_BANK1_SEC5</t>
  </si>
  <si>
    <t>0x095000</t>
  </si>
  <si>
    <t>0x095FFF</t>
  </si>
  <si>
    <t>FLASH_BANK1_SEC6</t>
  </si>
  <si>
    <t>0x096000</t>
  </si>
  <si>
    <t>0x096FFF</t>
  </si>
  <si>
    <t>FLASH_BANK1_SEC7</t>
  </si>
  <si>
    <t>0x097000</t>
  </si>
  <si>
    <t>0x097FFF</t>
  </si>
  <si>
    <t>FLASH_BANK1_SEC9</t>
  </si>
  <si>
    <t>0x099000</t>
  </si>
  <si>
    <t>0x099FFF</t>
  </si>
  <si>
    <t>FLASH_BANK1_SEC10</t>
  </si>
  <si>
    <t>0x09A000</t>
  </si>
  <si>
    <t>0x09AFFF</t>
  </si>
  <si>
    <t>FLASH_BANK1_SEC11</t>
  </si>
  <si>
    <t>0x09B000</t>
  </si>
  <si>
    <t>0x09BFFF</t>
  </si>
  <si>
    <t>FLASH_BANK1_SEC12</t>
  </si>
  <si>
    <t>0x09C000</t>
  </si>
  <si>
    <t>0x09CFFF</t>
  </si>
  <si>
    <t>FLASH_BANK1_SEC13</t>
  </si>
  <si>
    <t>0x09D000</t>
  </si>
  <si>
    <t>0x09DFFF</t>
  </si>
  <si>
    <t>FLASH_BANK1_SEC14</t>
  </si>
  <si>
    <t>0x09E000</t>
  </si>
  <si>
    <t>0x09EFFF</t>
  </si>
  <si>
    <t>FLASH_BANK1_SEC15</t>
  </si>
  <si>
    <t>0x09F000</t>
  </si>
  <si>
    <t>0x09FFFF</t>
  </si>
  <si>
    <t>FBL</t>
  </si>
  <si>
    <t>0x84000</t>
  </si>
  <si>
    <t>0x9FFEE = CRC32</t>
  </si>
  <si>
    <t>0x9FFF0 = VALID_FLG</t>
  </si>
  <si>
    <t>Description</t>
  </si>
  <si>
    <t>A000 FFFF</t>
  </si>
  <si>
    <t>App</t>
  </si>
  <si>
    <t>Note: all these are in words.</t>
  </si>
  <si>
    <t>Note: In bytes the App is 0x3 8000 in size (0x1 C000 words). The Fbl start address in words 0x8 4000 + 0x1 C000 = 0xA 0000 (the end of memory in words).</t>
  </si>
  <si>
    <t>Startup Adress</t>
  </si>
  <si>
    <t>Start address</t>
  </si>
  <si>
    <t>End address</t>
  </si>
  <si>
    <t>Size [Byte] hex</t>
  </si>
  <si>
    <t>Usage</t>
  </si>
  <si>
    <t>Block</t>
  </si>
  <si>
    <t>yes</t>
  </si>
  <si>
    <t xml:space="preserve"> </t>
  </si>
  <si>
    <t>APPL</t>
  </si>
  <si>
    <t xml:space="preserve">FLASH_BANK0_SEC1  4 kB x16 </t>
  </si>
  <si>
    <t>CRC32 (4 bytes)</t>
  </si>
  <si>
    <t>Size [Kw]</t>
  </si>
  <si>
    <t>Size [Word] hex</t>
  </si>
  <si>
    <t>Size [Word] dec</t>
  </si>
  <si>
    <t>APPL_SW_SW</t>
  </si>
  <si>
    <t>APPL_VER</t>
  </si>
  <si>
    <t>FBL_VER</t>
  </si>
  <si>
    <t>FBL_HW_SW</t>
  </si>
  <si>
    <t>APPL_VALID_FLAG</t>
  </si>
  <si>
    <t>SEC0  16 kB</t>
  </si>
  <si>
    <t>SEC1  16 kB</t>
  </si>
  <si>
    <t>SEC2  16 kB</t>
  </si>
  <si>
    <t>SEC3  16 kB</t>
  </si>
  <si>
    <t>SEC4  16 kB</t>
  </si>
  <si>
    <t>SEC5  16 kB</t>
  </si>
  <si>
    <t>SEC6  16 kB</t>
  </si>
  <si>
    <t>SEC7  16 kB</t>
  </si>
  <si>
    <t>SEC8  32 kB</t>
  </si>
  <si>
    <t>SEC9  32 kB</t>
  </si>
  <si>
    <t>SEC10  32 kB</t>
  </si>
  <si>
    <t>SEC11  32 kB</t>
  </si>
  <si>
    <t>SEC12  32 kB</t>
  </si>
  <si>
    <t>SEC13  32 kB</t>
  </si>
  <si>
    <t>SEC14  32 kB</t>
  </si>
  <si>
    <t>SEC15  32 kB</t>
  </si>
  <si>
    <t>SEC16  64 kB</t>
  </si>
  <si>
    <t>SEC17  64 kB</t>
  </si>
  <si>
    <t>Size [Bytes] dec</t>
  </si>
  <si>
    <t>Size [KByte]</t>
  </si>
  <si>
    <t>FLASH_BANK0_SEC0  4 kB x16</t>
  </si>
  <si>
    <t>FLASH_BANK0_SEC2  4 kB x16</t>
  </si>
  <si>
    <t>FLASH_BANK0_SEC3 4 kB x16</t>
  </si>
  <si>
    <t>FLASH_BANK0_SEC4  4 kB x16</t>
  </si>
  <si>
    <t>FLASH_BANK0_SEC5  4 kB x16</t>
  </si>
  <si>
    <t>FLASH_BANK0_SEC6  4 kB x16</t>
  </si>
  <si>
    <t>FLASH_BANK0_SEC7  4 kB x16</t>
  </si>
  <si>
    <t>FLASH_BANK0_SEC8  4 kB x16</t>
  </si>
  <si>
    <t>FLASH_BANK0_SEC9  4 kB x16</t>
  </si>
  <si>
    <t>FLASH_BANK0_SEC10  4 kB x16</t>
  </si>
  <si>
    <t>FLASH_BANK0_SEC11  4 kB x16</t>
  </si>
  <si>
    <t>FLASH_BANK0_SEC12  4 kB x16</t>
  </si>
  <si>
    <t>FLASH_BANK0_SEC13  4 kB x16</t>
  </si>
  <si>
    <t>FLASH_BANK0_SEC14  4 kB x16</t>
  </si>
  <si>
    <t>FLASH_BANK0_SEC15  4 kB x16</t>
  </si>
  <si>
    <t>FLASH_BANK1_SEC0  4 kB x16</t>
  </si>
  <si>
    <t>FLASH_BANK1_SEC1  4 kB x16</t>
  </si>
  <si>
    <t>FLASH_BANK1_SEC2  4 kB x16</t>
  </si>
  <si>
    <t>FLASH_BANK1_SEC3  4 kB x16</t>
  </si>
  <si>
    <t>FLASH_BANK1_SEC4  4 kB x16</t>
  </si>
  <si>
    <t>FLASH_BANK1_SEC5  4 kB x16</t>
  </si>
  <si>
    <t>FLASH_BANK1_SEC6  4 kB x16</t>
  </si>
  <si>
    <t>FLASH_BANK1_SEC7  4 kB x16</t>
  </si>
  <si>
    <t>FLASH_BANK1_SEC8  4 kB x16</t>
  </si>
  <si>
    <t>FLASH_BANK1_SEC9  4 kB x16</t>
  </si>
  <si>
    <t>FLASH_BANK1_SEC10  4 kB x16</t>
  </si>
  <si>
    <t>FLASH_BANK1_SEC11  4 kB x16</t>
  </si>
  <si>
    <t>FLASH_BANK1_SEC12  4 kB x16</t>
  </si>
  <si>
    <t>FLASH_BANK1_SEC13  4 kB x16</t>
  </si>
  <si>
    <t>FLASH_BANK1_SEC14  4 kB x16</t>
  </si>
  <si>
    <t>FLASH_BANK1_SEC15  4 kB x16</t>
  </si>
  <si>
    <t>APPL_BTLD_SW (x16)</t>
  </si>
  <si>
    <t>FBL_BTLD_SW</t>
  </si>
  <si>
    <t>APPL_BTLD_SW(x16)</t>
  </si>
  <si>
    <t>80003FFF</t>
  </si>
  <si>
    <t>101FFF</t>
  </si>
  <si>
    <t>LvDc_VER_EXT</t>
  </si>
  <si>
    <t>NOT in the right address (FBL_HW_SW)</t>
  </si>
  <si>
    <t>NOT in the right address (FBL_VER)</t>
  </si>
  <si>
    <t>DELTA_VER</t>
  </si>
  <si>
    <t>PatternField</t>
  </si>
  <si>
    <t>HvDC_VER_EXT</t>
  </si>
  <si>
    <t xml:space="preserve"> yes</t>
  </si>
  <si>
    <t>This sector is belong to APP but is not flashed via vFlash or PIDIT tool</t>
  </si>
  <si>
    <t>Not used</t>
  </si>
  <si>
    <t>Reserve</t>
  </si>
  <si>
    <t>RFS (version protection)</t>
  </si>
  <si>
    <t>Reserved</t>
  </si>
  <si>
    <t>RSA size</t>
  </si>
  <si>
    <t>BM</t>
  </si>
  <si>
    <t>new start</t>
  </si>
  <si>
    <t>FBL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</si>
</sst>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/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Border="1"/>
    <xf numFmtId="0" fontId="3" fillId="0" borderId="0" xfId="0" applyFont="1"/>
    <xf numFmtId="0" fontId="1" fillId="0" borderId="8" xfId="0" applyFont="1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0" fillId="3" borderId="4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13" xfId="0" applyFill="1" applyBorder="1"/>
    <xf numFmtId="0" fontId="0" fillId="2" borderId="4" xfId="0" applyFill="1" applyBorder="1"/>
    <xf numFmtId="0" fontId="0" fillId="0" borderId="0" xfId="0" applyBorder="1" applyAlignment="1">
      <alignment vertical="center"/>
    </xf>
    <xf numFmtId="0" fontId="2" fillId="0" borderId="0" xfId="0" applyFont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10" xfId="0" applyFill="1" applyBorder="1"/>
    <xf numFmtId="0" fontId="0" fillId="4" borderId="23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3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0" borderId="8" xfId="0" applyBorder="1" applyAlignment="1">
      <alignment vertical="center"/>
    </xf>
    <xf numFmtId="0" fontId="4" fillId="0" borderId="8" xfId="0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5" borderId="4" xfId="0" applyFill="1" applyBorder="1" applyAlignment="1">
      <alignment horizontal="left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/>
    <xf numFmtId="0" fontId="0" fillId="6" borderId="4" xfId="0" applyFill="1" applyBorder="1" applyAlignment="1">
      <alignment horizontal="left"/>
    </xf>
    <xf numFmtId="0" fontId="0" fillId="6" borderId="4" xfId="0" applyFill="1" applyBorder="1"/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left"/>
    </xf>
    <xf numFmtId="0" fontId="0" fillId="7" borderId="4" xfId="0" applyFill="1" applyBorder="1"/>
    <xf numFmtId="0" fontId="0" fillId="7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/>
    </xf>
    <xf numFmtId="0" fontId="0" fillId="7" borderId="4" xfId="0" applyFont="1" applyFill="1" applyBorder="1"/>
    <xf numFmtId="0" fontId="0" fillId="7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4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/>
    <xf numFmtId="0" fontId="0" fillId="7" borderId="0" xfId="0" applyFill="1"/>
    <xf numFmtId="0" fontId="0" fillId="0" borderId="0" xfId="0" applyFill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447675</xdr:colOff>
      <xdr:row>7</xdr:row>
      <xdr:rowOff>47625</xdr:rowOff>
    </xdr:from>
    <xdr:to>
      <xdr:col>32</xdr:col>
      <xdr:colOff>485775</xdr:colOff>
      <xdr:row>25</xdr:row>
      <xdr:rowOff>0</xdr:rowOff>
    </xdr:to>
    <xdr:sp macro="" textlink="">
      <xdr:nvSpPr>
        <xdr:cNvPr id="2" name="Textfeld 3"/>
        <xdr:cNvSpPr txBox="1"/>
      </xdr:nvSpPr>
      <xdr:spPr>
        <a:xfrm>
          <a:off x="20297775" y="1266825"/>
          <a:ext cx="537210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So soll es zukünftig</a:t>
          </a:r>
          <a:r>
            <a:rPr lang="en-US" sz="1100" b="1" baseline="0">
              <a:solidFill>
                <a:srgbClr val="FF0000"/>
              </a:solidFill>
            </a:rPr>
            <a:t> sein  (ab VC4):</a:t>
          </a:r>
          <a:endParaRPr lang="en-US" sz="1100" b="1">
            <a:solidFill>
              <a:srgbClr val="FF0000"/>
            </a:solidFill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Die folgenden Nummern gehören</a:t>
          </a:r>
          <a:r>
            <a:rPr lang="en-US" sz="1100" baseline="0"/>
            <a:t> ins Flash vom FBL:</a:t>
          </a:r>
        </a:p>
        <a:p>
          <a:r>
            <a:rPr lang="en-US" sz="1100"/>
            <a:t>FBL Version Number  (prgrammiert</a:t>
          </a:r>
          <a:r>
            <a:rPr lang="en-US" sz="1100" baseline="0"/>
            <a:t> mit IC5000)</a:t>
          </a:r>
          <a:endParaRPr lang="en-US" sz="1100"/>
        </a:p>
        <a:p>
          <a:r>
            <a:rPr lang="en-US" sz="1100"/>
            <a:t>HW Supplier ID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(prgrammiert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mit IC5000)</a:t>
          </a:r>
          <a:endParaRPr lang="en-US" sz="1100"/>
        </a:p>
        <a:p>
          <a:r>
            <a:rPr lang="en-US" sz="1100"/>
            <a:t>Delta HW Version (HW</a:t>
          </a:r>
          <a:r>
            <a:rPr lang="en-US" sz="1100" baseline="0"/>
            <a:t> - SW compatibility)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(prgrammiert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mit IC5000)</a:t>
          </a:r>
          <a:endParaRPr lang="en-US" sz="1100"/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Die folgenden Nummern gehören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ins Flash von der APPL: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Delta SW Version (HW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SW compatibility)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(geflasht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mit vFlash)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Die</a:t>
          </a:r>
          <a:r>
            <a:rPr lang="en-US" sz="1100" baseline="0"/>
            <a:t> folgenden Nummern gehören ins EEpM DF:</a:t>
          </a:r>
        </a:p>
        <a:p>
          <a:r>
            <a:rPr lang="en-US" sz="1100" baseline="0"/>
            <a:t>Hardware Version Information</a:t>
          </a:r>
        </a:p>
        <a:p>
          <a:r>
            <a:rPr lang="en-US" sz="1100" baseline="0"/>
            <a:t>Daimler HW Partnumber </a:t>
          </a:r>
        </a:p>
        <a:p>
          <a:r>
            <a:rPr lang="en-US" sz="1100" baseline="0"/>
            <a:t>Ecu Typ</a:t>
          </a:r>
        </a:p>
        <a:p>
          <a:r>
            <a:rPr lang="en-US" sz="1100" baseline="0"/>
            <a:t>Daimler SW Part Number</a:t>
          </a:r>
        </a:p>
        <a:p>
          <a:endParaRPr lang="en-US" sz="1100" baseline="0"/>
        </a:p>
        <a:p>
          <a:r>
            <a:rPr lang="en-US" sz="1100" baseline="0"/>
            <a:t>Die folgenden Nummern gehören ins Fee DF:</a:t>
          </a:r>
        </a:p>
        <a:p>
          <a:r>
            <a:rPr lang="en-US" sz="1100" baseline="0"/>
            <a:t>APPL Version Number (nein muss nicht ins EEpM -&gt; Daniel und Thomas fragen?)</a:t>
          </a:r>
        </a:p>
        <a:p>
          <a:r>
            <a:rPr lang="en-US" sz="1100" baseline="0"/>
            <a:t>Delta Ecu Serial Number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(geschrieben derzeit von U. Saatmann)</a:t>
          </a:r>
          <a:endParaRPr lang="en-US" sz="1100" baseline="0"/>
        </a:p>
        <a:p>
          <a:r>
            <a:rPr lang="en-US" sz="1100" baseline="0"/>
            <a:t>FINAS (geschrieben derzeit von U. Saatmann)</a:t>
          </a:r>
        </a:p>
        <a:p>
          <a:endParaRPr lang="en-US" sz="1100" baseline="0"/>
        </a:p>
        <a:p>
          <a:r>
            <a:rPr lang="en-US" sz="1100" baseline="0"/>
            <a:t>Die folgenden Nummern stehen nicht in der SW sondern nur auf dem Label:</a:t>
          </a:r>
        </a:p>
        <a:p>
          <a:r>
            <a:rPr lang="en-US" sz="1100" baseline="0"/>
            <a:t>Daimler Bestellnummer</a:t>
          </a:r>
        </a:p>
        <a:p>
          <a:r>
            <a:rPr lang="en-US" sz="1100" baseline="0"/>
            <a:t>Delta PN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/>
            <a:t>Alle Nummern im EEpM und</a:t>
          </a:r>
          <a:r>
            <a:rPr lang="en-US" sz="1100" baseline="0"/>
            <a:t> Fee</a:t>
          </a:r>
          <a:r>
            <a:rPr lang="en-US" sz="1100"/>
            <a:t> können per Delta</a:t>
          </a:r>
          <a:r>
            <a:rPr lang="en-US" sz="1100" baseline="0"/>
            <a:t> Internal Service gelesen und geschreiben werden.</a:t>
          </a:r>
        </a:p>
        <a:p>
          <a:r>
            <a:rPr lang="en-US" sz="1100" baseline="0"/>
            <a:t>Kein automaisches ändern der Nummern durch den FBL.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D33" sqref="D33"/>
    </sheetView>
  </sheetViews>
  <sheetFormatPr defaultColWidth="11.42578125" defaultRowHeight="12.75" x14ac:dyDescent="0.2"/>
  <cols>
    <col min="1" max="1" width="23.28515625" customWidth="1"/>
    <col min="2" max="2" width="15" customWidth="1"/>
    <col min="3" max="3" width="12.85546875" customWidth="1"/>
    <col min="7" max="7" width="10.5703125" bestFit="1" customWidth="1"/>
    <col min="8" max="8" width="20.7109375" customWidth="1"/>
    <col min="15" max="15" width="14.140625" bestFit="1" customWidth="1"/>
    <col min="16" max="16" width="19.28515625" bestFit="1" customWidth="1"/>
    <col min="17" max="17" width="6.85546875" bestFit="1" customWidth="1"/>
    <col min="18" max="18" width="19.7109375" bestFit="1" customWidth="1"/>
  </cols>
  <sheetData>
    <row r="1" spans="1:13" ht="18" x14ac:dyDescent="0.25">
      <c r="A1" s="21" t="s">
        <v>35</v>
      </c>
    </row>
    <row r="2" spans="1:13" x14ac:dyDescent="0.2">
      <c r="C2" t="s">
        <v>138</v>
      </c>
    </row>
    <row r="5" spans="1:13" ht="13.5" thickBot="1" x14ac:dyDescent="0.25">
      <c r="A5" s="31" t="s">
        <v>36</v>
      </c>
      <c r="B5" s="31" t="s">
        <v>28</v>
      </c>
      <c r="C5" s="31" t="s">
        <v>37</v>
      </c>
      <c r="D5" s="2"/>
      <c r="E5" s="2"/>
      <c r="F5" s="2"/>
      <c r="G5" s="3"/>
    </row>
    <row r="6" spans="1:13" x14ac:dyDescent="0.2">
      <c r="A6" t="s">
        <v>38</v>
      </c>
      <c r="B6" t="s">
        <v>39</v>
      </c>
      <c r="C6" t="s">
        <v>40</v>
      </c>
      <c r="D6" s="2"/>
      <c r="E6" s="2"/>
      <c r="F6" s="2"/>
      <c r="G6" s="3"/>
      <c r="H6" t="s">
        <v>38</v>
      </c>
      <c r="I6" s="32" t="s">
        <v>39</v>
      </c>
      <c r="J6" s="33"/>
      <c r="K6" s="33" t="s">
        <v>131</v>
      </c>
      <c r="L6" s="33"/>
      <c r="M6" s="34"/>
    </row>
    <row r="7" spans="1:13" x14ac:dyDescent="0.2">
      <c r="A7" t="s">
        <v>41</v>
      </c>
      <c r="B7" t="s">
        <v>42</v>
      </c>
      <c r="C7" t="s">
        <v>43</v>
      </c>
      <c r="D7" s="2"/>
      <c r="E7" s="2"/>
      <c r="F7" s="2"/>
      <c r="G7" s="3"/>
      <c r="I7" s="35"/>
      <c r="J7" s="36"/>
      <c r="K7" s="36"/>
      <c r="L7" s="36"/>
      <c r="M7" s="37"/>
    </row>
    <row r="8" spans="1:13" x14ac:dyDescent="0.2">
      <c r="A8" t="s">
        <v>44</v>
      </c>
      <c r="B8" t="s">
        <v>45</v>
      </c>
      <c r="C8" t="s">
        <v>46</v>
      </c>
      <c r="D8" s="2"/>
      <c r="E8" s="2"/>
      <c r="F8" s="2"/>
      <c r="G8" s="3"/>
      <c r="I8" s="35"/>
      <c r="J8" s="36"/>
      <c r="K8" s="36"/>
      <c r="L8" s="36"/>
      <c r="M8" s="37"/>
    </row>
    <row r="9" spans="1:13" x14ac:dyDescent="0.2">
      <c r="A9" t="s">
        <v>47</v>
      </c>
      <c r="B9" t="s">
        <v>48</v>
      </c>
      <c r="C9" t="s">
        <v>49</v>
      </c>
      <c r="D9" s="2"/>
      <c r="E9" s="2"/>
      <c r="F9" s="2"/>
      <c r="G9" s="3"/>
      <c r="I9" s="38"/>
      <c r="J9" s="39"/>
      <c r="K9" s="39"/>
      <c r="L9" s="39"/>
      <c r="M9" s="40"/>
    </row>
    <row r="10" spans="1:13" x14ac:dyDescent="0.2">
      <c r="A10" t="s">
        <v>50</v>
      </c>
      <c r="B10" t="s">
        <v>51</v>
      </c>
      <c r="C10" t="s">
        <v>52</v>
      </c>
      <c r="H10" t="s">
        <v>50</v>
      </c>
      <c r="I10" s="41" t="s">
        <v>132</v>
      </c>
      <c r="J10" s="12"/>
      <c r="K10" s="12"/>
      <c r="L10" s="12"/>
      <c r="M10" s="42"/>
    </row>
    <row r="11" spans="1:13" x14ac:dyDescent="0.2">
      <c r="A11" t="s">
        <v>53</v>
      </c>
      <c r="B11" t="s">
        <v>54</v>
      </c>
      <c r="C11" t="s">
        <v>55</v>
      </c>
      <c r="I11" s="41"/>
      <c r="J11" s="12"/>
      <c r="K11" s="12"/>
      <c r="L11" s="12"/>
      <c r="M11" s="42"/>
    </row>
    <row r="12" spans="1:13" x14ac:dyDescent="0.2">
      <c r="A12" t="s">
        <v>56</v>
      </c>
      <c r="B12" t="s">
        <v>57</v>
      </c>
      <c r="C12" t="s">
        <v>58</v>
      </c>
      <c r="I12" s="41"/>
      <c r="J12" s="12"/>
      <c r="K12" s="12"/>
      <c r="L12" s="12"/>
      <c r="M12" s="42"/>
    </row>
    <row r="13" spans="1:13" x14ac:dyDescent="0.2">
      <c r="A13" t="s">
        <v>59</v>
      </c>
      <c r="B13" t="s">
        <v>60</v>
      </c>
      <c r="C13" t="s">
        <v>61</v>
      </c>
      <c r="I13" s="41"/>
      <c r="J13" s="12"/>
      <c r="K13" s="12"/>
      <c r="L13" s="12"/>
      <c r="M13" s="42"/>
    </row>
    <row r="14" spans="1:13" x14ac:dyDescent="0.2">
      <c r="A14" t="s">
        <v>62</v>
      </c>
      <c r="B14" t="s">
        <v>63</v>
      </c>
      <c r="C14" t="s">
        <v>64</v>
      </c>
      <c r="I14" s="41"/>
      <c r="J14" s="12"/>
      <c r="K14" s="12"/>
      <c r="L14" s="12"/>
      <c r="M14" s="42"/>
    </row>
    <row r="15" spans="1:13" x14ac:dyDescent="0.2">
      <c r="A15" t="s">
        <v>65</v>
      </c>
      <c r="B15" t="s">
        <v>66</v>
      </c>
      <c r="C15" t="s">
        <v>67</v>
      </c>
      <c r="I15" s="41"/>
      <c r="J15" s="12"/>
      <c r="K15" s="12"/>
      <c r="L15" s="12"/>
      <c r="M15" s="42"/>
    </row>
    <row r="16" spans="1:13" x14ac:dyDescent="0.2">
      <c r="A16" t="s">
        <v>68</v>
      </c>
      <c r="B16" t="s">
        <v>69</v>
      </c>
      <c r="C16" t="s">
        <v>70</v>
      </c>
      <c r="I16" s="41"/>
      <c r="J16" s="12"/>
      <c r="K16" s="12"/>
      <c r="L16" s="12"/>
      <c r="M16" s="42"/>
    </row>
    <row r="17" spans="1:13" x14ac:dyDescent="0.2">
      <c r="A17" t="s">
        <v>71</v>
      </c>
      <c r="B17" t="s">
        <v>72</v>
      </c>
      <c r="C17" t="s">
        <v>73</v>
      </c>
      <c r="I17" s="41"/>
      <c r="J17" s="12"/>
      <c r="K17" s="12"/>
      <c r="L17" s="12"/>
      <c r="M17" s="42"/>
    </row>
    <row r="18" spans="1:13" x14ac:dyDescent="0.2">
      <c r="A18" t="s">
        <v>74</v>
      </c>
      <c r="B18" t="s">
        <v>75</v>
      </c>
      <c r="C18" t="s">
        <v>76</v>
      </c>
      <c r="I18" s="41"/>
      <c r="J18" s="12"/>
      <c r="K18" s="12"/>
      <c r="L18" s="12"/>
      <c r="M18" s="42"/>
    </row>
    <row r="19" spans="1:13" x14ac:dyDescent="0.2">
      <c r="A19" t="s">
        <v>77</v>
      </c>
      <c r="B19" t="s">
        <v>78</v>
      </c>
      <c r="C19" t="s">
        <v>79</v>
      </c>
      <c r="I19" s="41"/>
      <c r="J19" s="12"/>
      <c r="K19" s="12"/>
      <c r="L19" s="12"/>
      <c r="M19" s="42"/>
    </row>
    <row r="20" spans="1:13" x14ac:dyDescent="0.2">
      <c r="A20" t="s">
        <v>80</v>
      </c>
      <c r="B20" t="s">
        <v>81</v>
      </c>
      <c r="C20" t="s">
        <v>82</v>
      </c>
      <c r="I20" s="41"/>
      <c r="J20" s="12"/>
      <c r="K20" s="12"/>
      <c r="L20" s="12"/>
      <c r="M20" s="42"/>
    </row>
    <row r="21" spans="1:13" x14ac:dyDescent="0.2">
      <c r="A21" t="s">
        <v>83</v>
      </c>
      <c r="B21" t="s">
        <v>84</v>
      </c>
      <c r="C21" t="s">
        <v>85</v>
      </c>
      <c r="I21" s="41"/>
      <c r="J21" s="12"/>
      <c r="K21" s="12"/>
      <c r="L21" s="12"/>
      <c r="M21" s="42"/>
    </row>
    <row r="22" spans="1:13" x14ac:dyDescent="0.2">
      <c r="I22" s="41"/>
      <c r="J22" s="12"/>
      <c r="K22" s="12"/>
      <c r="L22" s="12"/>
      <c r="M22" s="42"/>
    </row>
    <row r="23" spans="1:13" x14ac:dyDescent="0.2">
      <c r="A23" t="s">
        <v>86</v>
      </c>
      <c r="B23" t="s">
        <v>87</v>
      </c>
      <c r="C23" t="s">
        <v>88</v>
      </c>
      <c r="I23" s="41"/>
      <c r="J23" s="12"/>
      <c r="K23" s="12"/>
      <c r="L23" s="12"/>
      <c r="M23" s="42"/>
    </row>
    <row r="24" spans="1:13" x14ac:dyDescent="0.2">
      <c r="A24" t="s">
        <v>89</v>
      </c>
      <c r="B24" t="s">
        <v>90</v>
      </c>
      <c r="C24" t="s">
        <v>91</v>
      </c>
      <c r="I24" s="41"/>
      <c r="J24" s="12"/>
      <c r="K24" s="12"/>
      <c r="L24" s="12"/>
      <c r="M24" s="42"/>
    </row>
    <row r="25" spans="1:13" x14ac:dyDescent="0.2">
      <c r="A25" t="s">
        <v>92</v>
      </c>
      <c r="B25" t="s">
        <v>93</v>
      </c>
      <c r="C25" t="s">
        <v>94</v>
      </c>
      <c r="I25" s="41"/>
      <c r="J25" s="12"/>
      <c r="K25" s="12"/>
      <c r="L25" s="12"/>
      <c r="M25" s="42"/>
    </row>
    <row r="26" spans="1:13" x14ac:dyDescent="0.2">
      <c r="A26" t="s">
        <v>95</v>
      </c>
      <c r="B26" t="s">
        <v>96</v>
      </c>
      <c r="C26" t="s">
        <v>97</v>
      </c>
      <c r="I26" s="41"/>
      <c r="J26" s="12"/>
      <c r="K26" s="12"/>
      <c r="L26" s="12"/>
      <c r="M26" s="42"/>
    </row>
    <row r="27" spans="1:13" x14ac:dyDescent="0.2">
      <c r="A27" t="s">
        <v>98</v>
      </c>
      <c r="B27" t="s">
        <v>99</v>
      </c>
      <c r="C27" t="s">
        <v>100</v>
      </c>
      <c r="I27" s="41"/>
      <c r="J27" s="12"/>
      <c r="K27" s="12"/>
      <c r="L27" s="12"/>
      <c r="M27" s="42"/>
    </row>
    <row r="28" spans="1:13" x14ac:dyDescent="0.2">
      <c r="A28" t="s">
        <v>101</v>
      </c>
      <c r="B28" t="s">
        <v>102</v>
      </c>
      <c r="C28" t="s">
        <v>103</v>
      </c>
      <c r="I28" s="41"/>
      <c r="J28" s="12"/>
      <c r="K28" s="12"/>
      <c r="L28" s="12"/>
      <c r="M28" s="42"/>
    </row>
    <row r="29" spans="1:13" x14ac:dyDescent="0.2">
      <c r="A29" t="s">
        <v>104</v>
      </c>
      <c r="B29" t="s">
        <v>105</v>
      </c>
      <c r="C29" t="s">
        <v>106</v>
      </c>
      <c r="I29" s="41"/>
      <c r="J29" s="12"/>
      <c r="K29" s="12"/>
      <c r="L29" s="12"/>
      <c r="M29" s="42"/>
    </row>
    <row r="30" spans="1:13" x14ac:dyDescent="0.2">
      <c r="A30" t="s">
        <v>107</v>
      </c>
      <c r="B30" t="s">
        <v>108</v>
      </c>
      <c r="C30" t="s">
        <v>109</v>
      </c>
      <c r="I30" s="41"/>
      <c r="J30" s="12"/>
      <c r="K30" s="12"/>
      <c r="L30" s="12"/>
      <c r="M30" s="42"/>
    </row>
    <row r="31" spans="1:13" x14ac:dyDescent="0.2">
      <c r="A31" t="s">
        <v>110</v>
      </c>
      <c r="B31" t="s">
        <v>111</v>
      </c>
      <c r="C31" t="s">
        <v>112</v>
      </c>
      <c r="I31" s="41"/>
      <c r="J31" s="12"/>
      <c r="K31" s="12"/>
      <c r="L31" s="12"/>
      <c r="M31" s="42"/>
    </row>
    <row r="32" spans="1:13" x14ac:dyDescent="0.2">
      <c r="A32" t="s">
        <v>110</v>
      </c>
      <c r="B32" t="s">
        <v>111</v>
      </c>
      <c r="C32" t="s">
        <v>112</v>
      </c>
      <c r="I32" s="41"/>
      <c r="J32" s="12"/>
      <c r="K32" s="12"/>
      <c r="L32" s="12"/>
      <c r="M32" s="42"/>
    </row>
    <row r="33" spans="1:13" x14ac:dyDescent="0.2">
      <c r="A33" t="s">
        <v>113</v>
      </c>
      <c r="B33" t="s">
        <v>114</v>
      </c>
      <c r="C33" t="s">
        <v>115</v>
      </c>
      <c r="I33" s="41"/>
      <c r="J33" s="12"/>
      <c r="K33" s="12"/>
      <c r="L33" s="12"/>
      <c r="M33" s="42"/>
    </row>
    <row r="34" spans="1:13" x14ac:dyDescent="0.2">
      <c r="A34" t="s">
        <v>116</v>
      </c>
      <c r="B34" t="s">
        <v>117</v>
      </c>
      <c r="C34" t="s">
        <v>118</v>
      </c>
      <c r="I34" s="41"/>
      <c r="J34" s="12"/>
      <c r="K34" s="12"/>
      <c r="L34" s="12"/>
      <c r="M34" s="42"/>
    </row>
    <row r="35" spans="1:13" x14ac:dyDescent="0.2">
      <c r="A35" t="s">
        <v>119</v>
      </c>
      <c r="B35" t="s">
        <v>120</v>
      </c>
      <c r="C35" t="s">
        <v>121</v>
      </c>
      <c r="I35" s="41"/>
      <c r="J35" s="12"/>
      <c r="K35" s="12"/>
      <c r="L35" s="12"/>
      <c r="M35" s="42"/>
    </row>
    <row r="36" spans="1:13" x14ac:dyDescent="0.2">
      <c r="A36" t="s">
        <v>122</v>
      </c>
      <c r="B36" t="s">
        <v>123</v>
      </c>
      <c r="C36" t="s">
        <v>124</v>
      </c>
      <c r="I36" s="41"/>
      <c r="J36" s="12"/>
      <c r="K36" s="12"/>
      <c r="L36" s="12"/>
      <c r="M36" s="42"/>
    </row>
    <row r="37" spans="1:13" x14ac:dyDescent="0.2">
      <c r="A37" t="s">
        <v>125</v>
      </c>
      <c r="B37" t="s">
        <v>126</v>
      </c>
      <c r="C37" t="s">
        <v>127</v>
      </c>
      <c r="I37" s="41"/>
      <c r="J37" s="12"/>
      <c r="K37" s="12"/>
      <c r="L37" s="12"/>
      <c r="M37" s="42"/>
    </row>
    <row r="38" spans="1:13" ht="13.5" thickBot="1" x14ac:dyDescent="0.25">
      <c r="A38" t="s">
        <v>128</v>
      </c>
      <c r="B38" t="s">
        <v>129</v>
      </c>
      <c r="C38" t="s">
        <v>130</v>
      </c>
      <c r="I38" s="43"/>
      <c r="J38" s="44" t="s">
        <v>133</v>
      </c>
      <c r="K38" s="44"/>
      <c r="L38" s="44" t="s">
        <v>134</v>
      </c>
      <c r="M38" s="45"/>
    </row>
    <row r="39" spans="1:13" x14ac:dyDescent="0.2">
      <c r="I39" s="12"/>
      <c r="J39" s="12"/>
      <c r="K39" s="12"/>
      <c r="L39" s="12"/>
      <c r="M39" s="12"/>
    </row>
    <row r="41" spans="1:13" x14ac:dyDescent="0.2">
      <c r="C41" t="s">
        <v>139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25" sqref="N25"/>
    </sheetView>
  </sheetViews>
  <sheetFormatPr defaultColWidth="11.42578125" defaultRowHeight="12.75" x14ac:dyDescent="0.2"/>
  <cols>
    <col min="1" max="1" width="21.42578125" bestFit="1" customWidth="1"/>
    <col min="8" max="8" width="10.5703125" bestFit="1" customWidth="1"/>
    <col min="16" max="16" width="14.140625" bestFit="1" customWidth="1"/>
    <col min="17" max="17" width="19.28515625" bestFit="1" customWidth="1"/>
    <col min="18" max="18" width="6.85546875" bestFit="1" customWidth="1"/>
    <col min="19" max="19" width="19.7109375" bestFit="1" customWidth="1"/>
  </cols>
  <sheetData>
    <row r="1" spans="1:14" ht="18" x14ac:dyDescent="0.25">
      <c r="A1" s="21" t="s">
        <v>34</v>
      </c>
    </row>
    <row r="6" spans="1:14" ht="13.5" thickBot="1" x14ac:dyDescent="0.25">
      <c r="A6" s="18" t="s">
        <v>1</v>
      </c>
      <c r="B6" s="19" t="s">
        <v>2</v>
      </c>
      <c r="C6" s="18" t="s">
        <v>0</v>
      </c>
      <c r="D6" s="18" t="s">
        <v>3</v>
      </c>
      <c r="E6" s="18" t="s">
        <v>27</v>
      </c>
      <c r="F6" s="20"/>
      <c r="G6" s="20"/>
    </row>
    <row r="7" spans="1:14" ht="13.5" thickTop="1" x14ac:dyDescent="0.2">
      <c r="A7" s="15" t="s">
        <v>4</v>
      </c>
      <c r="B7" s="7" t="s">
        <v>22</v>
      </c>
      <c r="C7" s="26" t="s">
        <v>24</v>
      </c>
      <c r="D7" s="26" t="str">
        <f>DEC2HEX(E7,6)</f>
        <v>000000</v>
      </c>
      <c r="E7" s="26">
        <v>0</v>
      </c>
      <c r="F7" s="1"/>
      <c r="G7" s="1"/>
      <c r="H7" s="55" t="s">
        <v>29</v>
      </c>
      <c r="I7" s="4"/>
      <c r="J7" s="5"/>
      <c r="K7" s="5"/>
      <c r="L7" s="5"/>
      <c r="M7" s="6"/>
    </row>
    <row r="8" spans="1:14" x14ac:dyDescent="0.2">
      <c r="A8" s="17" t="s">
        <v>5</v>
      </c>
      <c r="B8" s="7" t="s">
        <v>23</v>
      </c>
      <c r="C8" s="27" t="s">
        <v>24</v>
      </c>
      <c r="D8" s="27" t="str">
        <f>DEC2HEX(E8,6)</f>
        <v>004000</v>
      </c>
      <c r="E8" s="27">
        <v>16384</v>
      </c>
      <c r="F8" s="1"/>
      <c r="G8" s="1"/>
      <c r="H8" s="3"/>
      <c r="I8" s="8"/>
      <c r="J8" s="58" t="s">
        <v>31</v>
      </c>
      <c r="K8" s="9"/>
      <c r="L8" s="9"/>
      <c r="M8" s="10"/>
      <c r="N8" s="14"/>
    </row>
    <row r="9" spans="1:14" x14ac:dyDescent="0.2">
      <c r="A9" s="17" t="s">
        <v>6</v>
      </c>
      <c r="B9" s="7"/>
      <c r="C9" s="29" t="s">
        <v>24</v>
      </c>
      <c r="D9" s="29" t="str">
        <f t="shared" ref="D9:D24" si="0">DEC2HEX(E9,6)</f>
        <v>008000</v>
      </c>
      <c r="E9" s="29">
        <v>32768</v>
      </c>
      <c r="F9" s="30"/>
      <c r="G9" s="30"/>
      <c r="H9" s="3"/>
      <c r="I9" s="8"/>
      <c r="J9" s="9"/>
      <c r="K9" s="9"/>
      <c r="L9" s="9"/>
      <c r="M9" s="10"/>
    </row>
    <row r="10" spans="1:14" x14ac:dyDescent="0.2">
      <c r="A10" s="17" t="s">
        <v>7</v>
      </c>
      <c r="B10" s="7"/>
      <c r="C10" s="29" t="s">
        <v>24</v>
      </c>
      <c r="D10" s="29" t="str">
        <f t="shared" si="0"/>
        <v>00C000</v>
      </c>
      <c r="E10" s="29">
        <v>49152</v>
      </c>
      <c r="F10" s="30"/>
      <c r="G10" s="30"/>
      <c r="H10" s="3"/>
      <c r="I10" s="8"/>
      <c r="J10" s="9"/>
      <c r="K10" s="9"/>
      <c r="L10" s="9"/>
      <c r="M10" s="10"/>
    </row>
    <row r="11" spans="1:14" x14ac:dyDescent="0.2">
      <c r="A11" s="17" t="s">
        <v>8</v>
      </c>
      <c r="B11" s="7"/>
      <c r="C11" s="46" t="s">
        <v>24</v>
      </c>
      <c r="D11" s="46" t="str">
        <f t="shared" si="0"/>
        <v>010000</v>
      </c>
      <c r="E11" s="48">
        <v>65536</v>
      </c>
      <c r="F11" s="52"/>
      <c r="G11" s="30"/>
      <c r="H11" s="3"/>
      <c r="I11" s="22"/>
      <c r="J11" s="23"/>
      <c r="K11" s="23"/>
      <c r="L11" s="23"/>
      <c r="M11" s="24"/>
      <c r="N11" s="55" t="s">
        <v>136</v>
      </c>
    </row>
    <row r="12" spans="1:14" x14ac:dyDescent="0.2">
      <c r="A12" s="17" t="s">
        <v>9</v>
      </c>
      <c r="B12" s="7"/>
      <c r="C12" s="46" t="s">
        <v>24</v>
      </c>
      <c r="D12" s="46" t="str">
        <f t="shared" si="0"/>
        <v>014000</v>
      </c>
      <c r="E12" s="48">
        <v>81920</v>
      </c>
      <c r="F12" s="52"/>
      <c r="G12" s="30"/>
      <c r="H12" s="3"/>
      <c r="I12" s="11"/>
      <c r="J12" s="12"/>
      <c r="K12" s="12"/>
      <c r="L12" s="12"/>
      <c r="M12" s="13"/>
    </row>
    <row r="13" spans="1:14" x14ac:dyDescent="0.2">
      <c r="A13" s="17" t="s">
        <v>10</v>
      </c>
      <c r="B13" s="7"/>
      <c r="C13" s="46" t="s">
        <v>24</v>
      </c>
      <c r="D13" s="46" t="str">
        <f t="shared" si="0"/>
        <v>018000</v>
      </c>
      <c r="E13" s="48">
        <v>98304</v>
      </c>
      <c r="F13" s="52"/>
      <c r="G13" s="30"/>
      <c r="H13" s="3"/>
      <c r="I13" s="11"/>
      <c r="J13" s="12"/>
      <c r="K13" s="12"/>
      <c r="L13" s="12"/>
      <c r="M13" s="13"/>
    </row>
    <row r="14" spans="1:14" ht="13.5" thickBot="1" x14ac:dyDescent="0.25">
      <c r="A14" s="17" t="s">
        <v>11</v>
      </c>
      <c r="B14" s="7"/>
      <c r="C14" s="46" t="s">
        <v>24</v>
      </c>
      <c r="D14" s="46" t="str">
        <f t="shared" si="0"/>
        <v>01C000</v>
      </c>
      <c r="E14" s="48">
        <v>114688</v>
      </c>
      <c r="F14" s="52"/>
      <c r="G14" s="30"/>
      <c r="H14" s="54"/>
      <c r="I14" s="53" t="s">
        <v>32</v>
      </c>
      <c r="J14" s="12"/>
      <c r="K14" s="12"/>
      <c r="L14" s="12"/>
      <c r="M14" s="13"/>
    </row>
    <row r="15" spans="1:14" x14ac:dyDescent="0.2">
      <c r="A15" s="17" t="s">
        <v>12</v>
      </c>
      <c r="B15" s="7"/>
      <c r="C15" s="25" t="s">
        <v>25</v>
      </c>
      <c r="D15" s="25" t="str">
        <f t="shared" si="0"/>
        <v>020000</v>
      </c>
      <c r="E15" s="28">
        <v>131072</v>
      </c>
      <c r="F15" s="93"/>
      <c r="G15" s="56"/>
      <c r="H15" s="54" t="s">
        <v>30</v>
      </c>
      <c r="I15" s="49"/>
      <c r="J15" s="50"/>
      <c r="K15" s="50"/>
      <c r="L15" s="50"/>
      <c r="M15" s="51"/>
    </row>
    <row r="16" spans="1:14" x14ac:dyDescent="0.2">
      <c r="A16" s="17" t="s">
        <v>13</v>
      </c>
      <c r="B16" s="7"/>
      <c r="C16" s="25" t="s">
        <v>25</v>
      </c>
      <c r="D16" s="25" t="str">
        <f t="shared" si="0"/>
        <v>028000</v>
      </c>
      <c r="E16" s="28">
        <v>163840</v>
      </c>
      <c r="F16" s="94"/>
      <c r="G16" s="56"/>
      <c r="H16" s="3"/>
      <c r="I16" s="49"/>
      <c r="J16" s="50"/>
      <c r="K16" s="50"/>
      <c r="L16" s="50"/>
      <c r="M16" s="51"/>
    </row>
    <row r="17" spans="1:14" x14ac:dyDescent="0.2">
      <c r="A17" s="17" t="s">
        <v>14</v>
      </c>
      <c r="B17" s="7"/>
      <c r="C17" s="25" t="s">
        <v>25</v>
      </c>
      <c r="D17" s="25" t="str">
        <f t="shared" si="0"/>
        <v>030000</v>
      </c>
      <c r="E17" s="28">
        <v>196608</v>
      </c>
      <c r="F17" s="94"/>
      <c r="G17" s="56"/>
      <c r="H17" s="3"/>
      <c r="I17" s="49"/>
      <c r="J17" s="50"/>
      <c r="K17" s="50"/>
      <c r="L17" s="50"/>
      <c r="M17" s="51"/>
    </row>
    <row r="18" spans="1:14" x14ac:dyDescent="0.2">
      <c r="A18" s="17" t="s">
        <v>15</v>
      </c>
      <c r="B18" s="7"/>
      <c r="C18" s="25" t="s">
        <v>25</v>
      </c>
      <c r="D18" s="25" t="str">
        <f t="shared" si="0"/>
        <v>038000</v>
      </c>
      <c r="E18" s="28">
        <v>229376</v>
      </c>
      <c r="F18" s="94"/>
      <c r="G18" s="56"/>
      <c r="H18" s="3"/>
      <c r="I18" s="49"/>
      <c r="J18" s="57" t="s">
        <v>137</v>
      </c>
      <c r="K18" s="50"/>
      <c r="L18" s="50"/>
      <c r="M18" s="51"/>
    </row>
    <row r="19" spans="1:14" x14ac:dyDescent="0.2">
      <c r="A19" s="17" t="s">
        <v>16</v>
      </c>
      <c r="B19" s="7"/>
      <c r="C19" s="25" t="s">
        <v>25</v>
      </c>
      <c r="D19" s="25" t="str">
        <f t="shared" si="0"/>
        <v>040000</v>
      </c>
      <c r="E19" s="28">
        <v>262144</v>
      </c>
      <c r="F19" s="94"/>
      <c r="G19" s="56"/>
      <c r="H19" s="3"/>
      <c r="I19" s="49"/>
      <c r="J19" s="50"/>
      <c r="K19" s="50"/>
      <c r="L19" s="50"/>
      <c r="M19" s="51"/>
    </row>
    <row r="20" spans="1:14" x14ac:dyDescent="0.2">
      <c r="A20" s="17" t="s">
        <v>17</v>
      </c>
      <c r="B20" s="7"/>
      <c r="C20" s="25" t="s">
        <v>25</v>
      </c>
      <c r="D20" s="25" t="str">
        <f t="shared" si="0"/>
        <v>048000</v>
      </c>
      <c r="E20" s="28">
        <v>294912</v>
      </c>
      <c r="F20" s="94"/>
      <c r="G20" s="56"/>
      <c r="H20" s="16"/>
      <c r="I20" s="49"/>
      <c r="J20" s="50"/>
      <c r="K20" s="50"/>
      <c r="L20" s="50"/>
      <c r="M20" s="51"/>
    </row>
    <row r="21" spans="1:14" x14ac:dyDescent="0.2">
      <c r="A21" s="17" t="s">
        <v>18</v>
      </c>
      <c r="B21" s="7"/>
      <c r="C21" s="25" t="s">
        <v>25</v>
      </c>
      <c r="D21" s="25" t="str">
        <f t="shared" si="0"/>
        <v>050000</v>
      </c>
      <c r="E21" s="28">
        <v>327680</v>
      </c>
      <c r="F21" s="94"/>
      <c r="G21" s="56"/>
      <c r="H21" s="16"/>
      <c r="I21" s="49"/>
      <c r="J21" s="50"/>
      <c r="K21" s="50"/>
      <c r="L21" s="50"/>
      <c r="M21" s="51"/>
    </row>
    <row r="22" spans="1:14" x14ac:dyDescent="0.2">
      <c r="A22" s="17" t="s">
        <v>19</v>
      </c>
      <c r="B22" s="7"/>
      <c r="C22" s="25" t="s">
        <v>25</v>
      </c>
      <c r="D22" s="25" t="str">
        <f t="shared" si="0"/>
        <v>058000</v>
      </c>
      <c r="E22" s="28">
        <v>360448</v>
      </c>
      <c r="F22" s="94"/>
      <c r="G22" s="56"/>
      <c r="H22" s="3"/>
      <c r="I22" s="49"/>
      <c r="J22" s="50"/>
      <c r="K22" s="50"/>
      <c r="L22" s="50"/>
      <c r="M22" s="51"/>
    </row>
    <row r="23" spans="1:14" x14ac:dyDescent="0.2">
      <c r="A23" s="17" t="s">
        <v>20</v>
      </c>
      <c r="B23" s="7"/>
      <c r="C23" s="25" t="s">
        <v>26</v>
      </c>
      <c r="D23" s="25" t="str">
        <f t="shared" si="0"/>
        <v>060000</v>
      </c>
      <c r="E23" s="28">
        <v>393216</v>
      </c>
      <c r="F23" s="94"/>
      <c r="G23" s="56"/>
      <c r="H23" s="16"/>
      <c r="I23" s="49"/>
      <c r="J23" s="50"/>
      <c r="K23" s="50"/>
      <c r="L23" s="50"/>
      <c r="M23" s="51"/>
    </row>
    <row r="24" spans="1:14" ht="13.5" thickBot="1" x14ac:dyDescent="0.25">
      <c r="A24" s="17" t="s">
        <v>21</v>
      </c>
      <c r="B24" s="15"/>
      <c r="C24" s="25" t="s">
        <v>26</v>
      </c>
      <c r="D24" s="25" t="str">
        <f t="shared" si="0"/>
        <v>070000</v>
      </c>
      <c r="E24" s="28">
        <v>458752</v>
      </c>
      <c r="F24" s="95"/>
      <c r="G24" s="56"/>
      <c r="H24" s="3"/>
      <c r="I24" s="49"/>
      <c r="J24" s="50"/>
      <c r="K24" s="50"/>
      <c r="L24" s="50"/>
      <c r="M24" s="51"/>
    </row>
    <row r="25" spans="1:14" x14ac:dyDescent="0.2">
      <c r="H25" s="3"/>
      <c r="I25" s="47"/>
      <c r="J25" s="47"/>
      <c r="K25" s="47"/>
      <c r="L25" s="47"/>
      <c r="M25" s="47"/>
      <c r="N25" s="54" t="s">
        <v>33</v>
      </c>
    </row>
    <row r="26" spans="1:14" x14ac:dyDescent="0.2">
      <c r="A26" s="2"/>
      <c r="C26" s="2"/>
      <c r="D26" s="2"/>
      <c r="E26" s="2"/>
      <c r="F26" s="2"/>
      <c r="G26" s="2"/>
      <c r="H26" s="3"/>
      <c r="I26" s="1"/>
      <c r="J26" s="1"/>
      <c r="K26" s="1"/>
      <c r="L26" s="1"/>
      <c r="M26" s="1"/>
    </row>
    <row r="27" spans="1:14" x14ac:dyDescent="0.2">
      <c r="A27" s="2"/>
      <c r="C27" s="2"/>
      <c r="D27" s="2"/>
      <c r="E27" s="2"/>
      <c r="F27" s="2"/>
      <c r="G27" s="2"/>
      <c r="H27" s="3"/>
      <c r="I27" s="1"/>
      <c r="J27" s="1"/>
      <c r="K27" s="1"/>
      <c r="L27" s="1"/>
      <c r="M27" s="1"/>
    </row>
    <row r="28" spans="1:14" x14ac:dyDescent="0.2">
      <c r="A28" s="2"/>
      <c r="C28" s="2"/>
      <c r="D28" s="2"/>
      <c r="E28" s="2"/>
      <c r="F28" s="2"/>
      <c r="G28" s="2"/>
      <c r="H28" s="3"/>
    </row>
    <row r="29" spans="1:14" x14ac:dyDescent="0.2">
      <c r="A29" s="2"/>
      <c r="C29" s="2"/>
      <c r="D29" s="2"/>
      <c r="E29" s="2"/>
      <c r="F29" s="2"/>
      <c r="G29" s="2"/>
      <c r="H29" s="3"/>
    </row>
    <row r="30" spans="1:14" x14ac:dyDescent="0.2">
      <c r="A30" s="2"/>
      <c r="C30" s="2"/>
      <c r="D30" s="2"/>
      <c r="E30" s="2"/>
      <c r="F30" s="2"/>
      <c r="G30" s="2"/>
      <c r="H30" s="3"/>
    </row>
    <row r="31" spans="1:14" x14ac:dyDescent="0.2">
      <c r="A31" s="2"/>
      <c r="C31" s="2"/>
      <c r="D31" s="2"/>
      <c r="E31" s="2"/>
      <c r="F31" s="2"/>
      <c r="G31" s="2"/>
      <c r="H31" s="3"/>
    </row>
    <row r="32" spans="1:14" x14ac:dyDescent="0.2">
      <c r="A32" s="2"/>
      <c r="C32" s="2"/>
      <c r="D32" s="2"/>
      <c r="E32" s="2"/>
      <c r="F32" s="2"/>
      <c r="G32" s="2"/>
      <c r="H32" s="3"/>
    </row>
    <row r="33" spans="1:8" x14ac:dyDescent="0.2">
      <c r="A33" s="2"/>
      <c r="C33" s="2"/>
      <c r="D33" s="2"/>
      <c r="E33" s="2"/>
      <c r="F33" s="2"/>
      <c r="G33" s="2"/>
      <c r="H33" s="3"/>
    </row>
    <row r="34" spans="1:8" x14ac:dyDescent="0.2">
      <c r="A34" s="2"/>
      <c r="C34" s="2"/>
      <c r="D34" s="2"/>
      <c r="E34" s="2"/>
      <c r="F34" s="2"/>
      <c r="G34" s="2"/>
      <c r="H34" s="3"/>
    </row>
    <row r="35" spans="1:8" x14ac:dyDescent="0.2">
      <c r="A35" s="2"/>
      <c r="C35" s="2"/>
      <c r="D35" s="2"/>
      <c r="E35" s="2"/>
      <c r="F35" s="2"/>
      <c r="G35" s="2"/>
      <c r="H35" s="3"/>
    </row>
  </sheetData>
  <mergeCells count="1">
    <mergeCell ref="F15:F24"/>
  </mergeCells>
  <pageMargins left="0.7" right="0.7" top="0.78740157499999996" bottom="0.78740157499999996" header="0.3" footer="0.3"/>
  <pageSetup paperSize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="115" zoomScaleNormal="115" workbookViewId="0">
      <selection activeCell="F48" sqref="F48"/>
    </sheetView>
  </sheetViews>
  <sheetFormatPr defaultRowHeight="12.75" x14ac:dyDescent="0.2"/>
  <cols>
    <col min="1" max="1" width="13.85546875" customWidth="1"/>
    <col min="2" max="2" width="16" customWidth="1"/>
    <col min="3" max="3" width="16.28515625" customWidth="1"/>
    <col min="4" max="4" width="20.85546875" customWidth="1"/>
    <col min="5" max="5" width="24.28515625" customWidth="1"/>
    <col min="6" max="6" width="32.7109375" customWidth="1"/>
    <col min="7" max="7" width="31.140625" customWidth="1"/>
    <col min="8" max="8" width="11" customWidth="1"/>
    <col min="10" max="10" width="10.42578125" customWidth="1"/>
  </cols>
  <sheetData>
    <row r="1" spans="1:14" x14ac:dyDescent="0.2">
      <c r="A1" s="59" t="s">
        <v>140</v>
      </c>
      <c r="B1" s="59" t="s">
        <v>141</v>
      </c>
      <c r="C1" s="59" t="s">
        <v>142</v>
      </c>
      <c r="D1" s="59" t="s">
        <v>153</v>
      </c>
      <c r="E1" s="60" t="s">
        <v>152</v>
      </c>
      <c r="F1" s="60" t="s">
        <v>144</v>
      </c>
      <c r="G1" s="60" t="s">
        <v>135</v>
      </c>
      <c r="H1" s="60" t="s">
        <v>151</v>
      </c>
      <c r="I1" s="60" t="s">
        <v>145</v>
      </c>
      <c r="K1">
        <v>111</v>
      </c>
    </row>
    <row r="2" spans="1:14" x14ac:dyDescent="0.2">
      <c r="A2" s="61"/>
      <c r="B2" s="61"/>
      <c r="C2" s="61"/>
      <c r="D2" s="61"/>
      <c r="E2" s="61"/>
      <c r="G2" s="62"/>
      <c r="H2" s="2"/>
    </row>
    <row r="3" spans="1:14" x14ac:dyDescent="0.2">
      <c r="A3" s="63" t="s">
        <v>146</v>
      </c>
      <c r="B3" s="63">
        <v>100000</v>
      </c>
      <c r="C3" s="63" t="s">
        <v>214</v>
      </c>
      <c r="D3" s="63">
        <f>HEX2DEC(C3)-HEX2DEC(B3)+1</f>
        <v>8192</v>
      </c>
      <c r="E3" s="63" t="str">
        <f t="shared" ref="E3:E10" si="0">DEC2HEX(D3)</f>
        <v>2000</v>
      </c>
      <c r="F3" s="65" t="s">
        <v>131</v>
      </c>
      <c r="G3" s="63" t="s">
        <v>179</v>
      </c>
      <c r="H3" s="64">
        <v>4</v>
      </c>
      <c r="I3" s="102" t="s">
        <v>131</v>
      </c>
      <c r="J3" t="s">
        <v>39</v>
      </c>
    </row>
    <row r="4" spans="1:14" x14ac:dyDescent="0.2">
      <c r="A4" s="63" t="s">
        <v>147</v>
      </c>
      <c r="B4" s="63" t="str">
        <f>DEC2HEX(HEX2DEC(C3)+1)</f>
        <v>102000</v>
      </c>
      <c r="C4" s="63" t="str">
        <f>DEC2HEX(HEX2DEC(B4)+8191)</f>
        <v>103FFF</v>
      </c>
      <c r="D4" s="63">
        <f>HEX2DEC(C4)-HEX2DEC(B4)+1</f>
        <v>8192</v>
      </c>
      <c r="E4" s="63" t="str">
        <f t="shared" si="0"/>
        <v>2000</v>
      </c>
      <c r="F4" s="65" t="s">
        <v>131</v>
      </c>
      <c r="G4" s="63" t="s">
        <v>149</v>
      </c>
      <c r="H4" s="64">
        <v>4</v>
      </c>
      <c r="I4" s="102"/>
      <c r="N4" t="s">
        <v>147</v>
      </c>
    </row>
    <row r="5" spans="1:14" x14ac:dyDescent="0.2">
      <c r="A5" s="63" t="s">
        <v>147</v>
      </c>
      <c r="B5" s="63" t="str">
        <f t="shared" ref="B5:B10" si="1">DEC2HEX(HEX2DEC(C4)+1)</f>
        <v>104000</v>
      </c>
      <c r="C5" s="63" t="str">
        <f>DEC2HEX(HEX2DEC(B5)+8191)</f>
        <v>105FFF</v>
      </c>
      <c r="D5" s="63">
        <f t="shared" ref="D5:D10" si="2">HEX2DEC(C5)-HEX2DEC(B5)+1</f>
        <v>8192</v>
      </c>
      <c r="E5" s="63" t="str">
        <f t="shared" si="0"/>
        <v>2000</v>
      </c>
      <c r="F5" s="65" t="s">
        <v>131</v>
      </c>
      <c r="G5" s="63" t="s">
        <v>180</v>
      </c>
      <c r="H5" s="64">
        <v>4</v>
      </c>
      <c r="I5" s="102"/>
    </row>
    <row r="6" spans="1:14" x14ac:dyDescent="0.2">
      <c r="A6" s="63" t="s">
        <v>147</v>
      </c>
      <c r="B6" s="63" t="str">
        <f t="shared" si="1"/>
        <v>106000</v>
      </c>
      <c r="C6" s="63" t="str">
        <f>DEC2HEX(HEX2DEC(B6)+8179)</f>
        <v>107FF3</v>
      </c>
      <c r="D6" s="63">
        <f t="shared" si="2"/>
        <v>8180</v>
      </c>
      <c r="E6" s="63" t="str">
        <f t="shared" si="0"/>
        <v>1FF4</v>
      </c>
      <c r="F6" s="65" t="s">
        <v>131</v>
      </c>
      <c r="G6" s="96" t="s">
        <v>181</v>
      </c>
      <c r="H6" s="99">
        <v>4</v>
      </c>
      <c r="I6" s="102"/>
    </row>
    <row r="7" spans="1:14" x14ac:dyDescent="0.2">
      <c r="A7" s="63"/>
      <c r="B7" s="63" t="str">
        <f t="shared" si="1"/>
        <v>107FF4</v>
      </c>
      <c r="C7" s="63" t="str">
        <f>DEC2HEX(HEX2DEC(B7)+3)</f>
        <v>107FF7</v>
      </c>
      <c r="D7" s="63">
        <f t="shared" si="2"/>
        <v>4</v>
      </c>
      <c r="E7" s="63" t="str">
        <f t="shared" si="0"/>
        <v>4</v>
      </c>
      <c r="F7" s="65" t="s">
        <v>211</v>
      </c>
      <c r="G7" s="97"/>
      <c r="H7" s="100"/>
      <c r="I7" s="102"/>
    </row>
    <row r="8" spans="1:14" x14ac:dyDescent="0.2">
      <c r="A8" s="63"/>
      <c r="B8" s="63" t="str">
        <f t="shared" si="1"/>
        <v>107FF8</v>
      </c>
      <c r="C8" s="63" t="str">
        <f>DEC2HEX(HEX2DEC(B8)+7)</f>
        <v>107FFF</v>
      </c>
      <c r="D8" s="63">
        <f t="shared" si="2"/>
        <v>8</v>
      </c>
      <c r="E8" s="63" t="str">
        <f t="shared" si="0"/>
        <v>8</v>
      </c>
      <c r="F8" s="65" t="s">
        <v>156</v>
      </c>
      <c r="G8" s="98"/>
      <c r="H8" s="101"/>
      <c r="I8" s="102"/>
    </row>
    <row r="9" spans="1:14" x14ac:dyDescent="0.2">
      <c r="A9" s="66" t="s">
        <v>221</v>
      </c>
      <c r="B9" s="66" t="str">
        <f t="shared" si="1"/>
        <v>108000</v>
      </c>
      <c r="C9" s="66" t="str">
        <f>DEC2HEX(HEX2DEC(B9)+8191)</f>
        <v>109FFF</v>
      </c>
      <c r="D9" s="66">
        <f t="shared" si="2"/>
        <v>8192</v>
      </c>
      <c r="E9" s="66" t="str">
        <f t="shared" si="0"/>
        <v>2000</v>
      </c>
      <c r="F9" s="67" t="s">
        <v>148</v>
      </c>
      <c r="G9" s="66" t="s">
        <v>182</v>
      </c>
      <c r="H9" s="68">
        <v>4</v>
      </c>
      <c r="I9" s="103" t="s">
        <v>148</v>
      </c>
      <c r="J9" t="s">
        <v>51</v>
      </c>
    </row>
    <row r="10" spans="1:14" x14ac:dyDescent="0.2">
      <c r="A10" s="66"/>
      <c r="B10" s="66" t="str">
        <f t="shared" si="1"/>
        <v>10A000</v>
      </c>
      <c r="C10" s="66" t="str">
        <f>DEC2HEX(HEX2DEC(B10)+8191)</f>
        <v>10BFFF</v>
      </c>
      <c r="D10" s="66">
        <f t="shared" si="2"/>
        <v>8192</v>
      </c>
      <c r="E10" s="66" t="str">
        <f t="shared" si="0"/>
        <v>2000</v>
      </c>
      <c r="F10" s="67" t="s">
        <v>148</v>
      </c>
      <c r="G10" s="66" t="s">
        <v>183</v>
      </c>
      <c r="H10" s="68">
        <v>4</v>
      </c>
      <c r="I10" s="103"/>
    </row>
    <row r="11" spans="1:14" x14ac:dyDescent="0.2">
      <c r="A11" s="66"/>
      <c r="B11" s="66" t="str">
        <f t="shared" ref="B11:B46" si="3">DEC2HEX(HEX2DEC(C10)+1)</f>
        <v>10C000</v>
      </c>
      <c r="C11" s="66" t="str">
        <f t="shared" ref="C11:C35" si="4">DEC2HEX(HEX2DEC(B11)+8191)</f>
        <v>10DFFF</v>
      </c>
      <c r="D11" s="66">
        <f t="shared" ref="D11:D35" si="5">HEX2DEC(C11)-HEX2DEC(B11)+1</f>
        <v>8192</v>
      </c>
      <c r="E11" s="66" t="str">
        <f t="shared" ref="E11:E41" si="6">DEC2HEX(D11)</f>
        <v>2000</v>
      </c>
      <c r="F11" s="67" t="s">
        <v>148</v>
      </c>
      <c r="G11" s="66" t="s">
        <v>184</v>
      </c>
      <c r="H11" s="68">
        <v>4</v>
      </c>
      <c r="I11" s="103"/>
    </row>
    <row r="12" spans="1:14" x14ac:dyDescent="0.2">
      <c r="A12" s="67"/>
      <c r="B12" s="66" t="str">
        <f t="shared" si="3"/>
        <v>10E000</v>
      </c>
      <c r="C12" s="66" t="str">
        <f t="shared" si="4"/>
        <v>10FFFF</v>
      </c>
      <c r="D12" s="66">
        <f t="shared" si="5"/>
        <v>8192</v>
      </c>
      <c r="E12" s="66" t="str">
        <f t="shared" si="6"/>
        <v>2000</v>
      </c>
      <c r="F12" s="67" t="s">
        <v>148</v>
      </c>
      <c r="G12" s="66" t="s">
        <v>185</v>
      </c>
      <c r="H12" s="68">
        <v>4</v>
      </c>
      <c r="I12" s="103"/>
    </row>
    <row r="13" spans="1:14" x14ac:dyDescent="0.2">
      <c r="A13" s="67"/>
      <c r="B13" s="66" t="str">
        <f t="shared" si="3"/>
        <v>110000</v>
      </c>
      <c r="C13" s="66" t="str">
        <f t="shared" si="4"/>
        <v>111FFF</v>
      </c>
      <c r="D13" s="66">
        <f t="shared" si="5"/>
        <v>8192</v>
      </c>
      <c r="E13" s="66" t="str">
        <f t="shared" si="6"/>
        <v>2000</v>
      </c>
      <c r="F13" s="67" t="s">
        <v>148</v>
      </c>
      <c r="G13" s="66" t="s">
        <v>186</v>
      </c>
      <c r="H13" s="68">
        <v>4</v>
      </c>
      <c r="I13" s="103"/>
    </row>
    <row r="14" spans="1:14" x14ac:dyDescent="0.2">
      <c r="A14" s="67"/>
      <c r="B14" s="66" t="str">
        <f t="shared" si="3"/>
        <v>112000</v>
      </c>
      <c r="C14" s="66" t="str">
        <f t="shared" si="4"/>
        <v>113FFF</v>
      </c>
      <c r="D14" s="66">
        <f t="shared" si="5"/>
        <v>8192</v>
      </c>
      <c r="E14" s="66" t="str">
        <f t="shared" si="6"/>
        <v>2000</v>
      </c>
      <c r="F14" s="67" t="s">
        <v>148</v>
      </c>
      <c r="G14" s="66" t="s">
        <v>187</v>
      </c>
      <c r="H14" s="68">
        <v>4</v>
      </c>
      <c r="I14" s="103"/>
    </row>
    <row r="15" spans="1:14" x14ac:dyDescent="0.2">
      <c r="A15" s="67"/>
      <c r="B15" s="66" t="str">
        <f t="shared" si="3"/>
        <v>114000</v>
      </c>
      <c r="C15" s="66" t="str">
        <f t="shared" si="4"/>
        <v>115FFF</v>
      </c>
      <c r="D15" s="66">
        <f t="shared" si="5"/>
        <v>8192</v>
      </c>
      <c r="E15" s="66" t="str">
        <f t="shared" si="6"/>
        <v>2000</v>
      </c>
      <c r="F15" s="67" t="s">
        <v>148</v>
      </c>
      <c r="G15" s="66" t="s">
        <v>188</v>
      </c>
      <c r="H15" s="68">
        <v>4</v>
      </c>
      <c r="I15" s="103"/>
    </row>
    <row r="16" spans="1:14" x14ac:dyDescent="0.2">
      <c r="A16" s="67"/>
      <c r="B16" s="66" t="str">
        <f t="shared" si="3"/>
        <v>116000</v>
      </c>
      <c r="C16" s="66" t="str">
        <f t="shared" si="4"/>
        <v>117FFF</v>
      </c>
      <c r="D16" s="66">
        <f t="shared" si="5"/>
        <v>8192</v>
      </c>
      <c r="E16" s="66" t="str">
        <f t="shared" si="6"/>
        <v>2000</v>
      </c>
      <c r="F16" s="67" t="s">
        <v>148</v>
      </c>
      <c r="G16" s="66" t="s">
        <v>189</v>
      </c>
      <c r="H16" s="68">
        <v>4</v>
      </c>
      <c r="I16" s="103"/>
    </row>
    <row r="17" spans="1:9" x14ac:dyDescent="0.2">
      <c r="A17" s="67"/>
      <c r="B17" s="66" t="str">
        <f t="shared" si="3"/>
        <v>118000</v>
      </c>
      <c r="C17" s="66" t="str">
        <f t="shared" si="4"/>
        <v>119FFF</v>
      </c>
      <c r="D17" s="66">
        <f t="shared" si="5"/>
        <v>8192</v>
      </c>
      <c r="E17" s="66" t="str">
        <f t="shared" si="6"/>
        <v>2000</v>
      </c>
      <c r="F17" s="67" t="s">
        <v>148</v>
      </c>
      <c r="G17" s="66" t="s">
        <v>190</v>
      </c>
      <c r="H17" s="68">
        <v>4</v>
      </c>
      <c r="I17" s="103"/>
    </row>
    <row r="18" spans="1:9" x14ac:dyDescent="0.2">
      <c r="A18" s="67"/>
      <c r="B18" s="66" t="str">
        <f t="shared" si="3"/>
        <v>11A000</v>
      </c>
      <c r="C18" s="66" t="str">
        <f t="shared" si="4"/>
        <v>11BFFF</v>
      </c>
      <c r="D18" s="66">
        <f t="shared" si="5"/>
        <v>8192</v>
      </c>
      <c r="E18" s="66" t="str">
        <f t="shared" si="6"/>
        <v>2000</v>
      </c>
      <c r="F18" s="67" t="s">
        <v>148</v>
      </c>
      <c r="G18" s="66" t="s">
        <v>191</v>
      </c>
      <c r="H18" s="68">
        <v>4</v>
      </c>
      <c r="I18" s="103"/>
    </row>
    <row r="19" spans="1:9" x14ac:dyDescent="0.2">
      <c r="A19" s="67"/>
      <c r="B19" s="66" t="str">
        <f t="shared" si="3"/>
        <v>11C000</v>
      </c>
      <c r="C19" s="66" t="str">
        <f t="shared" si="4"/>
        <v>11DFFF</v>
      </c>
      <c r="D19" s="66">
        <f t="shared" si="5"/>
        <v>8192</v>
      </c>
      <c r="E19" s="66" t="str">
        <f t="shared" si="6"/>
        <v>2000</v>
      </c>
      <c r="F19" s="67" t="s">
        <v>148</v>
      </c>
      <c r="G19" s="66" t="s">
        <v>192</v>
      </c>
      <c r="H19" s="68">
        <v>4</v>
      </c>
      <c r="I19" s="103"/>
    </row>
    <row r="20" spans="1:9" x14ac:dyDescent="0.2">
      <c r="A20" s="67"/>
      <c r="B20" s="66" t="str">
        <f t="shared" si="3"/>
        <v>11E000</v>
      </c>
      <c r="C20" s="66" t="str">
        <f t="shared" si="4"/>
        <v>11FFFF</v>
      </c>
      <c r="D20" s="66">
        <f t="shared" si="5"/>
        <v>8192</v>
      </c>
      <c r="E20" s="66" t="str">
        <f t="shared" si="6"/>
        <v>2000</v>
      </c>
      <c r="F20" s="67" t="s">
        <v>148</v>
      </c>
      <c r="G20" s="66" t="s">
        <v>193</v>
      </c>
      <c r="H20" s="68">
        <v>4</v>
      </c>
      <c r="I20" s="103"/>
    </row>
    <row r="21" spans="1:9" x14ac:dyDescent="0.2">
      <c r="A21" s="67"/>
      <c r="B21" s="66" t="str">
        <f t="shared" si="3"/>
        <v>120000</v>
      </c>
      <c r="C21" s="66" t="str">
        <f t="shared" si="4"/>
        <v>121FFF</v>
      </c>
      <c r="D21" s="66">
        <f t="shared" si="5"/>
        <v>8192</v>
      </c>
      <c r="E21" s="66" t="str">
        <f t="shared" si="6"/>
        <v>2000</v>
      </c>
      <c r="F21" s="67" t="s">
        <v>148</v>
      </c>
      <c r="G21" s="66" t="s">
        <v>194</v>
      </c>
      <c r="H21" s="68">
        <v>4</v>
      </c>
      <c r="I21" s="103"/>
    </row>
    <row r="22" spans="1:9" x14ac:dyDescent="0.2">
      <c r="A22" s="67"/>
      <c r="B22" s="66" t="str">
        <f t="shared" si="3"/>
        <v>122000</v>
      </c>
      <c r="C22" s="66" t="str">
        <f t="shared" si="4"/>
        <v>123FFF</v>
      </c>
      <c r="D22" s="66">
        <f t="shared" si="5"/>
        <v>8192</v>
      </c>
      <c r="E22" s="66" t="str">
        <f t="shared" si="6"/>
        <v>2000</v>
      </c>
      <c r="F22" s="67" t="s">
        <v>148</v>
      </c>
      <c r="G22" s="66" t="s">
        <v>195</v>
      </c>
      <c r="H22" s="68">
        <v>4</v>
      </c>
      <c r="I22" s="103"/>
    </row>
    <row r="23" spans="1:9" x14ac:dyDescent="0.2">
      <c r="A23" s="67"/>
      <c r="B23" s="66" t="str">
        <f t="shared" si="3"/>
        <v>124000</v>
      </c>
      <c r="C23" s="66" t="str">
        <f t="shared" si="4"/>
        <v>125FFF</v>
      </c>
      <c r="D23" s="66">
        <f t="shared" si="5"/>
        <v>8192</v>
      </c>
      <c r="E23" s="66" t="str">
        <f t="shared" si="6"/>
        <v>2000</v>
      </c>
      <c r="F23" s="67" t="s">
        <v>148</v>
      </c>
      <c r="G23" s="66" t="s">
        <v>196</v>
      </c>
      <c r="H23" s="68">
        <v>4</v>
      </c>
      <c r="I23" s="103"/>
    </row>
    <row r="24" spans="1:9" x14ac:dyDescent="0.2">
      <c r="A24" s="67"/>
      <c r="B24" s="66" t="str">
        <f t="shared" si="3"/>
        <v>126000</v>
      </c>
      <c r="C24" s="66" t="str">
        <f t="shared" si="4"/>
        <v>127FFF</v>
      </c>
      <c r="D24" s="66">
        <f t="shared" si="5"/>
        <v>8192</v>
      </c>
      <c r="E24" s="66" t="str">
        <f t="shared" si="6"/>
        <v>2000</v>
      </c>
      <c r="F24" s="67" t="s">
        <v>148</v>
      </c>
      <c r="G24" s="66" t="s">
        <v>197</v>
      </c>
      <c r="H24" s="68">
        <v>4</v>
      </c>
      <c r="I24" s="103"/>
    </row>
    <row r="25" spans="1:9" x14ac:dyDescent="0.2">
      <c r="A25" s="67"/>
      <c r="B25" s="66" t="str">
        <f t="shared" si="3"/>
        <v>128000</v>
      </c>
      <c r="C25" s="66" t="str">
        <f t="shared" si="4"/>
        <v>129FFF</v>
      </c>
      <c r="D25" s="66">
        <f t="shared" si="5"/>
        <v>8192</v>
      </c>
      <c r="E25" s="66" t="str">
        <f t="shared" si="6"/>
        <v>2000</v>
      </c>
      <c r="F25" s="67" t="s">
        <v>148</v>
      </c>
      <c r="G25" s="66" t="s">
        <v>198</v>
      </c>
      <c r="H25" s="68">
        <v>4</v>
      </c>
      <c r="I25" s="103"/>
    </row>
    <row r="26" spans="1:9" x14ac:dyDescent="0.2">
      <c r="A26" s="67"/>
      <c r="B26" s="66" t="str">
        <f t="shared" si="3"/>
        <v>12A000</v>
      </c>
      <c r="C26" s="66" t="str">
        <f t="shared" si="4"/>
        <v>12BFFF</v>
      </c>
      <c r="D26" s="66">
        <f t="shared" si="5"/>
        <v>8192</v>
      </c>
      <c r="E26" s="66" t="str">
        <f t="shared" si="6"/>
        <v>2000</v>
      </c>
      <c r="F26" s="67" t="s">
        <v>148</v>
      </c>
      <c r="G26" s="66" t="s">
        <v>199</v>
      </c>
      <c r="H26" s="68">
        <v>4</v>
      </c>
      <c r="I26" s="103"/>
    </row>
    <row r="27" spans="1:9" x14ac:dyDescent="0.2">
      <c r="A27" s="67"/>
      <c r="B27" s="66" t="str">
        <f t="shared" si="3"/>
        <v>12C000</v>
      </c>
      <c r="C27" s="66" t="str">
        <f t="shared" si="4"/>
        <v>12DFFF</v>
      </c>
      <c r="D27" s="66">
        <f t="shared" si="5"/>
        <v>8192</v>
      </c>
      <c r="E27" s="66" t="str">
        <f t="shared" si="6"/>
        <v>2000</v>
      </c>
      <c r="F27" s="67" t="s">
        <v>148</v>
      </c>
      <c r="G27" s="66" t="s">
        <v>200</v>
      </c>
      <c r="H27" s="68">
        <v>4</v>
      </c>
      <c r="I27" s="103"/>
    </row>
    <row r="28" spans="1:9" x14ac:dyDescent="0.2">
      <c r="A28" s="67"/>
      <c r="B28" s="66" t="str">
        <f t="shared" si="3"/>
        <v>12E000</v>
      </c>
      <c r="C28" s="66" t="str">
        <f t="shared" si="4"/>
        <v>12FFFF</v>
      </c>
      <c r="D28" s="66">
        <f t="shared" si="5"/>
        <v>8192</v>
      </c>
      <c r="E28" s="66" t="str">
        <f t="shared" si="6"/>
        <v>2000</v>
      </c>
      <c r="F28" s="67" t="s">
        <v>148</v>
      </c>
      <c r="G28" s="66" t="s">
        <v>201</v>
      </c>
      <c r="H28" s="68">
        <v>4</v>
      </c>
      <c r="I28" s="103"/>
    </row>
    <row r="29" spans="1:9" x14ac:dyDescent="0.2">
      <c r="A29" s="67"/>
      <c r="B29" s="66" t="str">
        <f t="shared" si="3"/>
        <v>130000</v>
      </c>
      <c r="C29" s="66" t="str">
        <f t="shared" si="4"/>
        <v>131FFF</v>
      </c>
      <c r="D29" s="66">
        <f t="shared" si="5"/>
        <v>8192</v>
      </c>
      <c r="E29" s="66" t="str">
        <f t="shared" si="6"/>
        <v>2000</v>
      </c>
      <c r="F29" s="67" t="s">
        <v>148</v>
      </c>
      <c r="G29" s="66" t="s">
        <v>202</v>
      </c>
      <c r="H29" s="68">
        <v>4</v>
      </c>
      <c r="I29" s="103"/>
    </row>
    <row r="30" spans="1:9" x14ac:dyDescent="0.2">
      <c r="A30" s="67"/>
      <c r="B30" s="66" t="str">
        <f t="shared" si="3"/>
        <v>132000</v>
      </c>
      <c r="C30" s="66" t="str">
        <f t="shared" si="4"/>
        <v>133FFF</v>
      </c>
      <c r="D30" s="66">
        <f t="shared" si="5"/>
        <v>8192</v>
      </c>
      <c r="E30" s="66" t="str">
        <f t="shared" si="6"/>
        <v>2000</v>
      </c>
      <c r="F30" s="67" t="s">
        <v>148</v>
      </c>
      <c r="G30" s="66" t="s">
        <v>203</v>
      </c>
      <c r="H30" s="68">
        <v>4</v>
      </c>
      <c r="I30" s="103"/>
    </row>
    <row r="31" spans="1:9" x14ac:dyDescent="0.2">
      <c r="A31" s="67"/>
      <c r="B31" s="66" t="str">
        <f t="shared" si="3"/>
        <v>134000</v>
      </c>
      <c r="C31" s="66" t="str">
        <f t="shared" si="4"/>
        <v>135FFF</v>
      </c>
      <c r="D31" s="66">
        <f t="shared" si="5"/>
        <v>8192</v>
      </c>
      <c r="E31" s="66" t="str">
        <f t="shared" si="6"/>
        <v>2000</v>
      </c>
      <c r="F31" s="67" t="s">
        <v>148</v>
      </c>
      <c r="G31" s="66" t="s">
        <v>204</v>
      </c>
      <c r="H31" s="68">
        <v>4</v>
      </c>
      <c r="I31" s="103"/>
    </row>
    <row r="32" spans="1:9" x14ac:dyDescent="0.2">
      <c r="A32" s="67"/>
      <c r="B32" s="66" t="str">
        <f t="shared" si="3"/>
        <v>136000</v>
      </c>
      <c r="C32" s="66" t="str">
        <f t="shared" si="4"/>
        <v>137FFF</v>
      </c>
      <c r="D32" s="66">
        <f t="shared" si="5"/>
        <v>8192</v>
      </c>
      <c r="E32" s="66" t="str">
        <f t="shared" si="6"/>
        <v>2000</v>
      </c>
      <c r="F32" s="67" t="s">
        <v>148</v>
      </c>
      <c r="G32" s="66" t="s">
        <v>205</v>
      </c>
      <c r="H32" s="68">
        <v>4</v>
      </c>
      <c r="I32" s="103"/>
    </row>
    <row r="33" spans="1:11" x14ac:dyDescent="0.2">
      <c r="A33" s="67"/>
      <c r="B33" s="66" t="str">
        <f t="shared" si="3"/>
        <v>138000</v>
      </c>
      <c r="C33" s="66" t="str">
        <f t="shared" si="4"/>
        <v>139FFF</v>
      </c>
      <c r="D33" s="66">
        <f t="shared" si="5"/>
        <v>8192</v>
      </c>
      <c r="E33" s="66" t="str">
        <f t="shared" si="6"/>
        <v>2000</v>
      </c>
      <c r="F33" s="67" t="s">
        <v>148</v>
      </c>
      <c r="G33" s="66" t="s">
        <v>206</v>
      </c>
      <c r="H33" s="68">
        <v>4</v>
      </c>
      <c r="I33" s="103"/>
    </row>
    <row r="34" spans="1:11" x14ac:dyDescent="0.2">
      <c r="A34" s="67"/>
      <c r="B34" s="66" t="str">
        <f t="shared" si="3"/>
        <v>13A000</v>
      </c>
      <c r="C34" s="66" t="str">
        <f t="shared" si="4"/>
        <v>13BFFF</v>
      </c>
      <c r="D34" s="66">
        <f t="shared" si="5"/>
        <v>8192</v>
      </c>
      <c r="E34" s="66" t="str">
        <f t="shared" si="6"/>
        <v>2000</v>
      </c>
      <c r="F34" s="67" t="s">
        <v>148</v>
      </c>
      <c r="G34" s="66" t="s">
        <v>207</v>
      </c>
      <c r="H34" s="68">
        <v>4</v>
      </c>
      <c r="I34" s="103"/>
    </row>
    <row r="35" spans="1:11" x14ac:dyDescent="0.2">
      <c r="A35" s="67"/>
      <c r="B35" s="66" t="str">
        <f t="shared" si="3"/>
        <v>13C000</v>
      </c>
      <c r="C35" s="66" t="str">
        <f t="shared" si="4"/>
        <v>13DFFF</v>
      </c>
      <c r="D35" s="66">
        <f t="shared" si="5"/>
        <v>8192</v>
      </c>
      <c r="E35" s="66" t="str">
        <f t="shared" si="6"/>
        <v>2000</v>
      </c>
      <c r="F35" s="67" t="s">
        <v>148</v>
      </c>
      <c r="G35" s="66" t="s">
        <v>208</v>
      </c>
      <c r="H35" s="68">
        <v>4</v>
      </c>
      <c r="I35" s="103"/>
    </row>
    <row r="36" spans="1:11" x14ac:dyDescent="0.2">
      <c r="A36" s="67"/>
      <c r="B36" s="66" t="str">
        <f t="shared" si="3"/>
        <v>13E000</v>
      </c>
      <c r="C36" s="66" t="str">
        <f>DEC2HEX(HEX2DEC(B36)+7999)</f>
        <v>13FF3F</v>
      </c>
      <c r="D36" s="66">
        <f t="shared" ref="D36:D46" si="7">HEX2DEC(C36)-HEX2DEC(B36)+1</f>
        <v>8000</v>
      </c>
      <c r="E36" s="66" t="str">
        <f t="shared" si="6"/>
        <v>1F40</v>
      </c>
      <c r="F36" s="67" t="s">
        <v>148</v>
      </c>
      <c r="G36" s="104" t="s">
        <v>209</v>
      </c>
      <c r="H36" s="107">
        <v>4</v>
      </c>
      <c r="I36" s="103"/>
    </row>
    <row r="37" spans="1:11" x14ac:dyDescent="0.2">
      <c r="A37" s="67"/>
      <c r="B37" s="66" t="str">
        <f t="shared" si="3"/>
        <v>13FF40</v>
      </c>
      <c r="C37" s="66" t="str">
        <f>DEC2HEX(HEX2DEC(B37)+3)</f>
        <v>13FF43</v>
      </c>
      <c r="D37" s="66">
        <f t="shared" si="7"/>
        <v>4</v>
      </c>
      <c r="E37" s="66" t="str">
        <f t="shared" si="6"/>
        <v>4</v>
      </c>
      <c r="F37" s="67" t="s">
        <v>227</v>
      </c>
      <c r="G37" s="105"/>
      <c r="H37" s="108"/>
      <c r="I37" s="103"/>
    </row>
    <row r="38" spans="1:11" x14ac:dyDescent="0.2">
      <c r="A38" s="67"/>
      <c r="B38" s="66" t="str">
        <f t="shared" si="3"/>
        <v>13FF44</v>
      </c>
      <c r="C38" s="66" t="str">
        <f>DEC2HEX(HEX2DEC(B38)+102)</f>
        <v>13FFAA</v>
      </c>
      <c r="D38" s="66">
        <f t="shared" si="7"/>
        <v>103</v>
      </c>
      <c r="E38" s="66" t="str">
        <f>DEC2HEX(D38)</f>
        <v>67</v>
      </c>
      <c r="F38" s="67" t="s">
        <v>224</v>
      </c>
      <c r="G38" s="105"/>
      <c r="H38" s="108"/>
      <c r="I38" s="103"/>
    </row>
    <row r="39" spans="1:11" x14ac:dyDescent="0.2">
      <c r="A39" s="67"/>
      <c r="B39" s="66" t="str">
        <f t="shared" si="3"/>
        <v>13FFAB</v>
      </c>
      <c r="C39" s="66" t="str">
        <f>DEC2HEX(HEX2DEC(B39)+4)</f>
        <v>13FFAF</v>
      </c>
      <c r="D39" s="66">
        <f t="shared" si="7"/>
        <v>5</v>
      </c>
      <c r="E39" s="66" t="str">
        <f>DEC2HEX(D39)</f>
        <v>5</v>
      </c>
      <c r="F39" s="67" t="s">
        <v>225</v>
      </c>
      <c r="G39" s="105"/>
      <c r="H39" s="108"/>
      <c r="I39" s="103"/>
    </row>
    <row r="40" spans="1:11" x14ac:dyDescent="0.2">
      <c r="A40" s="67"/>
      <c r="B40" s="66" t="str">
        <f>DEC2HEX(HEX2DEC(C39)+1)</f>
        <v>13FFB0</v>
      </c>
      <c r="C40" s="66" t="str">
        <f>DEC2HEX(HEX2DEC(B40)+3)</f>
        <v>13FFB3</v>
      </c>
      <c r="D40" s="66">
        <f t="shared" si="7"/>
        <v>4</v>
      </c>
      <c r="E40" s="66" t="str">
        <f t="shared" si="6"/>
        <v>4</v>
      </c>
      <c r="F40" s="67" t="s">
        <v>220</v>
      </c>
      <c r="G40" s="105"/>
      <c r="H40" s="108"/>
      <c r="I40" s="103"/>
    </row>
    <row r="41" spans="1:11" x14ac:dyDescent="0.2">
      <c r="A41" s="67"/>
      <c r="B41" s="66" t="str">
        <f>DEC2HEX(HEX2DEC(C40)+1)</f>
        <v>13FFB4</v>
      </c>
      <c r="C41" s="66" t="str">
        <f>DEC2HEX(HEX2DEC(B41)+1)</f>
        <v>13FFB5</v>
      </c>
      <c r="D41" s="66">
        <f t="shared" si="7"/>
        <v>2</v>
      </c>
      <c r="E41" s="66" t="str">
        <f t="shared" si="6"/>
        <v>2</v>
      </c>
      <c r="F41" s="67" t="s">
        <v>219</v>
      </c>
      <c r="G41" s="105"/>
      <c r="H41" s="108"/>
      <c r="I41" s="103"/>
    </row>
    <row r="42" spans="1:11" x14ac:dyDescent="0.2">
      <c r="A42" s="67"/>
      <c r="B42" s="66" t="str">
        <f t="shared" si="3"/>
        <v>13FFB6</v>
      </c>
      <c r="C42" s="66" t="str">
        <f>DEC2HEX(HEX2DEC(B42)+31)</f>
        <v>13FFD5</v>
      </c>
      <c r="D42" s="66">
        <f t="shared" si="7"/>
        <v>32</v>
      </c>
      <c r="E42" s="66" t="str">
        <f t="shared" ref="E42" si="8">DEC2HEX(D42)</f>
        <v>20</v>
      </c>
      <c r="F42" s="67" t="s">
        <v>210</v>
      </c>
      <c r="G42" s="105"/>
      <c r="H42" s="108"/>
      <c r="I42" s="103"/>
      <c r="J42" t="s">
        <v>147</v>
      </c>
      <c r="K42" t="s">
        <v>147</v>
      </c>
    </row>
    <row r="43" spans="1:11" x14ac:dyDescent="0.2">
      <c r="A43" s="67"/>
      <c r="B43" s="66" t="str">
        <f t="shared" si="3"/>
        <v>13FFD6</v>
      </c>
      <c r="C43" s="66" t="str">
        <f>DEC2HEX(HEX2DEC(B43)+1)</f>
        <v>13FFD7</v>
      </c>
      <c r="D43" s="66">
        <f t="shared" si="7"/>
        <v>2</v>
      </c>
      <c r="E43" s="66" t="str">
        <f t="shared" ref="E43" si="9">DEC2HEX(D43)</f>
        <v>2</v>
      </c>
      <c r="F43" s="67" t="s">
        <v>154</v>
      </c>
      <c r="G43" s="105"/>
      <c r="H43" s="108"/>
      <c r="I43" s="103"/>
      <c r="J43" t="s">
        <v>147</v>
      </c>
      <c r="K43" t="s">
        <v>147</v>
      </c>
    </row>
    <row r="44" spans="1:11" x14ac:dyDescent="0.2">
      <c r="A44" s="67"/>
      <c r="B44" s="66" t="str">
        <f t="shared" si="3"/>
        <v>13FFD8</v>
      </c>
      <c r="C44" s="66" t="str">
        <f>DEC2HEX(HEX2DEC(B44)+3)</f>
        <v>13FFDB</v>
      </c>
      <c r="D44" s="66">
        <f t="shared" si="7"/>
        <v>4</v>
      </c>
      <c r="E44" s="66" t="str">
        <f t="shared" ref="E44" si="10">DEC2HEX(D44)</f>
        <v>4</v>
      </c>
      <c r="F44" s="67" t="s">
        <v>155</v>
      </c>
      <c r="G44" s="105"/>
      <c r="H44" s="108"/>
      <c r="I44" s="103"/>
      <c r="J44" t="s">
        <v>147</v>
      </c>
      <c r="K44" t="s">
        <v>147</v>
      </c>
    </row>
    <row r="45" spans="1:11" x14ac:dyDescent="0.2">
      <c r="A45" s="67"/>
      <c r="B45" s="66" t="str">
        <f t="shared" si="3"/>
        <v>13FFDC</v>
      </c>
      <c r="C45" s="66" t="str">
        <f>DEC2HEX(HEX2DEC(B45)+3)</f>
        <v>13FFDF</v>
      </c>
      <c r="D45" s="66">
        <f t="shared" si="7"/>
        <v>4</v>
      </c>
      <c r="E45" s="66" t="str">
        <f t="shared" ref="E45" si="11">DEC2HEX(D45)</f>
        <v>4</v>
      </c>
      <c r="F45" s="67" t="s">
        <v>150</v>
      </c>
      <c r="G45" s="105"/>
      <c r="H45" s="108"/>
      <c r="I45" s="103"/>
      <c r="J45" t="s">
        <v>147</v>
      </c>
      <c r="K45" t="s">
        <v>147</v>
      </c>
    </row>
    <row r="46" spans="1:11" x14ac:dyDescent="0.2">
      <c r="A46" s="67"/>
      <c r="B46" s="66" t="str">
        <f t="shared" si="3"/>
        <v>13FFE0</v>
      </c>
      <c r="C46" s="66" t="str">
        <f>DEC2HEX(HEX2DEC(B46)+31)</f>
        <v>13FFFF</v>
      </c>
      <c r="D46" s="66">
        <f t="shared" si="7"/>
        <v>32</v>
      </c>
      <c r="E46" s="66" t="str">
        <f t="shared" ref="E46" si="12">DEC2HEX(D46)</f>
        <v>20</v>
      </c>
      <c r="F46" s="67" t="s">
        <v>158</v>
      </c>
      <c r="G46" s="106"/>
      <c r="H46" s="109"/>
      <c r="I46" s="103"/>
      <c r="J46" t="s">
        <v>130</v>
      </c>
      <c r="K46" t="s">
        <v>147</v>
      </c>
    </row>
  </sheetData>
  <mergeCells count="6">
    <mergeCell ref="G6:G8"/>
    <mergeCell ref="H6:H8"/>
    <mergeCell ref="I3:I8"/>
    <mergeCell ref="I9:I46"/>
    <mergeCell ref="G36:G46"/>
    <mergeCell ref="H36:H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topLeftCell="A7" workbookViewId="0">
      <selection activeCell="O14" sqref="O14"/>
    </sheetView>
  </sheetViews>
  <sheetFormatPr defaultRowHeight="12.75" x14ac:dyDescent="0.2"/>
  <cols>
    <col min="1" max="1" width="13.85546875" customWidth="1"/>
    <col min="2" max="2" width="16" customWidth="1"/>
    <col min="3" max="3" width="16.28515625" customWidth="1"/>
    <col min="4" max="4" width="20.85546875" customWidth="1"/>
    <col min="5" max="5" width="24.28515625" customWidth="1"/>
    <col min="6" max="6" width="32.7109375" customWidth="1"/>
    <col min="7" max="7" width="31.140625" customWidth="1"/>
    <col min="8" max="8" width="11" customWidth="1"/>
    <col min="10" max="10" width="13.28515625" customWidth="1"/>
  </cols>
  <sheetData>
    <row r="1" spans="1:40" x14ac:dyDescent="0.2">
      <c r="A1" s="59" t="s">
        <v>140</v>
      </c>
      <c r="B1" s="59" t="s">
        <v>141</v>
      </c>
      <c r="C1" s="59" t="s">
        <v>142</v>
      </c>
      <c r="D1" s="59" t="s">
        <v>153</v>
      </c>
      <c r="E1" s="60" t="s">
        <v>152</v>
      </c>
      <c r="F1" s="60" t="s">
        <v>144</v>
      </c>
      <c r="G1" s="60" t="s">
        <v>135</v>
      </c>
      <c r="H1" s="60" t="s">
        <v>151</v>
      </c>
      <c r="I1" s="60" t="s">
        <v>145</v>
      </c>
      <c r="K1">
        <v>111</v>
      </c>
    </row>
    <row r="2" spans="1:40" x14ac:dyDescent="0.2">
      <c r="A2" s="61"/>
      <c r="B2" s="61"/>
      <c r="C2" s="61"/>
      <c r="D2" s="61"/>
      <c r="E2" s="61"/>
      <c r="G2" s="62"/>
      <c r="H2" s="2"/>
    </row>
    <row r="3" spans="1:40" s="86" customFormat="1" x14ac:dyDescent="0.2">
      <c r="A3" s="83" t="s">
        <v>146</v>
      </c>
      <c r="B3" s="83">
        <v>100000</v>
      </c>
      <c r="C3" s="83" t="s">
        <v>214</v>
      </c>
      <c r="D3" s="83">
        <f>HEX2DEC(C3)-HEX2DEC(B3)+1</f>
        <v>8192</v>
      </c>
      <c r="E3" s="83" t="str">
        <f t="shared" ref="E3:E47" si="0">DEC2HEX(D3)</f>
        <v>2000</v>
      </c>
      <c r="F3" s="84" t="s">
        <v>131</v>
      </c>
      <c r="G3" s="83" t="s">
        <v>179</v>
      </c>
      <c r="H3" s="85">
        <v>4</v>
      </c>
      <c r="I3" s="88" t="s">
        <v>228</v>
      </c>
      <c r="J3" s="119">
        <v>80000</v>
      </c>
      <c r="K3" s="92"/>
      <c r="L3" s="92" t="s">
        <v>228</v>
      </c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</row>
    <row r="4" spans="1:40" x14ac:dyDescent="0.2">
      <c r="A4" s="90" t="s">
        <v>146</v>
      </c>
      <c r="B4" s="63" t="str">
        <f>DEC2HEX(HEX2DEC(C3)+1)</f>
        <v>102000</v>
      </c>
      <c r="C4" s="63" t="str">
        <f>DEC2HEX(HEX2DEC(B4)+8191)</f>
        <v>103FFF</v>
      </c>
      <c r="D4" s="63">
        <f>HEX2DEC(C4)-HEX2DEC(B4)+1</f>
        <v>8192</v>
      </c>
      <c r="E4" s="63" t="str">
        <f t="shared" si="0"/>
        <v>2000</v>
      </c>
      <c r="F4" s="65" t="s">
        <v>131</v>
      </c>
      <c r="G4" s="63" t="s">
        <v>149</v>
      </c>
      <c r="H4" s="81">
        <v>4</v>
      </c>
      <c r="I4" s="113" t="s">
        <v>131</v>
      </c>
      <c r="J4" s="92" t="str">
        <f>DEC2HEX((HEX2DEC(C3)+1)/2)</f>
        <v>81000</v>
      </c>
      <c r="L4" t="s">
        <v>131</v>
      </c>
      <c r="N4" t="s">
        <v>147</v>
      </c>
    </row>
    <row r="5" spans="1:40" x14ac:dyDescent="0.2">
      <c r="A5" s="63" t="s">
        <v>147</v>
      </c>
      <c r="B5" s="63" t="str">
        <f t="shared" ref="B5:B47" si="1">DEC2HEX(HEX2DEC(C4)+1)</f>
        <v>104000</v>
      </c>
      <c r="C5" s="63" t="str">
        <f>DEC2HEX(HEX2DEC(B5)+8191)</f>
        <v>105FFF</v>
      </c>
      <c r="D5" s="63">
        <f t="shared" ref="D5:D47" si="2">HEX2DEC(C5)-HEX2DEC(B5)+1</f>
        <v>8192</v>
      </c>
      <c r="E5" s="63" t="str">
        <f t="shared" si="0"/>
        <v>2000</v>
      </c>
      <c r="F5" s="65" t="s">
        <v>131</v>
      </c>
      <c r="G5" s="63" t="s">
        <v>180</v>
      </c>
      <c r="H5" s="81">
        <v>4</v>
      </c>
      <c r="I5" s="114"/>
      <c r="J5" s="92" t="str">
        <f t="shared" ref="J5:J10" si="3">DEC2HEX((HEX2DEC(C4)+1)/2)</f>
        <v>82000</v>
      </c>
      <c r="K5" s="92"/>
      <c r="L5" s="92" t="s">
        <v>131</v>
      </c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</row>
    <row r="6" spans="1:40" x14ac:dyDescent="0.2">
      <c r="A6" s="63"/>
      <c r="B6" s="63" t="str">
        <f t="shared" si="1"/>
        <v>106000</v>
      </c>
      <c r="C6" s="63" t="str">
        <f>DEC2HEX(HEX2DEC(B6)+8191)</f>
        <v>107FFF</v>
      </c>
      <c r="D6" s="63">
        <f t="shared" si="2"/>
        <v>8192</v>
      </c>
      <c r="E6" s="63" t="str">
        <f t="shared" si="0"/>
        <v>2000</v>
      </c>
      <c r="F6" s="65" t="s">
        <v>131</v>
      </c>
      <c r="G6" s="63" t="s">
        <v>180</v>
      </c>
      <c r="H6" s="89">
        <v>4</v>
      </c>
      <c r="I6" s="114"/>
      <c r="J6" s="92" t="str">
        <f t="shared" si="3"/>
        <v>83000</v>
      </c>
      <c r="K6" s="92"/>
      <c r="L6" s="92" t="s">
        <v>131</v>
      </c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</row>
    <row r="7" spans="1:40" x14ac:dyDescent="0.2">
      <c r="A7" s="63" t="s">
        <v>147</v>
      </c>
      <c r="B7" s="63" t="str">
        <f>DEC2HEX(HEX2DEC(C6)+1)</f>
        <v>108000</v>
      </c>
      <c r="C7" s="63" t="str">
        <f>DEC2HEX(HEX2DEC(B7)+8163)</f>
        <v>109FE3</v>
      </c>
      <c r="D7" s="63">
        <f t="shared" si="2"/>
        <v>8164</v>
      </c>
      <c r="E7" s="63" t="str">
        <f t="shared" si="0"/>
        <v>1FE4</v>
      </c>
      <c r="F7" s="65" t="s">
        <v>131</v>
      </c>
      <c r="G7" s="113" t="s">
        <v>181</v>
      </c>
      <c r="H7" s="113">
        <v>4</v>
      </c>
      <c r="I7" s="114"/>
      <c r="J7" s="92" t="str">
        <f t="shared" si="3"/>
        <v>84000</v>
      </c>
      <c r="K7" s="92"/>
      <c r="L7" s="92" t="s">
        <v>131</v>
      </c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</row>
    <row r="8" spans="1:40" x14ac:dyDescent="0.2">
      <c r="A8" s="63"/>
      <c r="B8" s="63" t="str">
        <f t="shared" si="1"/>
        <v>109FE4</v>
      </c>
      <c r="C8" s="63" t="str">
        <f>DEC2HEX(HEX2DEC(B8)+3)</f>
        <v>109FE7</v>
      </c>
      <c r="D8" s="63">
        <f t="shared" si="2"/>
        <v>4</v>
      </c>
      <c r="E8" s="63" t="str">
        <f t="shared" si="0"/>
        <v>4</v>
      </c>
      <c r="F8" s="65" t="s">
        <v>211</v>
      </c>
      <c r="G8" s="114"/>
      <c r="H8" s="114"/>
      <c r="I8" s="114"/>
      <c r="J8" s="92" t="str">
        <f t="shared" si="3"/>
        <v>84FF2</v>
      </c>
      <c r="K8" s="92"/>
      <c r="L8" s="92" t="s">
        <v>131</v>
      </c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</row>
    <row r="9" spans="1:40" x14ac:dyDescent="0.2">
      <c r="A9" s="63"/>
      <c r="B9" s="63" t="str">
        <f t="shared" si="1"/>
        <v>109FE8</v>
      </c>
      <c r="C9" s="63" t="str">
        <f>DEC2HEX(HEX2DEC(B9)+7)</f>
        <v>109FEF</v>
      </c>
      <c r="D9" s="63">
        <f t="shared" si="2"/>
        <v>8</v>
      </c>
      <c r="E9" s="63" t="str">
        <f t="shared" si="0"/>
        <v>8</v>
      </c>
      <c r="F9" s="65" t="s">
        <v>156</v>
      </c>
      <c r="G9" s="114"/>
      <c r="H9" s="114"/>
      <c r="I9" s="114"/>
      <c r="J9" s="92" t="str">
        <f t="shared" si="3"/>
        <v>84FF4</v>
      </c>
      <c r="K9" s="92"/>
      <c r="L9" s="92" t="s">
        <v>131</v>
      </c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</row>
    <row r="10" spans="1:40" s="87" customFormat="1" x14ac:dyDescent="0.2">
      <c r="A10" s="63" t="s">
        <v>147</v>
      </c>
      <c r="B10" s="63" t="str">
        <f t="shared" si="1"/>
        <v>109FF0</v>
      </c>
      <c r="C10" s="63" t="str">
        <f>DEC2HEX(HEX2DEC(B10)+15)</f>
        <v>109FFF</v>
      </c>
      <c r="D10" s="63">
        <f t="shared" si="2"/>
        <v>16</v>
      </c>
      <c r="E10" s="63" t="str">
        <f t="shared" si="0"/>
        <v>10</v>
      </c>
      <c r="F10" s="65" t="s">
        <v>230</v>
      </c>
      <c r="G10" s="115"/>
      <c r="H10" s="115"/>
      <c r="I10" s="115"/>
      <c r="J10" s="92" t="str">
        <f t="shared" si="3"/>
        <v>84FF8</v>
      </c>
      <c r="K10" s="92" t="s">
        <v>52</v>
      </c>
      <c r="L10" s="92" t="s">
        <v>131</v>
      </c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</row>
    <row r="11" spans="1:40" x14ac:dyDescent="0.2">
      <c r="A11" s="66" t="s">
        <v>146</v>
      </c>
      <c r="B11" s="66" t="str">
        <f t="shared" si="1"/>
        <v>10A000</v>
      </c>
      <c r="C11" s="66" t="str">
        <f>DEC2HEX(HEX2DEC(B11)+8191)</f>
        <v>10BFFF</v>
      </c>
      <c r="D11" s="66">
        <f t="shared" si="2"/>
        <v>8192</v>
      </c>
      <c r="E11" s="66" t="str">
        <f t="shared" si="0"/>
        <v>2000</v>
      </c>
      <c r="F11" s="67" t="s">
        <v>148</v>
      </c>
      <c r="G11" s="66" t="s">
        <v>183</v>
      </c>
      <c r="H11" s="82">
        <v>4</v>
      </c>
      <c r="I11" s="110" t="s">
        <v>148</v>
      </c>
      <c r="J11" s="92" t="str">
        <f>DEC2HEX((HEX2DEC(C10)+1)/2)</f>
        <v>85000</v>
      </c>
      <c r="K11" s="92" t="s">
        <v>229</v>
      </c>
      <c r="L11" s="92" t="s">
        <v>148</v>
      </c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</row>
    <row r="12" spans="1:40" x14ac:dyDescent="0.2">
      <c r="A12" s="66"/>
      <c r="B12" s="66" t="str">
        <f t="shared" si="1"/>
        <v>10C000</v>
      </c>
      <c r="C12" s="66" t="str">
        <f t="shared" ref="C12:C36" si="4">DEC2HEX(HEX2DEC(B12)+8191)</f>
        <v>10DFFF</v>
      </c>
      <c r="D12" s="66">
        <f t="shared" si="2"/>
        <v>8192</v>
      </c>
      <c r="E12" s="66" t="str">
        <f t="shared" si="0"/>
        <v>2000</v>
      </c>
      <c r="F12" s="67" t="s">
        <v>148</v>
      </c>
      <c r="G12" s="66" t="s">
        <v>184</v>
      </c>
      <c r="H12" s="82">
        <v>4</v>
      </c>
      <c r="I12" s="111"/>
      <c r="J12" s="92" t="str">
        <f t="shared" ref="J12:J47" si="5">DEC2HEX((HEX2DEC(C11)+1)/2)</f>
        <v>86000</v>
      </c>
    </row>
    <row r="13" spans="1:40" x14ac:dyDescent="0.2">
      <c r="A13" s="67"/>
      <c r="B13" s="66" t="str">
        <f t="shared" si="1"/>
        <v>10E000</v>
      </c>
      <c r="C13" s="66" t="str">
        <f t="shared" si="4"/>
        <v>10FFFF</v>
      </c>
      <c r="D13" s="66">
        <f t="shared" si="2"/>
        <v>8192</v>
      </c>
      <c r="E13" s="66" t="str">
        <f t="shared" si="0"/>
        <v>2000</v>
      </c>
      <c r="F13" s="67" t="s">
        <v>148</v>
      </c>
      <c r="G13" s="66" t="s">
        <v>185</v>
      </c>
      <c r="H13" s="82">
        <v>4</v>
      </c>
      <c r="I13" s="111"/>
      <c r="J13" s="92" t="str">
        <f t="shared" si="5"/>
        <v>87000</v>
      </c>
    </row>
    <row r="14" spans="1:40" x14ac:dyDescent="0.2">
      <c r="A14" s="67"/>
      <c r="B14" s="66" t="str">
        <f t="shared" si="1"/>
        <v>110000</v>
      </c>
      <c r="C14" s="66" t="str">
        <f t="shared" si="4"/>
        <v>111FFF</v>
      </c>
      <c r="D14" s="66">
        <f t="shared" si="2"/>
        <v>8192</v>
      </c>
      <c r="E14" s="66" t="str">
        <f t="shared" si="0"/>
        <v>2000</v>
      </c>
      <c r="F14" s="67" t="s">
        <v>148</v>
      </c>
      <c r="G14" s="66" t="s">
        <v>186</v>
      </c>
      <c r="H14" s="82">
        <v>4</v>
      </c>
      <c r="I14" s="111"/>
      <c r="J14" s="92" t="str">
        <f t="shared" si="5"/>
        <v>88000</v>
      </c>
    </row>
    <row r="15" spans="1:40" x14ac:dyDescent="0.2">
      <c r="A15" s="67"/>
      <c r="B15" s="66" t="str">
        <f t="shared" si="1"/>
        <v>112000</v>
      </c>
      <c r="C15" s="66" t="str">
        <f t="shared" si="4"/>
        <v>113FFF</v>
      </c>
      <c r="D15" s="66">
        <f t="shared" si="2"/>
        <v>8192</v>
      </c>
      <c r="E15" s="66" t="str">
        <f t="shared" si="0"/>
        <v>2000</v>
      </c>
      <c r="F15" s="67" t="s">
        <v>148</v>
      </c>
      <c r="G15" s="66" t="s">
        <v>187</v>
      </c>
      <c r="H15" s="82">
        <v>4</v>
      </c>
      <c r="I15" s="111"/>
      <c r="J15" s="92" t="str">
        <f t="shared" si="5"/>
        <v>89000</v>
      </c>
    </row>
    <row r="16" spans="1:40" x14ac:dyDescent="0.2">
      <c r="A16" s="67"/>
      <c r="B16" s="66" t="str">
        <f t="shared" si="1"/>
        <v>114000</v>
      </c>
      <c r="C16" s="66" t="str">
        <f t="shared" si="4"/>
        <v>115FFF</v>
      </c>
      <c r="D16" s="66">
        <f t="shared" si="2"/>
        <v>8192</v>
      </c>
      <c r="E16" s="66" t="str">
        <f t="shared" si="0"/>
        <v>2000</v>
      </c>
      <c r="F16" s="67" t="s">
        <v>148</v>
      </c>
      <c r="G16" s="66" t="s">
        <v>188</v>
      </c>
      <c r="H16" s="82">
        <v>4</v>
      </c>
      <c r="I16" s="111"/>
      <c r="J16" s="92" t="str">
        <f t="shared" si="5"/>
        <v>8A000</v>
      </c>
    </row>
    <row r="17" spans="1:10" x14ac:dyDescent="0.2">
      <c r="A17" s="67"/>
      <c r="B17" s="66" t="str">
        <f t="shared" si="1"/>
        <v>116000</v>
      </c>
      <c r="C17" s="66" t="str">
        <f t="shared" si="4"/>
        <v>117FFF</v>
      </c>
      <c r="D17" s="66">
        <f t="shared" si="2"/>
        <v>8192</v>
      </c>
      <c r="E17" s="66" t="str">
        <f t="shared" si="0"/>
        <v>2000</v>
      </c>
      <c r="F17" s="67" t="s">
        <v>148</v>
      </c>
      <c r="G17" s="66" t="s">
        <v>189</v>
      </c>
      <c r="H17" s="82">
        <v>4</v>
      </c>
      <c r="I17" s="111"/>
      <c r="J17" s="92" t="str">
        <f t="shared" si="5"/>
        <v>8B000</v>
      </c>
    </row>
    <row r="18" spans="1:10" x14ac:dyDescent="0.2">
      <c r="A18" s="67"/>
      <c r="B18" s="66" t="str">
        <f t="shared" si="1"/>
        <v>118000</v>
      </c>
      <c r="C18" s="66" t="str">
        <f t="shared" si="4"/>
        <v>119FFF</v>
      </c>
      <c r="D18" s="66">
        <f t="shared" si="2"/>
        <v>8192</v>
      </c>
      <c r="E18" s="66" t="str">
        <f t="shared" si="0"/>
        <v>2000</v>
      </c>
      <c r="F18" s="67" t="s">
        <v>148</v>
      </c>
      <c r="G18" s="66" t="s">
        <v>190</v>
      </c>
      <c r="H18" s="82">
        <v>4</v>
      </c>
      <c r="I18" s="111"/>
      <c r="J18" s="92" t="str">
        <f t="shared" si="5"/>
        <v>8C000</v>
      </c>
    </row>
    <row r="19" spans="1:10" x14ac:dyDescent="0.2">
      <c r="A19" s="67"/>
      <c r="B19" s="66" t="str">
        <f t="shared" si="1"/>
        <v>11A000</v>
      </c>
      <c r="C19" s="66" t="str">
        <f t="shared" si="4"/>
        <v>11BFFF</v>
      </c>
      <c r="D19" s="66">
        <f t="shared" si="2"/>
        <v>8192</v>
      </c>
      <c r="E19" s="66" t="str">
        <f t="shared" si="0"/>
        <v>2000</v>
      </c>
      <c r="F19" s="67" t="s">
        <v>148</v>
      </c>
      <c r="G19" s="66" t="s">
        <v>191</v>
      </c>
      <c r="H19" s="82">
        <v>4</v>
      </c>
      <c r="I19" s="111"/>
      <c r="J19" s="92" t="str">
        <f t="shared" si="5"/>
        <v>8D000</v>
      </c>
    </row>
    <row r="20" spans="1:10" x14ac:dyDescent="0.2">
      <c r="A20" s="67"/>
      <c r="B20" s="66" t="str">
        <f t="shared" si="1"/>
        <v>11C000</v>
      </c>
      <c r="C20" s="66" t="str">
        <f t="shared" si="4"/>
        <v>11DFFF</v>
      </c>
      <c r="D20" s="66">
        <f t="shared" si="2"/>
        <v>8192</v>
      </c>
      <c r="E20" s="66" t="str">
        <f t="shared" si="0"/>
        <v>2000</v>
      </c>
      <c r="F20" s="67" t="s">
        <v>148</v>
      </c>
      <c r="G20" s="66" t="s">
        <v>192</v>
      </c>
      <c r="H20" s="82">
        <v>4</v>
      </c>
      <c r="I20" s="111"/>
      <c r="J20" s="92" t="str">
        <f t="shared" si="5"/>
        <v>8E000</v>
      </c>
    </row>
    <row r="21" spans="1:10" x14ac:dyDescent="0.2">
      <c r="A21" s="67"/>
      <c r="B21" s="66" t="str">
        <f t="shared" si="1"/>
        <v>11E000</v>
      </c>
      <c r="C21" s="66" t="str">
        <f t="shared" si="4"/>
        <v>11FFFF</v>
      </c>
      <c r="D21" s="66">
        <f t="shared" si="2"/>
        <v>8192</v>
      </c>
      <c r="E21" s="66" t="str">
        <f t="shared" si="0"/>
        <v>2000</v>
      </c>
      <c r="F21" s="67" t="s">
        <v>148</v>
      </c>
      <c r="G21" s="66" t="s">
        <v>193</v>
      </c>
      <c r="H21" s="82">
        <v>4</v>
      </c>
      <c r="I21" s="111"/>
      <c r="J21" s="92" t="str">
        <f t="shared" si="5"/>
        <v>8F000</v>
      </c>
    </row>
    <row r="22" spans="1:10" x14ac:dyDescent="0.2">
      <c r="A22" s="67"/>
      <c r="B22" s="66" t="str">
        <f t="shared" si="1"/>
        <v>120000</v>
      </c>
      <c r="C22" s="66" t="str">
        <f t="shared" si="4"/>
        <v>121FFF</v>
      </c>
      <c r="D22" s="66">
        <f t="shared" si="2"/>
        <v>8192</v>
      </c>
      <c r="E22" s="66" t="str">
        <f t="shared" si="0"/>
        <v>2000</v>
      </c>
      <c r="F22" s="67" t="s">
        <v>148</v>
      </c>
      <c r="G22" s="66" t="s">
        <v>194</v>
      </c>
      <c r="H22" s="82">
        <v>4</v>
      </c>
      <c r="I22" s="111"/>
      <c r="J22" s="92" t="str">
        <f t="shared" si="5"/>
        <v>90000</v>
      </c>
    </row>
    <row r="23" spans="1:10" x14ac:dyDescent="0.2">
      <c r="A23" s="67"/>
      <c r="B23" s="66" t="str">
        <f t="shared" si="1"/>
        <v>122000</v>
      </c>
      <c r="C23" s="66" t="str">
        <f t="shared" si="4"/>
        <v>123FFF</v>
      </c>
      <c r="D23" s="66">
        <f t="shared" si="2"/>
        <v>8192</v>
      </c>
      <c r="E23" s="66" t="str">
        <f t="shared" si="0"/>
        <v>2000</v>
      </c>
      <c r="F23" s="67" t="s">
        <v>148</v>
      </c>
      <c r="G23" s="66" t="s">
        <v>195</v>
      </c>
      <c r="H23" s="82">
        <v>4</v>
      </c>
      <c r="I23" s="111"/>
      <c r="J23" s="92" t="str">
        <f t="shared" si="5"/>
        <v>91000</v>
      </c>
    </row>
    <row r="24" spans="1:10" x14ac:dyDescent="0.2">
      <c r="A24" s="67"/>
      <c r="B24" s="66" t="str">
        <f t="shared" si="1"/>
        <v>124000</v>
      </c>
      <c r="C24" s="66" t="str">
        <f t="shared" si="4"/>
        <v>125FFF</v>
      </c>
      <c r="D24" s="66">
        <f t="shared" si="2"/>
        <v>8192</v>
      </c>
      <c r="E24" s="66" t="str">
        <f t="shared" si="0"/>
        <v>2000</v>
      </c>
      <c r="F24" s="67" t="s">
        <v>148</v>
      </c>
      <c r="G24" s="66" t="s">
        <v>196</v>
      </c>
      <c r="H24" s="82">
        <v>4</v>
      </c>
      <c r="I24" s="111"/>
      <c r="J24" s="92" t="str">
        <f t="shared" si="5"/>
        <v>92000</v>
      </c>
    </row>
    <row r="25" spans="1:10" x14ac:dyDescent="0.2">
      <c r="A25" s="67"/>
      <c r="B25" s="66" t="str">
        <f t="shared" si="1"/>
        <v>126000</v>
      </c>
      <c r="C25" s="66" t="str">
        <f t="shared" si="4"/>
        <v>127FFF</v>
      </c>
      <c r="D25" s="66">
        <f t="shared" si="2"/>
        <v>8192</v>
      </c>
      <c r="E25" s="66" t="str">
        <f t="shared" si="0"/>
        <v>2000</v>
      </c>
      <c r="F25" s="67" t="s">
        <v>148</v>
      </c>
      <c r="G25" s="66" t="s">
        <v>197</v>
      </c>
      <c r="H25" s="82">
        <v>4</v>
      </c>
      <c r="I25" s="111"/>
      <c r="J25" s="92" t="str">
        <f t="shared" si="5"/>
        <v>93000</v>
      </c>
    </row>
    <row r="26" spans="1:10" x14ac:dyDescent="0.2">
      <c r="A26" s="67"/>
      <c r="B26" s="66" t="str">
        <f t="shared" si="1"/>
        <v>128000</v>
      </c>
      <c r="C26" s="66" t="str">
        <f t="shared" si="4"/>
        <v>129FFF</v>
      </c>
      <c r="D26" s="66">
        <f t="shared" si="2"/>
        <v>8192</v>
      </c>
      <c r="E26" s="66" t="str">
        <f t="shared" si="0"/>
        <v>2000</v>
      </c>
      <c r="F26" s="67" t="s">
        <v>148</v>
      </c>
      <c r="G26" s="66" t="s">
        <v>198</v>
      </c>
      <c r="H26" s="82">
        <v>4</v>
      </c>
      <c r="I26" s="111"/>
      <c r="J26" s="92" t="str">
        <f t="shared" si="5"/>
        <v>94000</v>
      </c>
    </row>
    <row r="27" spans="1:10" x14ac:dyDescent="0.2">
      <c r="A27" s="67"/>
      <c r="B27" s="66" t="str">
        <f t="shared" si="1"/>
        <v>12A000</v>
      </c>
      <c r="C27" s="66" t="str">
        <f t="shared" si="4"/>
        <v>12BFFF</v>
      </c>
      <c r="D27" s="66">
        <f t="shared" si="2"/>
        <v>8192</v>
      </c>
      <c r="E27" s="66" t="str">
        <f t="shared" si="0"/>
        <v>2000</v>
      </c>
      <c r="F27" s="67" t="s">
        <v>148</v>
      </c>
      <c r="G27" s="66" t="s">
        <v>199</v>
      </c>
      <c r="H27" s="82">
        <v>4</v>
      </c>
      <c r="I27" s="111"/>
      <c r="J27" s="92" t="str">
        <f t="shared" si="5"/>
        <v>95000</v>
      </c>
    </row>
    <row r="28" spans="1:10" x14ac:dyDescent="0.2">
      <c r="A28" s="67"/>
      <c r="B28" s="66" t="str">
        <f t="shared" si="1"/>
        <v>12C000</v>
      </c>
      <c r="C28" s="66" t="str">
        <f t="shared" si="4"/>
        <v>12DFFF</v>
      </c>
      <c r="D28" s="66">
        <f t="shared" si="2"/>
        <v>8192</v>
      </c>
      <c r="E28" s="66" t="str">
        <f t="shared" si="0"/>
        <v>2000</v>
      </c>
      <c r="F28" s="67" t="s">
        <v>148</v>
      </c>
      <c r="G28" s="66" t="s">
        <v>200</v>
      </c>
      <c r="H28" s="82">
        <v>4</v>
      </c>
      <c r="I28" s="111"/>
      <c r="J28" s="92" t="str">
        <f t="shared" si="5"/>
        <v>96000</v>
      </c>
    </row>
    <row r="29" spans="1:10" x14ac:dyDescent="0.2">
      <c r="A29" s="67"/>
      <c r="B29" s="66" t="str">
        <f t="shared" si="1"/>
        <v>12E000</v>
      </c>
      <c r="C29" s="66" t="str">
        <f t="shared" si="4"/>
        <v>12FFFF</v>
      </c>
      <c r="D29" s="66">
        <f t="shared" si="2"/>
        <v>8192</v>
      </c>
      <c r="E29" s="66" t="str">
        <f t="shared" si="0"/>
        <v>2000</v>
      </c>
      <c r="F29" s="67" t="s">
        <v>148</v>
      </c>
      <c r="G29" s="66" t="s">
        <v>201</v>
      </c>
      <c r="H29" s="82">
        <v>4</v>
      </c>
      <c r="I29" s="111"/>
      <c r="J29" s="92" t="str">
        <f t="shared" si="5"/>
        <v>97000</v>
      </c>
    </row>
    <row r="30" spans="1:10" x14ac:dyDescent="0.2">
      <c r="A30" s="67"/>
      <c r="B30" s="66" t="str">
        <f t="shared" si="1"/>
        <v>130000</v>
      </c>
      <c r="C30" s="66" t="str">
        <f t="shared" si="4"/>
        <v>131FFF</v>
      </c>
      <c r="D30" s="66">
        <f t="shared" si="2"/>
        <v>8192</v>
      </c>
      <c r="E30" s="66" t="str">
        <f t="shared" si="0"/>
        <v>2000</v>
      </c>
      <c r="F30" s="67" t="s">
        <v>148</v>
      </c>
      <c r="G30" s="66" t="s">
        <v>202</v>
      </c>
      <c r="H30" s="82">
        <v>4</v>
      </c>
      <c r="I30" s="111"/>
      <c r="J30" s="92" t="str">
        <f t="shared" si="5"/>
        <v>98000</v>
      </c>
    </row>
    <row r="31" spans="1:10" x14ac:dyDescent="0.2">
      <c r="A31" s="67"/>
      <c r="B31" s="66" t="str">
        <f t="shared" si="1"/>
        <v>132000</v>
      </c>
      <c r="C31" s="66" t="str">
        <f t="shared" si="4"/>
        <v>133FFF</v>
      </c>
      <c r="D31" s="66">
        <f t="shared" si="2"/>
        <v>8192</v>
      </c>
      <c r="E31" s="66" t="str">
        <f t="shared" si="0"/>
        <v>2000</v>
      </c>
      <c r="F31" s="67" t="s">
        <v>148</v>
      </c>
      <c r="G31" s="66" t="s">
        <v>203</v>
      </c>
      <c r="H31" s="82">
        <v>4</v>
      </c>
      <c r="I31" s="111"/>
      <c r="J31" s="92" t="str">
        <f t="shared" si="5"/>
        <v>99000</v>
      </c>
    </row>
    <row r="32" spans="1:10" x14ac:dyDescent="0.2">
      <c r="A32" s="67"/>
      <c r="B32" s="66" t="str">
        <f t="shared" si="1"/>
        <v>134000</v>
      </c>
      <c r="C32" s="66" t="str">
        <f t="shared" si="4"/>
        <v>135FFF</v>
      </c>
      <c r="D32" s="66">
        <f t="shared" si="2"/>
        <v>8192</v>
      </c>
      <c r="E32" s="66" t="str">
        <f t="shared" si="0"/>
        <v>2000</v>
      </c>
      <c r="F32" s="67" t="s">
        <v>148</v>
      </c>
      <c r="G32" s="66" t="s">
        <v>204</v>
      </c>
      <c r="H32" s="82">
        <v>4</v>
      </c>
      <c r="I32" s="111"/>
      <c r="J32" s="92" t="str">
        <f t="shared" si="5"/>
        <v>9A000</v>
      </c>
    </row>
    <row r="33" spans="1:11" x14ac:dyDescent="0.2">
      <c r="A33" s="67"/>
      <c r="B33" s="66" t="str">
        <f t="shared" si="1"/>
        <v>136000</v>
      </c>
      <c r="C33" s="66" t="str">
        <f t="shared" si="4"/>
        <v>137FFF</v>
      </c>
      <c r="D33" s="66">
        <f t="shared" si="2"/>
        <v>8192</v>
      </c>
      <c r="E33" s="66" t="str">
        <f t="shared" si="0"/>
        <v>2000</v>
      </c>
      <c r="F33" s="67" t="s">
        <v>148</v>
      </c>
      <c r="G33" s="66" t="s">
        <v>205</v>
      </c>
      <c r="H33" s="82">
        <v>4</v>
      </c>
      <c r="I33" s="111"/>
      <c r="J33" s="92" t="str">
        <f t="shared" si="5"/>
        <v>9B000</v>
      </c>
    </row>
    <row r="34" spans="1:11" x14ac:dyDescent="0.2">
      <c r="A34" s="67"/>
      <c r="B34" s="66" t="str">
        <f t="shared" si="1"/>
        <v>138000</v>
      </c>
      <c r="C34" s="66" t="str">
        <f t="shared" si="4"/>
        <v>139FFF</v>
      </c>
      <c r="D34" s="66">
        <f t="shared" si="2"/>
        <v>8192</v>
      </c>
      <c r="E34" s="66" t="str">
        <f t="shared" si="0"/>
        <v>2000</v>
      </c>
      <c r="F34" s="67" t="s">
        <v>148</v>
      </c>
      <c r="G34" s="66" t="s">
        <v>206</v>
      </c>
      <c r="H34" s="82">
        <v>4</v>
      </c>
      <c r="I34" s="111"/>
      <c r="J34" s="92" t="str">
        <f t="shared" si="5"/>
        <v>9C000</v>
      </c>
    </row>
    <row r="35" spans="1:11" x14ac:dyDescent="0.2">
      <c r="A35" s="67"/>
      <c r="B35" s="66" t="str">
        <f t="shared" si="1"/>
        <v>13A000</v>
      </c>
      <c r="C35" s="66" t="str">
        <f t="shared" si="4"/>
        <v>13BFFF</v>
      </c>
      <c r="D35" s="66">
        <f t="shared" si="2"/>
        <v>8192</v>
      </c>
      <c r="E35" s="66" t="str">
        <f t="shared" si="0"/>
        <v>2000</v>
      </c>
      <c r="F35" s="67" t="s">
        <v>148</v>
      </c>
      <c r="G35" s="66" t="s">
        <v>207</v>
      </c>
      <c r="H35" s="82">
        <v>4</v>
      </c>
      <c r="I35" s="111"/>
      <c r="J35" s="92" t="str">
        <f t="shared" si="5"/>
        <v>9D000</v>
      </c>
    </row>
    <row r="36" spans="1:11" x14ac:dyDescent="0.2">
      <c r="A36" s="67"/>
      <c r="B36" s="66" t="str">
        <f t="shared" si="1"/>
        <v>13C000</v>
      </c>
      <c r="C36" s="66" t="str">
        <f t="shared" si="4"/>
        <v>13DFFF</v>
      </c>
      <c r="D36" s="66">
        <f t="shared" si="2"/>
        <v>8192</v>
      </c>
      <c r="E36" s="66" t="str">
        <f t="shared" si="0"/>
        <v>2000</v>
      </c>
      <c r="F36" s="67" t="s">
        <v>148</v>
      </c>
      <c r="G36" s="66" t="s">
        <v>208</v>
      </c>
      <c r="H36" s="82">
        <v>4</v>
      </c>
      <c r="I36" s="111"/>
      <c r="J36" s="92" t="str">
        <f t="shared" si="5"/>
        <v>9E000</v>
      </c>
    </row>
    <row r="37" spans="1:11" x14ac:dyDescent="0.2">
      <c r="A37" s="67"/>
      <c r="B37" s="66" t="str">
        <f t="shared" si="1"/>
        <v>13E000</v>
      </c>
      <c r="C37" s="66" t="str">
        <f>DEC2HEX(HEX2DEC(B37)+7999)</f>
        <v>13FF3F</v>
      </c>
      <c r="D37" s="66">
        <f t="shared" si="2"/>
        <v>8000</v>
      </c>
      <c r="E37" s="66" t="str">
        <f t="shared" si="0"/>
        <v>1F40</v>
      </c>
      <c r="F37" s="67" t="s">
        <v>148</v>
      </c>
      <c r="G37" s="104" t="s">
        <v>209</v>
      </c>
      <c r="H37" s="107">
        <v>4</v>
      </c>
      <c r="I37" s="111"/>
      <c r="J37" s="92" t="str">
        <f>DEC2HEX((HEX2DEC(C36)+1)/2)</f>
        <v>9F000</v>
      </c>
    </row>
    <row r="38" spans="1:11" x14ac:dyDescent="0.2">
      <c r="A38" s="67"/>
      <c r="B38" s="66" t="str">
        <f t="shared" si="1"/>
        <v>13FF40</v>
      </c>
      <c r="C38" s="66" t="str">
        <f>DEC2HEX(HEX2DEC(B38)+3)</f>
        <v>13FF43</v>
      </c>
      <c r="D38" s="66">
        <f t="shared" si="2"/>
        <v>4</v>
      </c>
      <c r="E38" s="66" t="str">
        <f t="shared" si="0"/>
        <v>4</v>
      </c>
      <c r="F38" s="67" t="s">
        <v>227</v>
      </c>
      <c r="G38" s="105"/>
      <c r="H38" s="108"/>
      <c r="I38" s="111"/>
      <c r="J38" s="92" t="str">
        <f t="shared" si="5"/>
        <v>9FFA0</v>
      </c>
    </row>
    <row r="39" spans="1:11" x14ac:dyDescent="0.2">
      <c r="A39" s="67"/>
      <c r="B39" s="66" t="str">
        <f t="shared" si="1"/>
        <v>13FF44</v>
      </c>
      <c r="C39" s="66" t="str">
        <f>DEC2HEX(HEX2DEC(B39)+102)</f>
        <v>13FFAA</v>
      </c>
      <c r="D39" s="66">
        <f t="shared" si="2"/>
        <v>103</v>
      </c>
      <c r="E39" s="66" t="str">
        <f>DEC2HEX(D39)</f>
        <v>67</v>
      </c>
      <c r="F39" s="67" t="s">
        <v>224</v>
      </c>
      <c r="G39" s="105"/>
      <c r="H39" s="108"/>
      <c r="I39" s="111"/>
      <c r="J39" s="92" t="str">
        <f t="shared" si="5"/>
        <v>9FFA2</v>
      </c>
    </row>
    <row r="40" spans="1:11" x14ac:dyDescent="0.2">
      <c r="A40" s="67"/>
      <c r="B40" s="66" t="str">
        <f t="shared" si="1"/>
        <v>13FFAB</v>
      </c>
      <c r="C40" s="66" t="str">
        <f>DEC2HEX(HEX2DEC(B40)+4)</f>
        <v>13FFAF</v>
      </c>
      <c r="D40" s="66">
        <f t="shared" si="2"/>
        <v>5</v>
      </c>
      <c r="E40" s="66" t="str">
        <f>DEC2HEX(D40)</f>
        <v>5</v>
      </c>
      <c r="F40" s="67" t="s">
        <v>225</v>
      </c>
      <c r="G40" s="105"/>
      <c r="H40" s="108"/>
      <c r="I40" s="111"/>
      <c r="J40" s="92" t="str">
        <f t="shared" si="5"/>
        <v>9FFD5</v>
      </c>
    </row>
    <row r="41" spans="1:11" x14ac:dyDescent="0.2">
      <c r="A41" s="67"/>
      <c r="B41" s="66" t="str">
        <f>DEC2HEX(HEX2DEC(C40)+1)</f>
        <v>13FFB0</v>
      </c>
      <c r="C41" s="66" t="str">
        <f>DEC2HEX(HEX2DEC(B41)+3)</f>
        <v>13FFB3</v>
      </c>
      <c r="D41" s="66">
        <f t="shared" si="2"/>
        <v>4</v>
      </c>
      <c r="E41" s="66" t="str">
        <f t="shared" si="0"/>
        <v>4</v>
      </c>
      <c r="F41" s="67" t="s">
        <v>220</v>
      </c>
      <c r="G41" s="105"/>
      <c r="H41" s="108"/>
      <c r="I41" s="111"/>
      <c r="J41" s="92" t="str">
        <f t="shared" si="5"/>
        <v>9FFD8</v>
      </c>
    </row>
    <row r="42" spans="1:11" x14ac:dyDescent="0.2">
      <c r="A42" s="67"/>
      <c r="B42" s="66" t="str">
        <f>DEC2HEX(HEX2DEC(C41)+1)</f>
        <v>13FFB4</v>
      </c>
      <c r="C42" s="66" t="str">
        <f>DEC2HEX(HEX2DEC(B42)+1)</f>
        <v>13FFB5</v>
      </c>
      <c r="D42" s="66">
        <f t="shared" si="2"/>
        <v>2</v>
      </c>
      <c r="E42" s="66" t="str">
        <f t="shared" si="0"/>
        <v>2</v>
      </c>
      <c r="F42" s="67" t="s">
        <v>219</v>
      </c>
      <c r="G42" s="105"/>
      <c r="H42" s="108"/>
      <c r="I42" s="111"/>
      <c r="J42" s="92" t="str">
        <f t="shared" si="5"/>
        <v>9FFDA</v>
      </c>
    </row>
    <row r="43" spans="1:11" x14ac:dyDescent="0.2">
      <c r="A43" s="67"/>
      <c r="B43" s="66" t="str">
        <f t="shared" si="1"/>
        <v>13FFB6</v>
      </c>
      <c r="C43" s="66" t="str">
        <f>DEC2HEX(HEX2DEC(B43)+31)</f>
        <v>13FFD5</v>
      </c>
      <c r="D43" s="66">
        <f t="shared" si="2"/>
        <v>32</v>
      </c>
      <c r="E43" s="66" t="str">
        <f t="shared" si="0"/>
        <v>20</v>
      </c>
      <c r="F43" s="67" t="s">
        <v>210</v>
      </c>
      <c r="G43" s="105"/>
      <c r="H43" s="108"/>
      <c r="I43" s="111"/>
      <c r="J43" s="92" t="str">
        <f t="shared" si="5"/>
        <v>9FFDB</v>
      </c>
      <c r="K43" t="s">
        <v>147</v>
      </c>
    </row>
    <row r="44" spans="1:11" x14ac:dyDescent="0.2">
      <c r="A44" s="67"/>
      <c r="B44" s="66" t="str">
        <f t="shared" si="1"/>
        <v>13FFD6</v>
      </c>
      <c r="C44" s="66" t="str">
        <f>DEC2HEX(HEX2DEC(B44)+1)</f>
        <v>13FFD7</v>
      </c>
      <c r="D44" s="66">
        <f t="shared" si="2"/>
        <v>2</v>
      </c>
      <c r="E44" s="66" t="str">
        <f t="shared" si="0"/>
        <v>2</v>
      </c>
      <c r="F44" s="67" t="s">
        <v>154</v>
      </c>
      <c r="G44" s="105"/>
      <c r="H44" s="108"/>
      <c r="I44" s="111"/>
      <c r="J44" s="92" t="str">
        <f t="shared" si="5"/>
        <v>9FFEB</v>
      </c>
      <c r="K44" t="s">
        <v>147</v>
      </c>
    </row>
    <row r="45" spans="1:11" x14ac:dyDescent="0.2">
      <c r="A45" s="67"/>
      <c r="B45" s="66" t="str">
        <f t="shared" si="1"/>
        <v>13FFD8</v>
      </c>
      <c r="C45" s="66" t="str">
        <f>DEC2HEX(HEX2DEC(B45)+3)</f>
        <v>13FFDB</v>
      </c>
      <c r="D45" s="66">
        <f t="shared" si="2"/>
        <v>4</v>
      </c>
      <c r="E45" s="66" t="str">
        <f t="shared" si="0"/>
        <v>4</v>
      </c>
      <c r="F45" s="67" t="s">
        <v>155</v>
      </c>
      <c r="G45" s="105"/>
      <c r="H45" s="108"/>
      <c r="I45" s="111"/>
      <c r="J45" s="92" t="str">
        <f t="shared" si="5"/>
        <v>9FFEC</v>
      </c>
      <c r="K45" t="s">
        <v>147</v>
      </c>
    </row>
    <row r="46" spans="1:11" x14ac:dyDescent="0.2">
      <c r="A46" s="67"/>
      <c r="B46" s="66" t="str">
        <f t="shared" si="1"/>
        <v>13FFDC</v>
      </c>
      <c r="C46" s="66" t="str">
        <f>DEC2HEX(HEX2DEC(B46)+3)</f>
        <v>13FFDF</v>
      </c>
      <c r="D46" s="66">
        <f t="shared" si="2"/>
        <v>4</v>
      </c>
      <c r="E46" s="66" t="str">
        <f t="shared" si="0"/>
        <v>4</v>
      </c>
      <c r="F46" s="67" t="s">
        <v>150</v>
      </c>
      <c r="G46" s="105"/>
      <c r="H46" s="108"/>
      <c r="I46" s="111"/>
      <c r="J46" s="92" t="str">
        <f t="shared" si="5"/>
        <v>9FFEE</v>
      </c>
      <c r="K46" t="s">
        <v>147</v>
      </c>
    </row>
    <row r="47" spans="1:11" x14ac:dyDescent="0.2">
      <c r="A47" s="67"/>
      <c r="B47" s="66" t="str">
        <f t="shared" si="1"/>
        <v>13FFE0</v>
      </c>
      <c r="C47" s="66" t="str">
        <f>DEC2HEX(HEX2DEC(B47)+31)</f>
        <v>13FFFF</v>
      </c>
      <c r="D47" s="66">
        <f t="shared" si="2"/>
        <v>32</v>
      </c>
      <c r="E47" s="66" t="str">
        <f t="shared" si="0"/>
        <v>20</v>
      </c>
      <c r="F47" s="67" t="s">
        <v>158</v>
      </c>
      <c r="G47" s="106"/>
      <c r="H47" s="109"/>
      <c r="I47" s="112"/>
      <c r="J47" s="92" t="str">
        <f t="shared" si="5"/>
        <v>9FFF0</v>
      </c>
      <c r="K47" t="s">
        <v>147</v>
      </c>
    </row>
  </sheetData>
  <mergeCells count="6">
    <mergeCell ref="G37:G47"/>
    <mergeCell ref="H37:H47"/>
    <mergeCell ref="I11:I47"/>
    <mergeCell ref="I4:I10"/>
    <mergeCell ref="H7:H10"/>
    <mergeCell ref="G7:G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zoomScale="130" zoomScaleNormal="130" workbookViewId="0">
      <selection activeCell="F22" sqref="F22"/>
    </sheetView>
  </sheetViews>
  <sheetFormatPr defaultRowHeight="12.75" x14ac:dyDescent="0.2"/>
  <cols>
    <col min="1" max="1" width="12" customWidth="1"/>
    <col min="2" max="2" width="20.7109375" customWidth="1"/>
    <col min="3" max="3" width="18.85546875" customWidth="1"/>
    <col min="4" max="4" width="17.42578125" customWidth="1"/>
    <col min="5" max="5" width="20.140625" customWidth="1"/>
    <col min="6" max="6" width="30" customWidth="1"/>
    <col min="7" max="7" width="22" customWidth="1"/>
    <col min="8" max="8" width="25.7109375" customWidth="1"/>
    <col min="9" max="9" width="31" customWidth="1"/>
    <col min="10" max="10" width="44" customWidth="1"/>
  </cols>
  <sheetData>
    <row r="1" spans="1:10" x14ac:dyDescent="0.2">
      <c r="A1" s="59" t="s">
        <v>140</v>
      </c>
      <c r="B1" s="59" t="s">
        <v>141</v>
      </c>
      <c r="C1" s="59" t="s">
        <v>142</v>
      </c>
      <c r="D1" s="59" t="s">
        <v>177</v>
      </c>
      <c r="E1" s="60" t="s">
        <v>143</v>
      </c>
      <c r="F1" s="60" t="s">
        <v>144</v>
      </c>
      <c r="G1" s="60" t="s">
        <v>135</v>
      </c>
      <c r="H1" s="60" t="s">
        <v>178</v>
      </c>
      <c r="I1" s="60" t="s">
        <v>145</v>
      </c>
    </row>
    <row r="2" spans="1:10" x14ac:dyDescent="0.2">
      <c r="A2" s="61"/>
      <c r="B2" s="61"/>
      <c r="C2" s="61"/>
      <c r="D2" s="61"/>
      <c r="E2" s="61"/>
      <c r="G2" s="62"/>
      <c r="H2" s="2"/>
    </row>
    <row r="3" spans="1:10" x14ac:dyDescent="0.2">
      <c r="A3" s="63" t="s">
        <v>146</v>
      </c>
      <c r="B3" s="63">
        <v>80000000</v>
      </c>
      <c r="C3" s="63" t="s">
        <v>213</v>
      </c>
      <c r="D3" s="63">
        <f>HEX2DEC(C3)-HEX2DEC(B3)+1</f>
        <v>16384</v>
      </c>
      <c r="E3" s="63" t="str">
        <f t="shared" ref="E3:E32" si="0">DEC2HEX(D3)</f>
        <v>4000</v>
      </c>
      <c r="F3" s="65" t="s">
        <v>131</v>
      </c>
      <c r="G3" s="63" t="s">
        <v>159</v>
      </c>
      <c r="H3" s="72">
        <v>16</v>
      </c>
      <c r="I3" s="102" t="s">
        <v>131</v>
      </c>
    </row>
    <row r="4" spans="1:10" x14ac:dyDescent="0.2">
      <c r="A4" s="63" t="s">
        <v>147</v>
      </c>
      <c r="B4" s="63" t="str">
        <f>DEC2HEX(HEX2DEC(C3)+1)</f>
        <v>80004000</v>
      </c>
      <c r="C4" s="63" t="str">
        <f>DEC2HEX(HEX2DEC(B4)+16383)</f>
        <v>80007FFF</v>
      </c>
      <c r="D4" s="63">
        <f>HEX2DEC(C4)-HEX2DEC(B4)+1</f>
        <v>16384</v>
      </c>
      <c r="E4" s="63" t="str">
        <f t="shared" si="0"/>
        <v>4000</v>
      </c>
      <c r="F4" s="65" t="s">
        <v>131</v>
      </c>
      <c r="G4" s="63" t="s">
        <v>160</v>
      </c>
      <c r="H4" s="72">
        <v>16</v>
      </c>
      <c r="I4" s="102"/>
    </row>
    <row r="5" spans="1:10" x14ac:dyDescent="0.2">
      <c r="A5" s="63" t="s">
        <v>147</v>
      </c>
      <c r="B5" s="63" t="str">
        <f t="shared" ref="B5:B32" si="1">DEC2HEX(HEX2DEC(C4)+1)</f>
        <v>80008000</v>
      </c>
      <c r="C5" s="63" t="str">
        <f>DEC2HEX(HEX2DEC(B5)+16383)</f>
        <v>8000BFFF</v>
      </c>
      <c r="D5" s="63">
        <f t="shared" ref="D5:D27" si="2">HEX2DEC(C5)-HEX2DEC(B5)+1</f>
        <v>16384</v>
      </c>
      <c r="E5" s="63" t="str">
        <f t="shared" si="0"/>
        <v>4000</v>
      </c>
      <c r="F5" s="65" t="s">
        <v>131</v>
      </c>
      <c r="G5" s="63" t="s">
        <v>161</v>
      </c>
      <c r="H5" s="72">
        <v>16</v>
      </c>
      <c r="I5" s="102"/>
    </row>
    <row r="6" spans="1:10" ht="12.75" customHeight="1" x14ac:dyDescent="0.2">
      <c r="A6" s="63" t="s">
        <v>147</v>
      </c>
      <c r="B6" s="63" t="str">
        <f t="shared" si="1"/>
        <v>8000C000</v>
      </c>
      <c r="C6" s="63" t="str">
        <f>DEC2HEX(HEX2DEC(B6)+16377)</f>
        <v>8000FFF9</v>
      </c>
      <c r="D6" s="63">
        <f t="shared" si="2"/>
        <v>16378</v>
      </c>
      <c r="E6" s="63" t="str">
        <f t="shared" si="0"/>
        <v>3FFA</v>
      </c>
      <c r="F6" s="65" t="s">
        <v>131</v>
      </c>
      <c r="G6" s="96" t="s">
        <v>162</v>
      </c>
      <c r="H6" s="99">
        <v>16</v>
      </c>
      <c r="I6" s="102"/>
    </row>
    <row r="7" spans="1:10" x14ac:dyDescent="0.2">
      <c r="A7" s="63"/>
      <c r="B7" s="63" t="str">
        <f>DEC2HEX(HEX2DEC(C6)+1)</f>
        <v>8000FFFA</v>
      </c>
      <c r="C7" s="63" t="str">
        <f>DEC2HEX(HEX2DEC(B7)+1)</f>
        <v>8000FFFB</v>
      </c>
      <c r="D7" s="63">
        <f t="shared" si="2"/>
        <v>2</v>
      </c>
      <c r="E7" s="63" t="str">
        <f t="shared" si="0"/>
        <v>2</v>
      </c>
      <c r="F7" s="65" t="s">
        <v>157</v>
      </c>
      <c r="G7" s="96"/>
      <c r="H7" s="99"/>
      <c r="I7" s="102"/>
      <c r="J7" t="s">
        <v>216</v>
      </c>
    </row>
    <row r="8" spans="1:10" x14ac:dyDescent="0.2">
      <c r="A8" s="63"/>
      <c r="B8" s="63" t="str">
        <f>DEC2HEX(HEX2DEC(C7)+1)</f>
        <v>8000FFFC</v>
      </c>
      <c r="C8" s="63" t="str">
        <f>DEC2HEX(HEX2DEC(B8)+3)</f>
        <v>8000FFFF</v>
      </c>
      <c r="D8" s="63">
        <f t="shared" si="2"/>
        <v>4</v>
      </c>
      <c r="E8" s="63" t="str">
        <f t="shared" si="0"/>
        <v>4</v>
      </c>
      <c r="F8" s="65" t="s">
        <v>156</v>
      </c>
      <c r="G8" s="98"/>
      <c r="H8" s="101"/>
      <c r="I8" s="102"/>
      <c r="J8" t="s">
        <v>217</v>
      </c>
    </row>
    <row r="9" spans="1:10" x14ac:dyDescent="0.2">
      <c r="A9" s="69" t="s">
        <v>147</v>
      </c>
      <c r="B9" s="69" t="str">
        <f>DEC2HEX(HEX2DEC(C8)+1)</f>
        <v>80010000</v>
      </c>
      <c r="C9" s="69" t="str">
        <f>DEC2HEX(HEX2DEC(B9)+16383)</f>
        <v>80013FFF</v>
      </c>
      <c r="D9" s="69">
        <f t="shared" si="2"/>
        <v>16384</v>
      </c>
      <c r="E9" s="69" t="str">
        <f t="shared" si="0"/>
        <v>4000</v>
      </c>
      <c r="F9" s="70"/>
      <c r="G9" s="69" t="s">
        <v>163</v>
      </c>
      <c r="H9" s="71">
        <v>16</v>
      </c>
      <c r="I9" s="77" t="s">
        <v>223</v>
      </c>
    </row>
    <row r="10" spans="1:10" x14ac:dyDescent="0.2">
      <c r="A10" s="79"/>
      <c r="B10" s="79" t="str">
        <f t="shared" si="1"/>
        <v>80014000</v>
      </c>
      <c r="C10" s="79" t="str">
        <f>DEC2HEX(HEX2DEC(B10)+16383)</f>
        <v>80017FFF</v>
      </c>
      <c r="D10" s="79">
        <f t="shared" si="2"/>
        <v>16384</v>
      </c>
      <c r="E10" s="79" t="str">
        <f t="shared" si="0"/>
        <v>4000</v>
      </c>
      <c r="F10" s="46"/>
      <c r="G10" s="79" t="s">
        <v>164</v>
      </c>
      <c r="H10" s="80">
        <v>16</v>
      </c>
      <c r="I10" s="77" t="s">
        <v>223</v>
      </c>
      <c r="J10" t="s">
        <v>147</v>
      </c>
    </row>
    <row r="11" spans="1:10" ht="38.25" x14ac:dyDescent="0.2">
      <c r="A11" s="66"/>
      <c r="B11" s="66" t="str">
        <f t="shared" si="1"/>
        <v>80018000</v>
      </c>
      <c r="C11" s="66" t="str">
        <f>DEC2HEX(HEX2DEC(B11)+16383)</f>
        <v>8001BFFF</v>
      </c>
      <c r="D11" s="66">
        <f t="shared" si="2"/>
        <v>16384</v>
      </c>
      <c r="E11" s="66" t="str">
        <f t="shared" si="0"/>
        <v>4000</v>
      </c>
      <c r="F11" s="67"/>
      <c r="G11" s="66" t="s">
        <v>165</v>
      </c>
      <c r="H11" s="73">
        <v>16</v>
      </c>
      <c r="I11" s="78" t="s">
        <v>222</v>
      </c>
    </row>
    <row r="12" spans="1:10" x14ac:dyDescent="0.2">
      <c r="A12" s="70"/>
      <c r="B12" s="74" t="str">
        <f t="shared" si="1"/>
        <v>8001C000</v>
      </c>
      <c r="C12" s="74" t="str">
        <f>DEC2HEX(HEX2DEC(B12)+16383)</f>
        <v>8001FFFF</v>
      </c>
      <c r="D12" s="74">
        <f t="shared" si="2"/>
        <v>16384</v>
      </c>
      <c r="E12" s="74" t="str">
        <f t="shared" si="0"/>
        <v>4000</v>
      </c>
      <c r="F12" s="75"/>
      <c r="G12" s="74" t="s">
        <v>166</v>
      </c>
      <c r="H12" s="76">
        <v>16</v>
      </c>
      <c r="I12" s="77" t="s">
        <v>223</v>
      </c>
      <c r="J12" t="s">
        <v>147</v>
      </c>
    </row>
    <row r="13" spans="1:10" x14ac:dyDescent="0.2">
      <c r="A13" s="67" t="s">
        <v>146</v>
      </c>
      <c r="B13" s="66" t="str">
        <f t="shared" si="1"/>
        <v>80020000</v>
      </c>
      <c r="C13" s="66" t="str">
        <f t="shared" ref="C13:C20" si="3">DEC2HEX(HEX2DEC(B13)+32767)</f>
        <v>80027FFF</v>
      </c>
      <c r="D13" s="66">
        <f t="shared" si="2"/>
        <v>32768</v>
      </c>
      <c r="E13" s="66" t="str">
        <f t="shared" si="0"/>
        <v>8000</v>
      </c>
      <c r="F13" s="67" t="s">
        <v>148</v>
      </c>
      <c r="G13" s="66" t="s">
        <v>167</v>
      </c>
      <c r="H13" s="73">
        <v>32</v>
      </c>
      <c r="I13" s="103" t="s">
        <v>148</v>
      </c>
    </row>
    <row r="14" spans="1:10" x14ac:dyDescent="0.2">
      <c r="A14" s="67"/>
      <c r="B14" s="66" t="str">
        <f t="shared" si="1"/>
        <v>80028000</v>
      </c>
      <c r="C14" s="66" t="str">
        <f t="shared" si="3"/>
        <v>8002FFFF</v>
      </c>
      <c r="D14" s="66">
        <f t="shared" si="2"/>
        <v>32768</v>
      </c>
      <c r="E14" s="66" t="str">
        <f t="shared" si="0"/>
        <v>8000</v>
      </c>
      <c r="F14" s="67" t="s">
        <v>148</v>
      </c>
      <c r="G14" s="66" t="s">
        <v>168</v>
      </c>
      <c r="H14" s="73">
        <v>32</v>
      </c>
      <c r="I14" s="103"/>
    </row>
    <row r="15" spans="1:10" x14ac:dyDescent="0.2">
      <c r="A15" s="67"/>
      <c r="B15" s="66" t="str">
        <f t="shared" si="1"/>
        <v>80030000</v>
      </c>
      <c r="C15" s="66" t="str">
        <f t="shared" si="3"/>
        <v>80037FFF</v>
      </c>
      <c r="D15" s="66">
        <f t="shared" si="2"/>
        <v>32768</v>
      </c>
      <c r="E15" s="66" t="str">
        <f t="shared" si="0"/>
        <v>8000</v>
      </c>
      <c r="F15" s="67" t="s">
        <v>148</v>
      </c>
      <c r="G15" s="66" t="s">
        <v>169</v>
      </c>
      <c r="H15" s="73">
        <v>32</v>
      </c>
      <c r="I15" s="103"/>
    </row>
    <row r="16" spans="1:10" x14ac:dyDescent="0.2">
      <c r="A16" s="67"/>
      <c r="B16" s="66" t="str">
        <f t="shared" si="1"/>
        <v>80038000</v>
      </c>
      <c r="C16" s="66" t="str">
        <f t="shared" si="3"/>
        <v>8003FFFF</v>
      </c>
      <c r="D16" s="66">
        <f t="shared" si="2"/>
        <v>32768</v>
      </c>
      <c r="E16" s="66" t="str">
        <f t="shared" si="0"/>
        <v>8000</v>
      </c>
      <c r="F16" s="67" t="s">
        <v>148</v>
      </c>
      <c r="G16" s="66" t="s">
        <v>170</v>
      </c>
      <c r="H16" s="73">
        <v>32</v>
      </c>
      <c r="I16" s="103"/>
    </row>
    <row r="17" spans="1:9" x14ac:dyDescent="0.2">
      <c r="A17" s="67"/>
      <c r="B17" s="66" t="str">
        <f t="shared" si="1"/>
        <v>80040000</v>
      </c>
      <c r="C17" s="66" t="str">
        <f t="shared" si="3"/>
        <v>80047FFF</v>
      </c>
      <c r="D17" s="66">
        <f t="shared" si="2"/>
        <v>32768</v>
      </c>
      <c r="E17" s="66" t="str">
        <f t="shared" si="0"/>
        <v>8000</v>
      </c>
      <c r="F17" s="67" t="s">
        <v>148</v>
      </c>
      <c r="G17" s="66" t="s">
        <v>171</v>
      </c>
      <c r="H17" s="73">
        <v>32</v>
      </c>
      <c r="I17" s="103"/>
    </row>
    <row r="18" spans="1:9" x14ac:dyDescent="0.2">
      <c r="A18" s="67"/>
      <c r="B18" s="66" t="str">
        <f t="shared" si="1"/>
        <v>80048000</v>
      </c>
      <c r="C18" s="66" t="str">
        <f t="shared" si="3"/>
        <v>8004FFFF</v>
      </c>
      <c r="D18" s="66">
        <f t="shared" si="2"/>
        <v>32768</v>
      </c>
      <c r="E18" s="66" t="str">
        <f t="shared" si="0"/>
        <v>8000</v>
      </c>
      <c r="F18" s="67" t="s">
        <v>148</v>
      </c>
      <c r="G18" s="66" t="s">
        <v>172</v>
      </c>
      <c r="H18" s="73">
        <v>32</v>
      </c>
      <c r="I18" s="103"/>
    </row>
    <row r="19" spans="1:9" x14ac:dyDescent="0.2">
      <c r="A19" s="67"/>
      <c r="B19" s="66" t="str">
        <f t="shared" si="1"/>
        <v>80050000</v>
      </c>
      <c r="C19" s="66" t="str">
        <f t="shared" si="3"/>
        <v>80057FFF</v>
      </c>
      <c r="D19" s="66">
        <f t="shared" si="2"/>
        <v>32768</v>
      </c>
      <c r="E19" s="66" t="str">
        <f t="shared" si="0"/>
        <v>8000</v>
      </c>
      <c r="F19" s="67" t="s">
        <v>148</v>
      </c>
      <c r="G19" s="66" t="s">
        <v>173</v>
      </c>
      <c r="H19" s="73">
        <v>32</v>
      </c>
      <c r="I19" s="103"/>
    </row>
    <row r="20" spans="1:9" x14ac:dyDescent="0.2">
      <c r="A20" s="67"/>
      <c r="B20" s="66" t="str">
        <f t="shared" si="1"/>
        <v>80058000</v>
      </c>
      <c r="C20" s="66" t="str">
        <f t="shared" si="3"/>
        <v>8005FFFF</v>
      </c>
      <c r="D20" s="66">
        <f t="shared" si="2"/>
        <v>32768</v>
      </c>
      <c r="E20" s="66" t="str">
        <f t="shared" si="0"/>
        <v>8000</v>
      </c>
      <c r="F20" s="67" t="s">
        <v>148</v>
      </c>
      <c r="G20" s="66" t="s">
        <v>174</v>
      </c>
      <c r="H20" s="73">
        <v>32</v>
      </c>
      <c r="I20" s="103"/>
    </row>
    <row r="21" spans="1:9" x14ac:dyDescent="0.2">
      <c r="A21" s="67"/>
      <c r="B21" s="66" t="str">
        <f t="shared" si="1"/>
        <v>80060000</v>
      </c>
      <c r="C21" s="66" t="str">
        <f>DEC2HEX(HEX2DEC(B21)+3055)</f>
        <v>80060BEF</v>
      </c>
      <c r="D21" s="66">
        <f t="shared" si="2"/>
        <v>3056</v>
      </c>
      <c r="E21" s="66" t="str">
        <f t="shared" si="0"/>
        <v>BF0</v>
      </c>
      <c r="F21" s="67" t="s">
        <v>148</v>
      </c>
      <c r="G21" s="104" t="s">
        <v>175</v>
      </c>
      <c r="H21" s="110">
        <v>64</v>
      </c>
      <c r="I21" s="103"/>
    </row>
    <row r="22" spans="1:9" x14ac:dyDescent="0.2">
      <c r="A22" s="67"/>
      <c r="B22" s="66" t="str">
        <f t="shared" si="1"/>
        <v>80060BF0</v>
      </c>
      <c r="C22" s="66" t="str">
        <f>DEC2HEX(HEX2DEC(B22)+3)</f>
        <v>80060BF3</v>
      </c>
      <c r="D22" s="66">
        <f t="shared" si="2"/>
        <v>4</v>
      </c>
      <c r="E22" s="66" t="str">
        <f t="shared" si="0"/>
        <v>4</v>
      </c>
      <c r="F22" s="67" t="s">
        <v>227</v>
      </c>
      <c r="G22" s="105"/>
      <c r="H22" s="111"/>
      <c r="I22" s="103"/>
    </row>
    <row r="23" spans="1:9" x14ac:dyDescent="0.2">
      <c r="A23" s="67"/>
      <c r="B23" s="66" t="str">
        <f t="shared" si="1"/>
        <v>80060BF4</v>
      </c>
      <c r="C23" s="66" t="str">
        <f>DEC2HEX(HEX2DEC(B23)+62475)</f>
        <v>8006FFFF</v>
      </c>
      <c r="D23" s="66">
        <f t="shared" si="2"/>
        <v>62476</v>
      </c>
      <c r="E23" s="66" t="str">
        <f t="shared" si="0"/>
        <v>F40C</v>
      </c>
      <c r="F23" s="67" t="s">
        <v>226</v>
      </c>
      <c r="G23" s="106"/>
      <c r="H23" s="112"/>
      <c r="I23" s="103"/>
    </row>
    <row r="24" spans="1:9" x14ac:dyDescent="0.2">
      <c r="A24" s="67"/>
      <c r="B24" s="66" t="str">
        <f>DEC2HEX(HEX2DEC(C23)+1)</f>
        <v>80070000</v>
      </c>
      <c r="C24" s="66" t="str">
        <f>DEC2HEX(HEX2DEC(B24)+65450)</f>
        <v>8007FFAA</v>
      </c>
      <c r="D24" s="66">
        <f t="shared" si="2"/>
        <v>65451</v>
      </c>
      <c r="E24" s="66" t="str">
        <f t="shared" si="0"/>
        <v>FFAB</v>
      </c>
      <c r="F24" s="67" t="s">
        <v>148</v>
      </c>
      <c r="G24" s="116" t="s">
        <v>176</v>
      </c>
      <c r="H24" s="110">
        <v>64</v>
      </c>
      <c r="I24" s="103"/>
    </row>
    <row r="25" spans="1:9" x14ac:dyDescent="0.2">
      <c r="A25" s="67"/>
      <c r="B25" s="66" t="str">
        <f>DEC2HEX(HEX2DEC(C24)+1)</f>
        <v>8007FFAB</v>
      </c>
      <c r="C25" s="66" t="str">
        <f>DEC2HEX(HEX2DEC(B25)+4)</f>
        <v>8007FFAF</v>
      </c>
      <c r="D25" s="66">
        <f t="shared" si="2"/>
        <v>5</v>
      </c>
      <c r="E25" s="66" t="str">
        <f t="shared" si="0"/>
        <v>5</v>
      </c>
      <c r="F25" s="67" t="s">
        <v>225</v>
      </c>
      <c r="G25" s="117"/>
      <c r="H25" s="111"/>
      <c r="I25" s="103"/>
    </row>
    <row r="26" spans="1:9" x14ac:dyDescent="0.2">
      <c r="A26" s="67"/>
      <c r="B26" s="66" t="str">
        <f>DEC2HEX(HEX2DEC(C25)+1)</f>
        <v>8007FFB0</v>
      </c>
      <c r="C26" s="66" t="str">
        <f>DEC2HEX(HEX2DEC(B26)+3)</f>
        <v>8007FFB3</v>
      </c>
      <c r="D26" s="66">
        <f t="shared" si="2"/>
        <v>4</v>
      </c>
      <c r="E26" s="66" t="str">
        <f t="shared" si="0"/>
        <v>4</v>
      </c>
      <c r="F26" s="67" t="s">
        <v>215</v>
      </c>
      <c r="G26" s="117"/>
      <c r="H26" s="111"/>
      <c r="I26" s="103"/>
    </row>
    <row r="27" spans="1:9" x14ac:dyDescent="0.2">
      <c r="A27" s="67"/>
      <c r="B27" s="66" t="str">
        <f t="shared" si="1"/>
        <v>8007FFB4</v>
      </c>
      <c r="C27" s="66" t="str">
        <f>DEC2HEX(HEX2DEC(B27)+1)</f>
        <v>8007FFB5</v>
      </c>
      <c r="D27" s="66">
        <f t="shared" si="2"/>
        <v>2</v>
      </c>
      <c r="E27" s="66" t="str">
        <f t="shared" si="0"/>
        <v>2</v>
      </c>
      <c r="F27" s="67" t="s">
        <v>219</v>
      </c>
      <c r="G27" s="117"/>
      <c r="H27" s="111"/>
      <c r="I27" s="103"/>
    </row>
    <row r="28" spans="1:9" x14ac:dyDescent="0.2">
      <c r="A28" s="67"/>
      <c r="B28" s="66" t="str">
        <f t="shared" si="1"/>
        <v>8007FFB6</v>
      </c>
      <c r="C28" s="66" t="str">
        <f>DEC2HEX(HEX2DEC(B28)+31)</f>
        <v>8007FFD5</v>
      </c>
      <c r="D28" s="66">
        <f>HEX2DEC(C28)-HEX2DEC(B28)+1</f>
        <v>32</v>
      </c>
      <c r="E28" s="66" t="str">
        <f t="shared" si="0"/>
        <v>20</v>
      </c>
      <c r="F28" s="67" t="s">
        <v>212</v>
      </c>
      <c r="G28" s="117"/>
      <c r="H28" s="111"/>
      <c r="I28" s="103"/>
    </row>
    <row r="29" spans="1:9" x14ac:dyDescent="0.2">
      <c r="A29" s="67"/>
      <c r="B29" s="66" t="str">
        <f t="shared" si="1"/>
        <v>8007FFD6</v>
      </c>
      <c r="C29" s="66" t="str">
        <f>DEC2HEX(HEX2DEC(B29)+1)</f>
        <v>8007FFD7</v>
      </c>
      <c r="D29" s="66">
        <f>HEX2DEC(C29)-HEX2DEC(B29)+1</f>
        <v>2</v>
      </c>
      <c r="E29" s="66" t="str">
        <f t="shared" si="0"/>
        <v>2</v>
      </c>
      <c r="F29" s="67" t="s">
        <v>154</v>
      </c>
      <c r="G29" s="117"/>
      <c r="H29" s="111"/>
      <c r="I29" s="103"/>
    </row>
    <row r="30" spans="1:9" x14ac:dyDescent="0.2">
      <c r="A30" s="67"/>
      <c r="B30" s="66" t="str">
        <f t="shared" si="1"/>
        <v>8007FFD8</v>
      </c>
      <c r="C30" s="66" t="str">
        <f>DEC2HEX(HEX2DEC(B30)+3)</f>
        <v>8007FFDB</v>
      </c>
      <c r="D30" s="66">
        <f>HEX2DEC(C30)-HEX2DEC(B30)+1</f>
        <v>4</v>
      </c>
      <c r="E30" s="66" t="str">
        <f t="shared" si="0"/>
        <v>4</v>
      </c>
      <c r="F30" s="67" t="s">
        <v>218</v>
      </c>
      <c r="G30" s="117"/>
      <c r="H30" s="111"/>
      <c r="I30" s="103"/>
    </row>
    <row r="31" spans="1:9" x14ac:dyDescent="0.2">
      <c r="A31" s="67"/>
      <c r="B31" s="66" t="str">
        <f t="shared" si="1"/>
        <v>8007FFDC</v>
      </c>
      <c r="C31" s="66" t="str">
        <f>DEC2HEX(HEX2DEC(B31)+3)</f>
        <v>8007FFDF</v>
      </c>
      <c r="D31" s="66">
        <f>HEX2DEC(C31)-HEX2DEC(B31)+1</f>
        <v>4</v>
      </c>
      <c r="E31" s="66" t="str">
        <f t="shared" si="0"/>
        <v>4</v>
      </c>
      <c r="F31" s="67" t="s">
        <v>150</v>
      </c>
      <c r="G31" s="117"/>
      <c r="H31" s="111"/>
      <c r="I31" s="103"/>
    </row>
    <row r="32" spans="1:9" x14ac:dyDescent="0.2">
      <c r="A32" s="67"/>
      <c r="B32" s="66" t="str">
        <f t="shared" si="1"/>
        <v>8007FFE0</v>
      </c>
      <c r="C32" s="66" t="str">
        <f>DEC2HEX(HEX2DEC(B32)+31)</f>
        <v>8007FFFF</v>
      </c>
      <c r="D32" s="66">
        <f>HEX2DEC(C32)-HEX2DEC(B32)+1</f>
        <v>32</v>
      </c>
      <c r="E32" s="66" t="str">
        <f t="shared" si="0"/>
        <v>20</v>
      </c>
      <c r="F32" s="67" t="s">
        <v>158</v>
      </c>
      <c r="G32" s="118"/>
      <c r="H32" s="112"/>
      <c r="I32" s="103"/>
    </row>
    <row r="38" spans="2:3" x14ac:dyDescent="0.2">
      <c r="B38" t="s">
        <v>147</v>
      </c>
      <c r="C38" t="s">
        <v>147</v>
      </c>
    </row>
  </sheetData>
  <mergeCells count="8">
    <mergeCell ref="G24:G32"/>
    <mergeCell ref="H24:H32"/>
    <mergeCell ref="I3:I8"/>
    <mergeCell ref="G6:G8"/>
    <mergeCell ref="H6:H8"/>
    <mergeCell ref="I13:I32"/>
    <mergeCell ref="G21:G23"/>
    <mergeCell ref="H21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F280049</vt:lpstr>
      <vt:lpstr>TC213</vt:lpstr>
      <vt:lpstr>TMS320F240049_R0</vt:lpstr>
      <vt:lpstr>TMS320F240049_R1</vt:lpstr>
      <vt:lpstr>TC213_R0</vt:lpstr>
    </vt:vector>
  </TitlesOfParts>
  <Company>Delta Energy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Eggink</dc:creator>
  <cp:lastModifiedBy>Dan Vasilescu</cp:lastModifiedBy>
  <cp:lastPrinted>2010-06-28T07:23:26Z</cp:lastPrinted>
  <dcterms:created xsi:type="dcterms:W3CDTF">2010-06-14T08:13:40Z</dcterms:created>
  <dcterms:modified xsi:type="dcterms:W3CDTF">2023-10-13T14:29:55Z</dcterms:modified>
</cp:coreProperties>
</file>