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F:\DATA_ANALYTICS\excel\excel-project-coffee-sales-main\"/>
    </mc:Choice>
  </mc:AlternateContent>
  <xr:revisionPtr revIDLastSave="0" documentId="13_ncr:1_{216BAD7F-FCEA-4F74-9B68-7FCB50D0AFA8}" xr6:coauthVersionLast="47" xr6:coauthVersionMax="47" xr10:uidLastSave="{00000000-0000-0000-0000-000000000000}"/>
  <bookViews>
    <workbookView xWindow="-120" yWindow="-120" windowWidth="20730" windowHeight="11160" xr2:uid="{00000000-000D-0000-FFFF-FFFF00000000}"/>
  </bookViews>
  <sheets>
    <sheet name="Dashboard" sheetId="22" r:id="rId1"/>
    <sheet name="Total_Sales" sheetId="18" r:id="rId2"/>
    <sheet name="country_barchart" sheetId="19"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data">products!$A$2:$G$49</definedName>
    <definedName name="header">products!$A$1:$G$1</definedName>
    <definedName name="NativeTimeline_Order_Date">#N/A</definedName>
    <definedName name="prod">products!$A$2:$A$49</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c r="I3" i="17"/>
  <c r="N3" i="17" s="1"/>
  <c r="J3" i="17"/>
  <c r="O3" i="17" s="1" a="1"/>
  <c r="O3" i="17" s="1"/>
  <c r="K3" i="17"/>
  <c r="L3" i="17"/>
  <c r="M3" i="17" s="1"/>
  <c r="I4" i="17"/>
  <c r="N4" i="17" s="1"/>
  <c r="J4" i="17"/>
  <c r="O4" i="17" s="1" a="1"/>
  <c r="O4" i="17" s="1"/>
  <c r="K4" i="17"/>
  <c r="L4" i="17"/>
  <c r="M4" i="17" s="1"/>
  <c r="I5" i="17"/>
  <c r="N5" i="17" s="1"/>
  <c r="J5" i="17"/>
  <c r="O5" i="17" s="1" a="1"/>
  <c r="O5" i="17" s="1"/>
  <c r="K5" i="17"/>
  <c r="L5" i="17"/>
  <c r="M5" i="17" s="1"/>
  <c r="I6" i="17"/>
  <c r="N6" i="17" s="1"/>
  <c r="J6" i="17"/>
  <c r="O6" i="17" s="1" a="1"/>
  <c r="O6" i="17" s="1"/>
  <c r="K6" i="17"/>
  <c r="L6" i="17"/>
  <c r="M6" i="17" s="1"/>
  <c r="I7" i="17"/>
  <c r="N7" i="17" s="1"/>
  <c r="J7" i="17"/>
  <c r="O7" i="17" s="1" a="1"/>
  <c r="O7" i="17" s="1"/>
  <c r="K7" i="17"/>
  <c r="L7" i="17"/>
  <c r="M7" i="17" s="1"/>
  <c r="I8" i="17"/>
  <c r="N8" i="17" s="1"/>
  <c r="J8" i="17"/>
  <c r="O8" i="17" s="1" a="1"/>
  <c r="O8" i="17" s="1"/>
  <c r="K8" i="17"/>
  <c r="L8" i="17"/>
  <c r="M8" i="17" s="1"/>
  <c r="I9" i="17"/>
  <c r="N9" i="17" s="1"/>
  <c r="J9" i="17"/>
  <c r="O9" i="17" s="1" a="1"/>
  <c r="O9" i="17" s="1"/>
  <c r="K9" i="17"/>
  <c r="L9" i="17"/>
  <c r="M9" i="17" s="1"/>
  <c r="I10" i="17"/>
  <c r="N10" i="17" s="1"/>
  <c r="J10" i="17"/>
  <c r="O10" i="17" s="1" a="1"/>
  <c r="O10" i="17" s="1"/>
  <c r="K10" i="17"/>
  <c r="L10" i="17"/>
  <c r="M10" i="17" s="1"/>
  <c r="I11" i="17"/>
  <c r="N11" i="17" s="1"/>
  <c r="J11" i="17"/>
  <c r="O11" i="17" s="1" a="1"/>
  <c r="O11" i="17" s="1"/>
  <c r="K11" i="17"/>
  <c r="L11" i="17"/>
  <c r="M11" i="17" s="1"/>
  <c r="I12" i="17"/>
  <c r="N12" i="17" s="1"/>
  <c r="J12" i="17"/>
  <c r="O12" i="17" s="1" a="1"/>
  <c r="O12" i="17" s="1"/>
  <c r="K12" i="17"/>
  <c r="L12" i="17"/>
  <c r="M12" i="17" s="1"/>
  <c r="I13" i="17"/>
  <c r="N13" i="17" s="1"/>
  <c r="J13" i="17"/>
  <c r="O13" i="17" s="1" a="1"/>
  <c r="O13" i="17" s="1"/>
  <c r="K13" i="17"/>
  <c r="L13" i="17"/>
  <c r="M13" i="17" s="1"/>
  <c r="I14" i="17"/>
  <c r="N14" i="17" s="1"/>
  <c r="J14" i="17"/>
  <c r="O14" i="17" s="1" a="1"/>
  <c r="O14" i="17" s="1"/>
  <c r="K14" i="17"/>
  <c r="L14" i="17"/>
  <c r="M14" i="17" s="1"/>
  <c r="I15" i="17"/>
  <c r="N15" i="17" s="1"/>
  <c r="J15" i="17"/>
  <c r="O15" i="17" s="1" a="1"/>
  <c r="O15" i="17" s="1"/>
  <c r="K15" i="17"/>
  <c r="L15" i="17"/>
  <c r="M15" i="17" s="1"/>
  <c r="I16" i="17"/>
  <c r="N16" i="17" s="1"/>
  <c r="J16" i="17"/>
  <c r="O16" i="17" s="1" a="1"/>
  <c r="O16" i="17" s="1"/>
  <c r="K16" i="17"/>
  <c r="L16" i="17"/>
  <c r="M16" i="17" s="1"/>
  <c r="I17" i="17"/>
  <c r="N17" i="17" s="1"/>
  <c r="J17" i="17"/>
  <c r="O17" i="17" s="1" a="1"/>
  <c r="O17" i="17" s="1"/>
  <c r="K17" i="17"/>
  <c r="L17" i="17"/>
  <c r="M17" i="17" s="1"/>
  <c r="I18" i="17"/>
  <c r="N18" i="17" s="1"/>
  <c r="J18" i="17"/>
  <c r="O18" i="17" s="1" a="1"/>
  <c r="O18" i="17" s="1"/>
  <c r="K18" i="17"/>
  <c r="L18" i="17"/>
  <c r="M18" i="17" s="1"/>
  <c r="I19" i="17"/>
  <c r="N19" i="17" s="1"/>
  <c r="J19" i="17"/>
  <c r="O19" i="17" s="1" a="1"/>
  <c r="O19" i="17" s="1"/>
  <c r="K19" i="17"/>
  <c r="L19" i="17"/>
  <c r="M19" i="17" s="1"/>
  <c r="I20" i="17"/>
  <c r="N20" i="17" s="1"/>
  <c r="J20" i="17"/>
  <c r="O20" i="17" s="1" a="1"/>
  <c r="O20" i="17" s="1"/>
  <c r="K20" i="17"/>
  <c r="L20" i="17"/>
  <c r="M20" i="17" s="1"/>
  <c r="I21" i="17"/>
  <c r="N21" i="17" s="1"/>
  <c r="J21" i="17"/>
  <c r="O21" i="17" s="1" a="1"/>
  <c r="O21" i="17" s="1"/>
  <c r="K21" i="17"/>
  <c r="L21" i="17"/>
  <c r="M21" i="17" s="1"/>
  <c r="I22" i="17"/>
  <c r="N22" i="17" s="1"/>
  <c r="J22" i="17"/>
  <c r="O22" i="17" s="1" a="1"/>
  <c r="O22" i="17" s="1"/>
  <c r="K22" i="17"/>
  <c r="L22" i="17"/>
  <c r="M22" i="17" s="1"/>
  <c r="I23" i="17"/>
  <c r="N23" i="17" s="1"/>
  <c r="J23" i="17"/>
  <c r="O23" i="17" s="1" a="1"/>
  <c r="O23" i="17" s="1"/>
  <c r="K23" i="17"/>
  <c r="L23" i="17"/>
  <c r="M23" i="17" s="1"/>
  <c r="I24" i="17"/>
  <c r="N24" i="17" s="1"/>
  <c r="J24" i="17"/>
  <c r="O24" i="17" s="1" a="1"/>
  <c r="O24" i="17" s="1"/>
  <c r="K24" i="17"/>
  <c r="L24" i="17"/>
  <c r="M24" i="17" s="1"/>
  <c r="I25" i="17"/>
  <c r="N25" i="17" s="1"/>
  <c r="J25" i="17"/>
  <c r="O25" i="17" s="1" a="1"/>
  <c r="O25" i="17" s="1"/>
  <c r="K25" i="17"/>
  <c r="L25" i="17"/>
  <c r="M25" i="17" s="1"/>
  <c r="I26" i="17"/>
  <c r="N26" i="17" s="1"/>
  <c r="J26" i="17"/>
  <c r="O26" i="17" s="1" a="1"/>
  <c r="O26" i="17" s="1"/>
  <c r="K26" i="17"/>
  <c r="L26" i="17"/>
  <c r="M26" i="17" s="1"/>
  <c r="I27" i="17"/>
  <c r="N27" i="17" s="1"/>
  <c r="J27" i="17"/>
  <c r="O27" i="17" s="1" a="1"/>
  <c r="O27" i="17" s="1"/>
  <c r="K27" i="17"/>
  <c r="L27" i="17"/>
  <c r="M27" i="17" s="1"/>
  <c r="I28" i="17"/>
  <c r="N28" i="17" s="1"/>
  <c r="J28" i="17"/>
  <c r="O28" i="17" s="1" a="1"/>
  <c r="O28" i="17" s="1"/>
  <c r="K28" i="17"/>
  <c r="L28" i="17"/>
  <c r="M28" i="17" s="1"/>
  <c r="I29" i="17"/>
  <c r="N29" i="17" s="1"/>
  <c r="J29" i="17"/>
  <c r="O29" i="17" s="1" a="1"/>
  <c r="O29" i="17" s="1"/>
  <c r="K29" i="17"/>
  <c r="L29" i="17"/>
  <c r="M29" i="17" s="1"/>
  <c r="I30" i="17"/>
  <c r="N30" i="17" s="1"/>
  <c r="J30" i="17"/>
  <c r="O30" i="17" s="1" a="1"/>
  <c r="O30" i="17" s="1"/>
  <c r="K30" i="17"/>
  <c r="L30" i="17"/>
  <c r="M30" i="17" s="1"/>
  <c r="I31" i="17"/>
  <c r="N31" i="17" s="1"/>
  <c r="J31" i="17"/>
  <c r="O31" i="17" s="1" a="1"/>
  <c r="O31" i="17" s="1"/>
  <c r="K31" i="17"/>
  <c r="L31" i="17"/>
  <c r="M31" i="17" s="1"/>
  <c r="I32" i="17"/>
  <c r="N32" i="17" s="1"/>
  <c r="J32" i="17"/>
  <c r="O32" i="17" s="1" a="1"/>
  <c r="O32" i="17" s="1"/>
  <c r="K32" i="17"/>
  <c r="L32" i="17"/>
  <c r="M32" i="17" s="1"/>
  <c r="I33" i="17"/>
  <c r="N33" i="17" s="1"/>
  <c r="J33" i="17"/>
  <c r="O33" i="17" s="1" a="1"/>
  <c r="O33" i="17" s="1"/>
  <c r="K33" i="17"/>
  <c r="L33" i="17"/>
  <c r="M33" i="17" s="1"/>
  <c r="I34" i="17"/>
  <c r="N34" i="17" s="1"/>
  <c r="J34" i="17"/>
  <c r="O34" i="17" s="1" a="1"/>
  <c r="O34" i="17" s="1"/>
  <c r="K34" i="17"/>
  <c r="L34" i="17"/>
  <c r="M34" i="17" s="1"/>
  <c r="I35" i="17"/>
  <c r="N35" i="17" s="1"/>
  <c r="J35" i="17"/>
  <c r="O35" i="17" s="1" a="1"/>
  <c r="O35" i="17" s="1"/>
  <c r="K35" i="17"/>
  <c r="L35" i="17"/>
  <c r="M35" i="17" s="1"/>
  <c r="I36" i="17"/>
  <c r="N36" i="17" s="1"/>
  <c r="J36" i="17"/>
  <c r="O36" i="17" s="1" a="1"/>
  <c r="O36" i="17" s="1"/>
  <c r="K36" i="17"/>
  <c r="L36" i="17"/>
  <c r="M36" i="17" s="1"/>
  <c r="I37" i="17"/>
  <c r="N37" i="17" s="1"/>
  <c r="J37" i="17"/>
  <c r="O37" i="17" s="1" a="1"/>
  <c r="O37" i="17" s="1"/>
  <c r="K37" i="17"/>
  <c r="L37" i="17"/>
  <c r="M37" i="17" s="1"/>
  <c r="I38" i="17"/>
  <c r="N38" i="17" s="1"/>
  <c r="J38" i="17"/>
  <c r="O38" i="17" s="1" a="1"/>
  <c r="O38" i="17" s="1"/>
  <c r="K38" i="17"/>
  <c r="L38" i="17"/>
  <c r="M38" i="17" s="1"/>
  <c r="I39" i="17"/>
  <c r="N39" i="17" s="1"/>
  <c r="J39" i="17"/>
  <c r="O39" i="17" s="1" a="1"/>
  <c r="O39" i="17" s="1"/>
  <c r="K39" i="17"/>
  <c r="L39" i="17"/>
  <c r="M39" i="17" s="1"/>
  <c r="I40" i="17"/>
  <c r="N40" i="17" s="1"/>
  <c r="J40" i="17"/>
  <c r="O40" i="17" s="1" a="1"/>
  <c r="O40" i="17" s="1"/>
  <c r="K40" i="17"/>
  <c r="L40" i="17"/>
  <c r="M40" i="17" s="1"/>
  <c r="I41" i="17"/>
  <c r="N41" i="17" s="1"/>
  <c r="J41" i="17"/>
  <c r="O41" i="17" s="1" a="1"/>
  <c r="O41" i="17" s="1"/>
  <c r="K41" i="17"/>
  <c r="L41" i="17"/>
  <c r="M41" i="17" s="1"/>
  <c r="I42" i="17"/>
  <c r="N42" i="17" s="1"/>
  <c r="J42" i="17"/>
  <c r="O42" i="17" s="1" a="1"/>
  <c r="O42" i="17" s="1"/>
  <c r="K42" i="17"/>
  <c r="L42" i="17"/>
  <c r="M42" i="17" s="1"/>
  <c r="I43" i="17"/>
  <c r="N43" i="17" s="1"/>
  <c r="J43" i="17"/>
  <c r="O43" i="17" s="1" a="1"/>
  <c r="O43" i="17" s="1"/>
  <c r="K43" i="17"/>
  <c r="L43" i="17"/>
  <c r="M43" i="17" s="1"/>
  <c r="I44" i="17"/>
  <c r="N44" i="17" s="1"/>
  <c r="J44" i="17"/>
  <c r="O44" i="17" s="1" a="1"/>
  <c r="O44" i="17" s="1"/>
  <c r="K44" i="17"/>
  <c r="L44" i="17"/>
  <c r="M44" i="17" s="1"/>
  <c r="I45" i="17"/>
  <c r="N45" i="17" s="1"/>
  <c r="J45" i="17"/>
  <c r="O45" i="17" s="1" a="1"/>
  <c r="O45" i="17" s="1"/>
  <c r="K45" i="17"/>
  <c r="L45" i="17"/>
  <c r="M45" i="17" s="1"/>
  <c r="I46" i="17"/>
  <c r="N46" i="17" s="1"/>
  <c r="J46" i="17"/>
  <c r="O46" i="17" s="1" a="1"/>
  <c r="O46" i="17" s="1"/>
  <c r="K46" i="17"/>
  <c r="L46" i="17"/>
  <c r="M46" i="17" s="1"/>
  <c r="I47" i="17"/>
  <c r="N47" i="17" s="1"/>
  <c r="J47" i="17"/>
  <c r="O47" i="17" s="1" a="1"/>
  <c r="O47" i="17" s="1"/>
  <c r="K47" i="17"/>
  <c r="L47" i="17"/>
  <c r="M47" i="17" s="1"/>
  <c r="I48" i="17"/>
  <c r="N48" i="17" s="1"/>
  <c r="J48" i="17"/>
  <c r="O48" i="17" s="1" a="1"/>
  <c r="O48" i="17" s="1"/>
  <c r="K48" i="17"/>
  <c r="L48" i="17"/>
  <c r="M48" i="17" s="1"/>
  <c r="I49" i="17"/>
  <c r="N49" i="17" s="1"/>
  <c r="J49" i="17"/>
  <c r="O49" i="17" s="1" a="1"/>
  <c r="O49" i="17" s="1"/>
  <c r="K49" i="17"/>
  <c r="L49" i="17"/>
  <c r="M49" i="17" s="1"/>
  <c r="I50" i="17"/>
  <c r="N50" i="17" s="1"/>
  <c r="J50" i="17"/>
  <c r="O50" i="17" s="1" a="1"/>
  <c r="O50" i="17" s="1"/>
  <c r="K50" i="17"/>
  <c r="L50" i="17"/>
  <c r="M50" i="17" s="1"/>
  <c r="I51" i="17"/>
  <c r="N51" i="17" s="1"/>
  <c r="J51" i="17"/>
  <c r="O51" i="17" s="1" a="1"/>
  <c r="O51" i="17" s="1"/>
  <c r="K51" i="17"/>
  <c r="L51" i="17"/>
  <c r="M51" i="17" s="1"/>
  <c r="I52" i="17"/>
  <c r="N52" i="17" s="1"/>
  <c r="J52" i="17"/>
  <c r="O52" i="17" s="1" a="1"/>
  <c r="O52" i="17" s="1"/>
  <c r="K52" i="17"/>
  <c r="L52" i="17"/>
  <c r="M52" i="17" s="1"/>
  <c r="I53" i="17"/>
  <c r="N53" i="17" s="1"/>
  <c r="J53" i="17"/>
  <c r="O53" i="17" s="1" a="1"/>
  <c r="O53" i="17" s="1"/>
  <c r="K53" i="17"/>
  <c r="L53" i="17"/>
  <c r="M53" i="17" s="1"/>
  <c r="I54" i="17"/>
  <c r="N54" i="17" s="1"/>
  <c r="J54" i="17"/>
  <c r="O54" i="17" s="1" a="1"/>
  <c r="O54" i="17" s="1"/>
  <c r="K54" i="17"/>
  <c r="L54" i="17"/>
  <c r="M54" i="17" s="1"/>
  <c r="I55" i="17"/>
  <c r="N55" i="17" s="1"/>
  <c r="J55" i="17"/>
  <c r="O55" i="17" s="1" a="1"/>
  <c r="O55" i="17" s="1"/>
  <c r="K55" i="17"/>
  <c r="L55" i="17"/>
  <c r="M55" i="17" s="1"/>
  <c r="I56" i="17"/>
  <c r="N56" i="17" s="1"/>
  <c r="J56" i="17"/>
  <c r="O56" i="17" s="1" a="1"/>
  <c r="O56" i="17" s="1"/>
  <c r="K56" i="17"/>
  <c r="L56" i="17"/>
  <c r="M56" i="17" s="1"/>
  <c r="I57" i="17"/>
  <c r="N57" i="17" s="1"/>
  <c r="J57" i="17"/>
  <c r="O57" i="17" s="1" a="1"/>
  <c r="O57" i="17" s="1"/>
  <c r="K57" i="17"/>
  <c r="L57" i="17"/>
  <c r="M57" i="17" s="1"/>
  <c r="I58" i="17"/>
  <c r="N58" i="17" s="1"/>
  <c r="J58" i="17"/>
  <c r="O58" i="17" s="1" a="1"/>
  <c r="O58" i="17" s="1"/>
  <c r="K58" i="17"/>
  <c r="L58" i="17"/>
  <c r="M58" i="17" s="1"/>
  <c r="I59" i="17"/>
  <c r="N59" i="17" s="1"/>
  <c r="J59" i="17"/>
  <c r="O59" i="17" s="1" a="1"/>
  <c r="O59" i="17" s="1"/>
  <c r="K59" i="17"/>
  <c r="L59" i="17"/>
  <c r="M59" i="17" s="1"/>
  <c r="I60" i="17"/>
  <c r="N60" i="17" s="1"/>
  <c r="J60" i="17"/>
  <c r="O60" i="17" s="1" a="1"/>
  <c r="O60" i="17" s="1"/>
  <c r="K60" i="17"/>
  <c r="L60" i="17"/>
  <c r="M60" i="17" s="1"/>
  <c r="I61" i="17"/>
  <c r="N61" i="17" s="1"/>
  <c r="J61" i="17"/>
  <c r="O61" i="17" s="1" a="1"/>
  <c r="O61" i="17" s="1"/>
  <c r="K61" i="17"/>
  <c r="L61" i="17"/>
  <c r="M61" i="17" s="1"/>
  <c r="I62" i="17"/>
  <c r="N62" i="17" s="1"/>
  <c r="J62" i="17"/>
  <c r="O62" i="17" s="1" a="1"/>
  <c r="O62" i="17" s="1"/>
  <c r="K62" i="17"/>
  <c r="L62" i="17"/>
  <c r="M62" i="17" s="1"/>
  <c r="I63" i="17"/>
  <c r="N63" i="17" s="1"/>
  <c r="J63" i="17"/>
  <c r="O63" i="17" s="1" a="1"/>
  <c r="O63" i="17" s="1"/>
  <c r="K63" i="17"/>
  <c r="L63" i="17"/>
  <c r="M63" i="17" s="1"/>
  <c r="I64" i="17"/>
  <c r="N64" i="17" s="1"/>
  <c r="J64" i="17"/>
  <c r="O64" i="17" s="1" a="1"/>
  <c r="O64" i="17" s="1"/>
  <c r="K64" i="17"/>
  <c r="L64" i="17"/>
  <c r="M64" i="17" s="1"/>
  <c r="I65" i="17"/>
  <c r="N65" i="17" s="1"/>
  <c r="J65" i="17"/>
  <c r="O65" i="17" s="1" a="1"/>
  <c r="O65" i="17" s="1"/>
  <c r="K65" i="17"/>
  <c r="L65" i="17"/>
  <c r="M65" i="17" s="1"/>
  <c r="I66" i="17"/>
  <c r="N66" i="17" s="1"/>
  <c r="J66" i="17"/>
  <c r="O66" i="17" s="1" a="1"/>
  <c r="O66" i="17" s="1"/>
  <c r="K66" i="17"/>
  <c r="L66" i="17"/>
  <c r="M66" i="17" s="1"/>
  <c r="I67" i="17"/>
  <c r="N67" i="17" s="1"/>
  <c r="J67" i="17"/>
  <c r="O67" i="17" s="1" a="1"/>
  <c r="O67" i="17" s="1"/>
  <c r="K67" i="17"/>
  <c r="L67" i="17"/>
  <c r="M67" i="17" s="1"/>
  <c r="I68" i="17"/>
  <c r="N68" i="17" s="1"/>
  <c r="J68" i="17"/>
  <c r="O68" i="17" s="1" a="1"/>
  <c r="O68" i="17" s="1"/>
  <c r="K68" i="17"/>
  <c r="L68" i="17"/>
  <c r="M68" i="17" s="1"/>
  <c r="I69" i="17"/>
  <c r="N69" i="17" s="1"/>
  <c r="J69" i="17"/>
  <c r="O69" i="17" s="1" a="1"/>
  <c r="O69" i="17" s="1"/>
  <c r="K69" i="17"/>
  <c r="L69" i="17"/>
  <c r="M69" i="17" s="1"/>
  <c r="I70" i="17"/>
  <c r="N70" i="17" s="1"/>
  <c r="J70" i="17"/>
  <c r="O70" i="17" s="1" a="1"/>
  <c r="O70" i="17" s="1"/>
  <c r="K70" i="17"/>
  <c r="L70" i="17"/>
  <c r="M70" i="17" s="1"/>
  <c r="I71" i="17"/>
  <c r="N71" i="17" s="1"/>
  <c r="J71" i="17"/>
  <c r="O71" i="17" s="1" a="1"/>
  <c r="O71" i="17" s="1"/>
  <c r="K71" i="17"/>
  <c r="L71" i="17"/>
  <c r="M71" i="17" s="1"/>
  <c r="I72" i="17"/>
  <c r="N72" i="17" s="1"/>
  <c r="J72" i="17"/>
  <c r="O72" i="17" s="1" a="1"/>
  <c r="O72" i="17" s="1"/>
  <c r="K72" i="17"/>
  <c r="L72" i="17"/>
  <c r="M72" i="17" s="1"/>
  <c r="I73" i="17"/>
  <c r="N73" i="17" s="1"/>
  <c r="J73" i="17"/>
  <c r="O73" i="17" s="1" a="1"/>
  <c r="O73" i="17" s="1"/>
  <c r="K73" i="17"/>
  <c r="L73" i="17"/>
  <c r="M73" i="17" s="1"/>
  <c r="I74" i="17"/>
  <c r="N74" i="17" s="1"/>
  <c r="J74" i="17"/>
  <c r="O74" i="17" s="1" a="1"/>
  <c r="O74" i="17" s="1"/>
  <c r="K74" i="17"/>
  <c r="L74" i="17"/>
  <c r="M74" i="17" s="1"/>
  <c r="I75" i="17"/>
  <c r="N75" i="17" s="1"/>
  <c r="J75" i="17"/>
  <c r="O75" i="17" s="1" a="1"/>
  <c r="O75" i="17" s="1"/>
  <c r="K75" i="17"/>
  <c r="L75" i="17"/>
  <c r="M75" i="17" s="1"/>
  <c r="I76" i="17"/>
  <c r="N76" i="17" s="1"/>
  <c r="J76" i="17"/>
  <c r="O76" i="17" s="1" a="1"/>
  <c r="O76" i="17" s="1"/>
  <c r="K76" i="17"/>
  <c r="L76" i="17"/>
  <c r="M76" i="17" s="1"/>
  <c r="I77" i="17"/>
  <c r="N77" i="17" s="1"/>
  <c r="J77" i="17"/>
  <c r="O77" i="17" s="1" a="1"/>
  <c r="O77" i="17" s="1"/>
  <c r="K77" i="17"/>
  <c r="L77" i="17"/>
  <c r="M77" i="17" s="1"/>
  <c r="I78" i="17"/>
  <c r="N78" i="17" s="1"/>
  <c r="J78" i="17"/>
  <c r="O78" i="17" s="1" a="1"/>
  <c r="O78" i="17" s="1"/>
  <c r="K78" i="17"/>
  <c r="L78" i="17"/>
  <c r="M78" i="17" s="1"/>
  <c r="I79" i="17"/>
  <c r="N79" i="17" s="1"/>
  <c r="J79" i="17"/>
  <c r="O79" i="17" s="1" a="1"/>
  <c r="O79" i="17" s="1"/>
  <c r="K79" i="17"/>
  <c r="L79" i="17"/>
  <c r="M79" i="17" s="1"/>
  <c r="I80" i="17"/>
  <c r="N80" i="17" s="1"/>
  <c r="J80" i="17"/>
  <c r="O80" i="17" s="1" a="1"/>
  <c r="O80" i="17" s="1"/>
  <c r="K80" i="17"/>
  <c r="L80" i="17"/>
  <c r="M80" i="17" s="1"/>
  <c r="I81" i="17"/>
  <c r="N81" i="17" s="1"/>
  <c r="J81" i="17"/>
  <c r="O81" i="17" s="1" a="1"/>
  <c r="O81" i="17" s="1"/>
  <c r="K81" i="17"/>
  <c r="L81" i="17"/>
  <c r="M81" i="17" s="1"/>
  <c r="I82" i="17"/>
  <c r="N82" i="17" s="1"/>
  <c r="J82" i="17"/>
  <c r="O82" i="17" s="1" a="1"/>
  <c r="O82" i="17" s="1"/>
  <c r="K82" i="17"/>
  <c r="L82" i="17"/>
  <c r="M82" i="17" s="1"/>
  <c r="I83" i="17"/>
  <c r="N83" i="17" s="1"/>
  <c r="J83" i="17"/>
  <c r="O83" i="17" s="1" a="1"/>
  <c r="O83" i="17" s="1"/>
  <c r="K83" i="17"/>
  <c r="L83" i="17"/>
  <c r="M83" i="17" s="1"/>
  <c r="I84" i="17"/>
  <c r="N84" i="17" s="1"/>
  <c r="J84" i="17"/>
  <c r="O84" i="17" s="1" a="1"/>
  <c r="O84" i="17" s="1"/>
  <c r="K84" i="17"/>
  <c r="L84" i="17"/>
  <c r="M84" i="17" s="1"/>
  <c r="I85" i="17"/>
  <c r="N85" i="17" s="1"/>
  <c r="J85" i="17"/>
  <c r="O85" i="17" s="1" a="1"/>
  <c r="O85" i="17" s="1"/>
  <c r="K85" i="17"/>
  <c r="L85" i="17"/>
  <c r="M85" i="17" s="1"/>
  <c r="I86" i="17"/>
  <c r="N86" i="17" s="1"/>
  <c r="J86" i="17"/>
  <c r="O86" i="17" s="1" a="1"/>
  <c r="O86" i="17" s="1"/>
  <c r="K86" i="17"/>
  <c r="L86" i="17"/>
  <c r="M86" i="17" s="1"/>
  <c r="I87" i="17"/>
  <c r="N87" i="17" s="1"/>
  <c r="J87" i="17"/>
  <c r="O87" i="17" s="1" a="1"/>
  <c r="O87" i="17" s="1"/>
  <c r="K87" i="17"/>
  <c r="L87" i="17"/>
  <c r="M87" i="17" s="1"/>
  <c r="I88" i="17"/>
  <c r="N88" i="17" s="1"/>
  <c r="J88" i="17"/>
  <c r="O88" i="17" s="1" a="1"/>
  <c r="O88" i="17" s="1"/>
  <c r="K88" i="17"/>
  <c r="L88" i="17"/>
  <c r="M88" i="17" s="1"/>
  <c r="I89" i="17"/>
  <c r="N89" i="17" s="1"/>
  <c r="J89" i="17"/>
  <c r="O89" i="17" s="1" a="1"/>
  <c r="O89" i="17" s="1"/>
  <c r="K89" i="17"/>
  <c r="L89" i="17"/>
  <c r="M89" i="17" s="1"/>
  <c r="I90" i="17"/>
  <c r="N90" i="17" s="1"/>
  <c r="J90" i="17"/>
  <c r="O90" i="17" s="1" a="1"/>
  <c r="O90" i="17" s="1"/>
  <c r="K90" i="17"/>
  <c r="L90" i="17"/>
  <c r="M90" i="17" s="1"/>
  <c r="I91" i="17"/>
  <c r="N91" i="17" s="1"/>
  <c r="J91" i="17"/>
  <c r="O91" i="17" s="1" a="1"/>
  <c r="O91" i="17" s="1"/>
  <c r="K91" i="17"/>
  <c r="L91" i="17"/>
  <c r="M91" i="17" s="1"/>
  <c r="I92" i="17"/>
  <c r="N92" i="17" s="1"/>
  <c r="J92" i="17"/>
  <c r="O92" i="17" s="1" a="1"/>
  <c r="O92" i="17" s="1"/>
  <c r="K92" i="17"/>
  <c r="L92" i="17"/>
  <c r="M92" i="17" s="1"/>
  <c r="I93" i="17"/>
  <c r="N93" i="17" s="1"/>
  <c r="J93" i="17"/>
  <c r="O93" i="17" s="1" a="1"/>
  <c r="O93" i="17" s="1"/>
  <c r="K93" i="17"/>
  <c r="L93" i="17"/>
  <c r="M93" i="17" s="1"/>
  <c r="I94" i="17"/>
  <c r="N94" i="17" s="1"/>
  <c r="J94" i="17"/>
  <c r="O94" i="17" s="1" a="1"/>
  <c r="O94" i="17" s="1"/>
  <c r="K94" i="17"/>
  <c r="L94" i="17"/>
  <c r="M94" i="17" s="1"/>
  <c r="I95" i="17"/>
  <c r="N95" i="17" s="1"/>
  <c r="J95" i="17"/>
  <c r="O95" i="17" s="1" a="1"/>
  <c r="O95" i="17" s="1"/>
  <c r="K95" i="17"/>
  <c r="L95" i="17"/>
  <c r="M95" i="17" s="1"/>
  <c r="I96" i="17"/>
  <c r="N96" i="17" s="1"/>
  <c r="J96" i="17"/>
  <c r="O96" i="17" s="1" a="1"/>
  <c r="O96" i="17" s="1"/>
  <c r="K96" i="17"/>
  <c r="L96" i="17"/>
  <c r="M96" i="17" s="1"/>
  <c r="I97" i="17"/>
  <c r="N97" i="17" s="1"/>
  <c r="J97" i="17"/>
  <c r="O97" i="17" s="1" a="1"/>
  <c r="O97" i="17" s="1"/>
  <c r="K97" i="17"/>
  <c r="L97" i="17"/>
  <c r="M97" i="17" s="1"/>
  <c r="I98" i="17"/>
  <c r="N98" i="17" s="1"/>
  <c r="J98" i="17"/>
  <c r="O98" i="17" s="1" a="1"/>
  <c r="O98" i="17" s="1"/>
  <c r="K98" i="17"/>
  <c r="L98" i="17"/>
  <c r="M98" i="17" s="1"/>
  <c r="I99" i="17"/>
  <c r="N99" i="17" s="1"/>
  <c r="J99" i="17"/>
  <c r="O99" i="17" s="1" a="1"/>
  <c r="O99" i="17" s="1"/>
  <c r="K99" i="17"/>
  <c r="L99" i="17"/>
  <c r="M99" i="17" s="1"/>
  <c r="I100" i="17"/>
  <c r="N100" i="17" s="1"/>
  <c r="J100" i="17"/>
  <c r="O100" i="17" s="1" a="1"/>
  <c r="O100" i="17" s="1"/>
  <c r="K100" i="17"/>
  <c r="L100" i="17"/>
  <c r="M100" i="17" s="1"/>
  <c r="I101" i="17"/>
  <c r="N101" i="17" s="1"/>
  <c r="J101" i="17"/>
  <c r="O101" i="17" s="1" a="1"/>
  <c r="O101" i="17" s="1"/>
  <c r="K101" i="17"/>
  <c r="L101" i="17"/>
  <c r="M101" i="17" s="1"/>
  <c r="I102" i="17"/>
  <c r="N102" i="17" s="1"/>
  <c r="J102" i="17"/>
  <c r="O102" i="17" s="1" a="1"/>
  <c r="O102" i="17" s="1"/>
  <c r="K102" i="17"/>
  <c r="L102" i="17"/>
  <c r="M102" i="17" s="1"/>
  <c r="I103" i="17"/>
  <c r="N103" i="17" s="1"/>
  <c r="J103" i="17"/>
  <c r="O103" i="17" s="1" a="1"/>
  <c r="O103" i="17" s="1"/>
  <c r="K103" i="17"/>
  <c r="L103" i="17"/>
  <c r="M103" i="17" s="1"/>
  <c r="I104" i="17"/>
  <c r="N104" i="17" s="1"/>
  <c r="J104" i="17"/>
  <c r="O104" i="17" s="1" a="1"/>
  <c r="O104" i="17" s="1"/>
  <c r="K104" i="17"/>
  <c r="L104" i="17"/>
  <c r="M104" i="17" s="1"/>
  <c r="I105" i="17"/>
  <c r="N105" i="17" s="1"/>
  <c r="J105" i="17"/>
  <c r="O105" i="17" s="1" a="1"/>
  <c r="O105" i="17" s="1"/>
  <c r="K105" i="17"/>
  <c r="L105" i="17"/>
  <c r="M105" i="17" s="1"/>
  <c r="I106" i="17"/>
  <c r="N106" i="17" s="1"/>
  <c r="J106" i="17"/>
  <c r="O106" i="17" s="1" a="1"/>
  <c r="O106" i="17" s="1"/>
  <c r="K106" i="17"/>
  <c r="L106" i="17"/>
  <c r="M106" i="17" s="1"/>
  <c r="I107" i="17"/>
  <c r="N107" i="17" s="1"/>
  <c r="J107" i="17"/>
  <c r="O107" i="17" s="1" a="1"/>
  <c r="O107" i="17" s="1"/>
  <c r="K107" i="17"/>
  <c r="L107" i="17"/>
  <c r="M107" i="17" s="1"/>
  <c r="I108" i="17"/>
  <c r="N108" i="17" s="1"/>
  <c r="J108" i="17"/>
  <c r="O108" i="17" s="1" a="1"/>
  <c r="O108" i="17" s="1"/>
  <c r="K108" i="17"/>
  <c r="L108" i="17"/>
  <c r="M108" i="17" s="1"/>
  <c r="I109" i="17"/>
  <c r="N109" i="17" s="1"/>
  <c r="J109" i="17"/>
  <c r="O109" i="17" s="1" a="1"/>
  <c r="O109" i="17" s="1"/>
  <c r="K109" i="17"/>
  <c r="L109" i="17"/>
  <c r="M109" i="17" s="1"/>
  <c r="I110" i="17"/>
  <c r="N110" i="17" s="1"/>
  <c r="J110" i="17"/>
  <c r="O110" i="17" s="1" a="1"/>
  <c r="O110" i="17" s="1"/>
  <c r="K110" i="17"/>
  <c r="L110" i="17"/>
  <c r="M110" i="17" s="1"/>
  <c r="I111" i="17"/>
  <c r="N111" i="17" s="1"/>
  <c r="J111" i="17"/>
  <c r="O111" i="17" s="1" a="1"/>
  <c r="O111" i="17" s="1"/>
  <c r="K111" i="17"/>
  <c r="L111" i="17"/>
  <c r="M111" i="17" s="1"/>
  <c r="I112" i="17"/>
  <c r="N112" i="17" s="1"/>
  <c r="J112" i="17"/>
  <c r="O112" i="17" s="1" a="1"/>
  <c r="O112" i="17" s="1"/>
  <c r="K112" i="17"/>
  <c r="L112" i="17"/>
  <c r="M112" i="17" s="1"/>
  <c r="I113" i="17"/>
  <c r="N113" i="17" s="1"/>
  <c r="J113" i="17"/>
  <c r="O113" i="17" s="1" a="1"/>
  <c r="O113" i="17" s="1"/>
  <c r="K113" i="17"/>
  <c r="L113" i="17"/>
  <c r="M113" i="17" s="1"/>
  <c r="I114" i="17"/>
  <c r="N114" i="17" s="1"/>
  <c r="J114" i="17"/>
  <c r="O114" i="17" s="1" a="1"/>
  <c r="O114" i="17" s="1"/>
  <c r="K114" i="17"/>
  <c r="L114" i="17"/>
  <c r="M114" i="17" s="1"/>
  <c r="I115" i="17"/>
  <c r="N115" i="17" s="1"/>
  <c r="J115" i="17"/>
  <c r="O115" i="17" s="1" a="1"/>
  <c r="O115" i="17" s="1"/>
  <c r="K115" i="17"/>
  <c r="L115" i="17"/>
  <c r="M115" i="17" s="1"/>
  <c r="I116" i="17"/>
  <c r="N116" i="17" s="1"/>
  <c r="J116" i="17"/>
  <c r="O116" i="17" s="1" a="1"/>
  <c r="O116" i="17" s="1"/>
  <c r="K116" i="17"/>
  <c r="L116" i="17"/>
  <c r="M116" i="17" s="1"/>
  <c r="I117" i="17"/>
  <c r="N117" i="17" s="1"/>
  <c r="J117" i="17"/>
  <c r="O117" i="17" s="1" a="1"/>
  <c r="O117" i="17" s="1"/>
  <c r="K117" i="17"/>
  <c r="L117" i="17"/>
  <c r="M117" i="17" s="1"/>
  <c r="I118" i="17"/>
  <c r="N118" i="17" s="1"/>
  <c r="J118" i="17"/>
  <c r="O118" i="17" s="1" a="1"/>
  <c r="O118" i="17" s="1"/>
  <c r="K118" i="17"/>
  <c r="L118" i="17"/>
  <c r="M118" i="17" s="1"/>
  <c r="I119" i="17"/>
  <c r="N119" i="17" s="1"/>
  <c r="J119" i="17"/>
  <c r="O119" i="17" s="1" a="1"/>
  <c r="O119" i="17" s="1"/>
  <c r="K119" i="17"/>
  <c r="L119" i="17"/>
  <c r="M119" i="17" s="1"/>
  <c r="I120" i="17"/>
  <c r="N120" i="17" s="1"/>
  <c r="J120" i="17"/>
  <c r="O120" i="17" s="1" a="1"/>
  <c r="O120" i="17" s="1"/>
  <c r="K120" i="17"/>
  <c r="L120" i="17"/>
  <c r="M120" i="17" s="1"/>
  <c r="I121" i="17"/>
  <c r="N121" i="17" s="1"/>
  <c r="J121" i="17"/>
  <c r="O121" i="17" s="1" a="1"/>
  <c r="O121" i="17" s="1"/>
  <c r="K121" i="17"/>
  <c r="L121" i="17"/>
  <c r="M121" i="17" s="1"/>
  <c r="I122" i="17"/>
  <c r="N122" i="17" s="1"/>
  <c r="J122" i="17"/>
  <c r="O122" i="17" s="1" a="1"/>
  <c r="O122" i="17" s="1"/>
  <c r="K122" i="17"/>
  <c r="L122" i="17"/>
  <c r="M122" i="17" s="1"/>
  <c r="I123" i="17"/>
  <c r="N123" i="17" s="1"/>
  <c r="J123" i="17"/>
  <c r="O123" i="17" s="1" a="1"/>
  <c r="O123" i="17" s="1"/>
  <c r="K123" i="17"/>
  <c r="L123" i="17"/>
  <c r="M123" i="17" s="1"/>
  <c r="I124" i="17"/>
  <c r="N124" i="17" s="1"/>
  <c r="J124" i="17"/>
  <c r="O124" i="17" s="1" a="1"/>
  <c r="O124" i="17" s="1"/>
  <c r="K124" i="17"/>
  <c r="L124" i="17"/>
  <c r="M124" i="17" s="1"/>
  <c r="I125" i="17"/>
  <c r="N125" i="17" s="1"/>
  <c r="J125" i="17"/>
  <c r="O125" i="17" s="1" a="1"/>
  <c r="O125" i="17" s="1"/>
  <c r="K125" i="17"/>
  <c r="L125" i="17"/>
  <c r="M125" i="17" s="1"/>
  <c r="I126" i="17"/>
  <c r="N126" i="17" s="1"/>
  <c r="J126" i="17"/>
  <c r="O126" i="17" s="1" a="1"/>
  <c r="O126" i="17" s="1"/>
  <c r="K126" i="17"/>
  <c r="L126" i="17"/>
  <c r="M126" i="17" s="1"/>
  <c r="I127" i="17"/>
  <c r="N127" i="17" s="1"/>
  <c r="J127" i="17"/>
  <c r="O127" i="17" s="1" a="1"/>
  <c r="O127" i="17" s="1"/>
  <c r="K127" i="17"/>
  <c r="L127" i="17"/>
  <c r="M127" i="17" s="1"/>
  <c r="I128" i="17"/>
  <c r="N128" i="17" s="1"/>
  <c r="J128" i="17"/>
  <c r="O128" i="17" s="1" a="1"/>
  <c r="O128" i="17" s="1"/>
  <c r="K128" i="17"/>
  <c r="L128" i="17"/>
  <c r="M128" i="17" s="1"/>
  <c r="I129" i="17"/>
  <c r="N129" i="17" s="1"/>
  <c r="J129" i="17"/>
  <c r="O129" i="17" s="1" a="1"/>
  <c r="O129" i="17" s="1"/>
  <c r="K129" i="17"/>
  <c r="L129" i="17"/>
  <c r="M129" i="17" s="1"/>
  <c r="I130" i="17"/>
  <c r="N130" i="17" s="1"/>
  <c r="J130" i="17"/>
  <c r="O130" i="17" s="1" a="1"/>
  <c r="O130" i="17" s="1"/>
  <c r="K130" i="17"/>
  <c r="L130" i="17"/>
  <c r="M130" i="17" s="1"/>
  <c r="I131" i="17"/>
  <c r="N131" i="17" s="1"/>
  <c r="J131" i="17"/>
  <c r="O131" i="17" s="1" a="1"/>
  <c r="O131" i="17" s="1"/>
  <c r="K131" i="17"/>
  <c r="L131" i="17"/>
  <c r="M131" i="17" s="1"/>
  <c r="I132" i="17"/>
  <c r="N132" i="17" s="1"/>
  <c r="J132" i="17"/>
  <c r="O132" i="17" s="1" a="1"/>
  <c r="O132" i="17" s="1"/>
  <c r="K132" i="17"/>
  <c r="L132" i="17"/>
  <c r="M132" i="17" s="1"/>
  <c r="I133" i="17"/>
  <c r="N133" i="17" s="1"/>
  <c r="J133" i="17"/>
  <c r="O133" i="17" s="1" a="1"/>
  <c r="O133" i="17" s="1"/>
  <c r="K133" i="17"/>
  <c r="L133" i="17"/>
  <c r="M133" i="17" s="1"/>
  <c r="I134" i="17"/>
  <c r="N134" i="17" s="1"/>
  <c r="J134" i="17"/>
  <c r="O134" i="17" s="1" a="1"/>
  <c r="O134" i="17" s="1"/>
  <c r="K134" i="17"/>
  <c r="L134" i="17"/>
  <c r="M134" i="17" s="1"/>
  <c r="I135" i="17"/>
  <c r="N135" i="17" s="1"/>
  <c r="J135" i="17"/>
  <c r="O135" i="17" s="1" a="1"/>
  <c r="O135" i="17" s="1"/>
  <c r="K135" i="17"/>
  <c r="L135" i="17"/>
  <c r="M135" i="17" s="1"/>
  <c r="I136" i="17"/>
  <c r="N136" i="17" s="1"/>
  <c r="J136" i="17"/>
  <c r="O136" i="17" s="1" a="1"/>
  <c r="O136" i="17" s="1"/>
  <c r="K136" i="17"/>
  <c r="L136" i="17"/>
  <c r="M136" i="17" s="1"/>
  <c r="I137" i="17"/>
  <c r="N137" i="17" s="1"/>
  <c r="J137" i="17"/>
  <c r="O137" i="17" s="1" a="1"/>
  <c r="O137" i="17" s="1"/>
  <c r="K137" i="17"/>
  <c r="L137" i="17"/>
  <c r="M137" i="17" s="1"/>
  <c r="I138" i="17"/>
  <c r="N138" i="17" s="1"/>
  <c r="J138" i="17"/>
  <c r="O138" i="17" s="1" a="1"/>
  <c r="O138" i="17" s="1"/>
  <c r="K138" i="17"/>
  <c r="L138" i="17"/>
  <c r="M138" i="17" s="1"/>
  <c r="I139" i="17"/>
  <c r="N139" i="17" s="1"/>
  <c r="J139" i="17"/>
  <c r="O139" i="17" s="1" a="1"/>
  <c r="O139" i="17" s="1"/>
  <c r="K139" i="17"/>
  <c r="L139" i="17"/>
  <c r="M139" i="17" s="1"/>
  <c r="I140" i="17"/>
  <c r="N140" i="17" s="1"/>
  <c r="J140" i="17"/>
  <c r="O140" i="17" s="1" a="1"/>
  <c r="O140" i="17" s="1"/>
  <c r="K140" i="17"/>
  <c r="L140" i="17"/>
  <c r="M140" i="17" s="1"/>
  <c r="I141" i="17"/>
  <c r="N141" i="17" s="1"/>
  <c r="J141" i="17"/>
  <c r="O141" i="17" s="1" a="1"/>
  <c r="O141" i="17" s="1"/>
  <c r="K141" i="17"/>
  <c r="L141" i="17"/>
  <c r="M141" i="17" s="1"/>
  <c r="I142" i="17"/>
  <c r="N142" i="17" s="1"/>
  <c r="J142" i="17"/>
  <c r="O142" i="17" s="1" a="1"/>
  <c r="O142" i="17" s="1"/>
  <c r="K142" i="17"/>
  <c r="L142" i="17"/>
  <c r="M142" i="17" s="1"/>
  <c r="I143" i="17"/>
  <c r="N143" i="17" s="1"/>
  <c r="J143" i="17"/>
  <c r="O143" i="17" s="1" a="1"/>
  <c r="O143" i="17" s="1"/>
  <c r="K143" i="17"/>
  <c r="L143" i="17"/>
  <c r="M143" i="17" s="1"/>
  <c r="I144" i="17"/>
  <c r="N144" i="17" s="1"/>
  <c r="J144" i="17"/>
  <c r="O144" i="17" s="1" a="1"/>
  <c r="O144" i="17" s="1"/>
  <c r="K144" i="17"/>
  <c r="L144" i="17"/>
  <c r="M144" i="17" s="1"/>
  <c r="I145" i="17"/>
  <c r="N145" i="17" s="1"/>
  <c r="J145" i="17"/>
  <c r="O145" i="17" s="1" a="1"/>
  <c r="O145" i="17" s="1"/>
  <c r="K145" i="17"/>
  <c r="L145" i="17"/>
  <c r="M145" i="17" s="1"/>
  <c r="I146" i="17"/>
  <c r="N146" i="17" s="1"/>
  <c r="J146" i="17"/>
  <c r="O146" i="17" s="1" a="1"/>
  <c r="O146" i="17" s="1"/>
  <c r="K146" i="17"/>
  <c r="L146" i="17"/>
  <c r="M146" i="17" s="1"/>
  <c r="I147" i="17"/>
  <c r="N147" i="17" s="1"/>
  <c r="J147" i="17"/>
  <c r="O147" i="17" s="1" a="1"/>
  <c r="O147" i="17" s="1"/>
  <c r="K147" i="17"/>
  <c r="L147" i="17"/>
  <c r="M147" i="17" s="1"/>
  <c r="I148" i="17"/>
  <c r="N148" i="17" s="1"/>
  <c r="J148" i="17"/>
  <c r="O148" i="17" s="1" a="1"/>
  <c r="O148" i="17" s="1"/>
  <c r="K148" i="17"/>
  <c r="L148" i="17"/>
  <c r="M148" i="17" s="1"/>
  <c r="I149" i="17"/>
  <c r="N149" i="17" s="1"/>
  <c r="J149" i="17"/>
  <c r="O149" i="17" s="1" a="1"/>
  <c r="O149" i="17" s="1"/>
  <c r="K149" i="17"/>
  <c r="L149" i="17"/>
  <c r="M149" i="17" s="1"/>
  <c r="I150" i="17"/>
  <c r="N150" i="17" s="1"/>
  <c r="J150" i="17"/>
  <c r="O150" i="17" s="1" a="1"/>
  <c r="O150" i="17" s="1"/>
  <c r="K150" i="17"/>
  <c r="L150" i="17"/>
  <c r="M150" i="17" s="1"/>
  <c r="I151" i="17"/>
  <c r="N151" i="17" s="1"/>
  <c r="J151" i="17"/>
  <c r="O151" i="17" s="1" a="1"/>
  <c r="O151" i="17" s="1"/>
  <c r="K151" i="17"/>
  <c r="L151" i="17"/>
  <c r="M151" i="17" s="1"/>
  <c r="I152" i="17"/>
  <c r="N152" i="17" s="1"/>
  <c r="J152" i="17"/>
  <c r="O152" i="17" s="1" a="1"/>
  <c r="O152" i="17" s="1"/>
  <c r="K152" i="17"/>
  <c r="L152" i="17"/>
  <c r="M152" i="17" s="1"/>
  <c r="I153" i="17"/>
  <c r="N153" i="17" s="1"/>
  <c r="J153" i="17"/>
  <c r="O153" i="17" s="1" a="1"/>
  <c r="O153" i="17" s="1"/>
  <c r="K153" i="17"/>
  <c r="L153" i="17"/>
  <c r="M153" i="17" s="1"/>
  <c r="I154" i="17"/>
  <c r="N154" i="17" s="1"/>
  <c r="J154" i="17"/>
  <c r="O154" i="17" s="1" a="1"/>
  <c r="O154" i="17" s="1"/>
  <c r="K154" i="17"/>
  <c r="L154" i="17"/>
  <c r="M154" i="17" s="1"/>
  <c r="I155" i="17"/>
  <c r="N155" i="17" s="1"/>
  <c r="J155" i="17"/>
  <c r="O155" i="17" s="1" a="1"/>
  <c r="O155" i="17" s="1"/>
  <c r="K155" i="17"/>
  <c r="L155" i="17"/>
  <c r="M155" i="17" s="1"/>
  <c r="I156" i="17"/>
  <c r="N156" i="17" s="1"/>
  <c r="J156" i="17"/>
  <c r="O156" i="17" s="1" a="1"/>
  <c r="O156" i="17" s="1"/>
  <c r="K156" i="17"/>
  <c r="L156" i="17"/>
  <c r="M156" i="17" s="1"/>
  <c r="I157" i="17"/>
  <c r="N157" i="17" s="1"/>
  <c r="J157" i="17"/>
  <c r="O157" i="17" s="1" a="1"/>
  <c r="O157" i="17" s="1"/>
  <c r="K157" i="17"/>
  <c r="L157" i="17"/>
  <c r="M157" i="17" s="1"/>
  <c r="I158" i="17"/>
  <c r="N158" i="17" s="1"/>
  <c r="J158" i="17"/>
  <c r="O158" i="17" s="1" a="1"/>
  <c r="O158" i="17" s="1"/>
  <c r="K158" i="17"/>
  <c r="L158" i="17"/>
  <c r="M158" i="17" s="1"/>
  <c r="I159" i="17"/>
  <c r="N159" i="17" s="1"/>
  <c r="J159" i="17"/>
  <c r="O159" i="17" s="1" a="1"/>
  <c r="O159" i="17" s="1"/>
  <c r="K159" i="17"/>
  <c r="L159" i="17"/>
  <c r="M159" i="17" s="1"/>
  <c r="I160" i="17"/>
  <c r="N160" i="17" s="1"/>
  <c r="J160" i="17"/>
  <c r="O160" i="17" s="1" a="1"/>
  <c r="O160" i="17" s="1"/>
  <c r="K160" i="17"/>
  <c r="L160" i="17"/>
  <c r="M160" i="17" s="1"/>
  <c r="I161" i="17"/>
  <c r="N161" i="17" s="1"/>
  <c r="J161" i="17"/>
  <c r="O161" i="17" s="1" a="1"/>
  <c r="O161" i="17" s="1"/>
  <c r="K161" i="17"/>
  <c r="L161" i="17"/>
  <c r="M161" i="17" s="1"/>
  <c r="I162" i="17"/>
  <c r="N162" i="17" s="1"/>
  <c r="J162" i="17"/>
  <c r="O162" i="17" s="1" a="1"/>
  <c r="O162" i="17" s="1"/>
  <c r="K162" i="17"/>
  <c r="L162" i="17"/>
  <c r="M162" i="17" s="1"/>
  <c r="I163" i="17"/>
  <c r="N163" i="17" s="1"/>
  <c r="J163" i="17"/>
  <c r="O163" i="17" s="1" a="1"/>
  <c r="O163" i="17" s="1"/>
  <c r="K163" i="17"/>
  <c r="L163" i="17"/>
  <c r="M163" i="17" s="1"/>
  <c r="I164" i="17"/>
  <c r="N164" i="17" s="1"/>
  <c r="J164" i="17"/>
  <c r="O164" i="17" s="1" a="1"/>
  <c r="O164" i="17" s="1"/>
  <c r="K164" i="17"/>
  <c r="L164" i="17"/>
  <c r="M164" i="17" s="1"/>
  <c r="I165" i="17"/>
  <c r="N165" i="17" s="1"/>
  <c r="J165" i="17"/>
  <c r="O165" i="17" s="1" a="1"/>
  <c r="O165" i="17" s="1"/>
  <c r="K165" i="17"/>
  <c r="L165" i="17"/>
  <c r="M165" i="17" s="1"/>
  <c r="I166" i="17"/>
  <c r="N166" i="17" s="1"/>
  <c r="J166" i="17"/>
  <c r="O166" i="17" s="1" a="1"/>
  <c r="O166" i="17" s="1"/>
  <c r="K166" i="17"/>
  <c r="L166" i="17"/>
  <c r="M166" i="17" s="1"/>
  <c r="I167" i="17"/>
  <c r="N167" i="17" s="1"/>
  <c r="J167" i="17"/>
  <c r="O167" i="17" s="1" a="1"/>
  <c r="O167" i="17" s="1"/>
  <c r="K167" i="17"/>
  <c r="L167" i="17"/>
  <c r="M167" i="17" s="1"/>
  <c r="I168" i="17"/>
  <c r="N168" i="17" s="1"/>
  <c r="J168" i="17"/>
  <c r="O168" i="17" s="1" a="1"/>
  <c r="O168" i="17" s="1"/>
  <c r="K168" i="17"/>
  <c r="L168" i="17"/>
  <c r="M168" i="17" s="1"/>
  <c r="I169" i="17"/>
  <c r="N169" i="17" s="1"/>
  <c r="J169" i="17"/>
  <c r="O169" i="17" s="1" a="1"/>
  <c r="O169" i="17" s="1"/>
  <c r="K169" i="17"/>
  <c r="L169" i="17"/>
  <c r="M169" i="17" s="1"/>
  <c r="I170" i="17"/>
  <c r="N170" i="17" s="1"/>
  <c r="J170" i="17"/>
  <c r="O170" i="17" s="1" a="1"/>
  <c r="O170" i="17" s="1"/>
  <c r="K170" i="17"/>
  <c r="L170" i="17"/>
  <c r="M170" i="17" s="1"/>
  <c r="I171" i="17"/>
  <c r="N171" i="17" s="1"/>
  <c r="J171" i="17"/>
  <c r="O171" i="17" s="1" a="1"/>
  <c r="O171" i="17" s="1"/>
  <c r="K171" i="17"/>
  <c r="L171" i="17"/>
  <c r="M171" i="17" s="1"/>
  <c r="I172" i="17"/>
  <c r="N172" i="17" s="1"/>
  <c r="J172" i="17"/>
  <c r="O172" i="17" s="1" a="1"/>
  <c r="O172" i="17" s="1"/>
  <c r="K172" i="17"/>
  <c r="L172" i="17"/>
  <c r="M172" i="17" s="1"/>
  <c r="I173" i="17"/>
  <c r="N173" i="17" s="1"/>
  <c r="J173" i="17"/>
  <c r="O173" i="17" s="1" a="1"/>
  <c r="O173" i="17" s="1"/>
  <c r="K173" i="17"/>
  <c r="L173" i="17"/>
  <c r="M173" i="17" s="1"/>
  <c r="I174" i="17"/>
  <c r="N174" i="17" s="1"/>
  <c r="J174" i="17"/>
  <c r="O174" i="17" s="1" a="1"/>
  <c r="O174" i="17" s="1"/>
  <c r="K174" i="17"/>
  <c r="L174" i="17"/>
  <c r="M174" i="17" s="1"/>
  <c r="I175" i="17"/>
  <c r="N175" i="17" s="1"/>
  <c r="J175" i="17"/>
  <c r="O175" i="17" s="1" a="1"/>
  <c r="O175" i="17" s="1"/>
  <c r="K175" i="17"/>
  <c r="L175" i="17"/>
  <c r="M175" i="17" s="1"/>
  <c r="I176" i="17"/>
  <c r="N176" i="17" s="1"/>
  <c r="J176" i="17"/>
  <c r="O176" i="17" s="1" a="1"/>
  <c r="O176" i="17" s="1"/>
  <c r="K176" i="17"/>
  <c r="L176" i="17"/>
  <c r="M176" i="17" s="1"/>
  <c r="I177" i="17"/>
  <c r="N177" i="17" s="1"/>
  <c r="J177" i="17"/>
  <c r="O177" i="17" s="1" a="1"/>
  <c r="O177" i="17" s="1"/>
  <c r="K177" i="17"/>
  <c r="L177" i="17"/>
  <c r="M177" i="17" s="1"/>
  <c r="I178" i="17"/>
  <c r="N178" i="17" s="1"/>
  <c r="J178" i="17"/>
  <c r="O178" i="17" s="1" a="1"/>
  <c r="O178" i="17" s="1"/>
  <c r="K178" i="17"/>
  <c r="L178" i="17"/>
  <c r="M178" i="17" s="1"/>
  <c r="I179" i="17"/>
  <c r="N179" i="17" s="1"/>
  <c r="J179" i="17"/>
  <c r="O179" i="17" s="1" a="1"/>
  <c r="O179" i="17" s="1"/>
  <c r="K179" i="17"/>
  <c r="L179" i="17"/>
  <c r="M179" i="17" s="1"/>
  <c r="I180" i="17"/>
  <c r="N180" i="17" s="1"/>
  <c r="J180" i="17"/>
  <c r="O180" i="17" s="1" a="1"/>
  <c r="O180" i="17" s="1"/>
  <c r="K180" i="17"/>
  <c r="L180" i="17"/>
  <c r="M180" i="17" s="1"/>
  <c r="I181" i="17"/>
  <c r="N181" i="17" s="1"/>
  <c r="J181" i="17"/>
  <c r="O181" i="17" s="1" a="1"/>
  <c r="O181" i="17" s="1"/>
  <c r="K181" i="17"/>
  <c r="L181" i="17"/>
  <c r="M181" i="17" s="1"/>
  <c r="I182" i="17"/>
  <c r="N182" i="17" s="1"/>
  <c r="J182" i="17"/>
  <c r="O182" i="17" s="1" a="1"/>
  <c r="O182" i="17" s="1"/>
  <c r="K182" i="17"/>
  <c r="L182" i="17"/>
  <c r="M182" i="17" s="1"/>
  <c r="I183" i="17"/>
  <c r="N183" i="17" s="1"/>
  <c r="J183" i="17"/>
  <c r="O183" i="17" s="1" a="1"/>
  <c r="O183" i="17" s="1"/>
  <c r="K183" i="17"/>
  <c r="L183" i="17"/>
  <c r="M183" i="17" s="1"/>
  <c r="I184" i="17"/>
  <c r="N184" i="17" s="1"/>
  <c r="J184" i="17"/>
  <c r="O184" i="17" s="1" a="1"/>
  <c r="O184" i="17" s="1"/>
  <c r="K184" i="17"/>
  <c r="L184" i="17"/>
  <c r="M184" i="17" s="1"/>
  <c r="I185" i="17"/>
  <c r="N185" i="17" s="1"/>
  <c r="J185" i="17"/>
  <c r="O185" i="17" s="1" a="1"/>
  <c r="O185" i="17" s="1"/>
  <c r="K185" i="17"/>
  <c r="L185" i="17"/>
  <c r="M185" i="17" s="1"/>
  <c r="I186" i="17"/>
  <c r="N186" i="17" s="1"/>
  <c r="J186" i="17"/>
  <c r="O186" i="17" s="1" a="1"/>
  <c r="O186" i="17" s="1"/>
  <c r="K186" i="17"/>
  <c r="L186" i="17"/>
  <c r="M186" i="17" s="1"/>
  <c r="I187" i="17"/>
  <c r="N187" i="17" s="1"/>
  <c r="J187" i="17"/>
  <c r="O187" i="17" s="1" a="1"/>
  <c r="O187" i="17" s="1"/>
  <c r="K187" i="17"/>
  <c r="L187" i="17"/>
  <c r="M187" i="17" s="1"/>
  <c r="I188" i="17"/>
  <c r="N188" i="17" s="1"/>
  <c r="J188" i="17"/>
  <c r="O188" i="17" s="1" a="1"/>
  <c r="O188" i="17" s="1"/>
  <c r="K188" i="17"/>
  <c r="L188" i="17"/>
  <c r="M188" i="17" s="1"/>
  <c r="I189" i="17"/>
  <c r="N189" i="17" s="1"/>
  <c r="J189" i="17"/>
  <c r="O189" i="17" s="1" a="1"/>
  <c r="O189" i="17" s="1"/>
  <c r="K189" i="17"/>
  <c r="L189" i="17"/>
  <c r="M189" i="17" s="1"/>
  <c r="I190" i="17"/>
  <c r="N190" i="17" s="1"/>
  <c r="J190" i="17"/>
  <c r="O190" i="17" s="1" a="1"/>
  <c r="O190" i="17" s="1"/>
  <c r="K190" i="17"/>
  <c r="L190" i="17"/>
  <c r="M190" i="17" s="1"/>
  <c r="I191" i="17"/>
  <c r="N191" i="17" s="1"/>
  <c r="J191" i="17"/>
  <c r="O191" i="17" s="1" a="1"/>
  <c r="O191" i="17" s="1"/>
  <c r="K191" i="17"/>
  <c r="L191" i="17"/>
  <c r="M191" i="17" s="1"/>
  <c r="I192" i="17"/>
  <c r="N192" i="17" s="1"/>
  <c r="J192" i="17"/>
  <c r="O192" i="17" s="1" a="1"/>
  <c r="O192" i="17" s="1"/>
  <c r="K192" i="17"/>
  <c r="L192" i="17"/>
  <c r="M192" i="17" s="1"/>
  <c r="I193" i="17"/>
  <c r="N193" i="17" s="1"/>
  <c r="J193" i="17"/>
  <c r="O193" i="17" s="1" a="1"/>
  <c r="O193" i="17" s="1"/>
  <c r="K193" i="17"/>
  <c r="L193" i="17"/>
  <c r="M193" i="17" s="1"/>
  <c r="I194" i="17"/>
  <c r="N194" i="17" s="1"/>
  <c r="J194" i="17"/>
  <c r="O194" i="17" s="1" a="1"/>
  <c r="O194" i="17" s="1"/>
  <c r="K194" i="17"/>
  <c r="L194" i="17"/>
  <c r="M194" i="17" s="1"/>
  <c r="I195" i="17"/>
  <c r="N195" i="17" s="1"/>
  <c r="J195" i="17"/>
  <c r="O195" i="17" s="1" a="1"/>
  <c r="O195" i="17" s="1"/>
  <c r="K195" i="17"/>
  <c r="L195" i="17"/>
  <c r="M195" i="17" s="1"/>
  <c r="I196" i="17"/>
  <c r="N196" i="17" s="1"/>
  <c r="J196" i="17"/>
  <c r="O196" i="17" s="1" a="1"/>
  <c r="O196" i="17" s="1"/>
  <c r="K196" i="17"/>
  <c r="L196" i="17"/>
  <c r="M196" i="17" s="1"/>
  <c r="I197" i="17"/>
  <c r="N197" i="17" s="1"/>
  <c r="J197" i="17"/>
  <c r="O197" i="17" s="1" a="1"/>
  <c r="O197" i="17" s="1"/>
  <c r="K197" i="17"/>
  <c r="L197" i="17"/>
  <c r="M197" i="17" s="1"/>
  <c r="I198" i="17"/>
  <c r="N198" i="17" s="1"/>
  <c r="J198" i="17"/>
  <c r="O198" i="17" s="1" a="1"/>
  <c r="O198" i="17" s="1"/>
  <c r="K198" i="17"/>
  <c r="L198" i="17"/>
  <c r="M198" i="17" s="1"/>
  <c r="I199" i="17"/>
  <c r="N199" i="17" s="1"/>
  <c r="J199" i="17"/>
  <c r="O199" i="17" s="1" a="1"/>
  <c r="O199" i="17" s="1"/>
  <c r="K199" i="17"/>
  <c r="L199" i="17"/>
  <c r="M199" i="17" s="1"/>
  <c r="I200" i="17"/>
  <c r="N200" i="17" s="1"/>
  <c r="J200" i="17"/>
  <c r="O200" i="17" s="1" a="1"/>
  <c r="O200" i="17" s="1"/>
  <c r="K200" i="17"/>
  <c r="L200" i="17"/>
  <c r="M200" i="17" s="1"/>
  <c r="I201" i="17"/>
  <c r="N201" i="17" s="1"/>
  <c r="J201" i="17"/>
  <c r="O201" i="17" s="1" a="1"/>
  <c r="O201" i="17" s="1"/>
  <c r="K201" i="17"/>
  <c r="L201" i="17"/>
  <c r="M201" i="17" s="1"/>
  <c r="I202" i="17"/>
  <c r="N202" i="17" s="1"/>
  <c r="J202" i="17"/>
  <c r="O202" i="17" s="1" a="1"/>
  <c r="O202" i="17" s="1"/>
  <c r="K202" i="17"/>
  <c r="L202" i="17"/>
  <c r="M202" i="17" s="1"/>
  <c r="I203" i="17"/>
  <c r="N203" i="17" s="1"/>
  <c r="J203" i="17"/>
  <c r="O203" i="17" s="1" a="1"/>
  <c r="O203" i="17" s="1"/>
  <c r="K203" i="17"/>
  <c r="L203" i="17"/>
  <c r="M203" i="17" s="1"/>
  <c r="I204" i="17"/>
  <c r="N204" i="17" s="1"/>
  <c r="J204" i="17"/>
  <c r="O204" i="17" s="1" a="1"/>
  <c r="O204" i="17" s="1"/>
  <c r="K204" i="17"/>
  <c r="L204" i="17"/>
  <c r="M204" i="17" s="1"/>
  <c r="I205" i="17"/>
  <c r="N205" i="17" s="1"/>
  <c r="J205" i="17"/>
  <c r="O205" i="17" s="1" a="1"/>
  <c r="O205" i="17" s="1"/>
  <c r="K205" i="17"/>
  <c r="L205" i="17"/>
  <c r="M205" i="17" s="1"/>
  <c r="I206" i="17"/>
  <c r="N206" i="17" s="1"/>
  <c r="J206" i="17"/>
  <c r="O206" i="17" s="1" a="1"/>
  <c r="O206" i="17" s="1"/>
  <c r="K206" i="17"/>
  <c r="L206" i="17"/>
  <c r="M206" i="17" s="1"/>
  <c r="I207" i="17"/>
  <c r="N207" i="17" s="1"/>
  <c r="J207" i="17"/>
  <c r="O207" i="17" s="1" a="1"/>
  <c r="O207" i="17" s="1"/>
  <c r="K207" i="17"/>
  <c r="L207" i="17"/>
  <c r="M207" i="17" s="1"/>
  <c r="I208" i="17"/>
  <c r="N208" i="17" s="1"/>
  <c r="J208" i="17"/>
  <c r="O208" i="17" s="1" a="1"/>
  <c r="O208" i="17" s="1"/>
  <c r="K208" i="17"/>
  <c r="L208" i="17"/>
  <c r="M208" i="17" s="1"/>
  <c r="I209" i="17"/>
  <c r="N209" i="17" s="1"/>
  <c r="J209" i="17"/>
  <c r="O209" i="17" s="1" a="1"/>
  <c r="O209" i="17" s="1"/>
  <c r="K209" i="17"/>
  <c r="L209" i="17"/>
  <c r="M209" i="17" s="1"/>
  <c r="I210" i="17"/>
  <c r="N210" i="17" s="1"/>
  <c r="J210" i="17"/>
  <c r="O210" i="17" s="1" a="1"/>
  <c r="O210" i="17" s="1"/>
  <c r="K210" i="17"/>
  <c r="L210" i="17"/>
  <c r="M210" i="17" s="1"/>
  <c r="I211" i="17"/>
  <c r="N211" i="17" s="1"/>
  <c r="J211" i="17"/>
  <c r="O211" i="17" s="1" a="1"/>
  <c r="O211" i="17" s="1"/>
  <c r="K211" i="17"/>
  <c r="L211" i="17"/>
  <c r="M211" i="17" s="1"/>
  <c r="I212" i="17"/>
  <c r="N212" i="17" s="1"/>
  <c r="J212" i="17"/>
  <c r="O212" i="17" s="1" a="1"/>
  <c r="O212" i="17" s="1"/>
  <c r="K212" i="17"/>
  <c r="L212" i="17"/>
  <c r="M212" i="17" s="1"/>
  <c r="I213" i="17"/>
  <c r="N213" i="17" s="1"/>
  <c r="J213" i="17"/>
  <c r="O213" i="17" s="1" a="1"/>
  <c r="O213" i="17" s="1"/>
  <c r="K213" i="17"/>
  <c r="L213" i="17"/>
  <c r="M213" i="17" s="1"/>
  <c r="I214" i="17"/>
  <c r="N214" i="17" s="1"/>
  <c r="J214" i="17"/>
  <c r="O214" i="17" s="1" a="1"/>
  <c r="O214" i="17" s="1"/>
  <c r="K214" i="17"/>
  <c r="L214" i="17"/>
  <c r="M214" i="17" s="1"/>
  <c r="I215" i="17"/>
  <c r="N215" i="17" s="1"/>
  <c r="J215" i="17"/>
  <c r="O215" i="17" s="1" a="1"/>
  <c r="O215" i="17" s="1"/>
  <c r="K215" i="17"/>
  <c r="L215" i="17"/>
  <c r="M215" i="17" s="1"/>
  <c r="I216" i="17"/>
  <c r="N216" i="17" s="1"/>
  <c r="J216" i="17"/>
  <c r="O216" i="17" s="1" a="1"/>
  <c r="O216" i="17" s="1"/>
  <c r="K216" i="17"/>
  <c r="L216" i="17"/>
  <c r="M216" i="17" s="1"/>
  <c r="I217" i="17"/>
  <c r="N217" i="17" s="1"/>
  <c r="J217" i="17"/>
  <c r="O217" i="17" s="1" a="1"/>
  <c r="O217" i="17" s="1"/>
  <c r="K217" i="17"/>
  <c r="L217" i="17"/>
  <c r="M217" i="17" s="1"/>
  <c r="I218" i="17"/>
  <c r="N218" i="17" s="1"/>
  <c r="J218" i="17"/>
  <c r="O218" i="17" s="1" a="1"/>
  <c r="O218" i="17" s="1"/>
  <c r="K218" i="17"/>
  <c r="L218" i="17"/>
  <c r="M218" i="17" s="1"/>
  <c r="I219" i="17"/>
  <c r="N219" i="17" s="1"/>
  <c r="J219" i="17"/>
  <c r="O219" i="17" s="1" a="1"/>
  <c r="O219" i="17" s="1"/>
  <c r="K219" i="17"/>
  <c r="L219" i="17"/>
  <c r="M219" i="17" s="1"/>
  <c r="I220" i="17"/>
  <c r="N220" i="17" s="1"/>
  <c r="J220" i="17"/>
  <c r="O220" i="17" s="1" a="1"/>
  <c r="O220" i="17" s="1"/>
  <c r="K220" i="17"/>
  <c r="L220" i="17"/>
  <c r="M220" i="17" s="1"/>
  <c r="I221" i="17"/>
  <c r="N221" i="17" s="1"/>
  <c r="J221" i="17"/>
  <c r="O221" i="17" s="1" a="1"/>
  <c r="O221" i="17" s="1"/>
  <c r="K221" i="17"/>
  <c r="L221" i="17"/>
  <c r="M221" i="17" s="1"/>
  <c r="I222" i="17"/>
  <c r="N222" i="17" s="1"/>
  <c r="J222" i="17"/>
  <c r="O222" i="17" s="1" a="1"/>
  <c r="O222" i="17" s="1"/>
  <c r="K222" i="17"/>
  <c r="L222" i="17"/>
  <c r="M222" i="17" s="1"/>
  <c r="I223" i="17"/>
  <c r="N223" i="17" s="1"/>
  <c r="J223" i="17"/>
  <c r="O223" i="17" s="1" a="1"/>
  <c r="O223" i="17" s="1"/>
  <c r="K223" i="17"/>
  <c r="L223" i="17"/>
  <c r="M223" i="17" s="1"/>
  <c r="I224" i="17"/>
  <c r="N224" i="17" s="1"/>
  <c r="J224" i="17"/>
  <c r="O224" i="17" s="1" a="1"/>
  <c r="O224" i="17" s="1"/>
  <c r="K224" i="17"/>
  <c r="L224" i="17"/>
  <c r="M224" i="17" s="1"/>
  <c r="I225" i="17"/>
  <c r="N225" i="17" s="1"/>
  <c r="J225" i="17"/>
  <c r="O225" i="17" s="1" a="1"/>
  <c r="O225" i="17" s="1"/>
  <c r="K225" i="17"/>
  <c r="L225" i="17"/>
  <c r="M225" i="17" s="1"/>
  <c r="I226" i="17"/>
  <c r="N226" i="17" s="1"/>
  <c r="J226" i="17"/>
  <c r="O226" i="17" s="1" a="1"/>
  <c r="O226" i="17" s="1"/>
  <c r="K226" i="17"/>
  <c r="L226" i="17"/>
  <c r="M226" i="17" s="1"/>
  <c r="I227" i="17"/>
  <c r="N227" i="17" s="1"/>
  <c r="J227" i="17"/>
  <c r="O227" i="17" s="1" a="1"/>
  <c r="O227" i="17" s="1"/>
  <c r="K227" i="17"/>
  <c r="L227" i="17"/>
  <c r="M227" i="17" s="1"/>
  <c r="I228" i="17"/>
  <c r="N228" i="17" s="1"/>
  <c r="J228" i="17"/>
  <c r="O228" i="17" s="1" a="1"/>
  <c r="O228" i="17" s="1"/>
  <c r="K228" i="17"/>
  <c r="L228" i="17"/>
  <c r="M228" i="17" s="1"/>
  <c r="I229" i="17"/>
  <c r="N229" i="17" s="1"/>
  <c r="J229" i="17"/>
  <c r="O229" i="17" s="1" a="1"/>
  <c r="O229" i="17" s="1"/>
  <c r="K229" i="17"/>
  <c r="L229" i="17"/>
  <c r="M229" i="17" s="1"/>
  <c r="I230" i="17"/>
  <c r="N230" i="17" s="1"/>
  <c r="J230" i="17"/>
  <c r="O230" i="17" s="1" a="1"/>
  <c r="O230" i="17" s="1"/>
  <c r="K230" i="17"/>
  <c r="L230" i="17"/>
  <c r="M230" i="17" s="1"/>
  <c r="I231" i="17"/>
  <c r="N231" i="17" s="1"/>
  <c r="J231" i="17"/>
  <c r="O231" i="17" s="1" a="1"/>
  <c r="O231" i="17" s="1"/>
  <c r="K231" i="17"/>
  <c r="L231" i="17"/>
  <c r="M231" i="17" s="1"/>
  <c r="I232" i="17"/>
  <c r="N232" i="17" s="1"/>
  <c r="J232" i="17"/>
  <c r="O232" i="17" s="1" a="1"/>
  <c r="O232" i="17" s="1"/>
  <c r="K232" i="17"/>
  <c r="L232" i="17"/>
  <c r="M232" i="17" s="1"/>
  <c r="I233" i="17"/>
  <c r="N233" i="17" s="1"/>
  <c r="J233" i="17"/>
  <c r="O233" i="17" s="1" a="1"/>
  <c r="O233" i="17" s="1"/>
  <c r="K233" i="17"/>
  <c r="L233" i="17"/>
  <c r="M233" i="17" s="1"/>
  <c r="I234" i="17"/>
  <c r="N234" i="17" s="1"/>
  <c r="J234" i="17"/>
  <c r="O234" i="17" s="1" a="1"/>
  <c r="O234" i="17" s="1"/>
  <c r="K234" i="17"/>
  <c r="L234" i="17"/>
  <c r="M234" i="17" s="1"/>
  <c r="I235" i="17"/>
  <c r="N235" i="17" s="1"/>
  <c r="J235" i="17"/>
  <c r="O235" i="17" s="1" a="1"/>
  <c r="O235" i="17" s="1"/>
  <c r="K235" i="17"/>
  <c r="L235" i="17"/>
  <c r="M235" i="17" s="1"/>
  <c r="I236" i="17"/>
  <c r="N236" i="17" s="1"/>
  <c r="J236" i="17"/>
  <c r="O236" i="17" s="1" a="1"/>
  <c r="O236" i="17" s="1"/>
  <c r="K236" i="17"/>
  <c r="L236" i="17"/>
  <c r="M236" i="17" s="1"/>
  <c r="I237" i="17"/>
  <c r="N237" i="17" s="1"/>
  <c r="J237" i="17"/>
  <c r="O237" i="17" s="1" a="1"/>
  <c r="O237" i="17" s="1"/>
  <c r="K237" i="17"/>
  <c r="L237" i="17"/>
  <c r="M237" i="17" s="1"/>
  <c r="I238" i="17"/>
  <c r="N238" i="17" s="1"/>
  <c r="J238" i="17"/>
  <c r="O238" i="17" s="1" a="1"/>
  <c r="O238" i="17" s="1"/>
  <c r="K238" i="17"/>
  <c r="L238" i="17"/>
  <c r="M238" i="17" s="1"/>
  <c r="I239" i="17"/>
  <c r="N239" i="17" s="1"/>
  <c r="J239" i="17"/>
  <c r="O239" i="17" s="1" a="1"/>
  <c r="O239" i="17" s="1"/>
  <c r="K239" i="17"/>
  <c r="L239" i="17"/>
  <c r="M239" i="17" s="1"/>
  <c r="I240" i="17"/>
  <c r="N240" i="17" s="1"/>
  <c r="J240" i="17"/>
  <c r="O240" i="17" s="1" a="1"/>
  <c r="O240" i="17" s="1"/>
  <c r="K240" i="17"/>
  <c r="L240" i="17"/>
  <c r="M240" i="17" s="1"/>
  <c r="I241" i="17"/>
  <c r="N241" i="17" s="1"/>
  <c r="J241" i="17"/>
  <c r="O241" i="17" s="1" a="1"/>
  <c r="O241" i="17" s="1"/>
  <c r="K241" i="17"/>
  <c r="L241" i="17"/>
  <c r="M241" i="17" s="1"/>
  <c r="I242" i="17"/>
  <c r="N242" i="17" s="1"/>
  <c r="J242" i="17"/>
  <c r="O242" i="17" s="1" a="1"/>
  <c r="O242" i="17" s="1"/>
  <c r="K242" i="17"/>
  <c r="L242" i="17"/>
  <c r="M242" i="17" s="1"/>
  <c r="I243" i="17"/>
  <c r="N243" i="17" s="1"/>
  <c r="J243" i="17"/>
  <c r="O243" i="17" s="1" a="1"/>
  <c r="O243" i="17" s="1"/>
  <c r="K243" i="17"/>
  <c r="L243" i="17"/>
  <c r="M243" i="17" s="1"/>
  <c r="I244" i="17"/>
  <c r="N244" i="17" s="1"/>
  <c r="J244" i="17"/>
  <c r="O244" i="17" s="1" a="1"/>
  <c r="O244" i="17" s="1"/>
  <c r="K244" i="17"/>
  <c r="L244" i="17"/>
  <c r="M244" i="17" s="1"/>
  <c r="I245" i="17"/>
  <c r="N245" i="17" s="1"/>
  <c r="J245" i="17"/>
  <c r="O245" i="17" s="1" a="1"/>
  <c r="O245" i="17" s="1"/>
  <c r="K245" i="17"/>
  <c r="L245" i="17"/>
  <c r="M245" i="17" s="1"/>
  <c r="I246" i="17"/>
  <c r="N246" i="17" s="1"/>
  <c r="J246" i="17"/>
  <c r="O246" i="17" s="1" a="1"/>
  <c r="O246" i="17" s="1"/>
  <c r="K246" i="17"/>
  <c r="L246" i="17"/>
  <c r="M246" i="17" s="1"/>
  <c r="I247" i="17"/>
  <c r="N247" i="17" s="1"/>
  <c r="J247" i="17"/>
  <c r="O247" i="17" s="1" a="1"/>
  <c r="O247" i="17" s="1"/>
  <c r="K247" i="17"/>
  <c r="L247" i="17"/>
  <c r="M247" i="17" s="1"/>
  <c r="I248" i="17"/>
  <c r="N248" i="17" s="1"/>
  <c r="J248" i="17"/>
  <c r="O248" i="17" s="1" a="1"/>
  <c r="O248" i="17" s="1"/>
  <c r="K248" i="17"/>
  <c r="L248" i="17"/>
  <c r="M248" i="17" s="1"/>
  <c r="I249" i="17"/>
  <c r="N249" i="17" s="1"/>
  <c r="J249" i="17"/>
  <c r="O249" i="17" s="1" a="1"/>
  <c r="O249" i="17" s="1"/>
  <c r="K249" i="17"/>
  <c r="L249" i="17"/>
  <c r="M249" i="17" s="1"/>
  <c r="I250" i="17"/>
  <c r="N250" i="17" s="1"/>
  <c r="J250" i="17"/>
  <c r="O250" i="17" s="1" a="1"/>
  <c r="O250" i="17" s="1"/>
  <c r="K250" i="17"/>
  <c r="L250" i="17"/>
  <c r="M250" i="17" s="1"/>
  <c r="I251" i="17"/>
  <c r="N251" i="17" s="1"/>
  <c r="J251" i="17"/>
  <c r="O251" i="17" s="1" a="1"/>
  <c r="O251" i="17" s="1"/>
  <c r="K251" i="17"/>
  <c r="L251" i="17"/>
  <c r="M251" i="17" s="1"/>
  <c r="I252" i="17"/>
  <c r="N252" i="17" s="1"/>
  <c r="J252" i="17"/>
  <c r="O252" i="17" s="1" a="1"/>
  <c r="O252" i="17" s="1"/>
  <c r="K252" i="17"/>
  <c r="L252" i="17"/>
  <c r="M252" i="17" s="1"/>
  <c r="I253" i="17"/>
  <c r="N253" i="17" s="1"/>
  <c r="J253" i="17"/>
  <c r="O253" i="17" s="1" a="1"/>
  <c r="O253" i="17" s="1"/>
  <c r="K253" i="17"/>
  <c r="L253" i="17"/>
  <c r="M253" i="17" s="1"/>
  <c r="I254" i="17"/>
  <c r="N254" i="17" s="1"/>
  <c r="J254" i="17"/>
  <c r="O254" i="17" s="1" a="1"/>
  <c r="O254" i="17" s="1"/>
  <c r="K254" i="17"/>
  <c r="L254" i="17"/>
  <c r="M254" i="17" s="1"/>
  <c r="I255" i="17"/>
  <c r="N255" i="17" s="1"/>
  <c r="J255" i="17"/>
  <c r="O255" i="17" s="1" a="1"/>
  <c r="O255" i="17" s="1"/>
  <c r="K255" i="17"/>
  <c r="L255" i="17"/>
  <c r="M255" i="17" s="1"/>
  <c r="I256" i="17"/>
  <c r="N256" i="17" s="1"/>
  <c r="J256" i="17"/>
  <c r="O256" i="17" s="1" a="1"/>
  <c r="O256" i="17" s="1"/>
  <c r="K256" i="17"/>
  <c r="L256" i="17"/>
  <c r="M256" i="17" s="1"/>
  <c r="I257" i="17"/>
  <c r="N257" i="17" s="1"/>
  <c r="J257" i="17"/>
  <c r="O257" i="17" s="1" a="1"/>
  <c r="O257" i="17" s="1"/>
  <c r="K257" i="17"/>
  <c r="L257" i="17"/>
  <c r="M257" i="17" s="1"/>
  <c r="I258" i="17"/>
  <c r="N258" i="17" s="1"/>
  <c r="J258" i="17"/>
  <c r="O258" i="17" s="1" a="1"/>
  <c r="O258" i="17" s="1"/>
  <c r="K258" i="17"/>
  <c r="L258" i="17"/>
  <c r="M258" i="17" s="1"/>
  <c r="I259" i="17"/>
  <c r="N259" i="17" s="1"/>
  <c r="J259" i="17"/>
  <c r="O259" i="17" s="1" a="1"/>
  <c r="O259" i="17" s="1"/>
  <c r="K259" i="17"/>
  <c r="L259" i="17"/>
  <c r="M259" i="17" s="1"/>
  <c r="I260" i="17"/>
  <c r="N260" i="17" s="1"/>
  <c r="J260" i="17"/>
  <c r="O260" i="17" s="1" a="1"/>
  <c r="O260" i="17" s="1"/>
  <c r="K260" i="17"/>
  <c r="L260" i="17"/>
  <c r="M260" i="17" s="1"/>
  <c r="I261" i="17"/>
  <c r="N261" i="17" s="1"/>
  <c r="J261" i="17"/>
  <c r="O261" i="17" s="1" a="1"/>
  <c r="O261" i="17" s="1"/>
  <c r="K261" i="17"/>
  <c r="L261" i="17"/>
  <c r="M261" i="17" s="1"/>
  <c r="I262" i="17"/>
  <c r="N262" i="17" s="1"/>
  <c r="J262" i="17"/>
  <c r="O262" i="17" s="1" a="1"/>
  <c r="O262" i="17" s="1"/>
  <c r="K262" i="17"/>
  <c r="L262" i="17"/>
  <c r="M262" i="17" s="1"/>
  <c r="I263" i="17"/>
  <c r="N263" i="17" s="1"/>
  <c r="J263" i="17"/>
  <c r="O263" i="17" s="1" a="1"/>
  <c r="O263" i="17" s="1"/>
  <c r="K263" i="17"/>
  <c r="L263" i="17"/>
  <c r="M263" i="17" s="1"/>
  <c r="I264" i="17"/>
  <c r="N264" i="17" s="1"/>
  <c r="J264" i="17"/>
  <c r="O264" i="17" s="1" a="1"/>
  <c r="O264" i="17" s="1"/>
  <c r="K264" i="17"/>
  <c r="L264" i="17"/>
  <c r="M264" i="17" s="1"/>
  <c r="I265" i="17"/>
  <c r="N265" i="17" s="1"/>
  <c r="J265" i="17"/>
  <c r="O265" i="17" s="1" a="1"/>
  <c r="O265" i="17" s="1"/>
  <c r="K265" i="17"/>
  <c r="L265" i="17"/>
  <c r="M265" i="17" s="1"/>
  <c r="I266" i="17"/>
  <c r="N266" i="17" s="1"/>
  <c r="J266" i="17"/>
  <c r="O266" i="17" s="1" a="1"/>
  <c r="O266" i="17" s="1"/>
  <c r="K266" i="17"/>
  <c r="L266" i="17"/>
  <c r="M266" i="17" s="1"/>
  <c r="I267" i="17"/>
  <c r="N267" i="17" s="1"/>
  <c r="J267" i="17"/>
  <c r="O267" i="17" s="1" a="1"/>
  <c r="O267" i="17" s="1"/>
  <c r="K267" i="17"/>
  <c r="L267" i="17"/>
  <c r="M267" i="17" s="1"/>
  <c r="I268" i="17"/>
  <c r="N268" i="17" s="1"/>
  <c r="J268" i="17"/>
  <c r="O268" i="17" s="1" a="1"/>
  <c r="O268" i="17" s="1"/>
  <c r="K268" i="17"/>
  <c r="L268" i="17"/>
  <c r="M268" i="17" s="1"/>
  <c r="I269" i="17"/>
  <c r="N269" i="17" s="1"/>
  <c r="J269" i="17"/>
  <c r="O269" i="17" s="1" a="1"/>
  <c r="O269" i="17" s="1"/>
  <c r="K269" i="17"/>
  <c r="L269" i="17"/>
  <c r="M269" i="17" s="1"/>
  <c r="I270" i="17"/>
  <c r="N270" i="17" s="1"/>
  <c r="J270" i="17"/>
  <c r="O270" i="17" s="1" a="1"/>
  <c r="O270" i="17" s="1"/>
  <c r="K270" i="17"/>
  <c r="L270" i="17"/>
  <c r="M270" i="17" s="1"/>
  <c r="I271" i="17"/>
  <c r="N271" i="17" s="1"/>
  <c r="J271" i="17"/>
  <c r="O271" i="17" s="1" a="1"/>
  <c r="O271" i="17" s="1"/>
  <c r="K271" i="17"/>
  <c r="L271" i="17"/>
  <c r="M271" i="17" s="1"/>
  <c r="I272" i="17"/>
  <c r="N272" i="17" s="1"/>
  <c r="J272" i="17"/>
  <c r="O272" i="17" s="1" a="1"/>
  <c r="O272" i="17" s="1"/>
  <c r="K272" i="17"/>
  <c r="L272" i="17"/>
  <c r="M272" i="17" s="1"/>
  <c r="I273" i="17"/>
  <c r="N273" i="17" s="1"/>
  <c r="J273" i="17"/>
  <c r="O273" i="17" s="1" a="1"/>
  <c r="O273" i="17" s="1"/>
  <c r="K273" i="17"/>
  <c r="L273" i="17"/>
  <c r="M273" i="17" s="1"/>
  <c r="I274" i="17"/>
  <c r="N274" i="17" s="1"/>
  <c r="J274" i="17"/>
  <c r="O274" i="17" s="1" a="1"/>
  <c r="O274" i="17" s="1"/>
  <c r="K274" i="17"/>
  <c r="L274" i="17"/>
  <c r="M274" i="17" s="1"/>
  <c r="I275" i="17"/>
  <c r="N275" i="17" s="1"/>
  <c r="J275" i="17"/>
  <c r="O275" i="17" s="1" a="1"/>
  <c r="O275" i="17" s="1"/>
  <c r="K275" i="17"/>
  <c r="L275" i="17"/>
  <c r="M275" i="17" s="1"/>
  <c r="I276" i="17"/>
  <c r="N276" i="17" s="1"/>
  <c r="J276" i="17"/>
  <c r="O276" i="17" s="1" a="1"/>
  <c r="O276" i="17" s="1"/>
  <c r="K276" i="17"/>
  <c r="L276" i="17"/>
  <c r="M276" i="17" s="1"/>
  <c r="I277" i="17"/>
  <c r="N277" i="17" s="1"/>
  <c r="J277" i="17"/>
  <c r="O277" i="17" s="1" a="1"/>
  <c r="O277" i="17" s="1"/>
  <c r="K277" i="17"/>
  <c r="L277" i="17"/>
  <c r="M277" i="17" s="1"/>
  <c r="I278" i="17"/>
  <c r="N278" i="17" s="1"/>
  <c r="J278" i="17"/>
  <c r="O278" i="17" s="1" a="1"/>
  <c r="O278" i="17" s="1"/>
  <c r="K278" i="17"/>
  <c r="L278" i="17"/>
  <c r="M278" i="17" s="1"/>
  <c r="I279" i="17"/>
  <c r="N279" i="17" s="1"/>
  <c r="J279" i="17"/>
  <c r="O279" i="17" s="1" a="1"/>
  <c r="O279" i="17" s="1"/>
  <c r="K279" i="17"/>
  <c r="L279" i="17"/>
  <c r="M279" i="17" s="1"/>
  <c r="I280" i="17"/>
  <c r="N280" i="17" s="1"/>
  <c r="J280" i="17"/>
  <c r="O280" i="17" s="1" a="1"/>
  <c r="O280" i="17" s="1"/>
  <c r="K280" i="17"/>
  <c r="L280" i="17"/>
  <c r="M280" i="17" s="1"/>
  <c r="I281" i="17"/>
  <c r="N281" i="17" s="1"/>
  <c r="J281" i="17"/>
  <c r="O281" i="17" s="1" a="1"/>
  <c r="O281" i="17" s="1"/>
  <c r="K281" i="17"/>
  <c r="L281" i="17"/>
  <c r="M281" i="17" s="1"/>
  <c r="I282" i="17"/>
  <c r="N282" i="17" s="1"/>
  <c r="J282" i="17"/>
  <c r="O282" i="17" s="1" a="1"/>
  <c r="O282" i="17" s="1"/>
  <c r="K282" i="17"/>
  <c r="L282" i="17"/>
  <c r="M282" i="17" s="1"/>
  <c r="I283" i="17"/>
  <c r="N283" i="17" s="1"/>
  <c r="J283" i="17"/>
  <c r="O283" i="17" s="1" a="1"/>
  <c r="O283" i="17" s="1"/>
  <c r="K283" i="17"/>
  <c r="L283" i="17"/>
  <c r="M283" i="17" s="1"/>
  <c r="I284" i="17"/>
  <c r="N284" i="17" s="1"/>
  <c r="J284" i="17"/>
  <c r="O284" i="17" s="1" a="1"/>
  <c r="O284" i="17" s="1"/>
  <c r="K284" i="17"/>
  <c r="L284" i="17"/>
  <c r="M284" i="17" s="1"/>
  <c r="I285" i="17"/>
  <c r="N285" i="17" s="1"/>
  <c r="J285" i="17"/>
  <c r="O285" i="17" s="1" a="1"/>
  <c r="O285" i="17" s="1"/>
  <c r="K285" i="17"/>
  <c r="L285" i="17"/>
  <c r="M285" i="17" s="1"/>
  <c r="I286" i="17"/>
  <c r="N286" i="17" s="1"/>
  <c r="J286" i="17"/>
  <c r="O286" i="17" s="1" a="1"/>
  <c r="O286" i="17" s="1"/>
  <c r="K286" i="17"/>
  <c r="L286" i="17"/>
  <c r="M286" i="17" s="1"/>
  <c r="I287" i="17"/>
  <c r="N287" i="17" s="1"/>
  <c r="J287" i="17"/>
  <c r="O287" i="17" s="1" a="1"/>
  <c r="O287" i="17" s="1"/>
  <c r="K287" i="17"/>
  <c r="L287" i="17"/>
  <c r="M287" i="17" s="1"/>
  <c r="I288" i="17"/>
  <c r="N288" i="17" s="1"/>
  <c r="J288" i="17"/>
  <c r="O288" i="17" s="1" a="1"/>
  <c r="O288" i="17" s="1"/>
  <c r="K288" i="17"/>
  <c r="L288" i="17"/>
  <c r="M288" i="17" s="1"/>
  <c r="I289" i="17"/>
  <c r="N289" i="17" s="1"/>
  <c r="J289" i="17"/>
  <c r="O289" i="17" s="1" a="1"/>
  <c r="O289" i="17" s="1"/>
  <c r="K289" i="17"/>
  <c r="L289" i="17"/>
  <c r="M289" i="17" s="1"/>
  <c r="I290" i="17"/>
  <c r="N290" i="17" s="1"/>
  <c r="J290" i="17"/>
  <c r="O290" i="17" s="1" a="1"/>
  <c r="O290" i="17" s="1"/>
  <c r="K290" i="17"/>
  <c r="L290" i="17"/>
  <c r="M290" i="17" s="1"/>
  <c r="I291" i="17"/>
  <c r="N291" i="17" s="1"/>
  <c r="J291" i="17"/>
  <c r="O291" i="17" s="1" a="1"/>
  <c r="O291" i="17" s="1"/>
  <c r="K291" i="17"/>
  <c r="L291" i="17"/>
  <c r="M291" i="17" s="1"/>
  <c r="I292" i="17"/>
  <c r="N292" i="17" s="1"/>
  <c r="J292" i="17"/>
  <c r="O292" i="17" s="1" a="1"/>
  <c r="O292" i="17" s="1"/>
  <c r="K292" i="17"/>
  <c r="L292" i="17"/>
  <c r="M292" i="17" s="1"/>
  <c r="I293" i="17"/>
  <c r="N293" i="17" s="1"/>
  <c r="J293" i="17"/>
  <c r="O293" i="17" s="1" a="1"/>
  <c r="O293" i="17" s="1"/>
  <c r="K293" i="17"/>
  <c r="L293" i="17"/>
  <c r="M293" i="17" s="1"/>
  <c r="I294" i="17"/>
  <c r="N294" i="17" s="1"/>
  <c r="J294" i="17"/>
  <c r="O294" i="17" s="1" a="1"/>
  <c r="O294" i="17" s="1"/>
  <c r="K294" i="17"/>
  <c r="L294" i="17"/>
  <c r="M294" i="17" s="1"/>
  <c r="I295" i="17"/>
  <c r="N295" i="17" s="1"/>
  <c r="J295" i="17"/>
  <c r="O295" i="17" s="1" a="1"/>
  <c r="O295" i="17" s="1"/>
  <c r="K295" i="17"/>
  <c r="L295" i="17"/>
  <c r="M295" i="17" s="1"/>
  <c r="I296" i="17"/>
  <c r="N296" i="17" s="1"/>
  <c r="J296" i="17"/>
  <c r="O296" i="17" s="1" a="1"/>
  <c r="O296" i="17" s="1"/>
  <c r="K296" i="17"/>
  <c r="L296" i="17"/>
  <c r="M296" i="17" s="1"/>
  <c r="I297" i="17"/>
  <c r="N297" i="17" s="1"/>
  <c r="J297" i="17"/>
  <c r="O297" i="17" s="1" a="1"/>
  <c r="O297" i="17" s="1"/>
  <c r="K297" i="17"/>
  <c r="L297" i="17"/>
  <c r="M297" i="17" s="1"/>
  <c r="I298" i="17"/>
  <c r="N298" i="17" s="1"/>
  <c r="J298" i="17"/>
  <c r="O298" i="17" s="1" a="1"/>
  <c r="O298" i="17" s="1"/>
  <c r="K298" i="17"/>
  <c r="L298" i="17"/>
  <c r="M298" i="17" s="1"/>
  <c r="I299" i="17"/>
  <c r="N299" i="17" s="1"/>
  <c r="J299" i="17"/>
  <c r="O299" i="17" s="1" a="1"/>
  <c r="O299" i="17" s="1"/>
  <c r="K299" i="17"/>
  <c r="L299" i="17"/>
  <c r="M299" i="17" s="1"/>
  <c r="I300" i="17"/>
  <c r="N300" i="17" s="1"/>
  <c r="J300" i="17"/>
  <c r="O300" i="17" s="1" a="1"/>
  <c r="O300" i="17" s="1"/>
  <c r="K300" i="17"/>
  <c r="L300" i="17"/>
  <c r="M300" i="17" s="1"/>
  <c r="I301" i="17"/>
  <c r="N301" i="17" s="1"/>
  <c r="J301" i="17"/>
  <c r="O301" i="17" s="1" a="1"/>
  <c r="O301" i="17" s="1"/>
  <c r="K301" i="17"/>
  <c r="L301" i="17"/>
  <c r="M301" i="17" s="1"/>
  <c r="I302" i="17"/>
  <c r="N302" i="17" s="1"/>
  <c r="J302" i="17"/>
  <c r="O302" i="17" s="1" a="1"/>
  <c r="O302" i="17" s="1"/>
  <c r="K302" i="17"/>
  <c r="L302" i="17"/>
  <c r="M302" i="17" s="1"/>
  <c r="I303" i="17"/>
  <c r="N303" i="17" s="1"/>
  <c r="J303" i="17"/>
  <c r="O303" i="17" s="1" a="1"/>
  <c r="O303" i="17" s="1"/>
  <c r="K303" i="17"/>
  <c r="L303" i="17"/>
  <c r="M303" i="17" s="1"/>
  <c r="I304" i="17"/>
  <c r="N304" i="17" s="1"/>
  <c r="J304" i="17"/>
  <c r="O304" i="17" s="1" a="1"/>
  <c r="O304" i="17" s="1"/>
  <c r="K304" i="17"/>
  <c r="L304" i="17"/>
  <c r="M304" i="17" s="1"/>
  <c r="I305" i="17"/>
  <c r="N305" i="17" s="1"/>
  <c r="J305" i="17"/>
  <c r="O305" i="17" s="1" a="1"/>
  <c r="O305" i="17" s="1"/>
  <c r="K305" i="17"/>
  <c r="L305" i="17"/>
  <c r="M305" i="17" s="1"/>
  <c r="I306" i="17"/>
  <c r="N306" i="17" s="1"/>
  <c r="J306" i="17"/>
  <c r="O306" i="17" s="1" a="1"/>
  <c r="O306" i="17" s="1"/>
  <c r="K306" i="17"/>
  <c r="L306" i="17"/>
  <c r="M306" i="17" s="1"/>
  <c r="I307" i="17"/>
  <c r="N307" i="17" s="1"/>
  <c r="J307" i="17"/>
  <c r="O307" i="17" s="1" a="1"/>
  <c r="O307" i="17" s="1"/>
  <c r="K307" i="17"/>
  <c r="L307" i="17"/>
  <c r="M307" i="17" s="1"/>
  <c r="I308" i="17"/>
  <c r="N308" i="17" s="1"/>
  <c r="J308" i="17"/>
  <c r="O308" i="17" s="1" a="1"/>
  <c r="O308" i="17" s="1"/>
  <c r="K308" i="17"/>
  <c r="L308" i="17"/>
  <c r="M308" i="17" s="1"/>
  <c r="I309" i="17"/>
  <c r="N309" i="17" s="1"/>
  <c r="J309" i="17"/>
  <c r="O309" i="17" s="1" a="1"/>
  <c r="O309" i="17" s="1"/>
  <c r="K309" i="17"/>
  <c r="L309" i="17"/>
  <c r="M309" i="17" s="1"/>
  <c r="I310" i="17"/>
  <c r="N310" i="17" s="1"/>
  <c r="J310" i="17"/>
  <c r="O310" i="17" s="1" a="1"/>
  <c r="O310" i="17" s="1"/>
  <c r="K310" i="17"/>
  <c r="L310" i="17"/>
  <c r="M310" i="17" s="1"/>
  <c r="I311" i="17"/>
  <c r="N311" i="17" s="1"/>
  <c r="J311" i="17"/>
  <c r="O311" i="17" s="1" a="1"/>
  <c r="O311" i="17" s="1"/>
  <c r="K311" i="17"/>
  <c r="L311" i="17"/>
  <c r="M311" i="17" s="1"/>
  <c r="I312" i="17"/>
  <c r="N312" i="17" s="1"/>
  <c r="J312" i="17"/>
  <c r="O312" i="17" s="1" a="1"/>
  <c r="O312" i="17" s="1"/>
  <c r="K312" i="17"/>
  <c r="L312" i="17"/>
  <c r="M312" i="17" s="1"/>
  <c r="I313" i="17"/>
  <c r="N313" i="17" s="1"/>
  <c r="J313" i="17"/>
  <c r="O313" i="17" s="1" a="1"/>
  <c r="O313" i="17" s="1"/>
  <c r="K313" i="17"/>
  <c r="L313" i="17"/>
  <c r="M313" i="17" s="1"/>
  <c r="I314" i="17"/>
  <c r="N314" i="17" s="1"/>
  <c r="J314" i="17"/>
  <c r="O314" i="17" s="1" a="1"/>
  <c r="O314" i="17" s="1"/>
  <c r="K314" i="17"/>
  <c r="L314" i="17"/>
  <c r="M314" i="17" s="1"/>
  <c r="I315" i="17"/>
  <c r="N315" i="17" s="1"/>
  <c r="J315" i="17"/>
  <c r="O315" i="17" s="1" a="1"/>
  <c r="O315" i="17" s="1"/>
  <c r="K315" i="17"/>
  <c r="L315" i="17"/>
  <c r="M315" i="17" s="1"/>
  <c r="I316" i="17"/>
  <c r="N316" i="17" s="1"/>
  <c r="J316" i="17"/>
  <c r="O316" i="17" s="1" a="1"/>
  <c r="O316" i="17" s="1"/>
  <c r="K316" i="17"/>
  <c r="L316" i="17"/>
  <c r="M316" i="17" s="1"/>
  <c r="I317" i="17"/>
  <c r="N317" i="17" s="1"/>
  <c r="J317" i="17"/>
  <c r="O317" i="17" s="1" a="1"/>
  <c r="O317" i="17" s="1"/>
  <c r="K317" i="17"/>
  <c r="L317" i="17"/>
  <c r="M317" i="17" s="1"/>
  <c r="I318" i="17"/>
  <c r="N318" i="17" s="1"/>
  <c r="J318" i="17"/>
  <c r="O318" i="17" s="1" a="1"/>
  <c r="O318" i="17" s="1"/>
  <c r="K318" i="17"/>
  <c r="L318" i="17"/>
  <c r="M318" i="17" s="1"/>
  <c r="I319" i="17"/>
  <c r="N319" i="17" s="1"/>
  <c r="J319" i="17"/>
  <c r="O319" i="17" s="1" a="1"/>
  <c r="O319" i="17" s="1"/>
  <c r="K319" i="17"/>
  <c r="L319" i="17"/>
  <c r="M319" i="17" s="1"/>
  <c r="I320" i="17"/>
  <c r="N320" i="17" s="1"/>
  <c r="J320" i="17"/>
  <c r="O320" i="17" s="1" a="1"/>
  <c r="O320" i="17" s="1"/>
  <c r="K320" i="17"/>
  <c r="L320" i="17"/>
  <c r="M320" i="17" s="1"/>
  <c r="I321" i="17"/>
  <c r="N321" i="17" s="1"/>
  <c r="J321" i="17"/>
  <c r="O321" i="17" s="1" a="1"/>
  <c r="O321" i="17" s="1"/>
  <c r="K321" i="17"/>
  <c r="L321" i="17"/>
  <c r="M321" i="17" s="1"/>
  <c r="I322" i="17"/>
  <c r="N322" i="17" s="1"/>
  <c r="J322" i="17"/>
  <c r="O322" i="17" s="1" a="1"/>
  <c r="O322" i="17" s="1"/>
  <c r="K322" i="17"/>
  <c r="L322" i="17"/>
  <c r="M322" i="17" s="1"/>
  <c r="I323" i="17"/>
  <c r="N323" i="17" s="1"/>
  <c r="J323" i="17"/>
  <c r="O323" i="17" s="1" a="1"/>
  <c r="O323" i="17" s="1"/>
  <c r="K323" i="17"/>
  <c r="L323" i="17"/>
  <c r="M323" i="17" s="1"/>
  <c r="I324" i="17"/>
  <c r="N324" i="17" s="1"/>
  <c r="J324" i="17"/>
  <c r="O324" i="17" s="1" a="1"/>
  <c r="O324" i="17" s="1"/>
  <c r="K324" i="17"/>
  <c r="L324" i="17"/>
  <c r="M324" i="17" s="1"/>
  <c r="I325" i="17"/>
  <c r="N325" i="17" s="1"/>
  <c r="J325" i="17"/>
  <c r="O325" i="17" s="1" a="1"/>
  <c r="O325" i="17" s="1"/>
  <c r="K325" i="17"/>
  <c r="L325" i="17"/>
  <c r="M325" i="17" s="1"/>
  <c r="I326" i="17"/>
  <c r="N326" i="17" s="1"/>
  <c r="J326" i="17"/>
  <c r="O326" i="17" s="1" a="1"/>
  <c r="O326" i="17" s="1"/>
  <c r="K326" i="17"/>
  <c r="L326" i="17"/>
  <c r="M326" i="17" s="1"/>
  <c r="I327" i="17"/>
  <c r="N327" i="17" s="1"/>
  <c r="J327" i="17"/>
  <c r="O327" i="17" s="1" a="1"/>
  <c r="O327" i="17" s="1"/>
  <c r="K327" i="17"/>
  <c r="L327" i="17"/>
  <c r="M327" i="17" s="1"/>
  <c r="I328" i="17"/>
  <c r="N328" i="17" s="1"/>
  <c r="J328" i="17"/>
  <c r="O328" i="17" s="1" a="1"/>
  <c r="O328" i="17" s="1"/>
  <c r="K328" i="17"/>
  <c r="L328" i="17"/>
  <c r="M328" i="17" s="1"/>
  <c r="I329" i="17"/>
  <c r="N329" i="17" s="1"/>
  <c r="J329" i="17"/>
  <c r="O329" i="17" s="1" a="1"/>
  <c r="O329" i="17" s="1"/>
  <c r="K329" i="17"/>
  <c r="L329" i="17"/>
  <c r="M329" i="17" s="1"/>
  <c r="I330" i="17"/>
  <c r="N330" i="17" s="1"/>
  <c r="J330" i="17"/>
  <c r="O330" i="17" s="1" a="1"/>
  <c r="O330" i="17" s="1"/>
  <c r="K330" i="17"/>
  <c r="L330" i="17"/>
  <c r="M330" i="17" s="1"/>
  <c r="I331" i="17"/>
  <c r="N331" i="17" s="1"/>
  <c r="J331" i="17"/>
  <c r="O331" i="17" s="1" a="1"/>
  <c r="O331" i="17" s="1"/>
  <c r="K331" i="17"/>
  <c r="L331" i="17"/>
  <c r="M331" i="17" s="1"/>
  <c r="I332" i="17"/>
  <c r="N332" i="17" s="1"/>
  <c r="J332" i="17"/>
  <c r="O332" i="17" s="1" a="1"/>
  <c r="O332" i="17" s="1"/>
  <c r="K332" i="17"/>
  <c r="L332" i="17"/>
  <c r="M332" i="17" s="1"/>
  <c r="I333" i="17"/>
  <c r="N333" i="17" s="1"/>
  <c r="J333" i="17"/>
  <c r="O333" i="17" s="1" a="1"/>
  <c r="O333" i="17" s="1"/>
  <c r="K333" i="17"/>
  <c r="L333" i="17"/>
  <c r="M333" i="17" s="1"/>
  <c r="I334" i="17"/>
  <c r="N334" i="17" s="1"/>
  <c r="J334" i="17"/>
  <c r="O334" i="17" s="1" a="1"/>
  <c r="O334" i="17" s="1"/>
  <c r="K334" i="17"/>
  <c r="L334" i="17"/>
  <c r="M334" i="17" s="1"/>
  <c r="I335" i="17"/>
  <c r="N335" i="17" s="1"/>
  <c r="J335" i="17"/>
  <c r="O335" i="17" s="1" a="1"/>
  <c r="O335" i="17" s="1"/>
  <c r="K335" i="17"/>
  <c r="L335" i="17"/>
  <c r="M335" i="17" s="1"/>
  <c r="I336" i="17"/>
  <c r="N336" i="17" s="1"/>
  <c r="J336" i="17"/>
  <c r="O336" i="17" s="1" a="1"/>
  <c r="O336" i="17" s="1"/>
  <c r="K336" i="17"/>
  <c r="L336" i="17"/>
  <c r="M336" i="17" s="1"/>
  <c r="I337" i="17"/>
  <c r="N337" i="17" s="1"/>
  <c r="J337" i="17"/>
  <c r="O337" i="17" s="1" a="1"/>
  <c r="O337" i="17" s="1"/>
  <c r="K337" i="17"/>
  <c r="L337" i="17"/>
  <c r="M337" i="17" s="1"/>
  <c r="I338" i="17"/>
  <c r="N338" i="17" s="1"/>
  <c r="J338" i="17"/>
  <c r="O338" i="17" s="1" a="1"/>
  <c r="O338" i="17" s="1"/>
  <c r="K338" i="17"/>
  <c r="L338" i="17"/>
  <c r="M338" i="17" s="1"/>
  <c r="I339" i="17"/>
  <c r="N339" i="17" s="1"/>
  <c r="J339" i="17"/>
  <c r="O339" i="17" s="1" a="1"/>
  <c r="O339" i="17" s="1"/>
  <c r="K339" i="17"/>
  <c r="L339" i="17"/>
  <c r="M339" i="17" s="1"/>
  <c r="I340" i="17"/>
  <c r="N340" i="17" s="1"/>
  <c r="J340" i="17"/>
  <c r="O340" i="17" s="1" a="1"/>
  <c r="O340" i="17" s="1"/>
  <c r="K340" i="17"/>
  <c r="L340" i="17"/>
  <c r="M340" i="17" s="1"/>
  <c r="I341" i="17"/>
  <c r="N341" i="17" s="1"/>
  <c r="J341" i="17"/>
  <c r="O341" i="17" s="1" a="1"/>
  <c r="O341" i="17" s="1"/>
  <c r="K341" i="17"/>
  <c r="L341" i="17"/>
  <c r="M341" i="17" s="1"/>
  <c r="I342" i="17"/>
  <c r="N342" i="17" s="1"/>
  <c r="J342" i="17"/>
  <c r="O342" i="17" s="1" a="1"/>
  <c r="O342" i="17" s="1"/>
  <c r="K342" i="17"/>
  <c r="L342" i="17"/>
  <c r="M342" i="17" s="1"/>
  <c r="I343" i="17"/>
  <c r="N343" i="17" s="1"/>
  <c r="J343" i="17"/>
  <c r="O343" i="17" s="1" a="1"/>
  <c r="O343" i="17" s="1"/>
  <c r="K343" i="17"/>
  <c r="L343" i="17"/>
  <c r="M343" i="17" s="1"/>
  <c r="I344" i="17"/>
  <c r="N344" i="17" s="1"/>
  <c r="J344" i="17"/>
  <c r="O344" i="17" s="1" a="1"/>
  <c r="O344" i="17" s="1"/>
  <c r="K344" i="17"/>
  <c r="L344" i="17"/>
  <c r="M344" i="17" s="1"/>
  <c r="I345" i="17"/>
  <c r="N345" i="17" s="1"/>
  <c r="J345" i="17"/>
  <c r="O345" i="17" s="1" a="1"/>
  <c r="O345" i="17" s="1"/>
  <c r="K345" i="17"/>
  <c r="L345" i="17"/>
  <c r="M345" i="17" s="1"/>
  <c r="I346" i="17"/>
  <c r="N346" i="17" s="1"/>
  <c r="J346" i="17"/>
  <c r="O346" i="17" s="1" a="1"/>
  <c r="O346" i="17" s="1"/>
  <c r="K346" i="17"/>
  <c r="L346" i="17"/>
  <c r="M346" i="17" s="1"/>
  <c r="I347" i="17"/>
  <c r="N347" i="17" s="1"/>
  <c r="J347" i="17"/>
  <c r="O347" i="17" s="1" a="1"/>
  <c r="O347" i="17" s="1"/>
  <c r="K347" i="17"/>
  <c r="L347" i="17"/>
  <c r="M347" i="17" s="1"/>
  <c r="I348" i="17"/>
  <c r="N348" i="17" s="1"/>
  <c r="J348" i="17"/>
  <c r="O348" i="17" s="1" a="1"/>
  <c r="O348" i="17" s="1"/>
  <c r="K348" i="17"/>
  <c r="L348" i="17"/>
  <c r="M348" i="17" s="1"/>
  <c r="I349" i="17"/>
  <c r="N349" i="17" s="1"/>
  <c r="J349" i="17"/>
  <c r="O349" i="17" s="1" a="1"/>
  <c r="O349" i="17" s="1"/>
  <c r="K349" i="17"/>
  <c r="L349" i="17"/>
  <c r="M349" i="17" s="1"/>
  <c r="I350" i="17"/>
  <c r="N350" i="17" s="1"/>
  <c r="J350" i="17"/>
  <c r="O350" i="17" s="1" a="1"/>
  <c r="O350" i="17" s="1"/>
  <c r="K350" i="17"/>
  <c r="L350" i="17"/>
  <c r="M350" i="17" s="1"/>
  <c r="I351" i="17"/>
  <c r="N351" i="17" s="1"/>
  <c r="J351" i="17"/>
  <c r="O351" i="17" s="1" a="1"/>
  <c r="O351" i="17" s="1"/>
  <c r="K351" i="17"/>
  <c r="L351" i="17"/>
  <c r="M351" i="17" s="1"/>
  <c r="I352" i="17"/>
  <c r="N352" i="17" s="1"/>
  <c r="J352" i="17"/>
  <c r="O352" i="17" s="1" a="1"/>
  <c r="O352" i="17" s="1"/>
  <c r="K352" i="17"/>
  <c r="L352" i="17"/>
  <c r="M352" i="17" s="1"/>
  <c r="I353" i="17"/>
  <c r="N353" i="17" s="1"/>
  <c r="J353" i="17"/>
  <c r="O353" i="17" s="1" a="1"/>
  <c r="O353" i="17" s="1"/>
  <c r="K353" i="17"/>
  <c r="L353" i="17"/>
  <c r="M353" i="17" s="1"/>
  <c r="I354" i="17"/>
  <c r="N354" i="17" s="1"/>
  <c r="J354" i="17"/>
  <c r="O354" i="17" s="1" a="1"/>
  <c r="O354" i="17" s="1"/>
  <c r="K354" i="17"/>
  <c r="L354" i="17"/>
  <c r="M354" i="17" s="1"/>
  <c r="I355" i="17"/>
  <c r="N355" i="17" s="1"/>
  <c r="J355" i="17"/>
  <c r="O355" i="17" s="1" a="1"/>
  <c r="O355" i="17" s="1"/>
  <c r="K355" i="17"/>
  <c r="L355" i="17"/>
  <c r="M355" i="17" s="1"/>
  <c r="I356" i="17"/>
  <c r="N356" i="17" s="1"/>
  <c r="J356" i="17"/>
  <c r="O356" i="17" s="1" a="1"/>
  <c r="O356" i="17" s="1"/>
  <c r="K356" i="17"/>
  <c r="L356" i="17"/>
  <c r="M356" i="17" s="1"/>
  <c r="I357" i="17"/>
  <c r="N357" i="17" s="1"/>
  <c r="J357" i="17"/>
  <c r="O357" i="17" s="1" a="1"/>
  <c r="O357" i="17" s="1"/>
  <c r="K357" i="17"/>
  <c r="L357" i="17"/>
  <c r="M357" i="17" s="1"/>
  <c r="I358" i="17"/>
  <c r="N358" i="17" s="1"/>
  <c r="J358" i="17"/>
  <c r="O358" i="17" s="1" a="1"/>
  <c r="O358" i="17" s="1"/>
  <c r="K358" i="17"/>
  <c r="L358" i="17"/>
  <c r="M358" i="17" s="1"/>
  <c r="I359" i="17"/>
  <c r="N359" i="17" s="1"/>
  <c r="J359" i="17"/>
  <c r="O359" i="17" s="1" a="1"/>
  <c r="O359" i="17" s="1"/>
  <c r="K359" i="17"/>
  <c r="L359" i="17"/>
  <c r="M359" i="17" s="1"/>
  <c r="I360" i="17"/>
  <c r="N360" i="17" s="1"/>
  <c r="J360" i="17"/>
  <c r="O360" i="17" s="1" a="1"/>
  <c r="O360" i="17" s="1"/>
  <c r="K360" i="17"/>
  <c r="L360" i="17"/>
  <c r="M360" i="17" s="1"/>
  <c r="I361" i="17"/>
  <c r="N361" i="17" s="1"/>
  <c r="J361" i="17"/>
  <c r="O361" i="17" s="1" a="1"/>
  <c r="O361" i="17" s="1"/>
  <c r="K361" i="17"/>
  <c r="L361" i="17"/>
  <c r="M361" i="17" s="1"/>
  <c r="I362" i="17"/>
  <c r="N362" i="17" s="1"/>
  <c r="J362" i="17"/>
  <c r="O362" i="17" s="1" a="1"/>
  <c r="O362" i="17" s="1"/>
  <c r="K362" i="17"/>
  <c r="L362" i="17"/>
  <c r="M362" i="17" s="1"/>
  <c r="I363" i="17"/>
  <c r="N363" i="17" s="1"/>
  <c r="J363" i="17"/>
  <c r="O363" i="17" s="1" a="1"/>
  <c r="O363" i="17" s="1"/>
  <c r="K363" i="17"/>
  <c r="L363" i="17"/>
  <c r="M363" i="17" s="1"/>
  <c r="I364" i="17"/>
  <c r="N364" i="17" s="1"/>
  <c r="J364" i="17"/>
  <c r="O364" i="17" s="1" a="1"/>
  <c r="O364" i="17" s="1"/>
  <c r="K364" i="17"/>
  <c r="L364" i="17"/>
  <c r="M364" i="17" s="1"/>
  <c r="I365" i="17"/>
  <c r="N365" i="17" s="1"/>
  <c r="J365" i="17"/>
  <c r="O365" i="17" s="1" a="1"/>
  <c r="O365" i="17" s="1"/>
  <c r="K365" i="17"/>
  <c r="L365" i="17"/>
  <c r="M365" i="17" s="1"/>
  <c r="I366" i="17"/>
  <c r="N366" i="17" s="1"/>
  <c r="J366" i="17"/>
  <c r="O366" i="17" s="1" a="1"/>
  <c r="O366" i="17" s="1"/>
  <c r="K366" i="17"/>
  <c r="L366" i="17"/>
  <c r="M366" i="17" s="1"/>
  <c r="I367" i="17"/>
  <c r="N367" i="17" s="1"/>
  <c r="J367" i="17"/>
  <c r="O367" i="17" s="1" a="1"/>
  <c r="O367" i="17" s="1"/>
  <c r="K367" i="17"/>
  <c r="L367" i="17"/>
  <c r="M367" i="17" s="1"/>
  <c r="I368" i="17"/>
  <c r="N368" i="17" s="1"/>
  <c r="J368" i="17"/>
  <c r="O368" i="17" s="1" a="1"/>
  <c r="O368" i="17" s="1"/>
  <c r="K368" i="17"/>
  <c r="L368" i="17"/>
  <c r="M368" i="17" s="1"/>
  <c r="I369" i="17"/>
  <c r="N369" i="17" s="1"/>
  <c r="J369" i="17"/>
  <c r="O369" i="17" s="1" a="1"/>
  <c r="O369" i="17" s="1"/>
  <c r="K369" i="17"/>
  <c r="L369" i="17"/>
  <c r="M369" i="17" s="1"/>
  <c r="I370" i="17"/>
  <c r="N370" i="17" s="1"/>
  <c r="J370" i="17"/>
  <c r="O370" i="17" s="1" a="1"/>
  <c r="O370" i="17" s="1"/>
  <c r="K370" i="17"/>
  <c r="L370" i="17"/>
  <c r="M370" i="17" s="1"/>
  <c r="I371" i="17"/>
  <c r="N371" i="17" s="1"/>
  <c r="J371" i="17"/>
  <c r="O371" i="17" s="1" a="1"/>
  <c r="O371" i="17" s="1"/>
  <c r="K371" i="17"/>
  <c r="L371" i="17"/>
  <c r="M371" i="17" s="1"/>
  <c r="I372" i="17"/>
  <c r="N372" i="17" s="1"/>
  <c r="J372" i="17"/>
  <c r="O372" i="17" s="1" a="1"/>
  <c r="O372" i="17" s="1"/>
  <c r="K372" i="17"/>
  <c r="L372" i="17"/>
  <c r="M372" i="17" s="1"/>
  <c r="I373" i="17"/>
  <c r="N373" i="17" s="1"/>
  <c r="J373" i="17"/>
  <c r="O373" i="17" s="1" a="1"/>
  <c r="O373" i="17" s="1"/>
  <c r="K373" i="17"/>
  <c r="L373" i="17"/>
  <c r="M373" i="17" s="1"/>
  <c r="I374" i="17"/>
  <c r="N374" i="17" s="1"/>
  <c r="J374" i="17"/>
  <c r="O374" i="17" s="1" a="1"/>
  <c r="O374" i="17" s="1"/>
  <c r="K374" i="17"/>
  <c r="L374" i="17"/>
  <c r="M374" i="17" s="1"/>
  <c r="I375" i="17"/>
  <c r="N375" i="17" s="1"/>
  <c r="J375" i="17"/>
  <c r="O375" i="17" s="1" a="1"/>
  <c r="O375" i="17" s="1"/>
  <c r="K375" i="17"/>
  <c r="L375" i="17"/>
  <c r="M375" i="17" s="1"/>
  <c r="I376" i="17"/>
  <c r="N376" i="17" s="1"/>
  <c r="J376" i="17"/>
  <c r="O376" i="17" s="1" a="1"/>
  <c r="O376" i="17" s="1"/>
  <c r="K376" i="17"/>
  <c r="L376" i="17"/>
  <c r="M376" i="17" s="1"/>
  <c r="I377" i="17"/>
  <c r="N377" i="17" s="1"/>
  <c r="J377" i="17"/>
  <c r="O377" i="17" s="1" a="1"/>
  <c r="O377" i="17" s="1"/>
  <c r="K377" i="17"/>
  <c r="L377" i="17"/>
  <c r="M377" i="17" s="1"/>
  <c r="I378" i="17"/>
  <c r="N378" i="17" s="1"/>
  <c r="J378" i="17"/>
  <c r="O378" i="17" s="1" a="1"/>
  <c r="O378" i="17" s="1"/>
  <c r="K378" i="17"/>
  <c r="L378" i="17"/>
  <c r="M378" i="17" s="1"/>
  <c r="I379" i="17"/>
  <c r="N379" i="17" s="1"/>
  <c r="J379" i="17"/>
  <c r="O379" i="17" s="1" a="1"/>
  <c r="O379" i="17" s="1"/>
  <c r="K379" i="17"/>
  <c r="L379" i="17"/>
  <c r="M379" i="17" s="1"/>
  <c r="I380" i="17"/>
  <c r="N380" i="17" s="1"/>
  <c r="J380" i="17"/>
  <c r="O380" i="17" s="1" a="1"/>
  <c r="O380" i="17" s="1"/>
  <c r="K380" i="17"/>
  <c r="L380" i="17"/>
  <c r="M380" i="17" s="1"/>
  <c r="I381" i="17"/>
  <c r="N381" i="17" s="1"/>
  <c r="J381" i="17"/>
  <c r="O381" i="17" s="1" a="1"/>
  <c r="O381" i="17" s="1"/>
  <c r="K381" i="17"/>
  <c r="L381" i="17"/>
  <c r="M381" i="17" s="1"/>
  <c r="I382" i="17"/>
  <c r="N382" i="17" s="1"/>
  <c r="J382" i="17"/>
  <c r="O382" i="17" s="1" a="1"/>
  <c r="O382" i="17" s="1"/>
  <c r="K382" i="17"/>
  <c r="L382" i="17"/>
  <c r="M382" i="17" s="1"/>
  <c r="I383" i="17"/>
  <c r="N383" i="17" s="1"/>
  <c r="J383" i="17"/>
  <c r="O383" i="17" s="1" a="1"/>
  <c r="O383" i="17" s="1"/>
  <c r="K383" i="17"/>
  <c r="L383" i="17"/>
  <c r="M383" i="17" s="1"/>
  <c r="I384" i="17"/>
  <c r="N384" i="17" s="1"/>
  <c r="J384" i="17"/>
  <c r="O384" i="17" s="1" a="1"/>
  <c r="O384" i="17" s="1"/>
  <c r="K384" i="17"/>
  <c r="L384" i="17"/>
  <c r="M384" i="17" s="1"/>
  <c r="I385" i="17"/>
  <c r="N385" i="17" s="1"/>
  <c r="J385" i="17"/>
  <c r="O385" i="17" s="1" a="1"/>
  <c r="O385" i="17" s="1"/>
  <c r="K385" i="17"/>
  <c r="L385" i="17"/>
  <c r="M385" i="17" s="1"/>
  <c r="I386" i="17"/>
  <c r="N386" i="17" s="1"/>
  <c r="J386" i="17"/>
  <c r="O386" i="17" s="1" a="1"/>
  <c r="O386" i="17" s="1"/>
  <c r="K386" i="17"/>
  <c r="L386" i="17"/>
  <c r="M386" i="17" s="1"/>
  <c r="I387" i="17"/>
  <c r="N387" i="17" s="1"/>
  <c r="J387" i="17"/>
  <c r="O387" i="17" s="1" a="1"/>
  <c r="O387" i="17" s="1"/>
  <c r="K387" i="17"/>
  <c r="L387" i="17"/>
  <c r="M387" i="17" s="1"/>
  <c r="I388" i="17"/>
  <c r="N388" i="17" s="1"/>
  <c r="J388" i="17"/>
  <c r="O388" i="17" s="1" a="1"/>
  <c r="O388" i="17" s="1"/>
  <c r="K388" i="17"/>
  <c r="L388" i="17"/>
  <c r="M388" i="17" s="1"/>
  <c r="I389" i="17"/>
  <c r="N389" i="17" s="1"/>
  <c r="J389" i="17"/>
  <c r="O389" i="17" s="1" a="1"/>
  <c r="O389" i="17" s="1"/>
  <c r="K389" i="17"/>
  <c r="L389" i="17"/>
  <c r="M389" i="17" s="1"/>
  <c r="I390" i="17"/>
  <c r="N390" i="17" s="1"/>
  <c r="J390" i="17"/>
  <c r="O390" i="17" s="1" a="1"/>
  <c r="O390" i="17" s="1"/>
  <c r="K390" i="17"/>
  <c r="L390" i="17"/>
  <c r="M390" i="17" s="1"/>
  <c r="I391" i="17"/>
  <c r="N391" i="17" s="1"/>
  <c r="J391" i="17"/>
  <c r="O391" i="17" s="1" a="1"/>
  <c r="O391" i="17" s="1"/>
  <c r="K391" i="17"/>
  <c r="L391" i="17"/>
  <c r="M391" i="17" s="1"/>
  <c r="I392" i="17"/>
  <c r="N392" i="17" s="1"/>
  <c r="J392" i="17"/>
  <c r="O392" i="17" s="1" a="1"/>
  <c r="O392" i="17" s="1"/>
  <c r="K392" i="17"/>
  <c r="L392" i="17"/>
  <c r="M392" i="17" s="1"/>
  <c r="I393" i="17"/>
  <c r="N393" i="17" s="1"/>
  <c r="J393" i="17"/>
  <c r="O393" i="17" s="1" a="1"/>
  <c r="O393" i="17" s="1"/>
  <c r="K393" i="17"/>
  <c r="L393" i="17"/>
  <c r="M393" i="17" s="1"/>
  <c r="I394" i="17"/>
  <c r="N394" i="17" s="1"/>
  <c r="J394" i="17"/>
  <c r="O394" i="17" s="1" a="1"/>
  <c r="O394" i="17" s="1"/>
  <c r="K394" i="17"/>
  <c r="L394" i="17"/>
  <c r="M394" i="17" s="1"/>
  <c r="I395" i="17"/>
  <c r="N395" i="17" s="1"/>
  <c r="J395" i="17"/>
  <c r="O395" i="17" s="1" a="1"/>
  <c r="O395" i="17" s="1"/>
  <c r="K395" i="17"/>
  <c r="L395" i="17"/>
  <c r="M395" i="17" s="1"/>
  <c r="I396" i="17"/>
  <c r="N396" i="17" s="1"/>
  <c r="J396" i="17"/>
  <c r="O396" i="17" s="1" a="1"/>
  <c r="O396" i="17" s="1"/>
  <c r="K396" i="17"/>
  <c r="L396" i="17"/>
  <c r="M396" i="17" s="1"/>
  <c r="I397" i="17"/>
  <c r="N397" i="17" s="1"/>
  <c r="J397" i="17"/>
  <c r="O397" i="17" s="1" a="1"/>
  <c r="O397" i="17" s="1"/>
  <c r="K397" i="17"/>
  <c r="L397" i="17"/>
  <c r="M397" i="17" s="1"/>
  <c r="I398" i="17"/>
  <c r="N398" i="17" s="1"/>
  <c r="J398" i="17"/>
  <c r="O398" i="17" s="1" a="1"/>
  <c r="O398" i="17" s="1"/>
  <c r="K398" i="17"/>
  <c r="L398" i="17"/>
  <c r="M398" i="17" s="1"/>
  <c r="I399" i="17"/>
  <c r="N399" i="17" s="1"/>
  <c r="J399" i="17"/>
  <c r="O399" i="17" s="1" a="1"/>
  <c r="O399" i="17" s="1"/>
  <c r="K399" i="17"/>
  <c r="L399" i="17"/>
  <c r="M399" i="17" s="1"/>
  <c r="I400" i="17"/>
  <c r="N400" i="17" s="1"/>
  <c r="J400" i="17"/>
  <c r="O400" i="17" s="1" a="1"/>
  <c r="O400" i="17" s="1"/>
  <c r="K400" i="17"/>
  <c r="L400" i="17"/>
  <c r="M400" i="17" s="1"/>
  <c r="I401" i="17"/>
  <c r="N401" i="17" s="1"/>
  <c r="J401" i="17"/>
  <c r="O401" i="17" s="1" a="1"/>
  <c r="O401" i="17" s="1"/>
  <c r="K401" i="17"/>
  <c r="L401" i="17"/>
  <c r="M401" i="17" s="1"/>
  <c r="I402" i="17"/>
  <c r="N402" i="17" s="1"/>
  <c r="J402" i="17"/>
  <c r="O402" i="17" s="1" a="1"/>
  <c r="O402" i="17" s="1"/>
  <c r="K402" i="17"/>
  <c r="L402" i="17"/>
  <c r="M402" i="17" s="1"/>
  <c r="I403" i="17"/>
  <c r="N403" i="17" s="1"/>
  <c r="J403" i="17"/>
  <c r="O403" i="17" s="1" a="1"/>
  <c r="O403" i="17" s="1"/>
  <c r="K403" i="17"/>
  <c r="L403" i="17"/>
  <c r="M403" i="17" s="1"/>
  <c r="I404" i="17"/>
  <c r="N404" i="17" s="1"/>
  <c r="J404" i="17"/>
  <c r="O404" i="17" s="1" a="1"/>
  <c r="O404" i="17" s="1"/>
  <c r="K404" i="17"/>
  <c r="L404" i="17"/>
  <c r="M404" i="17" s="1"/>
  <c r="I405" i="17"/>
  <c r="N405" i="17" s="1"/>
  <c r="J405" i="17"/>
  <c r="O405" i="17" s="1" a="1"/>
  <c r="O405" i="17" s="1"/>
  <c r="K405" i="17"/>
  <c r="L405" i="17"/>
  <c r="M405" i="17" s="1"/>
  <c r="I406" i="17"/>
  <c r="N406" i="17" s="1"/>
  <c r="J406" i="17"/>
  <c r="O406" i="17" s="1" a="1"/>
  <c r="O406" i="17" s="1"/>
  <c r="K406" i="17"/>
  <c r="L406" i="17"/>
  <c r="M406" i="17" s="1"/>
  <c r="I407" i="17"/>
  <c r="N407" i="17" s="1"/>
  <c r="J407" i="17"/>
  <c r="O407" i="17" s="1" a="1"/>
  <c r="O407" i="17" s="1"/>
  <c r="K407" i="17"/>
  <c r="L407" i="17"/>
  <c r="M407" i="17" s="1"/>
  <c r="I408" i="17"/>
  <c r="N408" i="17" s="1"/>
  <c r="J408" i="17"/>
  <c r="O408" i="17" s="1" a="1"/>
  <c r="O408" i="17" s="1"/>
  <c r="K408" i="17"/>
  <c r="L408" i="17"/>
  <c r="M408" i="17" s="1"/>
  <c r="I409" i="17"/>
  <c r="N409" i="17" s="1"/>
  <c r="J409" i="17"/>
  <c r="O409" i="17" s="1" a="1"/>
  <c r="O409" i="17" s="1"/>
  <c r="K409" i="17"/>
  <c r="L409" i="17"/>
  <c r="M409" i="17" s="1"/>
  <c r="I410" i="17"/>
  <c r="N410" i="17" s="1"/>
  <c r="J410" i="17"/>
  <c r="O410" i="17" s="1" a="1"/>
  <c r="O410" i="17" s="1"/>
  <c r="K410" i="17"/>
  <c r="L410" i="17"/>
  <c r="M410" i="17" s="1"/>
  <c r="I411" i="17"/>
  <c r="N411" i="17" s="1"/>
  <c r="J411" i="17"/>
  <c r="O411" i="17" s="1" a="1"/>
  <c r="O411" i="17" s="1"/>
  <c r="K411" i="17"/>
  <c r="L411" i="17"/>
  <c r="M411" i="17" s="1"/>
  <c r="I412" i="17"/>
  <c r="N412" i="17" s="1"/>
  <c r="J412" i="17"/>
  <c r="O412" i="17" s="1" a="1"/>
  <c r="O412" i="17" s="1"/>
  <c r="K412" i="17"/>
  <c r="L412" i="17"/>
  <c r="M412" i="17" s="1"/>
  <c r="I413" i="17"/>
  <c r="N413" i="17" s="1"/>
  <c r="J413" i="17"/>
  <c r="O413" i="17" s="1" a="1"/>
  <c r="O413" i="17" s="1"/>
  <c r="K413" i="17"/>
  <c r="L413" i="17"/>
  <c r="M413" i="17" s="1"/>
  <c r="I414" i="17"/>
  <c r="N414" i="17" s="1"/>
  <c r="J414" i="17"/>
  <c r="O414" i="17" s="1" a="1"/>
  <c r="O414" i="17" s="1"/>
  <c r="K414" i="17"/>
  <c r="L414" i="17"/>
  <c r="M414" i="17" s="1"/>
  <c r="I415" i="17"/>
  <c r="N415" i="17" s="1"/>
  <c r="J415" i="17"/>
  <c r="O415" i="17" s="1" a="1"/>
  <c r="O415" i="17" s="1"/>
  <c r="K415" i="17"/>
  <c r="L415" i="17"/>
  <c r="M415" i="17" s="1"/>
  <c r="I416" i="17"/>
  <c r="N416" i="17" s="1"/>
  <c r="J416" i="17"/>
  <c r="O416" i="17" s="1" a="1"/>
  <c r="O416" i="17" s="1"/>
  <c r="K416" i="17"/>
  <c r="L416" i="17"/>
  <c r="M416" i="17" s="1"/>
  <c r="I417" i="17"/>
  <c r="N417" i="17" s="1"/>
  <c r="J417" i="17"/>
  <c r="O417" i="17" s="1" a="1"/>
  <c r="O417" i="17" s="1"/>
  <c r="K417" i="17"/>
  <c r="L417" i="17"/>
  <c r="M417" i="17" s="1"/>
  <c r="I418" i="17"/>
  <c r="N418" i="17" s="1"/>
  <c r="J418" i="17"/>
  <c r="O418" i="17" s="1" a="1"/>
  <c r="O418" i="17" s="1"/>
  <c r="K418" i="17"/>
  <c r="L418" i="17"/>
  <c r="M418" i="17" s="1"/>
  <c r="I419" i="17"/>
  <c r="N419" i="17" s="1"/>
  <c r="J419" i="17"/>
  <c r="O419" i="17" s="1" a="1"/>
  <c r="O419" i="17" s="1"/>
  <c r="K419" i="17"/>
  <c r="L419" i="17"/>
  <c r="M419" i="17" s="1"/>
  <c r="I420" i="17"/>
  <c r="N420" i="17" s="1"/>
  <c r="J420" i="17"/>
  <c r="O420" i="17" s="1" a="1"/>
  <c r="O420" i="17" s="1"/>
  <c r="K420" i="17"/>
  <c r="L420" i="17"/>
  <c r="M420" i="17" s="1"/>
  <c r="I421" i="17"/>
  <c r="N421" i="17" s="1"/>
  <c r="J421" i="17"/>
  <c r="O421" i="17" s="1" a="1"/>
  <c r="O421" i="17" s="1"/>
  <c r="K421" i="17"/>
  <c r="L421" i="17"/>
  <c r="M421" i="17" s="1"/>
  <c r="I422" i="17"/>
  <c r="N422" i="17" s="1"/>
  <c r="J422" i="17"/>
  <c r="O422" i="17" s="1" a="1"/>
  <c r="O422" i="17" s="1"/>
  <c r="K422" i="17"/>
  <c r="L422" i="17"/>
  <c r="M422" i="17" s="1"/>
  <c r="I423" i="17"/>
  <c r="N423" i="17" s="1"/>
  <c r="J423" i="17"/>
  <c r="O423" i="17" s="1" a="1"/>
  <c r="O423" i="17" s="1"/>
  <c r="K423" i="17"/>
  <c r="L423" i="17"/>
  <c r="M423" i="17" s="1"/>
  <c r="I424" i="17"/>
  <c r="N424" i="17" s="1"/>
  <c r="J424" i="17"/>
  <c r="O424" i="17" s="1" a="1"/>
  <c r="O424" i="17" s="1"/>
  <c r="K424" i="17"/>
  <c r="L424" i="17"/>
  <c r="M424" i="17" s="1"/>
  <c r="I425" i="17"/>
  <c r="N425" i="17" s="1"/>
  <c r="J425" i="17"/>
  <c r="O425" i="17" s="1" a="1"/>
  <c r="O425" i="17" s="1"/>
  <c r="K425" i="17"/>
  <c r="L425" i="17"/>
  <c r="M425" i="17" s="1"/>
  <c r="I426" i="17"/>
  <c r="N426" i="17" s="1"/>
  <c r="J426" i="17"/>
  <c r="O426" i="17" s="1" a="1"/>
  <c r="O426" i="17" s="1"/>
  <c r="K426" i="17"/>
  <c r="L426" i="17"/>
  <c r="M426" i="17" s="1"/>
  <c r="I427" i="17"/>
  <c r="N427" i="17" s="1"/>
  <c r="J427" i="17"/>
  <c r="O427" i="17" s="1" a="1"/>
  <c r="O427" i="17" s="1"/>
  <c r="K427" i="17"/>
  <c r="L427" i="17"/>
  <c r="M427" i="17" s="1"/>
  <c r="I428" i="17"/>
  <c r="N428" i="17" s="1"/>
  <c r="J428" i="17"/>
  <c r="O428" i="17" s="1" a="1"/>
  <c r="O428" i="17" s="1"/>
  <c r="K428" i="17"/>
  <c r="L428" i="17"/>
  <c r="M428" i="17" s="1"/>
  <c r="I429" i="17"/>
  <c r="N429" i="17" s="1"/>
  <c r="J429" i="17"/>
  <c r="O429" i="17" s="1" a="1"/>
  <c r="O429" i="17" s="1"/>
  <c r="K429" i="17"/>
  <c r="L429" i="17"/>
  <c r="M429" i="17" s="1"/>
  <c r="I430" i="17"/>
  <c r="N430" i="17" s="1"/>
  <c r="J430" i="17"/>
  <c r="O430" i="17" s="1" a="1"/>
  <c r="O430" i="17" s="1"/>
  <c r="K430" i="17"/>
  <c r="L430" i="17"/>
  <c r="M430" i="17" s="1"/>
  <c r="I431" i="17"/>
  <c r="N431" i="17" s="1"/>
  <c r="J431" i="17"/>
  <c r="O431" i="17" s="1" a="1"/>
  <c r="O431" i="17" s="1"/>
  <c r="K431" i="17"/>
  <c r="L431" i="17"/>
  <c r="M431" i="17" s="1"/>
  <c r="I432" i="17"/>
  <c r="N432" i="17" s="1"/>
  <c r="J432" i="17"/>
  <c r="O432" i="17" s="1" a="1"/>
  <c r="O432" i="17" s="1"/>
  <c r="K432" i="17"/>
  <c r="L432" i="17"/>
  <c r="M432" i="17" s="1"/>
  <c r="I433" i="17"/>
  <c r="N433" i="17" s="1"/>
  <c r="J433" i="17"/>
  <c r="O433" i="17" s="1" a="1"/>
  <c r="O433" i="17" s="1"/>
  <c r="K433" i="17"/>
  <c r="L433" i="17"/>
  <c r="M433" i="17" s="1"/>
  <c r="I434" i="17"/>
  <c r="N434" i="17" s="1"/>
  <c r="J434" i="17"/>
  <c r="O434" i="17" s="1" a="1"/>
  <c r="O434" i="17" s="1"/>
  <c r="K434" i="17"/>
  <c r="L434" i="17"/>
  <c r="M434" i="17" s="1"/>
  <c r="I435" i="17"/>
  <c r="N435" i="17" s="1"/>
  <c r="J435" i="17"/>
  <c r="O435" i="17" s="1" a="1"/>
  <c r="O435" i="17" s="1"/>
  <c r="K435" i="17"/>
  <c r="L435" i="17"/>
  <c r="M435" i="17" s="1"/>
  <c r="I436" i="17"/>
  <c r="N436" i="17" s="1"/>
  <c r="J436" i="17"/>
  <c r="O436" i="17" s="1" a="1"/>
  <c r="O436" i="17" s="1"/>
  <c r="K436" i="17"/>
  <c r="L436" i="17"/>
  <c r="M436" i="17" s="1"/>
  <c r="I437" i="17"/>
  <c r="N437" i="17" s="1"/>
  <c r="J437" i="17"/>
  <c r="O437" i="17" s="1" a="1"/>
  <c r="O437" i="17" s="1"/>
  <c r="K437" i="17"/>
  <c r="L437" i="17"/>
  <c r="M437" i="17" s="1"/>
  <c r="I438" i="17"/>
  <c r="N438" i="17" s="1"/>
  <c r="J438" i="17"/>
  <c r="O438" i="17" s="1" a="1"/>
  <c r="O438" i="17" s="1"/>
  <c r="K438" i="17"/>
  <c r="L438" i="17"/>
  <c r="M438" i="17" s="1"/>
  <c r="I439" i="17"/>
  <c r="N439" i="17" s="1"/>
  <c r="J439" i="17"/>
  <c r="O439" i="17" s="1" a="1"/>
  <c r="O439" i="17" s="1"/>
  <c r="K439" i="17"/>
  <c r="L439" i="17"/>
  <c r="M439" i="17" s="1"/>
  <c r="I440" i="17"/>
  <c r="N440" i="17" s="1"/>
  <c r="J440" i="17"/>
  <c r="O440" i="17" s="1" a="1"/>
  <c r="O440" i="17" s="1"/>
  <c r="K440" i="17"/>
  <c r="L440" i="17"/>
  <c r="M440" i="17" s="1"/>
  <c r="I441" i="17"/>
  <c r="N441" i="17" s="1"/>
  <c r="J441" i="17"/>
  <c r="O441" i="17" s="1" a="1"/>
  <c r="O441" i="17" s="1"/>
  <c r="K441" i="17"/>
  <c r="L441" i="17"/>
  <c r="M441" i="17" s="1"/>
  <c r="I442" i="17"/>
  <c r="N442" i="17" s="1"/>
  <c r="J442" i="17"/>
  <c r="O442" i="17" s="1" a="1"/>
  <c r="O442" i="17" s="1"/>
  <c r="K442" i="17"/>
  <c r="L442" i="17"/>
  <c r="M442" i="17" s="1"/>
  <c r="I443" i="17"/>
  <c r="N443" i="17" s="1"/>
  <c r="J443" i="17"/>
  <c r="O443" i="17" s="1" a="1"/>
  <c r="O443" i="17" s="1"/>
  <c r="K443" i="17"/>
  <c r="L443" i="17"/>
  <c r="M443" i="17" s="1"/>
  <c r="I444" i="17"/>
  <c r="N444" i="17" s="1"/>
  <c r="J444" i="17"/>
  <c r="O444" i="17" s="1" a="1"/>
  <c r="O444" i="17" s="1"/>
  <c r="K444" i="17"/>
  <c r="L444" i="17"/>
  <c r="M444" i="17" s="1"/>
  <c r="I445" i="17"/>
  <c r="N445" i="17" s="1"/>
  <c r="J445" i="17"/>
  <c r="O445" i="17" s="1" a="1"/>
  <c r="O445" i="17" s="1"/>
  <c r="K445" i="17"/>
  <c r="L445" i="17"/>
  <c r="M445" i="17" s="1"/>
  <c r="I446" i="17"/>
  <c r="N446" i="17" s="1"/>
  <c r="J446" i="17"/>
  <c r="O446" i="17" s="1" a="1"/>
  <c r="O446" i="17" s="1"/>
  <c r="K446" i="17"/>
  <c r="L446" i="17"/>
  <c r="M446" i="17" s="1"/>
  <c r="I447" i="17"/>
  <c r="N447" i="17" s="1"/>
  <c r="J447" i="17"/>
  <c r="O447" i="17" s="1" a="1"/>
  <c r="O447" i="17" s="1"/>
  <c r="K447" i="17"/>
  <c r="L447" i="17"/>
  <c r="M447" i="17" s="1"/>
  <c r="I448" i="17"/>
  <c r="N448" i="17" s="1"/>
  <c r="J448" i="17"/>
  <c r="O448" i="17" s="1" a="1"/>
  <c r="O448" i="17" s="1"/>
  <c r="K448" i="17"/>
  <c r="L448" i="17"/>
  <c r="M448" i="17" s="1"/>
  <c r="I449" i="17"/>
  <c r="N449" i="17" s="1"/>
  <c r="J449" i="17"/>
  <c r="O449" i="17" s="1" a="1"/>
  <c r="O449" i="17" s="1"/>
  <c r="K449" i="17"/>
  <c r="L449" i="17"/>
  <c r="M449" i="17" s="1"/>
  <c r="I450" i="17"/>
  <c r="N450" i="17" s="1"/>
  <c r="J450" i="17"/>
  <c r="O450" i="17" s="1" a="1"/>
  <c r="O450" i="17" s="1"/>
  <c r="K450" i="17"/>
  <c r="L450" i="17"/>
  <c r="M450" i="17" s="1"/>
  <c r="I451" i="17"/>
  <c r="N451" i="17" s="1"/>
  <c r="J451" i="17"/>
  <c r="O451" i="17" s="1" a="1"/>
  <c r="O451" i="17" s="1"/>
  <c r="K451" i="17"/>
  <c r="L451" i="17"/>
  <c r="M451" i="17" s="1"/>
  <c r="I452" i="17"/>
  <c r="N452" i="17" s="1"/>
  <c r="J452" i="17"/>
  <c r="O452" i="17" s="1" a="1"/>
  <c r="O452" i="17" s="1"/>
  <c r="K452" i="17"/>
  <c r="L452" i="17"/>
  <c r="M452" i="17" s="1"/>
  <c r="I453" i="17"/>
  <c r="N453" i="17" s="1"/>
  <c r="J453" i="17"/>
  <c r="O453" i="17" s="1" a="1"/>
  <c r="O453" i="17" s="1"/>
  <c r="K453" i="17"/>
  <c r="L453" i="17"/>
  <c r="M453" i="17" s="1"/>
  <c r="I454" i="17"/>
  <c r="N454" i="17" s="1"/>
  <c r="J454" i="17"/>
  <c r="O454" i="17" s="1" a="1"/>
  <c r="O454" i="17" s="1"/>
  <c r="K454" i="17"/>
  <c r="L454" i="17"/>
  <c r="M454" i="17" s="1"/>
  <c r="I455" i="17"/>
  <c r="N455" i="17" s="1"/>
  <c r="J455" i="17"/>
  <c r="O455" i="17" s="1" a="1"/>
  <c r="O455" i="17" s="1"/>
  <c r="K455" i="17"/>
  <c r="L455" i="17"/>
  <c r="M455" i="17" s="1"/>
  <c r="I456" i="17"/>
  <c r="N456" i="17" s="1"/>
  <c r="J456" i="17"/>
  <c r="O456" i="17" s="1" a="1"/>
  <c r="O456" i="17" s="1"/>
  <c r="K456" i="17"/>
  <c r="L456" i="17"/>
  <c r="M456" i="17" s="1"/>
  <c r="I457" i="17"/>
  <c r="N457" i="17" s="1"/>
  <c r="J457" i="17"/>
  <c r="O457" i="17" s="1" a="1"/>
  <c r="O457" i="17" s="1"/>
  <c r="K457" i="17"/>
  <c r="L457" i="17"/>
  <c r="M457" i="17" s="1"/>
  <c r="I458" i="17"/>
  <c r="N458" i="17" s="1"/>
  <c r="J458" i="17"/>
  <c r="O458" i="17" s="1" a="1"/>
  <c r="O458" i="17" s="1"/>
  <c r="K458" i="17"/>
  <c r="L458" i="17"/>
  <c r="M458" i="17" s="1"/>
  <c r="I459" i="17"/>
  <c r="N459" i="17" s="1"/>
  <c r="J459" i="17"/>
  <c r="O459" i="17" s="1" a="1"/>
  <c r="O459" i="17" s="1"/>
  <c r="K459" i="17"/>
  <c r="L459" i="17"/>
  <c r="M459" i="17" s="1"/>
  <c r="I460" i="17"/>
  <c r="N460" i="17" s="1"/>
  <c r="J460" i="17"/>
  <c r="O460" i="17" s="1" a="1"/>
  <c r="O460" i="17" s="1"/>
  <c r="K460" i="17"/>
  <c r="L460" i="17"/>
  <c r="M460" i="17" s="1"/>
  <c r="I461" i="17"/>
  <c r="N461" i="17" s="1"/>
  <c r="J461" i="17"/>
  <c r="O461" i="17" s="1" a="1"/>
  <c r="O461" i="17" s="1"/>
  <c r="K461" i="17"/>
  <c r="L461" i="17"/>
  <c r="M461" i="17" s="1"/>
  <c r="I462" i="17"/>
  <c r="N462" i="17" s="1"/>
  <c r="J462" i="17"/>
  <c r="O462" i="17" s="1" a="1"/>
  <c r="O462" i="17" s="1"/>
  <c r="K462" i="17"/>
  <c r="L462" i="17"/>
  <c r="M462" i="17" s="1"/>
  <c r="I463" i="17"/>
  <c r="N463" i="17" s="1"/>
  <c r="J463" i="17"/>
  <c r="O463" i="17" s="1" a="1"/>
  <c r="O463" i="17" s="1"/>
  <c r="K463" i="17"/>
  <c r="L463" i="17"/>
  <c r="M463" i="17" s="1"/>
  <c r="I464" i="17"/>
  <c r="N464" i="17" s="1"/>
  <c r="J464" i="17"/>
  <c r="O464" i="17" s="1" a="1"/>
  <c r="O464" i="17" s="1"/>
  <c r="K464" i="17"/>
  <c r="L464" i="17"/>
  <c r="M464" i="17" s="1"/>
  <c r="I465" i="17"/>
  <c r="N465" i="17" s="1"/>
  <c r="J465" i="17"/>
  <c r="O465" i="17" s="1" a="1"/>
  <c r="O465" i="17" s="1"/>
  <c r="K465" i="17"/>
  <c r="L465" i="17"/>
  <c r="M465" i="17" s="1"/>
  <c r="I466" i="17"/>
  <c r="N466" i="17" s="1"/>
  <c r="J466" i="17"/>
  <c r="O466" i="17" s="1" a="1"/>
  <c r="O466" i="17" s="1"/>
  <c r="K466" i="17"/>
  <c r="L466" i="17"/>
  <c r="M466" i="17" s="1"/>
  <c r="I467" i="17"/>
  <c r="N467" i="17" s="1"/>
  <c r="J467" i="17"/>
  <c r="O467" i="17" s="1" a="1"/>
  <c r="O467" i="17" s="1"/>
  <c r="K467" i="17"/>
  <c r="L467" i="17"/>
  <c r="M467" i="17" s="1"/>
  <c r="I468" i="17"/>
  <c r="N468" i="17" s="1"/>
  <c r="J468" i="17"/>
  <c r="O468" i="17" s="1" a="1"/>
  <c r="O468" i="17" s="1"/>
  <c r="K468" i="17"/>
  <c r="L468" i="17"/>
  <c r="M468" i="17" s="1"/>
  <c r="I469" i="17"/>
  <c r="N469" i="17" s="1"/>
  <c r="J469" i="17"/>
  <c r="O469" i="17" s="1" a="1"/>
  <c r="O469" i="17" s="1"/>
  <c r="K469" i="17"/>
  <c r="L469" i="17"/>
  <c r="M469" i="17" s="1"/>
  <c r="I470" i="17"/>
  <c r="N470" i="17" s="1"/>
  <c r="J470" i="17"/>
  <c r="O470" i="17" s="1" a="1"/>
  <c r="O470" i="17" s="1"/>
  <c r="K470" i="17"/>
  <c r="L470" i="17"/>
  <c r="M470" i="17" s="1"/>
  <c r="I471" i="17"/>
  <c r="N471" i="17" s="1"/>
  <c r="J471" i="17"/>
  <c r="O471" i="17" s="1" a="1"/>
  <c r="O471" i="17" s="1"/>
  <c r="K471" i="17"/>
  <c r="L471" i="17"/>
  <c r="M471" i="17" s="1"/>
  <c r="I472" i="17"/>
  <c r="N472" i="17" s="1"/>
  <c r="J472" i="17"/>
  <c r="O472" i="17" s="1" a="1"/>
  <c r="O472" i="17" s="1"/>
  <c r="K472" i="17"/>
  <c r="L472" i="17"/>
  <c r="M472" i="17" s="1"/>
  <c r="I473" i="17"/>
  <c r="N473" i="17" s="1"/>
  <c r="J473" i="17"/>
  <c r="O473" i="17" s="1" a="1"/>
  <c r="O473" i="17" s="1"/>
  <c r="K473" i="17"/>
  <c r="L473" i="17"/>
  <c r="M473" i="17" s="1"/>
  <c r="I474" i="17"/>
  <c r="N474" i="17" s="1"/>
  <c r="J474" i="17"/>
  <c r="O474" i="17" s="1" a="1"/>
  <c r="O474" i="17" s="1"/>
  <c r="K474" i="17"/>
  <c r="L474" i="17"/>
  <c r="M474" i="17" s="1"/>
  <c r="I475" i="17"/>
  <c r="N475" i="17" s="1"/>
  <c r="J475" i="17"/>
  <c r="O475" i="17" s="1" a="1"/>
  <c r="O475" i="17" s="1"/>
  <c r="K475" i="17"/>
  <c r="L475" i="17"/>
  <c r="M475" i="17" s="1"/>
  <c r="I476" i="17"/>
  <c r="N476" i="17" s="1"/>
  <c r="J476" i="17"/>
  <c r="O476" i="17" s="1" a="1"/>
  <c r="O476" i="17" s="1"/>
  <c r="K476" i="17"/>
  <c r="L476" i="17"/>
  <c r="M476" i="17" s="1"/>
  <c r="I477" i="17"/>
  <c r="N477" i="17" s="1"/>
  <c r="J477" i="17"/>
  <c r="O477" i="17" s="1" a="1"/>
  <c r="O477" i="17" s="1"/>
  <c r="K477" i="17"/>
  <c r="L477" i="17"/>
  <c r="M477" i="17" s="1"/>
  <c r="I478" i="17"/>
  <c r="N478" i="17" s="1"/>
  <c r="J478" i="17"/>
  <c r="O478" i="17" s="1" a="1"/>
  <c r="O478" i="17" s="1"/>
  <c r="K478" i="17"/>
  <c r="L478" i="17"/>
  <c r="M478" i="17" s="1"/>
  <c r="I479" i="17"/>
  <c r="N479" i="17" s="1"/>
  <c r="J479" i="17"/>
  <c r="O479" i="17" s="1" a="1"/>
  <c r="O479" i="17" s="1"/>
  <c r="K479" i="17"/>
  <c r="L479" i="17"/>
  <c r="M479" i="17" s="1"/>
  <c r="I480" i="17"/>
  <c r="N480" i="17" s="1"/>
  <c r="J480" i="17"/>
  <c r="O480" i="17" s="1" a="1"/>
  <c r="O480" i="17" s="1"/>
  <c r="K480" i="17"/>
  <c r="L480" i="17"/>
  <c r="M480" i="17" s="1"/>
  <c r="I481" i="17"/>
  <c r="N481" i="17" s="1"/>
  <c r="J481" i="17"/>
  <c r="O481" i="17" s="1" a="1"/>
  <c r="O481" i="17" s="1"/>
  <c r="K481" i="17"/>
  <c r="L481" i="17"/>
  <c r="M481" i="17" s="1"/>
  <c r="I482" i="17"/>
  <c r="N482" i="17" s="1"/>
  <c r="J482" i="17"/>
  <c r="O482" i="17" s="1" a="1"/>
  <c r="O482" i="17" s="1"/>
  <c r="K482" i="17"/>
  <c r="L482" i="17"/>
  <c r="M482" i="17" s="1"/>
  <c r="I483" i="17"/>
  <c r="N483" i="17" s="1"/>
  <c r="J483" i="17"/>
  <c r="O483" i="17" s="1" a="1"/>
  <c r="O483" i="17" s="1"/>
  <c r="K483" i="17"/>
  <c r="L483" i="17"/>
  <c r="M483" i="17" s="1"/>
  <c r="I484" i="17"/>
  <c r="N484" i="17" s="1"/>
  <c r="J484" i="17"/>
  <c r="O484" i="17" s="1" a="1"/>
  <c r="O484" i="17" s="1"/>
  <c r="K484" i="17"/>
  <c r="L484" i="17"/>
  <c r="M484" i="17" s="1"/>
  <c r="I485" i="17"/>
  <c r="N485" i="17" s="1"/>
  <c r="J485" i="17"/>
  <c r="O485" i="17" s="1" a="1"/>
  <c r="O485" i="17" s="1"/>
  <c r="K485" i="17"/>
  <c r="L485" i="17"/>
  <c r="M485" i="17" s="1"/>
  <c r="I486" i="17"/>
  <c r="N486" i="17" s="1"/>
  <c r="J486" i="17"/>
  <c r="O486" i="17" s="1" a="1"/>
  <c r="O486" i="17" s="1"/>
  <c r="K486" i="17"/>
  <c r="L486" i="17"/>
  <c r="M486" i="17" s="1"/>
  <c r="I487" i="17"/>
  <c r="N487" i="17" s="1"/>
  <c r="J487" i="17"/>
  <c r="O487" i="17" s="1" a="1"/>
  <c r="O487" i="17" s="1"/>
  <c r="K487" i="17"/>
  <c r="L487" i="17"/>
  <c r="M487" i="17" s="1"/>
  <c r="I488" i="17"/>
  <c r="N488" i="17" s="1"/>
  <c r="J488" i="17"/>
  <c r="O488" i="17" s="1" a="1"/>
  <c r="O488" i="17" s="1"/>
  <c r="K488" i="17"/>
  <c r="L488" i="17"/>
  <c r="M488" i="17" s="1"/>
  <c r="I489" i="17"/>
  <c r="N489" i="17" s="1"/>
  <c r="J489" i="17"/>
  <c r="O489" i="17" s="1" a="1"/>
  <c r="O489" i="17" s="1"/>
  <c r="K489" i="17"/>
  <c r="L489" i="17"/>
  <c r="M489" i="17" s="1"/>
  <c r="I490" i="17"/>
  <c r="N490" i="17" s="1"/>
  <c r="J490" i="17"/>
  <c r="O490" i="17" s="1" a="1"/>
  <c r="O490" i="17" s="1"/>
  <c r="K490" i="17"/>
  <c r="L490" i="17"/>
  <c r="M490" i="17" s="1"/>
  <c r="I491" i="17"/>
  <c r="N491" i="17" s="1"/>
  <c r="J491" i="17"/>
  <c r="O491" i="17" s="1" a="1"/>
  <c r="O491" i="17" s="1"/>
  <c r="K491" i="17"/>
  <c r="L491" i="17"/>
  <c r="M491" i="17" s="1"/>
  <c r="I492" i="17"/>
  <c r="N492" i="17" s="1"/>
  <c r="J492" i="17"/>
  <c r="O492" i="17" s="1" a="1"/>
  <c r="O492" i="17" s="1"/>
  <c r="K492" i="17"/>
  <c r="L492" i="17"/>
  <c r="M492" i="17" s="1"/>
  <c r="I493" i="17"/>
  <c r="N493" i="17" s="1"/>
  <c r="J493" i="17"/>
  <c r="O493" i="17" s="1" a="1"/>
  <c r="O493" i="17" s="1"/>
  <c r="K493" i="17"/>
  <c r="L493" i="17"/>
  <c r="M493" i="17" s="1"/>
  <c r="I494" i="17"/>
  <c r="N494" i="17" s="1"/>
  <c r="J494" i="17"/>
  <c r="O494" i="17" s="1" a="1"/>
  <c r="O494" i="17" s="1"/>
  <c r="K494" i="17"/>
  <c r="L494" i="17"/>
  <c r="M494" i="17" s="1"/>
  <c r="I495" i="17"/>
  <c r="N495" i="17" s="1"/>
  <c r="J495" i="17"/>
  <c r="O495" i="17" s="1" a="1"/>
  <c r="O495" i="17" s="1"/>
  <c r="K495" i="17"/>
  <c r="L495" i="17"/>
  <c r="M495" i="17" s="1"/>
  <c r="I496" i="17"/>
  <c r="N496" i="17" s="1"/>
  <c r="J496" i="17"/>
  <c r="O496" i="17" s="1" a="1"/>
  <c r="O496" i="17" s="1"/>
  <c r="K496" i="17"/>
  <c r="L496" i="17"/>
  <c r="M496" i="17" s="1"/>
  <c r="I497" i="17"/>
  <c r="N497" i="17" s="1"/>
  <c r="J497" i="17"/>
  <c r="O497" i="17" s="1" a="1"/>
  <c r="O497" i="17" s="1"/>
  <c r="K497" i="17"/>
  <c r="L497" i="17"/>
  <c r="M497" i="17" s="1"/>
  <c r="I498" i="17"/>
  <c r="N498" i="17" s="1"/>
  <c r="J498" i="17"/>
  <c r="O498" i="17" s="1" a="1"/>
  <c r="O498" i="17" s="1"/>
  <c r="K498" i="17"/>
  <c r="L498" i="17"/>
  <c r="M498" i="17" s="1"/>
  <c r="I499" i="17"/>
  <c r="N499" i="17" s="1"/>
  <c r="J499" i="17"/>
  <c r="O499" i="17" s="1" a="1"/>
  <c r="O499" i="17" s="1"/>
  <c r="K499" i="17"/>
  <c r="L499" i="17"/>
  <c r="M499" i="17" s="1"/>
  <c r="I500" i="17"/>
  <c r="N500" i="17" s="1"/>
  <c r="J500" i="17"/>
  <c r="O500" i="17" s="1" a="1"/>
  <c r="O500" i="17" s="1"/>
  <c r="K500" i="17"/>
  <c r="L500" i="17"/>
  <c r="M500" i="17" s="1"/>
  <c r="I501" i="17"/>
  <c r="N501" i="17" s="1"/>
  <c r="J501" i="17"/>
  <c r="O501" i="17" s="1" a="1"/>
  <c r="O501" i="17" s="1"/>
  <c r="K501" i="17"/>
  <c r="L501" i="17"/>
  <c r="M501" i="17" s="1"/>
  <c r="I502" i="17"/>
  <c r="N502" i="17" s="1"/>
  <c r="J502" i="17"/>
  <c r="O502" i="17" s="1" a="1"/>
  <c r="O502" i="17" s="1"/>
  <c r="K502" i="17"/>
  <c r="L502" i="17"/>
  <c r="M502" i="17" s="1"/>
  <c r="I503" i="17"/>
  <c r="N503" i="17" s="1"/>
  <c r="J503" i="17"/>
  <c r="O503" i="17" s="1" a="1"/>
  <c r="O503" i="17" s="1"/>
  <c r="K503" i="17"/>
  <c r="L503" i="17"/>
  <c r="M503" i="17" s="1"/>
  <c r="I504" i="17"/>
  <c r="N504" i="17" s="1"/>
  <c r="J504" i="17"/>
  <c r="O504" i="17" s="1" a="1"/>
  <c r="O504" i="17" s="1"/>
  <c r="K504" i="17"/>
  <c r="L504" i="17"/>
  <c r="M504" i="17" s="1"/>
  <c r="I505" i="17"/>
  <c r="N505" i="17" s="1"/>
  <c r="J505" i="17"/>
  <c r="O505" i="17" s="1" a="1"/>
  <c r="O505" i="17" s="1"/>
  <c r="K505" i="17"/>
  <c r="L505" i="17"/>
  <c r="M505" i="17" s="1"/>
  <c r="I506" i="17"/>
  <c r="N506" i="17" s="1"/>
  <c r="J506" i="17"/>
  <c r="O506" i="17" s="1" a="1"/>
  <c r="O506" i="17" s="1"/>
  <c r="K506" i="17"/>
  <c r="L506" i="17"/>
  <c r="M506" i="17" s="1"/>
  <c r="I507" i="17"/>
  <c r="N507" i="17" s="1"/>
  <c r="J507" i="17"/>
  <c r="O507" i="17" s="1" a="1"/>
  <c r="O507" i="17" s="1"/>
  <c r="K507" i="17"/>
  <c r="L507" i="17"/>
  <c r="M507" i="17" s="1"/>
  <c r="I508" i="17"/>
  <c r="N508" i="17" s="1"/>
  <c r="J508" i="17"/>
  <c r="O508" i="17" s="1" a="1"/>
  <c r="O508" i="17" s="1"/>
  <c r="K508" i="17"/>
  <c r="L508" i="17"/>
  <c r="M508" i="17" s="1"/>
  <c r="I509" i="17"/>
  <c r="N509" i="17" s="1"/>
  <c r="J509" i="17"/>
  <c r="O509" i="17" s="1" a="1"/>
  <c r="O509" i="17" s="1"/>
  <c r="K509" i="17"/>
  <c r="L509" i="17"/>
  <c r="M509" i="17" s="1"/>
  <c r="I510" i="17"/>
  <c r="N510" i="17" s="1"/>
  <c r="J510" i="17"/>
  <c r="O510" i="17" s="1" a="1"/>
  <c r="O510" i="17" s="1"/>
  <c r="K510" i="17"/>
  <c r="L510" i="17"/>
  <c r="M510" i="17" s="1"/>
  <c r="I511" i="17"/>
  <c r="N511" i="17" s="1"/>
  <c r="J511" i="17"/>
  <c r="O511" i="17" s="1" a="1"/>
  <c r="O511" i="17" s="1"/>
  <c r="K511" i="17"/>
  <c r="L511" i="17"/>
  <c r="M511" i="17" s="1"/>
  <c r="I512" i="17"/>
  <c r="N512" i="17" s="1"/>
  <c r="J512" i="17"/>
  <c r="O512" i="17" s="1" a="1"/>
  <c r="O512" i="17" s="1"/>
  <c r="K512" i="17"/>
  <c r="L512" i="17"/>
  <c r="M512" i="17" s="1"/>
  <c r="I513" i="17"/>
  <c r="N513" i="17" s="1"/>
  <c r="J513" i="17"/>
  <c r="O513" i="17" s="1" a="1"/>
  <c r="O513" i="17" s="1"/>
  <c r="K513" i="17"/>
  <c r="L513" i="17"/>
  <c r="M513" i="17" s="1"/>
  <c r="I514" i="17"/>
  <c r="N514" i="17" s="1"/>
  <c r="J514" i="17"/>
  <c r="O514" i="17" s="1" a="1"/>
  <c r="O514" i="17" s="1"/>
  <c r="K514" i="17"/>
  <c r="L514" i="17"/>
  <c r="M514" i="17" s="1"/>
  <c r="I515" i="17"/>
  <c r="N515" i="17" s="1"/>
  <c r="J515" i="17"/>
  <c r="O515" i="17" s="1" a="1"/>
  <c r="O515" i="17" s="1"/>
  <c r="K515" i="17"/>
  <c r="L515" i="17"/>
  <c r="M515" i="17" s="1"/>
  <c r="I516" i="17"/>
  <c r="N516" i="17" s="1"/>
  <c r="J516" i="17"/>
  <c r="O516" i="17" s="1" a="1"/>
  <c r="O516" i="17" s="1"/>
  <c r="K516" i="17"/>
  <c r="L516" i="17"/>
  <c r="M516" i="17" s="1"/>
  <c r="I517" i="17"/>
  <c r="N517" i="17" s="1"/>
  <c r="J517" i="17"/>
  <c r="O517" i="17" s="1" a="1"/>
  <c r="O517" i="17" s="1"/>
  <c r="K517" i="17"/>
  <c r="L517" i="17"/>
  <c r="M517" i="17" s="1"/>
  <c r="I518" i="17"/>
  <c r="N518" i="17" s="1"/>
  <c r="J518" i="17"/>
  <c r="O518" i="17" s="1" a="1"/>
  <c r="O518" i="17" s="1"/>
  <c r="K518" i="17"/>
  <c r="L518" i="17"/>
  <c r="M518" i="17" s="1"/>
  <c r="I519" i="17"/>
  <c r="N519" i="17" s="1"/>
  <c r="J519" i="17"/>
  <c r="O519" i="17" s="1" a="1"/>
  <c r="O519" i="17" s="1"/>
  <c r="K519" i="17"/>
  <c r="L519" i="17"/>
  <c r="M519" i="17" s="1"/>
  <c r="I520" i="17"/>
  <c r="N520" i="17" s="1"/>
  <c r="J520" i="17"/>
  <c r="O520" i="17" s="1" a="1"/>
  <c r="O520" i="17" s="1"/>
  <c r="K520" i="17"/>
  <c r="L520" i="17"/>
  <c r="M520" i="17" s="1"/>
  <c r="I521" i="17"/>
  <c r="N521" i="17" s="1"/>
  <c r="J521" i="17"/>
  <c r="O521" i="17" s="1" a="1"/>
  <c r="O521" i="17" s="1"/>
  <c r="K521" i="17"/>
  <c r="L521" i="17"/>
  <c r="M521" i="17" s="1"/>
  <c r="I522" i="17"/>
  <c r="N522" i="17" s="1"/>
  <c r="J522" i="17"/>
  <c r="O522" i="17" s="1" a="1"/>
  <c r="O522" i="17" s="1"/>
  <c r="K522" i="17"/>
  <c r="L522" i="17"/>
  <c r="M522" i="17" s="1"/>
  <c r="I523" i="17"/>
  <c r="N523" i="17" s="1"/>
  <c r="J523" i="17"/>
  <c r="O523" i="17" s="1" a="1"/>
  <c r="O523" i="17" s="1"/>
  <c r="K523" i="17"/>
  <c r="L523" i="17"/>
  <c r="M523" i="17" s="1"/>
  <c r="I524" i="17"/>
  <c r="N524" i="17" s="1"/>
  <c r="J524" i="17"/>
  <c r="O524" i="17" s="1" a="1"/>
  <c r="O524" i="17" s="1"/>
  <c r="K524" i="17"/>
  <c r="L524" i="17"/>
  <c r="M524" i="17" s="1"/>
  <c r="I525" i="17"/>
  <c r="N525" i="17" s="1"/>
  <c r="J525" i="17"/>
  <c r="O525" i="17" s="1" a="1"/>
  <c r="O525" i="17" s="1"/>
  <c r="K525" i="17"/>
  <c r="L525" i="17"/>
  <c r="M525" i="17" s="1"/>
  <c r="I526" i="17"/>
  <c r="N526" i="17" s="1"/>
  <c r="J526" i="17"/>
  <c r="O526" i="17" s="1" a="1"/>
  <c r="O526" i="17" s="1"/>
  <c r="K526" i="17"/>
  <c r="L526" i="17"/>
  <c r="M526" i="17" s="1"/>
  <c r="I527" i="17"/>
  <c r="N527" i="17" s="1"/>
  <c r="J527" i="17"/>
  <c r="O527" i="17" s="1" a="1"/>
  <c r="O527" i="17" s="1"/>
  <c r="K527" i="17"/>
  <c r="L527" i="17"/>
  <c r="M527" i="17" s="1"/>
  <c r="I528" i="17"/>
  <c r="N528" i="17" s="1"/>
  <c r="J528" i="17"/>
  <c r="O528" i="17" s="1" a="1"/>
  <c r="O528" i="17" s="1"/>
  <c r="K528" i="17"/>
  <c r="L528" i="17"/>
  <c r="M528" i="17" s="1"/>
  <c r="I529" i="17"/>
  <c r="N529" i="17" s="1"/>
  <c r="J529" i="17"/>
  <c r="O529" i="17" s="1" a="1"/>
  <c r="O529" i="17" s="1"/>
  <c r="K529" i="17"/>
  <c r="L529" i="17"/>
  <c r="M529" i="17" s="1"/>
  <c r="I530" i="17"/>
  <c r="N530" i="17" s="1"/>
  <c r="J530" i="17"/>
  <c r="O530" i="17" s="1" a="1"/>
  <c r="O530" i="17" s="1"/>
  <c r="K530" i="17"/>
  <c r="L530" i="17"/>
  <c r="M530" i="17" s="1"/>
  <c r="I531" i="17"/>
  <c r="N531" i="17" s="1"/>
  <c r="J531" i="17"/>
  <c r="O531" i="17" s="1" a="1"/>
  <c r="O531" i="17" s="1"/>
  <c r="K531" i="17"/>
  <c r="L531" i="17"/>
  <c r="M531" i="17" s="1"/>
  <c r="I532" i="17"/>
  <c r="N532" i="17" s="1"/>
  <c r="J532" i="17"/>
  <c r="O532" i="17" s="1" a="1"/>
  <c r="O532" i="17" s="1"/>
  <c r="K532" i="17"/>
  <c r="L532" i="17"/>
  <c r="M532" i="17" s="1"/>
  <c r="I533" i="17"/>
  <c r="N533" i="17" s="1"/>
  <c r="J533" i="17"/>
  <c r="O533" i="17" s="1" a="1"/>
  <c r="O533" i="17" s="1"/>
  <c r="K533" i="17"/>
  <c r="L533" i="17"/>
  <c r="M533" i="17" s="1"/>
  <c r="I534" i="17"/>
  <c r="N534" i="17" s="1"/>
  <c r="J534" i="17"/>
  <c r="O534" i="17" s="1" a="1"/>
  <c r="O534" i="17" s="1"/>
  <c r="K534" i="17"/>
  <c r="L534" i="17"/>
  <c r="M534" i="17" s="1"/>
  <c r="I535" i="17"/>
  <c r="N535" i="17" s="1"/>
  <c r="J535" i="17"/>
  <c r="O535" i="17" s="1" a="1"/>
  <c r="O535" i="17" s="1"/>
  <c r="K535" i="17"/>
  <c r="L535" i="17"/>
  <c r="M535" i="17" s="1"/>
  <c r="I536" i="17"/>
  <c r="N536" i="17" s="1"/>
  <c r="J536" i="17"/>
  <c r="O536" i="17" s="1" a="1"/>
  <c r="O536" i="17" s="1"/>
  <c r="K536" i="17"/>
  <c r="L536" i="17"/>
  <c r="M536" i="17" s="1"/>
  <c r="I537" i="17"/>
  <c r="N537" i="17" s="1"/>
  <c r="J537" i="17"/>
  <c r="O537" i="17" s="1" a="1"/>
  <c r="O537" i="17" s="1"/>
  <c r="K537" i="17"/>
  <c r="L537" i="17"/>
  <c r="M537" i="17" s="1"/>
  <c r="I538" i="17"/>
  <c r="N538" i="17" s="1"/>
  <c r="J538" i="17"/>
  <c r="O538" i="17" s="1" a="1"/>
  <c r="O538" i="17" s="1"/>
  <c r="K538" i="17"/>
  <c r="L538" i="17"/>
  <c r="M538" i="17" s="1"/>
  <c r="I539" i="17"/>
  <c r="N539" i="17" s="1"/>
  <c r="J539" i="17"/>
  <c r="O539" i="17" s="1" a="1"/>
  <c r="O539" i="17" s="1"/>
  <c r="K539" i="17"/>
  <c r="L539" i="17"/>
  <c r="M539" i="17" s="1"/>
  <c r="I540" i="17"/>
  <c r="N540" i="17" s="1"/>
  <c r="J540" i="17"/>
  <c r="O540" i="17" s="1" a="1"/>
  <c r="O540" i="17" s="1"/>
  <c r="K540" i="17"/>
  <c r="L540" i="17"/>
  <c r="M540" i="17" s="1"/>
  <c r="I541" i="17"/>
  <c r="N541" i="17" s="1"/>
  <c r="J541" i="17"/>
  <c r="O541" i="17" s="1" a="1"/>
  <c r="O541" i="17" s="1"/>
  <c r="K541" i="17"/>
  <c r="L541" i="17"/>
  <c r="M541" i="17" s="1"/>
  <c r="I542" i="17"/>
  <c r="N542" i="17" s="1"/>
  <c r="J542" i="17"/>
  <c r="O542" i="17" s="1" a="1"/>
  <c r="O542" i="17" s="1"/>
  <c r="K542" i="17"/>
  <c r="L542" i="17"/>
  <c r="M542" i="17" s="1"/>
  <c r="I543" i="17"/>
  <c r="N543" i="17" s="1"/>
  <c r="J543" i="17"/>
  <c r="O543" i="17" s="1" a="1"/>
  <c r="O543" i="17" s="1"/>
  <c r="K543" i="17"/>
  <c r="L543" i="17"/>
  <c r="M543" i="17" s="1"/>
  <c r="I544" i="17"/>
  <c r="N544" i="17" s="1"/>
  <c r="J544" i="17"/>
  <c r="O544" i="17" s="1" a="1"/>
  <c r="O544" i="17" s="1"/>
  <c r="K544" i="17"/>
  <c r="L544" i="17"/>
  <c r="M544" i="17" s="1"/>
  <c r="I545" i="17"/>
  <c r="N545" i="17" s="1"/>
  <c r="J545" i="17"/>
  <c r="O545" i="17" s="1" a="1"/>
  <c r="O545" i="17" s="1"/>
  <c r="K545" i="17"/>
  <c r="L545" i="17"/>
  <c r="M545" i="17" s="1"/>
  <c r="I546" i="17"/>
  <c r="N546" i="17" s="1"/>
  <c r="J546" i="17"/>
  <c r="O546" i="17" s="1" a="1"/>
  <c r="O546" i="17" s="1"/>
  <c r="K546" i="17"/>
  <c r="L546" i="17"/>
  <c r="M546" i="17" s="1"/>
  <c r="I547" i="17"/>
  <c r="N547" i="17" s="1"/>
  <c r="J547" i="17"/>
  <c r="O547" i="17" s="1" a="1"/>
  <c r="O547" i="17" s="1"/>
  <c r="K547" i="17"/>
  <c r="L547" i="17"/>
  <c r="M547" i="17" s="1"/>
  <c r="I548" i="17"/>
  <c r="N548" i="17" s="1"/>
  <c r="J548" i="17"/>
  <c r="O548" i="17" s="1" a="1"/>
  <c r="O548" i="17" s="1"/>
  <c r="K548" i="17"/>
  <c r="L548" i="17"/>
  <c r="M548" i="17" s="1"/>
  <c r="I549" i="17"/>
  <c r="N549" i="17" s="1"/>
  <c r="J549" i="17"/>
  <c r="O549" i="17" s="1" a="1"/>
  <c r="O549" i="17" s="1"/>
  <c r="K549" i="17"/>
  <c r="L549" i="17"/>
  <c r="M549" i="17" s="1"/>
  <c r="I550" i="17"/>
  <c r="N550" i="17" s="1"/>
  <c r="J550" i="17"/>
  <c r="O550" i="17" s="1" a="1"/>
  <c r="O550" i="17" s="1"/>
  <c r="K550" i="17"/>
  <c r="L550" i="17"/>
  <c r="M550" i="17" s="1"/>
  <c r="I551" i="17"/>
  <c r="N551" i="17" s="1"/>
  <c r="J551" i="17"/>
  <c r="O551" i="17" s="1" a="1"/>
  <c r="O551" i="17" s="1"/>
  <c r="K551" i="17"/>
  <c r="L551" i="17"/>
  <c r="M551" i="17" s="1"/>
  <c r="I552" i="17"/>
  <c r="N552" i="17" s="1"/>
  <c r="J552" i="17"/>
  <c r="O552" i="17" s="1" a="1"/>
  <c r="O552" i="17" s="1"/>
  <c r="K552" i="17"/>
  <c r="L552" i="17"/>
  <c r="M552" i="17" s="1"/>
  <c r="I553" i="17"/>
  <c r="N553" i="17" s="1"/>
  <c r="J553" i="17"/>
  <c r="O553" i="17" s="1" a="1"/>
  <c r="O553" i="17" s="1"/>
  <c r="K553" i="17"/>
  <c r="L553" i="17"/>
  <c r="M553" i="17" s="1"/>
  <c r="I554" i="17"/>
  <c r="N554" i="17" s="1"/>
  <c r="J554" i="17"/>
  <c r="O554" i="17" s="1" a="1"/>
  <c r="O554" i="17" s="1"/>
  <c r="K554" i="17"/>
  <c r="L554" i="17"/>
  <c r="M554" i="17" s="1"/>
  <c r="I555" i="17"/>
  <c r="N555" i="17" s="1"/>
  <c r="J555" i="17"/>
  <c r="O555" i="17" s="1" a="1"/>
  <c r="O555" i="17" s="1"/>
  <c r="K555" i="17"/>
  <c r="L555" i="17"/>
  <c r="M555" i="17" s="1"/>
  <c r="I556" i="17"/>
  <c r="N556" i="17" s="1"/>
  <c r="J556" i="17"/>
  <c r="O556" i="17" s="1" a="1"/>
  <c r="O556" i="17" s="1"/>
  <c r="K556" i="17"/>
  <c r="L556" i="17"/>
  <c r="M556" i="17" s="1"/>
  <c r="I557" i="17"/>
  <c r="N557" i="17" s="1"/>
  <c r="J557" i="17"/>
  <c r="O557" i="17" s="1" a="1"/>
  <c r="O557" i="17" s="1"/>
  <c r="K557" i="17"/>
  <c r="L557" i="17"/>
  <c r="M557" i="17" s="1"/>
  <c r="I558" i="17"/>
  <c r="N558" i="17" s="1"/>
  <c r="J558" i="17"/>
  <c r="O558" i="17" s="1" a="1"/>
  <c r="O558" i="17" s="1"/>
  <c r="K558" i="17"/>
  <c r="L558" i="17"/>
  <c r="M558" i="17" s="1"/>
  <c r="I559" i="17"/>
  <c r="N559" i="17" s="1"/>
  <c r="J559" i="17"/>
  <c r="O559" i="17" s="1" a="1"/>
  <c r="O559" i="17" s="1"/>
  <c r="K559" i="17"/>
  <c r="L559" i="17"/>
  <c r="M559" i="17" s="1"/>
  <c r="I560" i="17"/>
  <c r="N560" i="17" s="1"/>
  <c r="J560" i="17"/>
  <c r="O560" i="17" s="1" a="1"/>
  <c r="O560" i="17" s="1"/>
  <c r="K560" i="17"/>
  <c r="L560" i="17"/>
  <c r="M560" i="17" s="1"/>
  <c r="I561" i="17"/>
  <c r="N561" i="17" s="1"/>
  <c r="J561" i="17"/>
  <c r="O561" i="17" s="1" a="1"/>
  <c r="O561" i="17" s="1"/>
  <c r="K561" i="17"/>
  <c r="L561" i="17"/>
  <c r="M561" i="17" s="1"/>
  <c r="I562" i="17"/>
  <c r="N562" i="17" s="1"/>
  <c r="J562" i="17"/>
  <c r="O562" i="17" s="1" a="1"/>
  <c r="O562" i="17" s="1"/>
  <c r="K562" i="17"/>
  <c r="L562" i="17"/>
  <c r="M562" i="17" s="1"/>
  <c r="I563" i="17"/>
  <c r="N563" i="17" s="1"/>
  <c r="J563" i="17"/>
  <c r="O563" i="17" s="1" a="1"/>
  <c r="O563" i="17" s="1"/>
  <c r="K563" i="17"/>
  <c r="L563" i="17"/>
  <c r="M563" i="17" s="1"/>
  <c r="I564" i="17"/>
  <c r="N564" i="17" s="1"/>
  <c r="J564" i="17"/>
  <c r="O564" i="17" s="1" a="1"/>
  <c r="O564" i="17" s="1"/>
  <c r="K564" i="17"/>
  <c r="L564" i="17"/>
  <c r="M564" i="17" s="1"/>
  <c r="I565" i="17"/>
  <c r="N565" i="17" s="1"/>
  <c r="J565" i="17"/>
  <c r="O565" i="17" s="1" a="1"/>
  <c r="O565" i="17" s="1"/>
  <c r="K565" i="17"/>
  <c r="L565" i="17"/>
  <c r="M565" i="17" s="1"/>
  <c r="I566" i="17"/>
  <c r="N566" i="17" s="1"/>
  <c r="J566" i="17"/>
  <c r="O566" i="17" s="1" a="1"/>
  <c r="O566" i="17" s="1"/>
  <c r="K566" i="17"/>
  <c r="L566" i="17"/>
  <c r="M566" i="17" s="1"/>
  <c r="I567" i="17"/>
  <c r="N567" i="17" s="1"/>
  <c r="J567" i="17"/>
  <c r="O567" i="17" s="1" a="1"/>
  <c r="O567" i="17" s="1"/>
  <c r="K567" i="17"/>
  <c r="L567" i="17"/>
  <c r="M567" i="17" s="1"/>
  <c r="I568" i="17"/>
  <c r="N568" i="17" s="1"/>
  <c r="J568" i="17"/>
  <c r="O568" i="17" s="1" a="1"/>
  <c r="O568" i="17" s="1"/>
  <c r="K568" i="17"/>
  <c r="L568" i="17"/>
  <c r="M568" i="17" s="1"/>
  <c r="I569" i="17"/>
  <c r="N569" i="17" s="1"/>
  <c r="J569" i="17"/>
  <c r="O569" i="17" s="1" a="1"/>
  <c r="O569" i="17" s="1"/>
  <c r="K569" i="17"/>
  <c r="L569" i="17"/>
  <c r="M569" i="17" s="1"/>
  <c r="I570" i="17"/>
  <c r="N570" i="17" s="1"/>
  <c r="J570" i="17"/>
  <c r="O570" i="17" s="1" a="1"/>
  <c r="O570" i="17" s="1"/>
  <c r="K570" i="17"/>
  <c r="L570" i="17"/>
  <c r="M570" i="17" s="1"/>
  <c r="I571" i="17"/>
  <c r="N571" i="17" s="1"/>
  <c r="J571" i="17"/>
  <c r="O571" i="17" s="1" a="1"/>
  <c r="O571" i="17" s="1"/>
  <c r="K571" i="17"/>
  <c r="L571" i="17"/>
  <c r="M571" i="17" s="1"/>
  <c r="I572" i="17"/>
  <c r="N572" i="17" s="1"/>
  <c r="J572" i="17"/>
  <c r="O572" i="17" s="1" a="1"/>
  <c r="O572" i="17" s="1"/>
  <c r="K572" i="17"/>
  <c r="L572" i="17"/>
  <c r="M572" i="17" s="1"/>
  <c r="I573" i="17"/>
  <c r="N573" i="17" s="1"/>
  <c r="J573" i="17"/>
  <c r="O573" i="17" s="1" a="1"/>
  <c r="O573" i="17" s="1"/>
  <c r="K573" i="17"/>
  <c r="L573" i="17"/>
  <c r="M573" i="17" s="1"/>
  <c r="I574" i="17"/>
  <c r="N574" i="17" s="1"/>
  <c r="J574" i="17"/>
  <c r="O574" i="17" s="1" a="1"/>
  <c r="O574" i="17" s="1"/>
  <c r="K574" i="17"/>
  <c r="L574" i="17"/>
  <c r="M574" i="17" s="1"/>
  <c r="I575" i="17"/>
  <c r="N575" i="17" s="1"/>
  <c r="J575" i="17"/>
  <c r="O575" i="17" s="1" a="1"/>
  <c r="O575" i="17" s="1"/>
  <c r="K575" i="17"/>
  <c r="L575" i="17"/>
  <c r="M575" i="17" s="1"/>
  <c r="I576" i="17"/>
  <c r="N576" i="17" s="1"/>
  <c r="J576" i="17"/>
  <c r="O576" i="17" s="1" a="1"/>
  <c r="O576" i="17" s="1"/>
  <c r="K576" i="17"/>
  <c r="L576" i="17"/>
  <c r="M576" i="17" s="1"/>
  <c r="I577" i="17"/>
  <c r="N577" i="17" s="1"/>
  <c r="J577" i="17"/>
  <c r="O577" i="17" s="1" a="1"/>
  <c r="O577" i="17" s="1"/>
  <c r="K577" i="17"/>
  <c r="L577" i="17"/>
  <c r="M577" i="17" s="1"/>
  <c r="I578" i="17"/>
  <c r="N578" i="17" s="1"/>
  <c r="J578" i="17"/>
  <c r="O578" i="17" s="1" a="1"/>
  <c r="O578" i="17" s="1"/>
  <c r="K578" i="17"/>
  <c r="L578" i="17"/>
  <c r="M578" i="17" s="1"/>
  <c r="I579" i="17"/>
  <c r="N579" i="17" s="1"/>
  <c r="J579" i="17"/>
  <c r="O579" i="17" s="1" a="1"/>
  <c r="O579" i="17" s="1"/>
  <c r="K579" i="17"/>
  <c r="L579" i="17"/>
  <c r="M579" i="17" s="1"/>
  <c r="I580" i="17"/>
  <c r="N580" i="17" s="1"/>
  <c r="J580" i="17"/>
  <c r="O580" i="17" s="1" a="1"/>
  <c r="O580" i="17" s="1"/>
  <c r="K580" i="17"/>
  <c r="L580" i="17"/>
  <c r="M580" i="17" s="1"/>
  <c r="I581" i="17"/>
  <c r="N581" i="17" s="1"/>
  <c r="J581" i="17"/>
  <c r="O581" i="17" s="1" a="1"/>
  <c r="O581" i="17" s="1"/>
  <c r="K581" i="17"/>
  <c r="L581" i="17"/>
  <c r="M581" i="17" s="1"/>
  <c r="I582" i="17"/>
  <c r="N582" i="17" s="1"/>
  <c r="J582" i="17"/>
  <c r="O582" i="17" s="1" a="1"/>
  <c r="O582" i="17" s="1"/>
  <c r="K582" i="17"/>
  <c r="L582" i="17"/>
  <c r="M582" i="17" s="1"/>
  <c r="I583" i="17"/>
  <c r="N583" i="17" s="1"/>
  <c r="J583" i="17"/>
  <c r="O583" i="17" s="1" a="1"/>
  <c r="O583" i="17" s="1"/>
  <c r="K583" i="17"/>
  <c r="L583" i="17"/>
  <c r="M583" i="17" s="1"/>
  <c r="I584" i="17"/>
  <c r="N584" i="17" s="1"/>
  <c r="J584" i="17"/>
  <c r="O584" i="17" s="1" a="1"/>
  <c r="O584" i="17" s="1"/>
  <c r="K584" i="17"/>
  <c r="L584" i="17"/>
  <c r="M584" i="17" s="1"/>
  <c r="I585" i="17"/>
  <c r="N585" i="17" s="1"/>
  <c r="J585" i="17"/>
  <c r="O585" i="17" s="1" a="1"/>
  <c r="O585" i="17" s="1"/>
  <c r="K585" i="17"/>
  <c r="L585" i="17"/>
  <c r="M585" i="17" s="1"/>
  <c r="I586" i="17"/>
  <c r="N586" i="17" s="1"/>
  <c r="J586" i="17"/>
  <c r="O586" i="17" s="1" a="1"/>
  <c r="O586" i="17" s="1"/>
  <c r="K586" i="17"/>
  <c r="L586" i="17"/>
  <c r="M586" i="17" s="1"/>
  <c r="I587" i="17"/>
  <c r="N587" i="17" s="1"/>
  <c r="J587" i="17"/>
  <c r="O587" i="17" s="1" a="1"/>
  <c r="O587" i="17" s="1"/>
  <c r="K587" i="17"/>
  <c r="L587" i="17"/>
  <c r="M587" i="17" s="1"/>
  <c r="I588" i="17"/>
  <c r="N588" i="17" s="1"/>
  <c r="J588" i="17"/>
  <c r="O588" i="17" s="1" a="1"/>
  <c r="O588" i="17" s="1"/>
  <c r="K588" i="17"/>
  <c r="L588" i="17"/>
  <c r="M588" i="17" s="1"/>
  <c r="I589" i="17"/>
  <c r="N589" i="17" s="1"/>
  <c r="J589" i="17"/>
  <c r="O589" i="17" s="1" a="1"/>
  <c r="O589" i="17" s="1"/>
  <c r="K589" i="17"/>
  <c r="L589" i="17"/>
  <c r="M589" i="17" s="1"/>
  <c r="I590" i="17"/>
  <c r="N590" i="17" s="1"/>
  <c r="J590" i="17"/>
  <c r="O590" i="17" s="1" a="1"/>
  <c r="O590" i="17" s="1"/>
  <c r="K590" i="17"/>
  <c r="L590" i="17"/>
  <c r="M590" i="17" s="1"/>
  <c r="I591" i="17"/>
  <c r="N591" i="17" s="1"/>
  <c r="J591" i="17"/>
  <c r="O591" i="17" s="1" a="1"/>
  <c r="O591" i="17" s="1"/>
  <c r="K591" i="17"/>
  <c r="L591" i="17"/>
  <c r="M591" i="17" s="1"/>
  <c r="I592" i="17"/>
  <c r="N592" i="17" s="1"/>
  <c r="J592" i="17"/>
  <c r="O592" i="17" s="1" a="1"/>
  <c r="O592" i="17" s="1"/>
  <c r="K592" i="17"/>
  <c r="L592" i="17"/>
  <c r="M592" i="17" s="1"/>
  <c r="I593" i="17"/>
  <c r="N593" i="17" s="1"/>
  <c r="J593" i="17"/>
  <c r="O593" i="17" s="1" a="1"/>
  <c r="O593" i="17" s="1"/>
  <c r="K593" i="17"/>
  <c r="L593" i="17"/>
  <c r="M593" i="17" s="1"/>
  <c r="I594" i="17"/>
  <c r="N594" i="17" s="1"/>
  <c r="J594" i="17"/>
  <c r="O594" i="17" s="1" a="1"/>
  <c r="O594" i="17" s="1"/>
  <c r="K594" i="17"/>
  <c r="L594" i="17"/>
  <c r="M594" i="17" s="1"/>
  <c r="I595" i="17"/>
  <c r="N595" i="17" s="1"/>
  <c r="J595" i="17"/>
  <c r="O595" i="17" s="1" a="1"/>
  <c r="O595" i="17" s="1"/>
  <c r="K595" i="17"/>
  <c r="L595" i="17"/>
  <c r="M595" i="17" s="1"/>
  <c r="I596" i="17"/>
  <c r="N596" i="17" s="1"/>
  <c r="J596" i="17"/>
  <c r="O596" i="17" s="1" a="1"/>
  <c r="O596" i="17" s="1"/>
  <c r="K596" i="17"/>
  <c r="L596" i="17"/>
  <c r="M596" i="17" s="1"/>
  <c r="I597" i="17"/>
  <c r="N597" i="17" s="1"/>
  <c r="J597" i="17"/>
  <c r="O597" i="17" s="1" a="1"/>
  <c r="O597" i="17" s="1"/>
  <c r="K597" i="17"/>
  <c r="L597" i="17"/>
  <c r="M597" i="17" s="1"/>
  <c r="I598" i="17"/>
  <c r="N598" i="17" s="1"/>
  <c r="J598" i="17"/>
  <c r="O598" i="17" s="1" a="1"/>
  <c r="O598" i="17" s="1"/>
  <c r="K598" i="17"/>
  <c r="L598" i="17"/>
  <c r="M598" i="17" s="1"/>
  <c r="I599" i="17"/>
  <c r="N599" i="17" s="1"/>
  <c r="J599" i="17"/>
  <c r="O599" i="17" s="1" a="1"/>
  <c r="O599" i="17" s="1"/>
  <c r="K599" i="17"/>
  <c r="L599" i="17"/>
  <c r="M599" i="17" s="1"/>
  <c r="I600" i="17"/>
  <c r="N600" i="17" s="1"/>
  <c r="J600" i="17"/>
  <c r="O600" i="17" s="1" a="1"/>
  <c r="O600" i="17" s="1"/>
  <c r="K600" i="17"/>
  <c r="L600" i="17"/>
  <c r="M600" i="17" s="1"/>
  <c r="I601" i="17"/>
  <c r="N601" i="17" s="1"/>
  <c r="J601" i="17"/>
  <c r="O601" i="17" s="1" a="1"/>
  <c r="O601" i="17" s="1"/>
  <c r="K601" i="17"/>
  <c r="L601" i="17"/>
  <c r="M601" i="17" s="1"/>
  <c r="I602" i="17"/>
  <c r="N602" i="17" s="1"/>
  <c r="J602" i="17"/>
  <c r="O602" i="17" s="1" a="1"/>
  <c r="O602" i="17" s="1"/>
  <c r="K602" i="17"/>
  <c r="L602" i="17"/>
  <c r="M602" i="17" s="1"/>
  <c r="I603" i="17"/>
  <c r="N603" i="17" s="1"/>
  <c r="J603" i="17"/>
  <c r="O603" i="17" s="1" a="1"/>
  <c r="O603" i="17" s="1"/>
  <c r="K603" i="17"/>
  <c r="L603" i="17"/>
  <c r="M603" i="17" s="1"/>
  <c r="I604" i="17"/>
  <c r="N604" i="17" s="1"/>
  <c r="J604" i="17"/>
  <c r="O604" i="17" s="1" a="1"/>
  <c r="O604" i="17" s="1"/>
  <c r="K604" i="17"/>
  <c r="L604" i="17"/>
  <c r="M604" i="17" s="1"/>
  <c r="I605" i="17"/>
  <c r="N605" i="17" s="1"/>
  <c r="J605" i="17"/>
  <c r="O605" i="17" s="1" a="1"/>
  <c r="O605" i="17" s="1"/>
  <c r="K605" i="17"/>
  <c r="L605" i="17"/>
  <c r="M605" i="17" s="1"/>
  <c r="I606" i="17"/>
  <c r="N606" i="17" s="1"/>
  <c r="J606" i="17"/>
  <c r="O606" i="17" s="1" a="1"/>
  <c r="O606" i="17" s="1"/>
  <c r="K606" i="17"/>
  <c r="L606" i="17"/>
  <c r="M606" i="17" s="1"/>
  <c r="I607" i="17"/>
  <c r="N607" i="17" s="1"/>
  <c r="J607" i="17"/>
  <c r="O607" i="17" s="1" a="1"/>
  <c r="O607" i="17" s="1"/>
  <c r="K607" i="17"/>
  <c r="L607" i="17"/>
  <c r="M607" i="17" s="1"/>
  <c r="I608" i="17"/>
  <c r="N608" i="17" s="1"/>
  <c r="J608" i="17"/>
  <c r="O608" i="17" s="1" a="1"/>
  <c r="O608" i="17" s="1"/>
  <c r="K608" i="17"/>
  <c r="L608" i="17"/>
  <c r="M608" i="17" s="1"/>
  <c r="I609" i="17"/>
  <c r="N609" i="17" s="1"/>
  <c r="J609" i="17"/>
  <c r="O609" i="17" s="1" a="1"/>
  <c r="O609" i="17" s="1"/>
  <c r="K609" i="17"/>
  <c r="L609" i="17"/>
  <c r="M609" i="17" s="1"/>
  <c r="I610" i="17"/>
  <c r="N610" i="17" s="1"/>
  <c r="J610" i="17"/>
  <c r="O610" i="17" s="1" a="1"/>
  <c r="O610" i="17" s="1"/>
  <c r="K610" i="17"/>
  <c r="L610" i="17"/>
  <c r="M610" i="17" s="1"/>
  <c r="I611" i="17"/>
  <c r="N611" i="17" s="1"/>
  <c r="J611" i="17"/>
  <c r="O611" i="17" s="1" a="1"/>
  <c r="O611" i="17" s="1"/>
  <c r="K611" i="17"/>
  <c r="L611" i="17"/>
  <c r="M611" i="17" s="1"/>
  <c r="I612" i="17"/>
  <c r="N612" i="17" s="1"/>
  <c r="J612" i="17"/>
  <c r="O612" i="17" s="1" a="1"/>
  <c r="O612" i="17" s="1"/>
  <c r="K612" i="17"/>
  <c r="L612" i="17"/>
  <c r="M612" i="17" s="1"/>
  <c r="I613" i="17"/>
  <c r="N613" i="17" s="1"/>
  <c r="J613" i="17"/>
  <c r="O613" i="17" s="1" a="1"/>
  <c r="O613" i="17" s="1"/>
  <c r="K613" i="17"/>
  <c r="L613" i="17"/>
  <c r="M613" i="17" s="1"/>
  <c r="I614" i="17"/>
  <c r="N614" i="17" s="1"/>
  <c r="J614" i="17"/>
  <c r="O614" i="17" s="1" a="1"/>
  <c r="O614" i="17" s="1"/>
  <c r="K614" i="17"/>
  <c r="L614" i="17"/>
  <c r="M614" i="17" s="1"/>
  <c r="I615" i="17"/>
  <c r="N615" i="17" s="1"/>
  <c r="J615" i="17"/>
  <c r="O615" i="17" s="1" a="1"/>
  <c r="O615" i="17" s="1"/>
  <c r="K615" i="17"/>
  <c r="L615" i="17"/>
  <c r="M615" i="17" s="1"/>
  <c r="I616" i="17"/>
  <c r="N616" i="17" s="1"/>
  <c r="J616" i="17"/>
  <c r="O616" i="17" s="1" a="1"/>
  <c r="O616" i="17" s="1"/>
  <c r="K616" i="17"/>
  <c r="L616" i="17"/>
  <c r="M616" i="17" s="1"/>
  <c r="I617" i="17"/>
  <c r="N617" i="17" s="1"/>
  <c r="J617" i="17"/>
  <c r="O617" i="17" s="1" a="1"/>
  <c r="O617" i="17" s="1"/>
  <c r="K617" i="17"/>
  <c r="L617" i="17"/>
  <c r="M617" i="17" s="1"/>
  <c r="I618" i="17"/>
  <c r="N618" i="17" s="1"/>
  <c r="J618" i="17"/>
  <c r="O618" i="17" s="1" a="1"/>
  <c r="O618" i="17" s="1"/>
  <c r="K618" i="17"/>
  <c r="L618" i="17"/>
  <c r="M618" i="17" s="1"/>
  <c r="I619" i="17"/>
  <c r="N619" i="17" s="1"/>
  <c r="J619" i="17"/>
  <c r="O619" i="17" s="1" a="1"/>
  <c r="O619" i="17" s="1"/>
  <c r="K619" i="17"/>
  <c r="L619" i="17"/>
  <c r="M619" i="17" s="1"/>
  <c r="I620" i="17"/>
  <c r="N620" i="17" s="1"/>
  <c r="J620" i="17"/>
  <c r="O620" i="17" s="1" a="1"/>
  <c r="O620" i="17" s="1"/>
  <c r="K620" i="17"/>
  <c r="L620" i="17"/>
  <c r="M620" i="17" s="1"/>
  <c r="I621" i="17"/>
  <c r="N621" i="17" s="1"/>
  <c r="J621" i="17"/>
  <c r="O621" i="17" s="1" a="1"/>
  <c r="O621" i="17" s="1"/>
  <c r="K621" i="17"/>
  <c r="L621" i="17"/>
  <c r="M621" i="17" s="1"/>
  <c r="I622" i="17"/>
  <c r="N622" i="17" s="1"/>
  <c r="J622" i="17"/>
  <c r="O622" i="17" s="1" a="1"/>
  <c r="O622" i="17" s="1"/>
  <c r="K622" i="17"/>
  <c r="L622" i="17"/>
  <c r="M622" i="17" s="1"/>
  <c r="I623" i="17"/>
  <c r="N623" i="17" s="1"/>
  <c r="J623" i="17"/>
  <c r="O623" i="17" s="1" a="1"/>
  <c r="O623" i="17" s="1"/>
  <c r="K623" i="17"/>
  <c r="L623" i="17"/>
  <c r="M623" i="17" s="1"/>
  <c r="I624" i="17"/>
  <c r="N624" i="17" s="1"/>
  <c r="J624" i="17"/>
  <c r="O624" i="17" s="1" a="1"/>
  <c r="O624" i="17" s="1"/>
  <c r="K624" i="17"/>
  <c r="L624" i="17"/>
  <c r="M624" i="17" s="1"/>
  <c r="I625" i="17"/>
  <c r="N625" i="17" s="1"/>
  <c r="J625" i="17"/>
  <c r="O625" i="17" s="1" a="1"/>
  <c r="O625" i="17" s="1"/>
  <c r="K625" i="17"/>
  <c r="L625" i="17"/>
  <c r="M625" i="17" s="1"/>
  <c r="I626" i="17"/>
  <c r="N626" i="17" s="1"/>
  <c r="J626" i="17"/>
  <c r="O626" i="17" s="1" a="1"/>
  <c r="O626" i="17" s="1"/>
  <c r="K626" i="17"/>
  <c r="L626" i="17"/>
  <c r="M626" i="17" s="1"/>
  <c r="I627" i="17"/>
  <c r="N627" i="17" s="1"/>
  <c r="J627" i="17"/>
  <c r="O627" i="17" s="1" a="1"/>
  <c r="O627" i="17" s="1"/>
  <c r="K627" i="17"/>
  <c r="L627" i="17"/>
  <c r="M627" i="17" s="1"/>
  <c r="I628" i="17"/>
  <c r="N628" i="17" s="1"/>
  <c r="J628" i="17"/>
  <c r="O628" i="17" s="1" a="1"/>
  <c r="O628" i="17" s="1"/>
  <c r="K628" i="17"/>
  <c r="L628" i="17"/>
  <c r="M628" i="17" s="1"/>
  <c r="I629" i="17"/>
  <c r="N629" i="17" s="1"/>
  <c r="J629" i="17"/>
  <c r="O629" i="17" s="1" a="1"/>
  <c r="O629" i="17" s="1"/>
  <c r="K629" i="17"/>
  <c r="L629" i="17"/>
  <c r="M629" i="17" s="1"/>
  <c r="I630" i="17"/>
  <c r="N630" i="17" s="1"/>
  <c r="J630" i="17"/>
  <c r="O630" i="17" s="1" a="1"/>
  <c r="O630" i="17" s="1"/>
  <c r="K630" i="17"/>
  <c r="L630" i="17"/>
  <c r="M630" i="17" s="1"/>
  <c r="I631" i="17"/>
  <c r="N631" i="17" s="1"/>
  <c r="J631" i="17"/>
  <c r="O631" i="17" s="1" a="1"/>
  <c r="O631" i="17" s="1"/>
  <c r="K631" i="17"/>
  <c r="L631" i="17"/>
  <c r="M631" i="17" s="1"/>
  <c r="I632" i="17"/>
  <c r="N632" i="17" s="1"/>
  <c r="J632" i="17"/>
  <c r="O632" i="17" s="1" a="1"/>
  <c r="O632" i="17" s="1"/>
  <c r="K632" i="17"/>
  <c r="L632" i="17"/>
  <c r="M632" i="17" s="1"/>
  <c r="I633" i="17"/>
  <c r="N633" i="17" s="1"/>
  <c r="J633" i="17"/>
  <c r="O633" i="17" s="1" a="1"/>
  <c r="O633" i="17" s="1"/>
  <c r="K633" i="17"/>
  <c r="L633" i="17"/>
  <c r="M633" i="17" s="1"/>
  <c r="I634" i="17"/>
  <c r="N634" i="17" s="1"/>
  <c r="J634" i="17"/>
  <c r="O634" i="17" s="1" a="1"/>
  <c r="O634" i="17" s="1"/>
  <c r="K634" i="17"/>
  <c r="L634" i="17"/>
  <c r="M634" i="17" s="1"/>
  <c r="I635" i="17"/>
  <c r="N635" i="17" s="1"/>
  <c r="J635" i="17"/>
  <c r="O635" i="17" s="1" a="1"/>
  <c r="O635" i="17" s="1"/>
  <c r="K635" i="17"/>
  <c r="L635" i="17"/>
  <c r="M635" i="17" s="1"/>
  <c r="I636" i="17"/>
  <c r="N636" i="17" s="1"/>
  <c r="J636" i="17"/>
  <c r="O636" i="17" s="1" a="1"/>
  <c r="O636" i="17" s="1"/>
  <c r="K636" i="17"/>
  <c r="L636" i="17"/>
  <c r="M636" i="17" s="1"/>
  <c r="I637" i="17"/>
  <c r="N637" i="17" s="1"/>
  <c r="J637" i="17"/>
  <c r="O637" i="17" s="1" a="1"/>
  <c r="O637" i="17" s="1"/>
  <c r="K637" i="17"/>
  <c r="L637" i="17"/>
  <c r="M637" i="17" s="1"/>
  <c r="I638" i="17"/>
  <c r="N638" i="17" s="1"/>
  <c r="J638" i="17"/>
  <c r="O638" i="17" s="1" a="1"/>
  <c r="O638" i="17" s="1"/>
  <c r="K638" i="17"/>
  <c r="L638" i="17"/>
  <c r="M638" i="17" s="1"/>
  <c r="I639" i="17"/>
  <c r="N639" i="17" s="1"/>
  <c r="J639" i="17"/>
  <c r="O639" i="17" s="1" a="1"/>
  <c r="O639" i="17" s="1"/>
  <c r="K639" i="17"/>
  <c r="L639" i="17"/>
  <c r="M639" i="17" s="1"/>
  <c r="I640" i="17"/>
  <c r="N640" i="17" s="1"/>
  <c r="J640" i="17"/>
  <c r="O640" i="17" s="1" a="1"/>
  <c r="O640" i="17" s="1"/>
  <c r="K640" i="17"/>
  <c r="L640" i="17"/>
  <c r="M640" i="17" s="1"/>
  <c r="I641" i="17"/>
  <c r="N641" i="17" s="1"/>
  <c r="J641" i="17"/>
  <c r="O641" i="17" s="1" a="1"/>
  <c r="O641" i="17" s="1"/>
  <c r="K641" i="17"/>
  <c r="L641" i="17"/>
  <c r="M641" i="17" s="1"/>
  <c r="I642" i="17"/>
  <c r="N642" i="17" s="1"/>
  <c r="J642" i="17"/>
  <c r="O642" i="17" s="1" a="1"/>
  <c r="O642" i="17" s="1"/>
  <c r="K642" i="17"/>
  <c r="L642" i="17"/>
  <c r="M642" i="17" s="1"/>
  <c r="I643" i="17"/>
  <c r="N643" i="17" s="1"/>
  <c r="J643" i="17"/>
  <c r="O643" i="17" s="1" a="1"/>
  <c r="O643" i="17" s="1"/>
  <c r="K643" i="17"/>
  <c r="L643" i="17"/>
  <c r="M643" i="17" s="1"/>
  <c r="I644" i="17"/>
  <c r="N644" i="17" s="1"/>
  <c r="J644" i="17"/>
  <c r="O644" i="17" s="1" a="1"/>
  <c r="O644" i="17" s="1"/>
  <c r="K644" i="17"/>
  <c r="L644" i="17"/>
  <c r="M644" i="17" s="1"/>
  <c r="I645" i="17"/>
  <c r="N645" i="17" s="1"/>
  <c r="J645" i="17"/>
  <c r="O645" i="17" s="1" a="1"/>
  <c r="O645" i="17" s="1"/>
  <c r="K645" i="17"/>
  <c r="L645" i="17"/>
  <c r="M645" i="17" s="1"/>
  <c r="I646" i="17"/>
  <c r="N646" i="17" s="1"/>
  <c r="J646" i="17"/>
  <c r="O646" i="17" s="1" a="1"/>
  <c r="O646" i="17" s="1"/>
  <c r="K646" i="17"/>
  <c r="L646" i="17"/>
  <c r="M646" i="17" s="1"/>
  <c r="I647" i="17"/>
  <c r="N647" i="17" s="1"/>
  <c r="J647" i="17"/>
  <c r="O647" i="17" s="1" a="1"/>
  <c r="O647" i="17" s="1"/>
  <c r="K647" i="17"/>
  <c r="L647" i="17"/>
  <c r="M647" i="17" s="1"/>
  <c r="I648" i="17"/>
  <c r="N648" i="17" s="1"/>
  <c r="J648" i="17"/>
  <c r="O648" i="17" s="1" a="1"/>
  <c r="O648" i="17" s="1"/>
  <c r="K648" i="17"/>
  <c r="L648" i="17"/>
  <c r="M648" i="17" s="1"/>
  <c r="I649" i="17"/>
  <c r="N649" i="17" s="1"/>
  <c r="J649" i="17"/>
  <c r="O649" i="17" s="1" a="1"/>
  <c r="O649" i="17" s="1"/>
  <c r="K649" i="17"/>
  <c r="L649" i="17"/>
  <c r="M649" i="17" s="1"/>
  <c r="I650" i="17"/>
  <c r="N650" i="17" s="1"/>
  <c r="J650" i="17"/>
  <c r="O650" i="17" s="1" a="1"/>
  <c r="O650" i="17" s="1"/>
  <c r="K650" i="17"/>
  <c r="L650" i="17"/>
  <c r="M650" i="17" s="1"/>
  <c r="I651" i="17"/>
  <c r="N651" i="17" s="1"/>
  <c r="J651" i="17"/>
  <c r="O651" i="17" s="1" a="1"/>
  <c r="O651" i="17" s="1"/>
  <c r="K651" i="17"/>
  <c r="L651" i="17"/>
  <c r="M651" i="17" s="1"/>
  <c r="I652" i="17"/>
  <c r="N652" i="17" s="1"/>
  <c r="J652" i="17"/>
  <c r="O652" i="17" s="1" a="1"/>
  <c r="O652" i="17" s="1"/>
  <c r="K652" i="17"/>
  <c r="L652" i="17"/>
  <c r="M652" i="17" s="1"/>
  <c r="I653" i="17"/>
  <c r="N653" i="17" s="1"/>
  <c r="J653" i="17"/>
  <c r="O653" i="17" s="1" a="1"/>
  <c r="O653" i="17" s="1"/>
  <c r="K653" i="17"/>
  <c r="L653" i="17"/>
  <c r="M653" i="17" s="1"/>
  <c r="I654" i="17"/>
  <c r="N654" i="17" s="1"/>
  <c r="J654" i="17"/>
  <c r="O654" i="17" s="1" a="1"/>
  <c r="O654" i="17" s="1"/>
  <c r="K654" i="17"/>
  <c r="L654" i="17"/>
  <c r="M654" i="17" s="1"/>
  <c r="I655" i="17"/>
  <c r="N655" i="17" s="1"/>
  <c r="J655" i="17"/>
  <c r="O655" i="17" s="1" a="1"/>
  <c r="O655" i="17" s="1"/>
  <c r="K655" i="17"/>
  <c r="L655" i="17"/>
  <c r="M655" i="17" s="1"/>
  <c r="I656" i="17"/>
  <c r="N656" i="17" s="1"/>
  <c r="J656" i="17"/>
  <c r="O656" i="17" s="1" a="1"/>
  <c r="O656" i="17" s="1"/>
  <c r="K656" i="17"/>
  <c r="L656" i="17"/>
  <c r="M656" i="17" s="1"/>
  <c r="I657" i="17"/>
  <c r="N657" i="17" s="1"/>
  <c r="J657" i="17"/>
  <c r="O657" i="17" s="1" a="1"/>
  <c r="O657" i="17" s="1"/>
  <c r="K657" i="17"/>
  <c r="L657" i="17"/>
  <c r="M657" i="17" s="1"/>
  <c r="I658" i="17"/>
  <c r="N658" i="17" s="1"/>
  <c r="J658" i="17"/>
  <c r="O658" i="17" s="1" a="1"/>
  <c r="O658" i="17" s="1"/>
  <c r="K658" i="17"/>
  <c r="L658" i="17"/>
  <c r="M658" i="17" s="1"/>
  <c r="I659" i="17"/>
  <c r="N659" i="17" s="1"/>
  <c r="J659" i="17"/>
  <c r="O659" i="17" s="1" a="1"/>
  <c r="O659" i="17" s="1"/>
  <c r="K659" i="17"/>
  <c r="L659" i="17"/>
  <c r="M659" i="17" s="1"/>
  <c r="I660" i="17"/>
  <c r="N660" i="17" s="1"/>
  <c r="J660" i="17"/>
  <c r="O660" i="17" s="1" a="1"/>
  <c r="O660" i="17" s="1"/>
  <c r="K660" i="17"/>
  <c r="L660" i="17"/>
  <c r="M660" i="17" s="1"/>
  <c r="I661" i="17"/>
  <c r="N661" i="17" s="1"/>
  <c r="J661" i="17"/>
  <c r="O661" i="17" s="1" a="1"/>
  <c r="O661" i="17" s="1"/>
  <c r="K661" i="17"/>
  <c r="L661" i="17"/>
  <c r="M661" i="17" s="1"/>
  <c r="I662" i="17"/>
  <c r="N662" i="17" s="1"/>
  <c r="J662" i="17"/>
  <c r="O662" i="17" s="1" a="1"/>
  <c r="O662" i="17" s="1"/>
  <c r="K662" i="17"/>
  <c r="L662" i="17"/>
  <c r="M662" i="17" s="1"/>
  <c r="I663" i="17"/>
  <c r="N663" i="17" s="1"/>
  <c r="J663" i="17"/>
  <c r="O663" i="17" s="1" a="1"/>
  <c r="O663" i="17" s="1"/>
  <c r="K663" i="17"/>
  <c r="L663" i="17"/>
  <c r="M663" i="17" s="1"/>
  <c r="I664" i="17"/>
  <c r="N664" i="17" s="1"/>
  <c r="J664" i="17"/>
  <c r="O664" i="17" s="1" a="1"/>
  <c r="O664" i="17" s="1"/>
  <c r="K664" i="17"/>
  <c r="L664" i="17"/>
  <c r="M664" i="17" s="1"/>
  <c r="I665" i="17"/>
  <c r="N665" i="17" s="1"/>
  <c r="J665" i="17"/>
  <c r="O665" i="17" s="1" a="1"/>
  <c r="O665" i="17" s="1"/>
  <c r="K665" i="17"/>
  <c r="L665" i="17"/>
  <c r="M665" i="17" s="1"/>
  <c r="I666" i="17"/>
  <c r="N666" i="17" s="1"/>
  <c r="J666" i="17"/>
  <c r="O666" i="17" s="1" a="1"/>
  <c r="O666" i="17" s="1"/>
  <c r="K666" i="17"/>
  <c r="L666" i="17"/>
  <c r="M666" i="17" s="1"/>
  <c r="I667" i="17"/>
  <c r="N667" i="17" s="1"/>
  <c r="J667" i="17"/>
  <c r="O667" i="17" s="1" a="1"/>
  <c r="O667" i="17" s="1"/>
  <c r="K667" i="17"/>
  <c r="L667" i="17"/>
  <c r="M667" i="17" s="1"/>
  <c r="I668" i="17"/>
  <c r="N668" i="17" s="1"/>
  <c r="J668" i="17"/>
  <c r="O668" i="17" s="1" a="1"/>
  <c r="O668" i="17" s="1"/>
  <c r="K668" i="17"/>
  <c r="L668" i="17"/>
  <c r="M668" i="17" s="1"/>
  <c r="I669" i="17"/>
  <c r="N669" i="17" s="1"/>
  <c r="J669" i="17"/>
  <c r="O669" i="17" s="1" a="1"/>
  <c r="O669" i="17" s="1"/>
  <c r="K669" i="17"/>
  <c r="L669" i="17"/>
  <c r="M669" i="17" s="1"/>
  <c r="I670" i="17"/>
  <c r="N670" i="17" s="1"/>
  <c r="J670" i="17"/>
  <c r="O670" i="17" s="1" a="1"/>
  <c r="O670" i="17" s="1"/>
  <c r="K670" i="17"/>
  <c r="L670" i="17"/>
  <c r="M670" i="17" s="1"/>
  <c r="I671" i="17"/>
  <c r="N671" i="17" s="1"/>
  <c r="J671" i="17"/>
  <c r="O671" i="17" s="1" a="1"/>
  <c r="O671" i="17" s="1"/>
  <c r="K671" i="17"/>
  <c r="L671" i="17"/>
  <c r="M671" i="17" s="1"/>
  <c r="I672" i="17"/>
  <c r="N672" i="17" s="1"/>
  <c r="J672" i="17"/>
  <c r="O672" i="17" s="1" a="1"/>
  <c r="O672" i="17" s="1"/>
  <c r="K672" i="17"/>
  <c r="L672" i="17"/>
  <c r="M672" i="17" s="1"/>
  <c r="I673" i="17"/>
  <c r="N673" i="17" s="1"/>
  <c r="J673" i="17"/>
  <c r="O673" i="17" s="1" a="1"/>
  <c r="O673" i="17" s="1"/>
  <c r="K673" i="17"/>
  <c r="L673" i="17"/>
  <c r="M673" i="17" s="1"/>
  <c r="I674" i="17"/>
  <c r="N674" i="17" s="1"/>
  <c r="J674" i="17"/>
  <c r="O674" i="17" s="1" a="1"/>
  <c r="O674" i="17" s="1"/>
  <c r="K674" i="17"/>
  <c r="L674" i="17"/>
  <c r="M674" i="17" s="1"/>
  <c r="I675" i="17"/>
  <c r="N675" i="17" s="1"/>
  <c r="J675" i="17"/>
  <c r="O675" i="17" s="1" a="1"/>
  <c r="O675" i="17" s="1"/>
  <c r="K675" i="17"/>
  <c r="L675" i="17"/>
  <c r="M675" i="17" s="1"/>
  <c r="I676" i="17"/>
  <c r="N676" i="17" s="1"/>
  <c r="J676" i="17"/>
  <c r="O676" i="17" s="1" a="1"/>
  <c r="O676" i="17" s="1"/>
  <c r="K676" i="17"/>
  <c r="L676" i="17"/>
  <c r="M676" i="17" s="1"/>
  <c r="I677" i="17"/>
  <c r="N677" i="17" s="1"/>
  <c r="J677" i="17"/>
  <c r="O677" i="17" s="1" a="1"/>
  <c r="O677" i="17" s="1"/>
  <c r="K677" i="17"/>
  <c r="L677" i="17"/>
  <c r="M677" i="17" s="1"/>
  <c r="I678" i="17"/>
  <c r="N678" i="17" s="1"/>
  <c r="J678" i="17"/>
  <c r="O678" i="17" s="1" a="1"/>
  <c r="O678" i="17" s="1"/>
  <c r="K678" i="17"/>
  <c r="L678" i="17"/>
  <c r="M678" i="17" s="1"/>
  <c r="I679" i="17"/>
  <c r="N679" i="17" s="1"/>
  <c r="J679" i="17"/>
  <c r="O679" i="17" s="1" a="1"/>
  <c r="O679" i="17" s="1"/>
  <c r="K679" i="17"/>
  <c r="L679" i="17"/>
  <c r="M679" i="17" s="1"/>
  <c r="I680" i="17"/>
  <c r="N680" i="17" s="1"/>
  <c r="J680" i="17"/>
  <c r="O680" i="17" s="1" a="1"/>
  <c r="O680" i="17" s="1"/>
  <c r="K680" i="17"/>
  <c r="L680" i="17"/>
  <c r="M680" i="17" s="1"/>
  <c r="I681" i="17"/>
  <c r="N681" i="17" s="1"/>
  <c r="J681" i="17"/>
  <c r="O681" i="17" s="1" a="1"/>
  <c r="O681" i="17" s="1"/>
  <c r="K681" i="17"/>
  <c r="L681" i="17"/>
  <c r="M681" i="17" s="1"/>
  <c r="I682" i="17"/>
  <c r="N682" i="17" s="1"/>
  <c r="J682" i="17"/>
  <c r="O682" i="17" s="1" a="1"/>
  <c r="O682" i="17" s="1"/>
  <c r="K682" i="17"/>
  <c r="L682" i="17"/>
  <c r="M682" i="17" s="1"/>
  <c r="I683" i="17"/>
  <c r="N683" i="17" s="1"/>
  <c r="J683" i="17"/>
  <c r="O683" i="17" s="1" a="1"/>
  <c r="O683" i="17" s="1"/>
  <c r="K683" i="17"/>
  <c r="L683" i="17"/>
  <c r="M683" i="17" s="1"/>
  <c r="I684" i="17"/>
  <c r="N684" i="17" s="1"/>
  <c r="J684" i="17"/>
  <c r="O684" i="17" s="1" a="1"/>
  <c r="O684" i="17" s="1"/>
  <c r="K684" i="17"/>
  <c r="L684" i="17"/>
  <c r="M684" i="17" s="1"/>
  <c r="I685" i="17"/>
  <c r="N685" i="17" s="1"/>
  <c r="J685" i="17"/>
  <c r="O685" i="17" s="1" a="1"/>
  <c r="O685" i="17" s="1"/>
  <c r="K685" i="17"/>
  <c r="L685" i="17"/>
  <c r="M685" i="17" s="1"/>
  <c r="I686" i="17"/>
  <c r="N686" i="17" s="1"/>
  <c r="J686" i="17"/>
  <c r="O686" i="17" s="1" a="1"/>
  <c r="O686" i="17" s="1"/>
  <c r="K686" i="17"/>
  <c r="L686" i="17"/>
  <c r="M686" i="17" s="1"/>
  <c r="I687" i="17"/>
  <c r="N687" i="17" s="1"/>
  <c r="J687" i="17"/>
  <c r="O687" i="17" s="1" a="1"/>
  <c r="O687" i="17" s="1"/>
  <c r="K687" i="17"/>
  <c r="L687" i="17"/>
  <c r="M687" i="17" s="1"/>
  <c r="I688" i="17"/>
  <c r="N688" i="17" s="1"/>
  <c r="J688" i="17"/>
  <c r="O688" i="17" s="1" a="1"/>
  <c r="O688" i="17" s="1"/>
  <c r="K688" i="17"/>
  <c r="L688" i="17"/>
  <c r="M688" i="17" s="1"/>
  <c r="I689" i="17"/>
  <c r="N689" i="17" s="1"/>
  <c r="J689" i="17"/>
  <c r="O689" i="17" s="1" a="1"/>
  <c r="O689" i="17" s="1"/>
  <c r="K689" i="17"/>
  <c r="L689" i="17"/>
  <c r="M689" i="17" s="1"/>
  <c r="I690" i="17"/>
  <c r="N690" i="17" s="1"/>
  <c r="J690" i="17"/>
  <c r="O690" i="17" s="1" a="1"/>
  <c r="O690" i="17" s="1"/>
  <c r="K690" i="17"/>
  <c r="L690" i="17"/>
  <c r="M690" i="17" s="1"/>
  <c r="I691" i="17"/>
  <c r="N691" i="17" s="1"/>
  <c r="J691" i="17"/>
  <c r="O691" i="17" s="1" a="1"/>
  <c r="O691" i="17" s="1"/>
  <c r="K691" i="17"/>
  <c r="L691" i="17"/>
  <c r="M691" i="17" s="1"/>
  <c r="I692" i="17"/>
  <c r="N692" i="17" s="1"/>
  <c r="J692" i="17"/>
  <c r="O692" i="17" s="1" a="1"/>
  <c r="O692" i="17" s="1"/>
  <c r="K692" i="17"/>
  <c r="L692" i="17"/>
  <c r="M692" i="17" s="1"/>
  <c r="I693" i="17"/>
  <c r="N693" i="17" s="1"/>
  <c r="J693" i="17"/>
  <c r="O693" i="17" s="1" a="1"/>
  <c r="O693" i="17" s="1"/>
  <c r="K693" i="17"/>
  <c r="L693" i="17"/>
  <c r="M693" i="17" s="1"/>
  <c r="I694" i="17"/>
  <c r="N694" i="17" s="1"/>
  <c r="J694" i="17"/>
  <c r="O694" i="17" s="1" a="1"/>
  <c r="O694" i="17" s="1"/>
  <c r="K694" i="17"/>
  <c r="L694" i="17"/>
  <c r="M694" i="17" s="1"/>
  <c r="I695" i="17"/>
  <c r="N695" i="17" s="1"/>
  <c r="J695" i="17"/>
  <c r="O695" i="17" s="1" a="1"/>
  <c r="O695" i="17" s="1"/>
  <c r="K695" i="17"/>
  <c r="L695" i="17"/>
  <c r="M695" i="17" s="1"/>
  <c r="I696" i="17"/>
  <c r="N696" i="17" s="1"/>
  <c r="J696" i="17"/>
  <c r="O696" i="17" s="1" a="1"/>
  <c r="O696" i="17" s="1"/>
  <c r="K696" i="17"/>
  <c r="L696" i="17"/>
  <c r="M696" i="17" s="1"/>
  <c r="I697" i="17"/>
  <c r="N697" i="17" s="1"/>
  <c r="J697" i="17"/>
  <c r="O697" i="17" s="1" a="1"/>
  <c r="O697" i="17" s="1"/>
  <c r="K697" i="17"/>
  <c r="L697" i="17"/>
  <c r="M697" i="17" s="1"/>
  <c r="I698" i="17"/>
  <c r="N698" i="17" s="1"/>
  <c r="J698" i="17"/>
  <c r="O698" i="17" s="1" a="1"/>
  <c r="O698" i="17" s="1"/>
  <c r="K698" i="17"/>
  <c r="L698" i="17"/>
  <c r="M698" i="17" s="1"/>
  <c r="I699" i="17"/>
  <c r="N699" i="17" s="1"/>
  <c r="J699" i="17"/>
  <c r="O699" i="17" s="1" a="1"/>
  <c r="O699" i="17" s="1"/>
  <c r="K699" i="17"/>
  <c r="L699" i="17"/>
  <c r="M699" i="17" s="1"/>
  <c r="I700" i="17"/>
  <c r="N700" i="17" s="1"/>
  <c r="J700" i="17"/>
  <c r="O700" i="17" s="1" a="1"/>
  <c r="O700" i="17" s="1"/>
  <c r="K700" i="17"/>
  <c r="L700" i="17"/>
  <c r="M700" i="17" s="1"/>
  <c r="I701" i="17"/>
  <c r="N701" i="17" s="1"/>
  <c r="J701" i="17"/>
  <c r="O701" i="17" s="1" a="1"/>
  <c r="O701" i="17" s="1"/>
  <c r="K701" i="17"/>
  <c r="L701" i="17"/>
  <c r="M701" i="17" s="1"/>
  <c r="I702" i="17"/>
  <c r="N702" i="17" s="1"/>
  <c r="J702" i="17"/>
  <c r="O702" i="17" s="1" a="1"/>
  <c r="O702" i="17" s="1"/>
  <c r="K702" i="17"/>
  <c r="L702" i="17"/>
  <c r="M702" i="17" s="1"/>
  <c r="I703" i="17"/>
  <c r="N703" i="17" s="1"/>
  <c r="J703" i="17"/>
  <c r="O703" i="17" s="1" a="1"/>
  <c r="O703" i="17" s="1"/>
  <c r="K703" i="17"/>
  <c r="L703" i="17"/>
  <c r="M703" i="17" s="1"/>
  <c r="I704" i="17"/>
  <c r="N704" i="17" s="1"/>
  <c r="J704" i="17"/>
  <c r="O704" i="17" s="1" a="1"/>
  <c r="O704" i="17" s="1"/>
  <c r="K704" i="17"/>
  <c r="L704" i="17"/>
  <c r="M704" i="17" s="1"/>
  <c r="I705" i="17"/>
  <c r="N705" i="17" s="1"/>
  <c r="J705" i="17"/>
  <c r="O705" i="17" s="1" a="1"/>
  <c r="O705" i="17" s="1"/>
  <c r="K705" i="17"/>
  <c r="L705" i="17"/>
  <c r="M705" i="17" s="1"/>
  <c r="I706" i="17"/>
  <c r="N706" i="17" s="1"/>
  <c r="J706" i="17"/>
  <c r="O706" i="17" s="1" a="1"/>
  <c r="O706" i="17" s="1"/>
  <c r="K706" i="17"/>
  <c r="L706" i="17"/>
  <c r="M706" i="17" s="1"/>
  <c r="I707" i="17"/>
  <c r="N707" i="17" s="1"/>
  <c r="J707" i="17"/>
  <c r="O707" i="17" s="1" a="1"/>
  <c r="O707" i="17" s="1"/>
  <c r="K707" i="17"/>
  <c r="L707" i="17"/>
  <c r="M707" i="17" s="1"/>
  <c r="I708" i="17"/>
  <c r="N708" i="17" s="1"/>
  <c r="J708" i="17"/>
  <c r="O708" i="17" s="1" a="1"/>
  <c r="O708" i="17" s="1"/>
  <c r="K708" i="17"/>
  <c r="L708" i="17"/>
  <c r="M708" i="17" s="1"/>
  <c r="I709" i="17"/>
  <c r="N709" i="17" s="1"/>
  <c r="J709" i="17"/>
  <c r="O709" i="17" s="1" a="1"/>
  <c r="O709" i="17" s="1"/>
  <c r="K709" i="17"/>
  <c r="L709" i="17"/>
  <c r="M709" i="17" s="1"/>
  <c r="I710" i="17"/>
  <c r="N710" i="17" s="1"/>
  <c r="J710" i="17"/>
  <c r="O710" i="17" s="1" a="1"/>
  <c r="O710" i="17" s="1"/>
  <c r="K710" i="17"/>
  <c r="L710" i="17"/>
  <c r="M710" i="17" s="1"/>
  <c r="I711" i="17"/>
  <c r="N711" i="17" s="1"/>
  <c r="J711" i="17"/>
  <c r="O711" i="17" s="1" a="1"/>
  <c r="O711" i="17" s="1"/>
  <c r="K711" i="17"/>
  <c r="L711" i="17"/>
  <c r="M711" i="17" s="1"/>
  <c r="I712" i="17"/>
  <c r="N712" i="17" s="1"/>
  <c r="J712" i="17"/>
  <c r="O712" i="17" s="1" a="1"/>
  <c r="O712" i="17" s="1"/>
  <c r="K712" i="17"/>
  <c r="L712" i="17"/>
  <c r="M712" i="17" s="1"/>
  <c r="I713" i="17"/>
  <c r="N713" i="17" s="1"/>
  <c r="J713" i="17"/>
  <c r="O713" i="17" s="1" a="1"/>
  <c r="O713" i="17" s="1"/>
  <c r="K713" i="17"/>
  <c r="L713" i="17"/>
  <c r="M713" i="17" s="1"/>
  <c r="I714" i="17"/>
  <c r="N714" i="17" s="1"/>
  <c r="J714" i="17"/>
  <c r="O714" i="17" s="1" a="1"/>
  <c r="O714" i="17" s="1"/>
  <c r="K714" i="17"/>
  <c r="L714" i="17"/>
  <c r="M714" i="17" s="1"/>
  <c r="I715" i="17"/>
  <c r="N715" i="17" s="1"/>
  <c r="J715" i="17"/>
  <c r="O715" i="17" s="1" a="1"/>
  <c r="O715" i="17" s="1"/>
  <c r="K715" i="17"/>
  <c r="L715" i="17"/>
  <c r="M715" i="17" s="1"/>
  <c r="I716" i="17"/>
  <c r="N716" i="17" s="1"/>
  <c r="J716" i="17"/>
  <c r="O716" i="17" s="1" a="1"/>
  <c r="O716" i="17" s="1"/>
  <c r="K716" i="17"/>
  <c r="L716" i="17"/>
  <c r="M716" i="17" s="1"/>
  <c r="I717" i="17"/>
  <c r="N717" i="17" s="1"/>
  <c r="J717" i="17"/>
  <c r="O717" i="17" s="1" a="1"/>
  <c r="O717" i="17" s="1"/>
  <c r="K717" i="17"/>
  <c r="L717" i="17"/>
  <c r="M717" i="17" s="1"/>
  <c r="I718" i="17"/>
  <c r="N718" i="17" s="1"/>
  <c r="J718" i="17"/>
  <c r="O718" i="17" s="1" a="1"/>
  <c r="O718" i="17" s="1"/>
  <c r="K718" i="17"/>
  <c r="L718" i="17"/>
  <c r="M718" i="17" s="1"/>
  <c r="I719" i="17"/>
  <c r="N719" i="17" s="1"/>
  <c r="J719" i="17"/>
  <c r="O719" i="17" s="1" a="1"/>
  <c r="O719" i="17" s="1"/>
  <c r="K719" i="17"/>
  <c r="L719" i="17"/>
  <c r="M719" i="17" s="1"/>
  <c r="I720" i="17"/>
  <c r="N720" i="17" s="1"/>
  <c r="J720" i="17"/>
  <c r="O720" i="17" s="1" a="1"/>
  <c r="O720" i="17" s="1"/>
  <c r="K720" i="17"/>
  <c r="L720" i="17"/>
  <c r="M720" i="17" s="1"/>
  <c r="I721" i="17"/>
  <c r="N721" i="17" s="1"/>
  <c r="J721" i="17"/>
  <c r="O721" i="17" s="1" a="1"/>
  <c r="O721" i="17" s="1"/>
  <c r="K721" i="17"/>
  <c r="L721" i="17"/>
  <c r="M721" i="17" s="1"/>
  <c r="I722" i="17"/>
  <c r="N722" i="17" s="1"/>
  <c r="J722" i="17"/>
  <c r="O722" i="17" s="1" a="1"/>
  <c r="O722" i="17" s="1"/>
  <c r="K722" i="17"/>
  <c r="L722" i="17"/>
  <c r="M722" i="17" s="1"/>
  <c r="I723" i="17"/>
  <c r="N723" i="17" s="1"/>
  <c r="J723" i="17"/>
  <c r="O723" i="17" s="1" a="1"/>
  <c r="O723" i="17" s="1"/>
  <c r="K723" i="17"/>
  <c r="L723" i="17"/>
  <c r="M723" i="17" s="1"/>
  <c r="I724" i="17"/>
  <c r="N724" i="17" s="1"/>
  <c r="J724" i="17"/>
  <c r="O724" i="17" s="1" a="1"/>
  <c r="O724" i="17" s="1"/>
  <c r="K724" i="17"/>
  <c r="L724" i="17"/>
  <c r="M724" i="17" s="1"/>
  <c r="I725" i="17"/>
  <c r="N725" i="17" s="1"/>
  <c r="J725" i="17"/>
  <c r="O725" i="17" s="1" a="1"/>
  <c r="O725" i="17" s="1"/>
  <c r="K725" i="17"/>
  <c r="L725" i="17"/>
  <c r="M725" i="17" s="1"/>
  <c r="I726" i="17"/>
  <c r="N726" i="17" s="1"/>
  <c r="J726" i="17"/>
  <c r="O726" i="17" s="1" a="1"/>
  <c r="O726" i="17" s="1"/>
  <c r="K726" i="17"/>
  <c r="L726" i="17"/>
  <c r="M726" i="17" s="1"/>
  <c r="I727" i="17"/>
  <c r="N727" i="17" s="1"/>
  <c r="J727" i="17"/>
  <c r="O727" i="17" s="1" a="1"/>
  <c r="O727" i="17" s="1"/>
  <c r="K727" i="17"/>
  <c r="L727" i="17"/>
  <c r="M727" i="17" s="1"/>
  <c r="I728" i="17"/>
  <c r="N728" i="17" s="1"/>
  <c r="J728" i="17"/>
  <c r="O728" i="17" s="1" a="1"/>
  <c r="O728" i="17" s="1"/>
  <c r="K728" i="17"/>
  <c r="L728" i="17"/>
  <c r="M728" i="17" s="1"/>
  <c r="I729" i="17"/>
  <c r="N729" i="17" s="1"/>
  <c r="J729" i="17"/>
  <c r="O729" i="17" s="1" a="1"/>
  <c r="O729" i="17" s="1"/>
  <c r="K729" i="17"/>
  <c r="L729" i="17"/>
  <c r="M729" i="17" s="1"/>
  <c r="I730" i="17"/>
  <c r="N730" i="17" s="1"/>
  <c r="J730" i="17"/>
  <c r="O730" i="17" s="1" a="1"/>
  <c r="O730" i="17" s="1"/>
  <c r="K730" i="17"/>
  <c r="L730" i="17"/>
  <c r="M730" i="17" s="1"/>
  <c r="I731" i="17"/>
  <c r="N731" i="17" s="1"/>
  <c r="J731" i="17"/>
  <c r="O731" i="17" s="1" a="1"/>
  <c r="O731" i="17" s="1"/>
  <c r="K731" i="17"/>
  <c r="L731" i="17"/>
  <c r="M731" i="17" s="1"/>
  <c r="I732" i="17"/>
  <c r="N732" i="17" s="1"/>
  <c r="J732" i="17"/>
  <c r="O732" i="17" s="1" a="1"/>
  <c r="O732" i="17" s="1"/>
  <c r="K732" i="17"/>
  <c r="L732" i="17"/>
  <c r="M732" i="17" s="1"/>
  <c r="I733" i="17"/>
  <c r="N733" i="17" s="1"/>
  <c r="J733" i="17"/>
  <c r="O733" i="17" s="1" a="1"/>
  <c r="O733" i="17" s="1"/>
  <c r="K733" i="17"/>
  <c r="L733" i="17"/>
  <c r="M733" i="17" s="1"/>
  <c r="I734" i="17"/>
  <c r="N734" i="17" s="1"/>
  <c r="J734" i="17"/>
  <c r="O734" i="17" s="1" a="1"/>
  <c r="O734" i="17" s="1"/>
  <c r="K734" i="17"/>
  <c r="L734" i="17"/>
  <c r="M734" i="17" s="1"/>
  <c r="I735" i="17"/>
  <c r="N735" i="17" s="1"/>
  <c r="J735" i="17"/>
  <c r="O735" i="17" s="1" a="1"/>
  <c r="O735" i="17" s="1"/>
  <c r="K735" i="17"/>
  <c r="L735" i="17"/>
  <c r="M735" i="17" s="1"/>
  <c r="I736" i="17"/>
  <c r="N736" i="17" s="1"/>
  <c r="J736" i="17"/>
  <c r="O736" i="17" s="1" a="1"/>
  <c r="O736" i="17" s="1"/>
  <c r="K736" i="17"/>
  <c r="L736" i="17"/>
  <c r="M736" i="17" s="1"/>
  <c r="I737" i="17"/>
  <c r="N737" i="17" s="1"/>
  <c r="J737" i="17"/>
  <c r="O737" i="17" s="1" a="1"/>
  <c r="O737" i="17" s="1"/>
  <c r="K737" i="17"/>
  <c r="L737" i="17"/>
  <c r="M737" i="17" s="1"/>
  <c r="I738" i="17"/>
  <c r="N738" i="17" s="1"/>
  <c r="J738" i="17"/>
  <c r="O738" i="17" s="1" a="1"/>
  <c r="O738" i="17" s="1"/>
  <c r="K738" i="17"/>
  <c r="L738" i="17"/>
  <c r="M738" i="17" s="1"/>
  <c r="I739" i="17"/>
  <c r="N739" i="17" s="1"/>
  <c r="J739" i="17"/>
  <c r="O739" i="17" s="1" a="1"/>
  <c r="O739" i="17" s="1"/>
  <c r="K739" i="17"/>
  <c r="L739" i="17"/>
  <c r="M739" i="17" s="1"/>
  <c r="I740" i="17"/>
  <c r="N740" i="17" s="1"/>
  <c r="J740" i="17"/>
  <c r="O740" i="17" s="1" a="1"/>
  <c r="O740" i="17" s="1"/>
  <c r="K740" i="17"/>
  <c r="L740" i="17"/>
  <c r="M740" i="17" s="1"/>
  <c r="I741" i="17"/>
  <c r="N741" i="17" s="1"/>
  <c r="J741" i="17"/>
  <c r="O741" i="17" s="1" a="1"/>
  <c r="O741" i="17" s="1"/>
  <c r="K741" i="17"/>
  <c r="L741" i="17"/>
  <c r="M741" i="17" s="1"/>
  <c r="I742" i="17"/>
  <c r="N742" i="17" s="1"/>
  <c r="J742" i="17"/>
  <c r="O742" i="17" s="1" a="1"/>
  <c r="O742" i="17" s="1"/>
  <c r="K742" i="17"/>
  <c r="L742" i="17"/>
  <c r="M742" i="17" s="1"/>
  <c r="I743" i="17"/>
  <c r="N743" i="17" s="1"/>
  <c r="J743" i="17"/>
  <c r="O743" i="17" s="1" a="1"/>
  <c r="O743" i="17" s="1"/>
  <c r="K743" i="17"/>
  <c r="L743" i="17"/>
  <c r="M743" i="17" s="1"/>
  <c r="I744" i="17"/>
  <c r="N744" i="17" s="1"/>
  <c r="J744" i="17"/>
  <c r="O744" i="17" s="1" a="1"/>
  <c r="O744" i="17" s="1"/>
  <c r="K744" i="17"/>
  <c r="L744" i="17"/>
  <c r="M744" i="17" s="1"/>
  <c r="I745" i="17"/>
  <c r="N745" i="17" s="1"/>
  <c r="J745" i="17"/>
  <c r="O745" i="17" s="1" a="1"/>
  <c r="O745" i="17" s="1"/>
  <c r="K745" i="17"/>
  <c r="L745" i="17"/>
  <c r="M745" i="17" s="1"/>
  <c r="I746" i="17"/>
  <c r="N746" i="17" s="1"/>
  <c r="J746" i="17"/>
  <c r="O746" i="17" s="1" a="1"/>
  <c r="O746" i="17" s="1"/>
  <c r="K746" i="17"/>
  <c r="L746" i="17"/>
  <c r="M746" i="17" s="1"/>
  <c r="I747" i="17"/>
  <c r="N747" i="17" s="1"/>
  <c r="J747" i="17"/>
  <c r="O747" i="17" s="1" a="1"/>
  <c r="O747" i="17" s="1"/>
  <c r="K747" i="17"/>
  <c r="L747" i="17"/>
  <c r="M747" i="17" s="1"/>
  <c r="I748" i="17"/>
  <c r="N748" i="17" s="1"/>
  <c r="J748" i="17"/>
  <c r="O748" i="17" s="1" a="1"/>
  <c r="O748" i="17" s="1"/>
  <c r="K748" i="17"/>
  <c r="L748" i="17"/>
  <c r="M748" i="17" s="1"/>
  <c r="I749" i="17"/>
  <c r="N749" i="17" s="1"/>
  <c r="J749" i="17"/>
  <c r="O749" i="17" s="1" a="1"/>
  <c r="O749" i="17" s="1"/>
  <c r="K749" i="17"/>
  <c r="L749" i="17"/>
  <c r="M749" i="17" s="1"/>
  <c r="I750" i="17"/>
  <c r="N750" i="17" s="1"/>
  <c r="J750" i="17"/>
  <c r="O750" i="17" s="1" a="1"/>
  <c r="O750" i="17" s="1"/>
  <c r="K750" i="17"/>
  <c r="L750" i="17"/>
  <c r="M750" i="17" s="1"/>
  <c r="I751" i="17"/>
  <c r="N751" i="17" s="1"/>
  <c r="J751" i="17"/>
  <c r="O751" i="17" s="1" a="1"/>
  <c r="O751" i="17" s="1"/>
  <c r="K751" i="17"/>
  <c r="L751" i="17"/>
  <c r="M751" i="17" s="1"/>
  <c r="I752" i="17"/>
  <c r="N752" i="17" s="1"/>
  <c r="J752" i="17"/>
  <c r="O752" i="17" s="1" a="1"/>
  <c r="O752" i="17" s="1"/>
  <c r="K752" i="17"/>
  <c r="L752" i="17"/>
  <c r="M752" i="17" s="1"/>
  <c r="I753" i="17"/>
  <c r="N753" i="17" s="1"/>
  <c r="J753" i="17"/>
  <c r="O753" i="17" s="1" a="1"/>
  <c r="O753" i="17" s="1"/>
  <c r="K753" i="17"/>
  <c r="L753" i="17"/>
  <c r="M753" i="17" s="1"/>
  <c r="I754" i="17"/>
  <c r="N754" i="17" s="1"/>
  <c r="J754" i="17"/>
  <c r="O754" i="17" s="1" a="1"/>
  <c r="O754" i="17" s="1"/>
  <c r="K754" i="17"/>
  <c r="L754" i="17"/>
  <c r="M754" i="17" s="1"/>
  <c r="I755" i="17"/>
  <c r="N755" i="17" s="1"/>
  <c r="J755" i="17"/>
  <c r="O755" i="17" s="1" a="1"/>
  <c r="O755" i="17" s="1"/>
  <c r="K755" i="17"/>
  <c r="L755" i="17"/>
  <c r="M755" i="17" s="1"/>
  <c r="I756" i="17"/>
  <c r="N756" i="17" s="1"/>
  <c r="J756" i="17"/>
  <c r="O756" i="17" s="1" a="1"/>
  <c r="O756" i="17" s="1"/>
  <c r="K756" i="17"/>
  <c r="L756" i="17"/>
  <c r="M756" i="17" s="1"/>
  <c r="I757" i="17"/>
  <c r="N757" i="17" s="1"/>
  <c r="J757" i="17"/>
  <c r="O757" i="17" s="1" a="1"/>
  <c r="O757" i="17" s="1"/>
  <c r="K757" i="17"/>
  <c r="L757" i="17"/>
  <c r="M757" i="17" s="1"/>
  <c r="I758" i="17"/>
  <c r="N758" i="17" s="1"/>
  <c r="J758" i="17"/>
  <c r="O758" i="17" s="1" a="1"/>
  <c r="O758" i="17" s="1"/>
  <c r="K758" i="17"/>
  <c r="L758" i="17"/>
  <c r="M758" i="17" s="1"/>
  <c r="I759" i="17"/>
  <c r="N759" i="17" s="1"/>
  <c r="J759" i="17"/>
  <c r="O759" i="17" s="1" a="1"/>
  <c r="O759" i="17" s="1"/>
  <c r="K759" i="17"/>
  <c r="L759" i="17"/>
  <c r="M759" i="17" s="1"/>
  <c r="I760" i="17"/>
  <c r="N760" i="17" s="1"/>
  <c r="J760" i="17"/>
  <c r="O760" i="17" s="1" a="1"/>
  <c r="O760" i="17" s="1"/>
  <c r="K760" i="17"/>
  <c r="L760" i="17"/>
  <c r="M760" i="17" s="1"/>
  <c r="I761" i="17"/>
  <c r="N761" i="17" s="1"/>
  <c r="J761" i="17"/>
  <c r="O761" i="17" s="1" a="1"/>
  <c r="O761" i="17" s="1"/>
  <c r="K761" i="17"/>
  <c r="L761" i="17"/>
  <c r="M761" i="17" s="1"/>
  <c r="I762" i="17"/>
  <c r="N762" i="17" s="1"/>
  <c r="J762" i="17"/>
  <c r="O762" i="17" s="1" a="1"/>
  <c r="O762" i="17" s="1"/>
  <c r="K762" i="17"/>
  <c r="L762" i="17"/>
  <c r="M762" i="17" s="1"/>
  <c r="I763" i="17"/>
  <c r="N763" i="17" s="1"/>
  <c r="J763" i="17"/>
  <c r="O763" i="17" s="1" a="1"/>
  <c r="O763" i="17" s="1"/>
  <c r="K763" i="17"/>
  <c r="L763" i="17"/>
  <c r="M763" i="17" s="1"/>
  <c r="I764" i="17"/>
  <c r="N764" i="17" s="1"/>
  <c r="J764" i="17"/>
  <c r="O764" i="17" s="1" a="1"/>
  <c r="O764" i="17" s="1"/>
  <c r="K764" i="17"/>
  <c r="L764" i="17"/>
  <c r="M764" i="17" s="1"/>
  <c r="I765" i="17"/>
  <c r="N765" i="17" s="1"/>
  <c r="J765" i="17"/>
  <c r="O765" i="17" s="1" a="1"/>
  <c r="O765" i="17" s="1"/>
  <c r="K765" i="17"/>
  <c r="L765" i="17"/>
  <c r="M765" i="17" s="1"/>
  <c r="I766" i="17"/>
  <c r="N766" i="17" s="1"/>
  <c r="J766" i="17"/>
  <c r="O766" i="17" s="1" a="1"/>
  <c r="O766" i="17" s="1"/>
  <c r="K766" i="17"/>
  <c r="L766" i="17"/>
  <c r="M766" i="17" s="1"/>
  <c r="I767" i="17"/>
  <c r="N767" i="17" s="1"/>
  <c r="J767" i="17"/>
  <c r="O767" i="17" s="1" a="1"/>
  <c r="O767" i="17" s="1"/>
  <c r="K767" i="17"/>
  <c r="L767" i="17"/>
  <c r="M767" i="17" s="1"/>
  <c r="I768" i="17"/>
  <c r="N768" i="17" s="1"/>
  <c r="J768" i="17"/>
  <c r="O768" i="17" s="1" a="1"/>
  <c r="O768" i="17" s="1"/>
  <c r="K768" i="17"/>
  <c r="L768" i="17"/>
  <c r="M768" i="17" s="1"/>
  <c r="I769" i="17"/>
  <c r="N769" i="17" s="1"/>
  <c r="J769" i="17"/>
  <c r="O769" i="17" s="1" a="1"/>
  <c r="O769" i="17" s="1"/>
  <c r="K769" i="17"/>
  <c r="L769" i="17"/>
  <c r="M769" i="17" s="1"/>
  <c r="I770" i="17"/>
  <c r="N770" i="17" s="1"/>
  <c r="J770" i="17"/>
  <c r="O770" i="17" s="1" a="1"/>
  <c r="O770" i="17" s="1"/>
  <c r="K770" i="17"/>
  <c r="L770" i="17"/>
  <c r="M770" i="17" s="1"/>
  <c r="I771" i="17"/>
  <c r="N771" i="17" s="1"/>
  <c r="J771" i="17"/>
  <c r="O771" i="17" s="1" a="1"/>
  <c r="O771" i="17" s="1"/>
  <c r="K771" i="17"/>
  <c r="L771" i="17"/>
  <c r="M771" i="17" s="1"/>
  <c r="I772" i="17"/>
  <c r="N772" i="17" s="1"/>
  <c r="J772" i="17"/>
  <c r="O772" i="17" s="1" a="1"/>
  <c r="O772" i="17" s="1"/>
  <c r="K772" i="17"/>
  <c r="L772" i="17"/>
  <c r="M772" i="17" s="1"/>
  <c r="I773" i="17"/>
  <c r="N773" i="17" s="1"/>
  <c r="J773" i="17"/>
  <c r="O773" i="17" s="1" a="1"/>
  <c r="O773" i="17" s="1"/>
  <c r="K773" i="17"/>
  <c r="L773" i="17"/>
  <c r="M773" i="17" s="1"/>
  <c r="I774" i="17"/>
  <c r="N774" i="17" s="1"/>
  <c r="J774" i="17"/>
  <c r="O774" i="17" s="1" a="1"/>
  <c r="O774" i="17" s="1"/>
  <c r="K774" i="17"/>
  <c r="L774" i="17"/>
  <c r="M774" i="17" s="1"/>
  <c r="I775" i="17"/>
  <c r="N775" i="17" s="1"/>
  <c r="J775" i="17"/>
  <c r="O775" i="17" s="1" a="1"/>
  <c r="O775" i="17" s="1"/>
  <c r="K775" i="17"/>
  <c r="L775" i="17"/>
  <c r="M775" i="17" s="1"/>
  <c r="I776" i="17"/>
  <c r="N776" i="17" s="1"/>
  <c r="J776" i="17"/>
  <c r="O776" i="17" s="1" a="1"/>
  <c r="O776" i="17" s="1"/>
  <c r="K776" i="17"/>
  <c r="L776" i="17"/>
  <c r="M776" i="17" s="1"/>
  <c r="I777" i="17"/>
  <c r="N777" i="17" s="1"/>
  <c r="J777" i="17"/>
  <c r="O777" i="17" s="1" a="1"/>
  <c r="O777" i="17" s="1"/>
  <c r="K777" i="17"/>
  <c r="L777" i="17"/>
  <c r="M777" i="17" s="1"/>
  <c r="I778" i="17"/>
  <c r="N778" i="17" s="1"/>
  <c r="J778" i="17"/>
  <c r="O778" i="17" s="1" a="1"/>
  <c r="O778" i="17" s="1"/>
  <c r="K778" i="17"/>
  <c r="L778" i="17"/>
  <c r="M778" i="17" s="1"/>
  <c r="I779" i="17"/>
  <c r="N779" i="17" s="1"/>
  <c r="J779" i="17"/>
  <c r="O779" i="17" s="1" a="1"/>
  <c r="O779" i="17" s="1"/>
  <c r="K779" i="17"/>
  <c r="L779" i="17"/>
  <c r="M779" i="17" s="1"/>
  <c r="I780" i="17"/>
  <c r="N780" i="17" s="1"/>
  <c r="J780" i="17"/>
  <c r="O780" i="17" s="1" a="1"/>
  <c r="O780" i="17" s="1"/>
  <c r="K780" i="17"/>
  <c r="L780" i="17"/>
  <c r="M780" i="17" s="1"/>
  <c r="I781" i="17"/>
  <c r="N781" i="17" s="1"/>
  <c r="J781" i="17"/>
  <c r="O781" i="17" s="1" a="1"/>
  <c r="O781" i="17" s="1"/>
  <c r="K781" i="17"/>
  <c r="L781" i="17"/>
  <c r="M781" i="17" s="1"/>
  <c r="I782" i="17"/>
  <c r="N782" i="17" s="1"/>
  <c r="J782" i="17"/>
  <c r="O782" i="17" s="1" a="1"/>
  <c r="O782" i="17" s="1"/>
  <c r="K782" i="17"/>
  <c r="L782" i="17"/>
  <c r="M782" i="17" s="1"/>
  <c r="I783" i="17"/>
  <c r="N783" i="17" s="1"/>
  <c r="J783" i="17"/>
  <c r="O783" i="17" s="1" a="1"/>
  <c r="O783" i="17" s="1"/>
  <c r="K783" i="17"/>
  <c r="L783" i="17"/>
  <c r="M783" i="17" s="1"/>
  <c r="I784" i="17"/>
  <c r="N784" i="17" s="1"/>
  <c r="J784" i="17"/>
  <c r="O784" i="17" s="1" a="1"/>
  <c r="O784" i="17" s="1"/>
  <c r="K784" i="17"/>
  <c r="L784" i="17"/>
  <c r="M784" i="17" s="1"/>
  <c r="I785" i="17"/>
  <c r="N785" i="17" s="1"/>
  <c r="J785" i="17"/>
  <c r="O785" i="17" s="1" a="1"/>
  <c r="O785" i="17" s="1"/>
  <c r="K785" i="17"/>
  <c r="L785" i="17"/>
  <c r="M785" i="17" s="1"/>
  <c r="I786" i="17"/>
  <c r="N786" i="17" s="1"/>
  <c r="J786" i="17"/>
  <c r="O786" i="17" s="1" a="1"/>
  <c r="O786" i="17" s="1"/>
  <c r="K786" i="17"/>
  <c r="L786" i="17"/>
  <c r="M786" i="17" s="1"/>
  <c r="I787" i="17"/>
  <c r="N787" i="17" s="1"/>
  <c r="J787" i="17"/>
  <c r="O787" i="17" s="1" a="1"/>
  <c r="O787" i="17" s="1"/>
  <c r="K787" i="17"/>
  <c r="L787" i="17"/>
  <c r="M787" i="17" s="1"/>
  <c r="I788" i="17"/>
  <c r="N788" i="17" s="1"/>
  <c r="J788" i="17"/>
  <c r="O788" i="17" s="1" a="1"/>
  <c r="O788" i="17" s="1"/>
  <c r="K788" i="17"/>
  <c r="L788" i="17"/>
  <c r="M788" i="17" s="1"/>
  <c r="I789" i="17"/>
  <c r="N789" i="17" s="1"/>
  <c r="J789" i="17"/>
  <c r="O789" i="17" s="1" a="1"/>
  <c r="O789" i="17" s="1"/>
  <c r="K789" i="17"/>
  <c r="L789" i="17"/>
  <c r="M789" i="17" s="1"/>
  <c r="I790" i="17"/>
  <c r="N790" i="17" s="1"/>
  <c r="J790" i="17"/>
  <c r="O790" i="17" s="1" a="1"/>
  <c r="O790" i="17" s="1"/>
  <c r="K790" i="17"/>
  <c r="L790" i="17"/>
  <c r="M790" i="17" s="1"/>
  <c r="I791" i="17"/>
  <c r="N791" i="17" s="1"/>
  <c r="J791" i="17"/>
  <c r="O791" i="17" s="1" a="1"/>
  <c r="O791" i="17" s="1"/>
  <c r="K791" i="17"/>
  <c r="L791" i="17"/>
  <c r="M791" i="17" s="1"/>
  <c r="I792" i="17"/>
  <c r="N792" i="17" s="1"/>
  <c r="J792" i="17"/>
  <c r="O792" i="17" s="1" a="1"/>
  <c r="O792" i="17" s="1"/>
  <c r="K792" i="17"/>
  <c r="L792" i="17"/>
  <c r="M792" i="17" s="1"/>
  <c r="I793" i="17"/>
  <c r="N793" i="17" s="1"/>
  <c r="J793" i="17"/>
  <c r="O793" i="17" s="1" a="1"/>
  <c r="O793" i="17" s="1"/>
  <c r="K793" i="17"/>
  <c r="L793" i="17"/>
  <c r="M793" i="17" s="1"/>
  <c r="I794" i="17"/>
  <c r="N794" i="17" s="1"/>
  <c r="J794" i="17"/>
  <c r="O794" i="17" s="1" a="1"/>
  <c r="O794" i="17" s="1"/>
  <c r="K794" i="17"/>
  <c r="L794" i="17"/>
  <c r="M794" i="17" s="1"/>
  <c r="I795" i="17"/>
  <c r="N795" i="17" s="1"/>
  <c r="J795" i="17"/>
  <c r="O795" i="17" s="1" a="1"/>
  <c r="O795" i="17" s="1"/>
  <c r="K795" i="17"/>
  <c r="L795" i="17"/>
  <c r="M795" i="17" s="1"/>
  <c r="I796" i="17"/>
  <c r="N796" i="17" s="1"/>
  <c r="J796" i="17"/>
  <c r="O796" i="17" s="1" a="1"/>
  <c r="O796" i="17" s="1"/>
  <c r="K796" i="17"/>
  <c r="L796" i="17"/>
  <c r="M796" i="17" s="1"/>
  <c r="I797" i="17"/>
  <c r="N797" i="17" s="1"/>
  <c r="J797" i="17"/>
  <c r="O797" i="17" s="1" a="1"/>
  <c r="O797" i="17" s="1"/>
  <c r="K797" i="17"/>
  <c r="L797" i="17"/>
  <c r="M797" i="17" s="1"/>
  <c r="I798" i="17"/>
  <c r="N798" i="17" s="1"/>
  <c r="J798" i="17"/>
  <c r="O798" i="17" s="1" a="1"/>
  <c r="O798" i="17" s="1"/>
  <c r="K798" i="17"/>
  <c r="L798" i="17"/>
  <c r="M798" i="17" s="1"/>
  <c r="I799" i="17"/>
  <c r="N799" i="17" s="1"/>
  <c r="J799" i="17"/>
  <c r="O799" i="17" s="1" a="1"/>
  <c r="O799" i="17" s="1"/>
  <c r="K799" i="17"/>
  <c r="L799" i="17"/>
  <c r="M799" i="17" s="1"/>
  <c r="I800" i="17"/>
  <c r="N800" i="17" s="1"/>
  <c r="J800" i="17"/>
  <c r="O800" i="17" s="1" a="1"/>
  <c r="O800" i="17" s="1"/>
  <c r="K800" i="17"/>
  <c r="L800" i="17"/>
  <c r="M800" i="17" s="1"/>
  <c r="I801" i="17"/>
  <c r="N801" i="17" s="1"/>
  <c r="J801" i="17"/>
  <c r="O801" i="17" s="1" a="1"/>
  <c r="O801" i="17" s="1"/>
  <c r="K801" i="17"/>
  <c r="L801" i="17"/>
  <c r="M801" i="17" s="1"/>
  <c r="I802" i="17"/>
  <c r="N802" i="17" s="1"/>
  <c r="J802" i="17"/>
  <c r="O802" i="17" s="1" a="1"/>
  <c r="O802" i="17" s="1"/>
  <c r="K802" i="17"/>
  <c r="L802" i="17"/>
  <c r="M802" i="17" s="1"/>
  <c r="I803" i="17"/>
  <c r="N803" i="17" s="1"/>
  <c r="J803" i="17"/>
  <c r="O803" i="17" s="1" a="1"/>
  <c r="O803" i="17" s="1"/>
  <c r="K803" i="17"/>
  <c r="L803" i="17"/>
  <c r="M803" i="17" s="1"/>
  <c r="I804" i="17"/>
  <c r="N804" i="17" s="1"/>
  <c r="J804" i="17"/>
  <c r="O804" i="17" s="1" a="1"/>
  <c r="O804" i="17" s="1"/>
  <c r="K804" i="17"/>
  <c r="L804" i="17"/>
  <c r="M804" i="17" s="1"/>
  <c r="I805" i="17"/>
  <c r="N805" i="17" s="1"/>
  <c r="J805" i="17"/>
  <c r="O805" i="17" s="1" a="1"/>
  <c r="O805" i="17" s="1"/>
  <c r="K805" i="17"/>
  <c r="L805" i="17"/>
  <c r="M805" i="17" s="1"/>
  <c r="I806" i="17"/>
  <c r="N806" i="17" s="1"/>
  <c r="J806" i="17"/>
  <c r="O806" i="17" s="1" a="1"/>
  <c r="O806" i="17" s="1"/>
  <c r="K806" i="17"/>
  <c r="L806" i="17"/>
  <c r="M806" i="17" s="1"/>
  <c r="I807" i="17"/>
  <c r="N807" i="17" s="1"/>
  <c r="J807" i="17"/>
  <c r="O807" i="17" s="1" a="1"/>
  <c r="O807" i="17" s="1"/>
  <c r="K807" i="17"/>
  <c r="L807" i="17"/>
  <c r="M807" i="17" s="1"/>
  <c r="I808" i="17"/>
  <c r="N808" i="17" s="1"/>
  <c r="J808" i="17"/>
  <c r="O808" i="17" s="1" a="1"/>
  <c r="O808" i="17" s="1"/>
  <c r="K808" i="17"/>
  <c r="L808" i="17"/>
  <c r="M808" i="17" s="1"/>
  <c r="I809" i="17"/>
  <c r="N809" i="17" s="1"/>
  <c r="J809" i="17"/>
  <c r="O809" i="17" s="1" a="1"/>
  <c r="O809" i="17" s="1"/>
  <c r="K809" i="17"/>
  <c r="L809" i="17"/>
  <c r="M809" i="17" s="1"/>
  <c r="I810" i="17"/>
  <c r="N810" i="17" s="1"/>
  <c r="J810" i="17"/>
  <c r="O810" i="17" s="1" a="1"/>
  <c r="O810" i="17" s="1"/>
  <c r="K810" i="17"/>
  <c r="L810" i="17"/>
  <c r="M810" i="17" s="1"/>
  <c r="I811" i="17"/>
  <c r="N811" i="17" s="1"/>
  <c r="J811" i="17"/>
  <c r="O811" i="17" s="1" a="1"/>
  <c r="O811" i="17" s="1"/>
  <c r="K811" i="17"/>
  <c r="L811" i="17"/>
  <c r="M811" i="17" s="1"/>
  <c r="I812" i="17"/>
  <c r="N812" i="17" s="1"/>
  <c r="J812" i="17"/>
  <c r="O812" i="17" s="1" a="1"/>
  <c r="O812" i="17" s="1"/>
  <c r="K812" i="17"/>
  <c r="L812" i="17"/>
  <c r="M812" i="17" s="1"/>
  <c r="I813" i="17"/>
  <c r="N813" i="17" s="1"/>
  <c r="J813" i="17"/>
  <c r="O813" i="17" s="1" a="1"/>
  <c r="O813" i="17" s="1"/>
  <c r="K813" i="17"/>
  <c r="L813" i="17"/>
  <c r="M813" i="17" s="1"/>
  <c r="I814" i="17"/>
  <c r="N814" i="17" s="1"/>
  <c r="J814" i="17"/>
  <c r="O814" i="17" s="1" a="1"/>
  <c r="O814" i="17" s="1"/>
  <c r="K814" i="17"/>
  <c r="L814" i="17"/>
  <c r="M814" i="17" s="1"/>
  <c r="I815" i="17"/>
  <c r="N815" i="17" s="1"/>
  <c r="J815" i="17"/>
  <c r="O815" i="17" s="1" a="1"/>
  <c r="O815" i="17" s="1"/>
  <c r="K815" i="17"/>
  <c r="L815" i="17"/>
  <c r="M815" i="17" s="1"/>
  <c r="I816" i="17"/>
  <c r="N816" i="17" s="1"/>
  <c r="J816" i="17"/>
  <c r="O816" i="17" s="1" a="1"/>
  <c r="O816" i="17" s="1"/>
  <c r="K816" i="17"/>
  <c r="L816" i="17"/>
  <c r="M816" i="17" s="1"/>
  <c r="I817" i="17"/>
  <c r="N817" i="17" s="1"/>
  <c r="J817" i="17"/>
  <c r="O817" i="17" s="1" a="1"/>
  <c r="O817" i="17" s="1"/>
  <c r="K817" i="17"/>
  <c r="L817" i="17"/>
  <c r="M817" i="17" s="1"/>
  <c r="I818" i="17"/>
  <c r="N818" i="17" s="1"/>
  <c r="J818" i="17"/>
  <c r="O818" i="17" s="1" a="1"/>
  <c r="O818" i="17" s="1"/>
  <c r="K818" i="17"/>
  <c r="L818" i="17"/>
  <c r="M818" i="17" s="1"/>
  <c r="I819" i="17"/>
  <c r="N819" i="17" s="1"/>
  <c r="J819" i="17"/>
  <c r="O819" i="17" s="1" a="1"/>
  <c r="O819" i="17" s="1"/>
  <c r="K819" i="17"/>
  <c r="L819" i="17"/>
  <c r="M819" i="17" s="1"/>
  <c r="I820" i="17"/>
  <c r="N820" i="17" s="1"/>
  <c r="J820" i="17"/>
  <c r="O820" i="17" s="1" a="1"/>
  <c r="O820" i="17" s="1"/>
  <c r="K820" i="17"/>
  <c r="L820" i="17"/>
  <c r="M820" i="17" s="1"/>
  <c r="I821" i="17"/>
  <c r="N821" i="17" s="1"/>
  <c r="J821" i="17"/>
  <c r="O821" i="17" s="1" a="1"/>
  <c r="O821" i="17" s="1"/>
  <c r="K821" i="17"/>
  <c r="L821" i="17"/>
  <c r="M821" i="17" s="1"/>
  <c r="I822" i="17"/>
  <c r="N822" i="17" s="1"/>
  <c r="J822" i="17"/>
  <c r="O822" i="17" s="1" a="1"/>
  <c r="O822" i="17" s="1"/>
  <c r="K822" i="17"/>
  <c r="L822" i="17"/>
  <c r="M822" i="17" s="1"/>
  <c r="I823" i="17"/>
  <c r="N823" i="17" s="1"/>
  <c r="J823" i="17"/>
  <c r="O823" i="17" s="1" a="1"/>
  <c r="O823" i="17" s="1"/>
  <c r="K823" i="17"/>
  <c r="L823" i="17"/>
  <c r="M823" i="17" s="1"/>
  <c r="I824" i="17"/>
  <c r="N824" i="17" s="1"/>
  <c r="J824" i="17"/>
  <c r="O824" i="17" s="1" a="1"/>
  <c r="O824" i="17" s="1"/>
  <c r="K824" i="17"/>
  <c r="L824" i="17"/>
  <c r="M824" i="17" s="1"/>
  <c r="I825" i="17"/>
  <c r="N825" i="17" s="1"/>
  <c r="J825" i="17"/>
  <c r="O825" i="17" s="1" a="1"/>
  <c r="O825" i="17" s="1"/>
  <c r="K825" i="17"/>
  <c r="L825" i="17"/>
  <c r="M825" i="17" s="1"/>
  <c r="I826" i="17"/>
  <c r="N826" i="17" s="1"/>
  <c r="J826" i="17"/>
  <c r="O826" i="17" s="1" a="1"/>
  <c r="O826" i="17" s="1"/>
  <c r="K826" i="17"/>
  <c r="L826" i="17"/>
  <c r="M826" i="17" s="1"/>
  <c r="I827" i="17"/>
  <c r="N827" i="17" s="1"/>
  <c r="J827" i="17"/>
  <c r="O827" i="17" s="1" a="1"/>
  <c r="O827" i="17" s="1"/>
  <c r="K827" i="17"/>
  <c r="L827" i="17"/>
  <c r="M827" i="17" s="1"/>
  <c r="I828" i="17"/>
  <c r="N828" i="17" s="1"/>
  <c r="J828" i="17"/>
  <c r="O828" i="17" s="1" a="1"/>
  <c r="O828" i="17" s="1"/>
  <c r="K828" i="17"/>
  <c r="L828" i="17"/>
  <c r="M828" i="17" s="1"/>
  <c r="I829" i="17"/>
  <c r="N829" i="17" s="1"/>
  <c r="J829" i="17"/>
  <c r="O829" i="17" s="1" a="1"/>
  <c r="O829" i="17" s="1"/>
  <c r="K829" i="17"/>
  <c r="L829" i="17"/>
  <c r="M829" i="17" s="1"/>
  <c r="I830" i="17"/>
  <c r="N830" i="17" s="1"/>
  <c r="J830" i="17"/>
  <c r="O830" i="17" s="1" a="1"/>
  <c r="O830" i="17" s="1"/>
  <c r="K830" i="17"/>
  <c r="L830" i="17"/>
  <c r="M830" i="17" s="1"/>
  <c r="I831" i="17"/>
  <c r="N831" i="17" s="1"/>
  <c r="J831" i="17"/>
  <c r="O831" i="17" s="1" a="1"/>
  <c r="O831" i="17" s="1"/>
  <c r="K831" i="17"/>
  <c r="L831" i="17"/>
  <c r="M831" i="17" s="1"/>
  <c r="I832" i="17"/>
  <c r="N832" i="17" s="1"/>
  <c r="J832" i="17"/>
  <c r="O832" i="17" s="1" a="1"/>
  <c r="O832" i="17" s="1"/>
  <c r="K832" i="17"/>
  <c r="L832" i="17"/>
  <c r="M832" i="17" s="1"/>
  <c r="I833" i="17"/>
  <c r="N833" i="17" s="1"/>
  <c r="J833" i="17"/>
  <c r="O833" i="17" s="1" a="1"/>
  <c r="O833" i="17" s="1"/>
  <c r="K833" i="17"/>
  <c r="L833" i="17"/>
  <c r="M833" i="17" s="1"/>
  <c r="I834" i="17"/>
  <c r="N834" i="17" s="1"/>
  <c r="J834" i="17"/>
  <c r="O834" i="17" s="1" a="1"/>
  <c r="O834" i="17" s="1"/>
  <c r="K834" i="17"/>
  <c r="L834" i="17"/>
  <c r="M834" i="17" s="1"/>
  <c r="I835" i="17"/>
  <c r="N835" i="17" s="1"/>
  <c r="J835" i="17"/>
  <c r="O835" i="17" s="1" a="1"/>
  <c r="O835" i="17" s="1"/>
  <c r="K835" i="17"/>
  <c r="L835" i="17"/>
  <c r="M835" i="17" s="1"/>
  <c r="I836" i="17"/>
  <c r="N836" i="17" s="1"/>
  <c r="J836" i="17"/>
  <c r="O836" i="17" s="1" a="1"/>
  <c r="O836" i="17" s="1"/>
  <c r="K836" i="17"/>
  <c r="L836" i="17"/>
  <c r="M836" i="17" s="1"/>
  <c r="I837" i="17"/>
  <c r="N837" i="17" s="1"/>
  <c r="J837" i="17"/>
  <c r="O837" i="17" s="1" a="1"/>
  <c r="O837" i="17" s="1"/>
  <c r="K837" i="17"/>
  <c r="L837" i="17"/>
  <c r="M837" i="17" s="1"/>
  <c r="I838" i="17"/>
  <c r="N838" i="17" s="1"/>
  <c r="J838" i="17"/>
  <c r="O838" i="17" s="1" a="1"/>
  <c r="O838" i="17" s="1"/>
  <c r="K838" i="17"/>
  <c r="L838" i="17"/>
  <c r="M838" i="17" s="1"/>
  <c r="I839" i="17"/>
  <c r="N839" i="17" s="1"/>
  <c r="J839" i="17"/>
  <c r="O839" i="17" s="1" a="1"/>
  <c r="O839" i="17" s="1"/>
  <c r="K839" i="17"/>
  <c r="L839" i="17"/>
  <c r="M839" i="17" s="1"/>
  <c r="I840" i="17"/>
  <c r="N840" i="17" s="1"/>
  <c r="J840" i="17"/>
  <c r="O840" i="17" s="1" a="1"/>
  <c r="O840" i="17" s="1"/>
  <c r="K840" i="17"/>
  <c r="L840" i="17"/>
  <c r="M840" i="17" s="1"/>
  <c r="I841" i="17"/>
  <c r="N841" i="17" s="1"/>
  <c r="J841" i="17"/>
  <c r="O841" i="17" s="1" a="1"/>
  <c r="O841" i="17" s="1"/>
  <c r="K841" i="17"/>
  <c r="L841" i="17"/>
  <c r="M841" i="17" s="1"/>
  <c r="I842" i="17"/>
  <c r="N842" i="17" s="1"/>
  <c r="J842" i="17"/>
  <c r="O842" i="17" s="1" a="1"/>
  <c r="O842" i="17" s="1"/>
  <c r="K842" i="17"/>
  <c r="L842" i="17"/>
  <c r="M842" i="17" s="1"/>
  <c r="I843" i="17"/>
  <c r="N843" i="17" s="1"/>
  <c r="J843" i="17"/>
  <c r="O843" i="17" s="1" a="1"/>
  <c r="O843" i="17" s="1"/>
  <c r="K843" i="17"/>
  <c r="L843" i="17"/>
  <c r="M843" i="17" s="1"/>
  <c r="I844" i="17"/>
  <c r="N844" i="17" s="1"/>
  <c r="J844" i="17"/>
  <c r="O844" i="17" s="1" a="1"/>
  <c r="O844" i="17" s="1"/>
  <c r="K844" i="17"/>
  <c r="L844" i="17"/>
  <c r="M844" i="17" s="1"/>
  <c r="I845" i="17"/>
  <c r="N845" i="17" s="1"/>
  <c r="J845" i="17"/>
  <c r="O845" i="17" s="1" a="1"/>
  <c r="O845" i="17" s="1"/>
  <c r="K845" i="17"/>
  <c r="L845" i="17"/>
  <c r="M845" i="17" s="1"/>
  <c r="I846" i="17"/>
  <c r="N846" i="17" s="1"/>
  <c r="J846" i="17"/>
  <c r="O846" i="17" s="1" a="1"/>
  <c r="O846" i="17" s="1"/>
  <c r="K846" i="17"/>
  <c r="L846" i="17"/>
  <c r="M846" i="17" s="1"/>
  <c r="I847" i="17"/>
  <c r="N847" i="17" s="1"/>
  <c r="J847" i="17"/>
  <c r="O847" i="17" s="1" a="1"/>
  <c r="O847" i="17" s="1"/>
  <c r="K847" i="17"/>
  <c r="L847" i="17"/>
  <c r="M847" i="17" s="1"/>
  <c r="I848" i="17"/>
  <c r="N848" i="17" s="1"/>
  <c r="J848" i="17"/>
  <c r="O848" i="17" s="1" a="1"/>
  <c r="O848" i="17" s="1"/>
  <c r="K848" i="17"/>
  <c r="L848" i="17"/>
  <c r="M848" i="17" s="1"/>
  <c r="I849" i="17"/>
  <c r="N849" i="17" s="1"/>
  <c r="J849" i="17"/>
  <c r="O849" i="17" s="1" a="1"/>
  <c r="O849" i="17" s="1"/>
  <c r="K849" i="17"/>
  <c r="L849" i="17"/>
  <c r="M849" i="17" s="1"/>
  <c r="I850" i="17"/>
  <c r="N850" i="17" s="1"/>
  <c r="J850" i="17"/>
  <c r="O850" i="17" s="1" a="1"/>
  <c r="O850" i="17" s="1"/>
  <c r="K850" i="17"/>
  <c r="L850" i="17"/>
  <c r="M850" i="17" s="1"/>
  <c r="I851" i="17"/>
  <c r="N851" i="17" s="1"/>
  <c r="J851" i="17"/>
  <c r="O851" i="17" s="1" a="1"/>
  <c r="O851" i="17" s="1"/>
  <c r="K851" i="17"/>
  <c r="L851" i="17"/>
  <c r="M851" i="17" s="1"/>
  <c r="I852" i="17"/>
  <c r="N852" i="17" s="1"/>
  <c r="J852" i="17"/>
  <c r="O852" i="17" s="1" a="1"/>
  <c r="O852" i="17" s="1"/>
  <c r="K852" i="17"/>
  <c r="L852" i="17"/>
  <c r="M852" i="17" s="1"/>
  <c r="I853" i="17"/>
  <c r="N853" i="17" s="1"/>
  <c r="J853" i="17"/>
  <c r="O853" i="17" s="1" a="1"/>
  <c r="O853" i="17" s="1"/>
  <c r="K853" i="17"/>
  <c r="L853" i="17"/>
  <c r="M853" i="17" s="1"/>
  <c r="I854" i="17"/>
  <c r="N854" i="17" s="1"/>
  <c r="J854" i="17"/>
  <c r="O854" i="17" s="1" a="1"/>
  <c r="O854" i="17" s="1"/>
  <c r="K854" i="17"/>
  <c r="L854" i="17"/>
  <c r="M854" i="17" s="1"/>
  <c r="I855" i="17"/>
  <c r="N855" i="17" s="1"/>
  <c r="J855" i="17"/>
  <c r="O855" i="17" s="1" a="1"/>
  <c r="O855" i="17" s="1"/>
  <c r="K855" i="17"/>
  <c r="L855" i="17"/>
  <c r="M855" i="17" s="1"/>
  <c r="I856" i="17"/>
  <c r="N856" i="17" s="1"/>
  <c r="J856" i="17"/>
  <c r="O856" i="17" s="1" a="1"/>
  <c r="O856" i="17" s="1"/>
  <c r="K856" i="17"/>
  <c r="L856" i="17"/>
  <c r="M856" i="17" s="1"/>
  <c r="I857" i="17"/>
  <c r="N857" i="17" s="1"/>
  <c r="J857" i="17"/>
  <c r="O857" i="17" s="1" a="1"/>
  <c r="O857" i="17" s="1"/>
  <c r="K857" i="17"/>
  <c r="L857" i="17"/>
  <c r="M857" i="17" s="1"/>
  <c r="I858" i="17"/>
  <c r="N858" i="17" s="1"/>
  <c r="J858" i="17"/>
  <c r="O858" i="17" s="1" a="1"/>
  <c r="O858" i="17" s="1"/>
  <c r="K858" i="17"/>
  <c r="L858" i="17"/>
  <c r="M858" i="17" s="1"/>
  <c r="I859" i="17"/>
  <c r="N859" i="17" s="1"/>
  <c r="J859" i="17"/>
  <c r="O859" i="17" s="1" a="1"/>
  <c r="O859" i="17" s="1"/>
  <c r="K859" i="17"/>
  <c r="L859" i="17"/>
  <c r="M859" i="17" s="1"/>
  <c r="I860" i="17"/>
  <c r="N860" i="17" s="1"/>
  <c r="J860" i="17"/>
  <c r="O860" i="17" s="1" a="1"/>
  <c r="O860" i="17" s="1"/>
  <c r="K860" i="17"/>
  <c r="L860" i="17"/>
  <c r="M860" i="17" s="1"/>
  <c r="I861" i="17"/>
  <c r="N861" i="17" s="1"/>
  <c r="J861" i="17"/>
  <c r="O861" i="17" s="1" a="1"/>
  <c r="O861" i="17" s="1"/>
  <c r="K861" i="17"/>
  <c r="L861" i="17"/>
  <c r="M861" i="17" s="1"/>
  <c r="I862" i="17"/>
  <c r="N862" i="17" s="1"/>
  <c r="J862" i="17"/>
  <c r="O862" i="17" s="1" a="1"/>
  <c r="O862" i="17" s="1"/>
  <c r="K862" i="17"/>
  <c r="L862" i="17"/>
  <c r="M862" i="17" s="1"/>
  <c r="I863" i="17"/>
  <c r="N863" i="17" s="1"/>
  <c r="J863" i="17"/>
  <c r="O863" i="17" s="1" a="1"/>
  <c r="O863" i="17" s="1"/>
  <c r="K863" i="17"/>
  <c r="L863" i="17"/>
  <c r="M863" i="17" s="1"/>
  <c r="I864" i="17"/>
  <c r="N864" i="17" s="1"/>
  <c r="J864" i="17"/>
  <c r="O864" i="17" s="1" a="1"/>
  <c r="O864" i="17" s="1"/>
  <c r="K864" i="17"/>
  <c r="L864" i="17"/>
  <c r="M864" i="17" s="1"/>
  <c r="I865" i="17"/>
  <c r="N865" i="17" s="1"/>
  <c r="J865" i="17"/>
  <c r="O865" i="17" s="1" a="1"/>
  <c r="O865" i="17" s="1"/>
  <c r="K865" i="17"/>
  <c r="L865" i="17"/>
  <c r="M865" i="17" s="1"/>
  <c r="I866" i="17"/>
  <c r="N866" i="17" s="1"/>
  <c r="J866" i="17"/>
  <c r="O866" i="17" s="1" a="1"/>
  <c r="O866" i="17" s="1"/>
  <c r="K866" i="17"/>
  <c r="L866" i="17"/>
  <c r="M866" i="17" s="1"/>
  <c r="I867" i="17"/>
  <c r="N867" i="17" s="1"/>
  <c r="J867" i="17"/>
  <c r="O867" i="17" s="1" a="1"/>
  <c r="O867" i="17" s="1"/>
  <c r="K867" i="17"/>
  <c r="L867" i="17"/>
  <c r="M867" i="17" s="1"/>
  <c r="I868" i="17"/>
  <c r="N868" i="17" s="1"/>
  <c r="J868" i="17"/>
  <c r="O868" i="17" s="1" a="1"/>
  <c r="O868" i="17" s="1"/>
  <c r="K868" i="17"/>
  <c r="L868" i="17"/>
  <c r="M868" i="17" s="1"/>
  <c r="I869" i="17"/>
  <c r="N869" i="17" s="1"/>
  <c r="J869" i="17"/>
  <c r="O869" i="17" s="1" a="1"/>
  <c r="O869" i="17" s="1"/>
  <c r="K869" i="17"/>
  <c r="L869" i="17"/>
  <c r="M869" i="17" s="1"/>
  <c r="I870" i="17"/>
  <c r="N870" i="17" s="1"/>
  <c r="J870" i="17"/>
  <c r="O870" i="17" s="1" a="1"/>
  <c r="O870" i="17" s="1"/>
  <c r="K870" i="17"/>
  <c r="L870" i="17"/>
  <c r="M870" i="17" s="1"/>
  <c r="I871" i="17"/>
  <c r="N871" i="17" s="1"/>
  <c r="J871" i="17"/>
  <c r="O871" i="17" s="1" a="1"/>
  <c r="O871" i="17" s="1"/>
  <c r="K871" i="17"/>
  <c r="L871" i="17"/>
  <c r="M871" i="17" s="1"/>
  <c r="I872" i="17"/>
  <c r="N872" i="17" s="1"/>
  <c r="J872" i="17"/>
  <c r="O872" i="17" s="1" a="1"/>
  <c r="O872" i="17" s="1"/>
  <c r="K872" i="17"/>
  <c r="L872" i="17"/>
  <c r="M872" i="17" s="1"/>
  <c r="I873" i="17"/>
  <c r="N873" i="17" s="1"/>
  <c r="J873" i="17"/>
  <c r="O873" i="17" s="1" a="1"/>
  <c r="O873" i="17" s="1"/>
  <c r="K873" i="17"/>
  <c r="L873" i="17"/>
  <c r="M873" i="17" s="1"/>
  <c r="I874" i="17"/>
  <c r="N874" i="17" s="1"/>
  <c r="J874" i="17"/>
  <c r="O874" i="17" s="1" a="1"/>
  <c r="O874" i="17" s="1"/>
  <c r="K874" i="17"/>
  <c r="L874" i="17"/>
  <c r="M874" i="17" s="1"/>
  <c r="I875" i="17"/>
  <c r="N875" i="17" s="1"/>
  <c r="J875" i="17"/>
  <c r="O875" i="17" s="1" a="1"/>
  <c r="O875" i="17" s="1"/>
  <c r="K875" i="17"/>
  <c r="L875" i="17"/>
  <c r="M875" i="17" s="1"/>
  <c r="I876" i="17"/>
  <c r="N876" i="17" s="1"/>
  <c r="J876" i="17"/>
  <c r="O876" i="17" s="1" a="1"/>
  <c r="O876" i="17" s="1"/>
  <c r="K876" i="17"/>
  <c r="L876" i="17"/>
  <c r="M876" i="17" s="1"/>
  <c r="I877" i="17"/>
  <c r="N877" i="17" s="1"/>
  <c r="J877" i="17"/>
  <c r="O877" i="17" s="1" a="1"/>
  <c r="O877" i="17" s="1"/>
  <c r="K877" i="17"/>
  <c r="L877" i="17"/>
  <c r="M877" i="17" s="1"/>
  <c r="I878" i="17"/>
  <c r="N878" i="17" s="1"/>
  <c r="J878" i="17"/>
  <c r="O878" i="17" s="1" a="1"/>
  <c r="O878" i="17" s="1"/>
  <c r="K878" i="17"/>
  <c r="L878" i="17"/>
  <c r="M878" i="17" s="1"/>
  <c r="I879" i="17"/>
  <c r="N879" i="17" s="1"/>
  <c r="J879" i="17"/>
  <c r="O879" i="17" s="1" a="1"/>
  <c r="O879" i="17" s="1"/>
  <c r="K879" i="17"/>
  <c r="L879" i="17"/>
  <c r="M879" i="17" s="1"/>
  <c r="I880" i="17"/>
  <c r="N880" i="17" s="1"/>
  <c r="J880" i="17"/>
  <c r="O880" i="17" s="1" a="1"/>
  <c r="O880" i="17" s="1"/>
  <c r="K880" i="17"/>
  <c r="L880" i="17"/>
  <c r="M880" i="17" s="1"/>
  <c r="I881" i="17"/>
  <c r="N881" i="17" s="1"/>
  <c r="J881" i="17"/>
  <c r="O881" i="17" s="1" a="1"/>
  <c r="O881" i="17" s="1"/>
  <c r="K881" i="17"/>
  <c r="L881" i="17"/>
  <c r="M881" i="17" s="1"/>
  <c r="I882" i="17"/>
  <c r="N882" i="17" s="1"/>
  <c r="J882" i="17"/>
  <c r="O882" i="17" s="1" a="1"/>
  <c r="O882" i="17" s="1"/>
  <c r="K882" i="17"/>
  <c r="L882" i="17"/>
  <c r="M882" i="17" s="1"/>
  <c r="I883" i="17"/>
  <c r="N883" i="17" s="1"/>
  <c r="J883" i="17"/>
  <c r="O883" i="17" s="1" a="1"/>
  <c r="O883" i="17" s="1"/>
  <c r="K883" i="17"/>
  <c r="L883" i="17"/>
  <c r="M883" i="17" s="1"/>
  <c r="I884" i="17"/>
  <c r="N884" i="17" s="1"/>
  <c r="J884" i="17"/>
  <c r="O884" i="17" s="1" a="1"/>
  <c r="O884" i="17" s="1"/>
  <c r="K884" i="17"/>
  <c r="L884" i="17"/>
  <c r="M884" i="17" s="1"/>
  <c r="I885" i="17"/>
  <c r="N885" i="17" s="1"/>
  <c r="J885" i="17"/>
  <c r="O885" i="17" s="1" a="1"/>
  <c r="O885" i="17" s="1"/>
  <c r="K885" i="17"/>
  <c r="L885" i="17"/>
  <c r="M885" i="17" s="1"/>
  <c r="I886" i="17"/>
  <c r="N886" i="17" s="1"/>
  <c r="J886" i="17"/>
  <c r="O886" i="17" s="1" a="1"/>
  <c r="O886" i="17" s="1"/>
  <c r="K886" i="17"/>
  <c r="L886" i="17"/>
  <c r="M886" i="17" s="1"/>
  <c r="I887" i="17"/>
  <c r="N887" i="17" s="1"/>
  <c r="J887" i="17"/>
  <c r="O887" i="17" s="1" a="1"/>
  <c r="O887" i="17" s="1"/>
  <c r="K887" i="17"/>
  <c r="L887" i="17"/>
  <c r="M887" i="17" s="1"/>
  <c r="I888" i="17"/>
  <c r="N888" i="17" s="1"/>
  <c r="J888" i="17"/>
  <c r="O888" i="17" s="1" a="1"/>
  <c r="O888" i="17" s="1"/>
  <c r="K888" i="17"/>
  <c r="L888" i="17"/>
  <c r="M888" i="17" s="1"/>
  <c r="I889" i="17"/>
  <c r="N889" i="17" s="1"/>
  <c r="J889" i="17"/>
  <c r="O889" i="17" s="1" a="1"/>
  <c r="O889" i="17" s="1"/>
  <c r="K889" i="17"/>
  <c r="L889" i="17"/>
  <c r="M889" i="17" s="1"/>
  <c r="I890" i="17"/>
  <c r="N890" i="17" s="1"/>
  <c r="J890" i="17"/>
  <c r="O890" i="17" s="1" a="1"/>
  <c r="O890" i="17" s="1"/>
  <c r="K890" i="17"/>
  <c r="L890" i="17"/>
  <c r="M890" i="17" s="1"/>
  <c r="I891" i="17"/>
  <c r="N891" i="17" s="1"/>
  <c r="J891" i="17"/>
  <c r="O891" i="17" s="1" a="1"/>
  <c r="O891" i="17" s="1"/>
  <c r="K891" i="17"/>
  <c r="L891" i="17"/>
  <c r="M891" i="17" s="1"/>
  <c r="I892" i="17"/>
  <c r="N892" i="17" s="1"/>
  <c r="J892" i="17"/>
  <c r="O892" i="17" s="1" a="1"/>
  <c r="O892" i="17" s="1"/>
  <c r="K892" i="17"/>
  <c r="L892" i="17"/>
  <c r="M892" i="17" s="1"/>
  <c r="I893" i="17"/>
  <c r="N893" i="17" s="1"/>
  <c r="J893" i="17"/>
  <c r="O893" i="17" s="1" a="1"/>
  <c r="O893" i="17" s="1"/>
  <c r="K893" i="17"/>
  <c r="L893" i="17"/>
  <c r="M893" i="17" s="1"/>
  <c r="I894" i="17"/>
  <c r="N894" i="17" s="1"/>
  <c r="J894" i="17"/>
  <c r="O894" i="17" s="1" a="1"/>
  <c r="O894" i="17" s="1"/>
  <c r="K894" i="17"/>
  <c r="L894" i="17"/>
  <c r="M894" i="17" s="1"/>
  <c r="I895" i="17"/>
  <c r="N895" i="17" s="1"/>
  <c r="J895" i="17"/>
  <c r="O895" i="17" s="1" a="1"/>
  <c r="O895" i="17" s="1"/>
  <c r="K895" i="17"/>
  <c r="L895" i="17"/>
  <c r="M895" i="17" s="1"/>
  <c r="I896" i="17"/>
  <c r="N896" i="17" s="1"/>
  <c r="J896" i="17"/>
  <c r="O896" i="17" s="1" a="1"/>
  <c r="O896" i="17" s="1"/>
  <c r="K896" i="17"/>
  <c r="L896" i="17"/>
  <c r="M896" i="17" s="1"/>
  <c r="I897" i="17"/>
  <c r="N897" i="17" s="1"/>
  <c r="J897" i="17"/>
  <c r="O897" i="17" s="1" a="1"/>
  <c r="O897" i="17" s="1"/>
  <c r="K897" i="17"/>
  <c r="L897" i="17"/>
  <c r="M897" i="17" s="1"/>
  <c r="I898" i="17"/>
  <c r="N898" i="17" s="1"/>
  <c r="J898" i="17"/>
  <c r="O898" i="17" s="1" a="1"/>
  <c r="O898" i="17" s="1"/>
  <c r="K898" i="17"/>
  <c r="L898" i="17"/>
  <c r="M898" i="17" s="1"/>
  <c r="I899" i="17"/>
  <c r="N899" i="17" s="1"/>
  <c r="J899" i="17"/>
  <c r="O899" i="17" s="1" a="1"/>
  <c r="O899" i="17" s="1"/>
  <c r="K899" i="17"/>
  <c r="L899" i="17"/>
  <c r="M899" i="17" s="1"/>
  <c r="I900" i="17"/>
  <c r="N900" i="17" s="1"/>
  <c r="J900" i="17"/>
  <c r="O900" i="17" s="1" a="1"/>
  <c r="O900" i="17" s="1"/>
  <c r="K900" i="17"/>
  <c r="L900" i="17"/>
  <c r="M900" i="17" s="1"/>
  <c r="I901" i="17"/>
  <c r="N901" i="17" s="1"/>
  <c r="J901" i="17"/>
  <c r="O901" i="17" s="1" a="1"/>
  <c r="O901" i="17" s="1"/>
  <c r="K901" i="17"/>
  <c r="L901" i="17"/>
  <c r="M901" i="17" s="1"/>
  <c r="I902" i="17"/>
  <c r="N902" i="17" s="1"/>
  <c r="J902" i="17"/>
  <c r="O902" i="17" s="1" a="1"/>
  <c r="O902" i="17" s="1"/>
  <c r="K902" i="17"/>
  <c r="L902" i="17"/>
  <c r="M902" i="17" s="1"/>
  <c r="I903" i="17"/>
  <c r="N903" i="17" s="1"/>
  <c r="J903" i="17"/>
  <c r="O903" i="17" s="1" a="1"/>
  <c r="O903" i="17" s="1"/>
  <c r="K903" i="17"/>
  <c r="L903" i="17"/>
  <c r="M903" i="17" s="1"/>
  <c r="I904" i="17"/>
  <c r="N904" i="17" s="1"/>
  <c r="J904" i="17"/>
  <c r="O904" i="17" s="1" a="1"/>
  <c r="O904" i="17" s="1"/>
  <c r="K904" i="17"/>
  <c r="L904" i="17"/>
  <c r="M904" i="17" s="1"/>
  <c r="I905" i="17"/>
  <c r="N905" i="17" s="1"/>
  <c r="J905" i="17"/>
  <c r="O905" i="17" s="1" a="1"/>
  <c r="O905" i="17" s="1"/>
  <c r="K905" i="17"/>
  <c r="L905" i="17"/>
  <c r="M905" i="17" s="1"/>
  <c r="I906" i="17"/>
  <c r="N906" i="17" s="1"/>
  <c r="J906" i="17"/>
  <c r="O906" i="17" s="1" a="1"/>
  <c r="O906" i="17" s="1"/>
  <c r="K906" i="17"/>
  <c r="L906" i="17"/>
  <c r="M906" i="17" s="1"/>
  <c r="I907" i="17"/>
  <c r="N907" i="17" s="1"/>
  <c r="J907" i="17"/>
  <c r="O907" i="17" s="1" a="1"/>
  <c r="O907" i="17" s="1"/>
  <c r="K907" i="17"/>
  <c r="L907" i="17"/>
  <c r="M907" i="17" s="1"/>
  <c r="I908" i="17"/>
  <c r="N908" i="17" s="1"/>
  <c r="J908" i="17"/>
  <c r="O908" i="17" s="1" a="1"/>
  <c r="O908" i="17" s="1"/>
  <c r="K908" i="17"/>
  <c r="L908" i="17"/>
  <c r="M908" i="17" s="1"/>
  <c r="I909" i="17"/>
  <c r="N909" i="17" s="1"/>
  <c r="J909" i="17"/>
  <c r="O909" i="17" s="1" a="1"/>
  <c r="O909" i="17" s="1"/>
  <c r="K909" i="17"/>
  <c r="L909" i="17"/>
  <c r="M909" i="17" s="1"/>
  <c r="I910" i="17"/>
  <c r="N910" i="17" s="1"/>
  <c r="J910" i="17"/>
  <c r="O910" i="17" s="1" a="1"/>
  <c r="O910" i="17" s="1"/>
  <c r="K910" i="17"/>
  <c r="L910" i="17"/>
  <c r="M910" i="17" s="1"/>
  <c r="I911" i="17"/>
  <c r="N911" i="17" s="1"/>
  <c r="J911" i="17"/>
  <c r="O911" i="17" s="1" a="1"/>
  <c r="O911" i="17" s="1"/>
  <c r="K911" i="17"/>
  <c r="L911" i="17"/>
  <c r="M911" i="17" s="1"/>
  <c r="I912" i="17"/>
  <c r="N912" i="17" s="1"/>
  <c r="J912" i="17"/>
  <c r="O912" i="17" s="1" a="1"/>
  <c r="O912" i="17" s="1"/>
  <c r="K912" i="17"/>
  <c r="L912" i="17"/>
  <c r="M912" i="17" s="1"/>
  <c r="I913" i="17"/>
  <c r="N913" i="17" s="1"/>
  <c r="J913" i="17"/>
  <c r="O913" i="17" s="1" a="1"/>
  <c r="O913" i="17" s="1"/>
  <c r="K913" i="17"/>
  <c r="L913" i="17"/>
  <c r="M913" i="17" s="1"/>
  <c r="I914" i="17"/>
  <c r="N914" i="17" s="1"/>
  <c r="J914" i="17"/>
  <c r="O914" i="17" s="1" a="1"/>
  <c r="O914" i="17" s="1"/>
  <c r="K914" i="17"/>
  <c r="L914" i="17"/>
  <c r="M914" i="17" s="1"/>
  <c r="I915" i="17"/>
  <c r="N915" i="17" s="1"/>
  <c r="J915" i="17"/>
  <c r="O915" i="17" s="1" a="1"/>
  <c r="O915" i="17" s="1"/>
  <c r="K915" i="17"/>
  <c r="L915" i="17"/>
  <c r="M915" i="17" s="1"/>
  <c r="I916" i="17"/>
  <c r="N916" i="17" s="1"/>
  <c r="J916" i="17"/>
  <c r="O916" i="17" s="1" a="1"/>
  <c r="O916" i="17" s="1"/>
  <c r="K916" i="17"/>
  <c r="L916" i="17"/>
  <c r="M916" i="17" s="1"/>
  <c r="I917" i="17"/>
  <c r="N917" i="17" s="1"/>
  <c r="J917" i="17"/>
  <c r="O917" i="17" s="1" a="1"/>
  <c r="O917" i="17" s="1"/>
  <c r="K917" i="17"/>
  <c r="L917" i="17"/>
  <c r="M917" i="17" s="1"/>
  <c r="I918" i="17"/>
  <c r="N918" i="17" s="1"/>
  <c r="J918" i="17"/>
  <c r="O918" i="17" s="1" a="1"/>
  <c r="O918" i="17" s="1"/>
  <c r="K918" i="17"/>
  <c r="L918" i="17"/>
  <c r="M918" i="17" s="1"/>
  <c r="I919" i="17"/>
  <c r="N919" i="17" s="1"/>
  <c r="J919" i="17"/>
  <c r="O919" i="17" s="1" a="1"/>
  <c r="O919" i="17" s="1"/>
  <c r="K919" i="17"/>
  <c r="L919" i="17"/>
  <c r="M919" i="17" s="1"/>
  <c r="I920" i="17"/>
  <c r="N920" i="17" s="1"/>
  <c r="J920" i="17"/>
  <c r="O920" i="17" s="1" a="1"/>
  <c r="O920" i="17" s="1"/>
  <c r="K920" i="17"/>
  <c r="L920" i="17"/>
  <c r="M920" i="17" s="1"/>
  <c r="I921" i="17"/>
  <c r="N921" i="17" s="1"/>
  <c r="J921" i="17"/>
  <c r="O921" i="17" s="1" a="1"/>
  <c r="O921" i="17" s="1"/>
  <c r="K921" i="17"/>
  <c r="L921" i="17"/>
  <c r="M921" i="17" s="1"/>
  <c r="I922" i="17"/>
  <c r="N922" i="17" s="1"/>
  <c r="J922" i="17"/>
  <c r="O922" i="17" s="1" a="1"/>
  <c r="O922" i="17" s="1"/>
  <c r="K922" i="17"/>
  <c r="L922" i="17"/>
  <c r="M922" i="17" s="1"/>
  <c r="I923" i="17"/>
  <c r="N923" i="17" s="1"/>
  <c r="J923" i="17"/>
  <c r="O923" i="17" s="1" a="1"/>
  <c r="O923" i="17" s="1"/>
  <c r="K923" i="17"/>
  <c r="L923" i="17"/>
  <c r="M923" i="17" s="1"/>
  <c r="I924" i="17"/>
  <c r="N924" i="17" s="1"/>
  <c r="J924" i="17"/>
  <c r="O924" i="17" s="1" a="1"/>
  <c r="O924" i="17" s="1"/>
  <c r="K924" i="17"/>
  <c r="L924" i="17"/>
  <c r="M924" i="17" s="1"/>
  <c r="I925" i="17"/>
  <c r="N925" i="17" s="1"/>
  <c r="J925" i="17"/>
  <c r="O925" i="17" s="1" a="1"/>
  <c r="O925" i="17" s="1"/>
  <c r="K925" i="17"/>
  <c r="L925" i="17"/>
  <c r="M925" i="17" s="1"/>
  <c r="I926" i="17"/>
  <c r="N926" i="17" s="1"/>
  <c r="J926" i="17"/>
  <c r="O926" i="17" s="1" a="1"/>
  <c r="O926" i="17" s="1"/>
  <c r="K926" i="17"/>
  <c r="L926" i="17"/>
  <c r="M926" i="17" s="1"/>
  <c r="I927" i="17"/>
  <c r="N927" i="17" s="1"/>
  <c r="J927" i="17"/>
  <c r="O927" i="17" s="1" a="1"/>
  <c r="O927" i="17" s="1"/>
  <c r="K927" i="17"/>
  <c r="L927" i="17"/>
  <c r="M927" i="17" s="1"/>
  <c r="I928" i="17"/>
  <c r="N928" i="17" s="1"/>
  <c r="J928" i="17"/>
  <c r="O928" i="17" s="1" a="1"/>
  <c r="O928" i="17" s="1"/>
  <c r="K928" i="17"/>
  <c r="L928" i="17"/>
  <c r="M928" i="17" s="1"/>
  <c r="I929" i="17"/>
  <c r="N929" i="17" s="1"/>
  <c r="J929" i="17"/>
  <c r="O929" i="17" s="1" a="1"/>
  <c r="O929" i="17" s="1"/>
  <c r="K929" i="17"/>
  <c r="L929" i="17"/>
  <c r="M929" i="17" s="1"/>
  <c r="I930" i="17"/>
  <c r="N930" i="17" s="1"/>
  <c r="J930" i="17"/>
  <c r="O930" i="17" s="1" a="1"/>
  <c r="O930" i="17" s="1"/>
  <c r="K930" i="17"/>
  <c r="L930" i="17"/>
  <c r="M930" i="17" s="1"/>
  <c r="I931" i="17"/>
  <c r="N931" i="17" s="1"/>
  <c r="J931" i="17"/>
  <c r="O931" i="17" s="1" a="1"/>
  <c r="O931" i="17" s="1"/>
  <c r="K931" i="17"/>
  <c r="L931" i="17"/>
  <c r="M931" i="17" s="1"/>
  <c r="I932" i="17"/>
  <c r="N932" i="17" s="1"/>
  <c r="J932" i="17"/>
  <c r="O932" i="17" s="1" a="1"/>
  <c r="O932" i="17" s="1"/>
  <c r="K932" i="17"/>
  <c r="L932" i="17"/>
  <c r="M932" i="17" s="1"/>
  <c r="I933" i="17"/>
  <c r="N933" i="17" s="1"/>
  <c r="J933" i="17"/>
  <c r="O933" i="17" s="1" a="1"/>
  <c r="O933" i="17" s="1"/>
  <c r="K933" i="17"/>
  <c r="L933" i="17"/>
  <c r="M933" i="17" s="1"/>
  <c r="I934" i="17"/>
  <c r="N934" i="17" s="1"/>
  <c r="J934" i="17"/>
  <c r="O934" i="17" s="1" a="1"/>
  <c r="O934" i="17" s="1"/>
  <c r="K934" i="17"/>
  <c r="L934" i="17"/>
  <c r="M934" i="17" s="1"/>
  <c r="I935" i="17"/>
  <c r="N935" i="17" s="1"/>
  <c r="J935" i="17"/>
  <c r="O935" i="17" s="1" a="1"/>
  <c r="O935" i="17" s="1"/>
  <c r="K935" i="17"/>
  <c r="L935" i="17"/>
  <c r="M935" i="17" s="1"/>
  <c r="I936" i="17"/>
  <c r="N936" i="17" s="1"/>
  <c r="J936" i="17"/>
  <c r="O936" i="17" s="1" a="1"/>
  <c r="O936" i="17" s="1"/>
  <c r="K936" i="17"/>
  <c r="L936" i="17"/>
  <c r="M936" i="17" s="1"/>
  <c r="I937" i="17"/>
  <c r="N937" i="17" s="1"/>
  <c r="J937" i="17"/>
  <c r="O937" i="17" s="1" a="1"/>
  <c r="O937" i="17" s="1"/>
  <c r="K937" i="17"/>
  <c r="L937" i="17"/>
  <c r="M937" i="17" s="1"/>
  <c r="I938" i="17"/>
  <c r="N938" i="17" s="1"/>
  <c r="J938" i="17"/>
  <c r="O938" i="17" s="1" a="1"/>
  <c r="O938" i="17" s="1"/>
  <c r="K938" i="17"/>
  <c r="L938" i="17"/>
  <c r="M938" i="17" s="1"/>
  <c r="I939" i="17"/>
  <c r="N939" i="17" s="1"/>
  <c r="J939" i="17"/>
  <c r="O939" i="17" s="1" a="1"/>
  <c r="O939" i="17" s="1"/>
  <c r="K939" i="17"/>
  <c r="L939" i="17"/>
  <c r="M939" i="17" s="1"/>
  <c r="I940" i="17"/>
  <c r="N940" i="17" s="1"/>
  <c r="J940" i="17"/>
  <c r="O940" i="17" s="1" a="1"/>
  <c r="O940" i="17" s="1"/>
  <c r="K940" i="17"/>
  <c r="L940" i="17"/>
  <c r="M940" i="17" s="1"/>
  <c r="I941" i="17"/>
  <c r="N941" i="17" s="1"/>
  <c r="J941" i="17"/>
  <c r="O941" i="17" s="1" a="1"/>
  <c r="O941" i="17" s="1"/>
  <c r="K941" i="17"/>
  <c r="L941" i="17"/>
  <c r="M941" i="17" s="1"/>
  <c r="I942" i="17"/>
  <c r="N942" i="17" s="1"/>
  <c r="J942" i="17"/>
  <c r="O942" i="17" s="1" a="1"/>
  <c r="O942" i="17" s="1"/>
  <c r="K942" i="17"/>
  <c r="L942" i="17"/>
  <c r="M942" i="17" s="1"/>
  <c r="I943" i="17"/>
  <c r="N943" i="17" s="1"/>
  <c r="J943" i="17"/>
  <c r="O943" i="17" s="1" a="1"/>
  <c r="O943" i="17" s="1"/>
  <c r="K943" i="17"/>
  <c r="L943" i="17"/>
  <c r="M943" i="17" s="1"/>
  <c r="I944" i="17"/>
  <c r="N944" i="17" s="1"/>
  <c r="J944" i="17"/>
  <c r="O944" i="17" s="1" a="1"/>
  <c r="O944" i="17" s="1"/>
  <c r="K944" i="17"/>
  <c r="L944" i="17"/>
  <c r="M944" i="17" s="1"/>
  <c r="I945" i="17"/>
  <c r="N945" i="17" s="1"/>
  <c r="J945" i="17"/>
  <c r="O945" i="17" s="1" a="1"/>
  <c r="O945" i="17" s="1"/>
  <c r="K945" i="17"/>
  <c r="L945" i="17"/>
  <c r="M945" i="17" s="1"/>
  <c r="I946" i="17"/>
  <c r="N946" i="17" s="1"/>
  <c r="J946" i="17"/>
  <c r="O946" i="17" s="1" a="1"/>
  <c r="O946" i="17" s="1"/>
  <c r="K946" i="17"/>
  <c r="L946" i="17"/>
  <c r="M946" i="17" s="1"/>
  <c r="I947" i="17"/>
  <c r="N947" i="17" s="1"/>
  <c r="J947" i="17"/>
  <c r="O947" i="17" s="1" a="1"/>
  <c r="O947" i="17" s="1"/>
  <c r="K947" i="17"/>
  <c r="L947" i="17"/>
  <c r="M947" i="17" s="1"/>
  <c r="I948" i="17"/>
  <c r="N948" i="17" s="1"/>
  <c r="J948" i="17"/>
  <c r="O948" i="17" s="1" a="1"/>
  <c r="O948" i="17" s="1"/>
  <c r="K948" i="17"/>
  <c r="L948" i="17"/>
  <c r="M948" i="17" s="1"/>
  <c r="I949" i="17"/>
  <c r="N949" i="17" s="1"/>
  <c r="J949" i="17"/>
  <c r="O949" i="17" s="1" a="1"/>
  <c r="O949" i="17" s="1"/>
  <c r="K949" i="17"/>
  <c r="L949" i="17"/>
  <c r="M949" i="17" s="1"/>
  <c r="I950" i="17"/>
  <c r="N950" i="17" s="1"/>
  <c r="J950" i="17"/>
  <c r="O950" i="17" s="1" a="1"/>
  <c r="O950" i="17" s="1"/>
  <c r="K950" i="17"/>
  <c r="L950" i="17"/>
  <c r="M950" i="17" s="1"/>
  <c r="I951" i="17"/>
  <c r="N951" i="17" s="1"/>
  <c r="J951" i="17"/>
  <c r="O951" i="17" s="1" a="1"/>
  <c r="O951" i="17" s="1"/>
  <c r="K951" i="17"/>
  <c r="L951" i="17"/>
  <c r="M951" i="17" s="1"/>
  <c r="I952" i="17"/>
  <c r="N952" i="17" s="1"/>
  <c r="J952" i="17"/>
  <c r="O952" i="17" s="1" a="1"/>
  <c r="O952" i="17" s="1"/>
  <c r="K952" i="17"/>
  <c r="L952" i="17"/>
  <c r="M952" i="17" s="1"/>
  <c r="I953" i="17"/>
  <c r="N953" i="17" s="1"/>
  <c r="J953" i="17"/>
  <c r="O953" i="17" s="1" a="1"/>
  <c r="O953" i="17" s="1"/>
  <c r="K953" i="17"/>
  <c r="L953" i="17"/>
  <c r="M953" i="17" s="1"/>
  <c r="I954" i="17"/>
  <c r="N954" i="17" s="1"/>
  <c r="J954" i="17"/>
  <c r="O954" i="17" s="1" a="1"/>
  <c r="O954" i="17" s="1"/>
  <c r="K954" i="17"/>
  <c r="L954" i="17"/>
  <c r="M954" i="17" s="1"/>
  <c r="I955" i="17"/>
  <c r="N955" i="17" s="1"/>
  <c r="J955" i="17"/>
  <c r="O955" i="17" s="1" a="1"/>
  <c r="O955" i="17" s="1"/>
  <c r="K955" i="17"/>
  <c r="L955" i="17"/>
  <c r="M955" i="17" s="1"/>
  <c r="I956" i="17"/>
  <c r="N956" i="17" s="1"/>
  <c r="J956" i="17"/>
  <c r="O956" i="17" s="1" a="1"/>
  <c r="O956" i="17" s="1"/>
  <c r="K956" i="17"/>
  <c r="L956" i="17"/>
  <c r="M956" i="17" s="1"/>
  <c r="I957" i="17"/>
  <c r="N957" i="17" s="1"/>
  <c r="J957" i="17"/>
  <c r="O957" i="17" s="1" a="1"/>
  <c r="O957" i="17" s="1"/>
  <c r="K957" i="17"/>
  <c r="L957" i="17"/>
  <c r="M957" i="17" s="1"/>
  <c r="I958" i="17"/>
  <c r="N958" i="17" s="1"/>
  <c r="J958" i="17"/>
  <c r="O958" i="17" s="1" a="1"/>
  <c r="O958" i="17" s="1"/>
  <c r="K958" i="17"/>
  <c r="L958" i="17"/>
  <c r="M958" i="17" s="1"/>
  <c r="I959" i="17"/>
  <c r="N959" i="17" s="1"/>
  <c r="J959" i="17"/>
  <c r="O959" i="17" s="1" a="1"/>
  <c r="O959" i="17" s="1"/>
  <c r="K959" i="17"/>
  <c r="L959" i="17"/>
  <c r="M959" i="17" s="1"/>
  <c r="I960" i="17"/>
  <c r="N960" i="17" s="1"/>
  <c r="J960" i="17"/>
  <c r="O960" i="17" s="1" a="1"/>
  <c r="O960" i="17" s="1"/>
  <c r="K960" i="17"/>
  <c r="L960" i="17"/>
  <c r="M960" i="17" s="1"/>
  <c r="I961" i="17"/>
  <c r="N961" i="17" s="1"/>
  <c r="J961" i="17"/>
  <c r="O961" i="17" s="1" a="1"/>
  <c r="O961" i="17" s="1"/>
  <c r="K961" i="17"/>
  <c r="L961" i="17"/>
  <c r="M961" i="17" s="1"/>
  <c r="I962" i="17"/>
  <c r="N962" i="17" s="1"/>
  <c r="J962" i="17"/>
  <c r="O962" i="17" s="1" a="1"/>
  <c r="O962" i="17" s="1"/>
  <c r="K962" i="17"/>
  <c r="L962" i="17"/>
  <c r="M962" i="17" s="1"/>
  <c r="I963" i="17"/>
  <c r="N963" i="17" s="1"/>
  <c r="J963" i="17"/>
  <c r="O963" i="17" s="1" a="1"/>
  <c r="O963" i="17" s="1"/>
  <c r="K963" i="17"/>
  <c r="L963" i="17"/>
  <c r="M963" i="17" s="1"/>
  <c r="I964" i="17"/>
  <c r="N964" i="17" s="1"/>
  <c r="J964" i="17"/>
  <c r="O964" i="17" s="1" a="1"/>
  <c r="O964" i="17" s="1"/>
  <c r="K964" i="17"/>
  <c r="L964" i="17"/>
  <c r="M964" i="17" s="1"/>
  <c r="I965" i="17"/>
  <c r="N965" i="17" s="1"/>
  <c r="J965" i="17"/>
  <c r="O965" i="17" s="1" a="1"/>
  <c r="O965" i="17" s="1"/>
  <c r="K965" i="17"/>
  <c r="L965" i="17"/>
  <c r="M965" i="17" s="1"/>
  <c r="I966" i="17"/>
  <c r="N966" i="17" s="1"/>
  <c r="J966" i="17"/>
  <c r="O966" i="17" s="1" a="1"/>
  <c r="O966" i="17" s="1"/>
  <c r="K966" i="17"/>
  <c r="L966" i="17"/>
  <c r="M966" i="17" s="1"/>
  <c r="I967" i="17"/>
  <c r="N967" i="17" s="1"/>
  <c r="J967" i="17"/>
  <c r="O967" i="17" s="1" a="1"/>
  <c r="O967" i="17" s="1"/>
  <c r="K967" i="17"/>
  <c r="L967" i="17"/>
  <c r="M967" i="17" s="1"/>
  <c r="I968" i="17"/>
  <c r="N968" i="17" s="1"/>
  <c r="J968" i="17"/>
  <c r="O968" i="17" s="1" a="1"/>
  <c r="O968" i="17" s="1"/>
  <c r="K968" i="17"/>
  <c r="L968" i="17"/>
  <c r="M968" i="17" s="1"/>
  <c r="I969" i="17"/>
  <c r="N969" i="17" s="1"/>
  <c r="J969" i="17"/>
  <c r="O969" i="17" s="1" a="1"/>
  <c r="O969" i="17" s="1"/>
  <c r="K969" i="17"/>
  <c r="L969" i="17"/>
  <c r="M969" i="17" s="1"/>
  <c r="I970" i="17"/>
  <c r="N970" i="17" s="1"/>
  <c r="J970" i="17"/>
  <c r="O970" i="17" s="1" a="1"/>
  <c r="O970" i="17" s="1"/>
  <c r="K970" i="17"/>
  <c r="L970" i="17"/>
  <c r="M970" i="17" s="1"/>
  <c r="I971" i="17"/>
  <c r="N971" i="17" s="1"/>
  <c r="J971" i="17"/>
  <c r="O971" i="17" s="1" a="1"/>
  <c r="O971" i="17" s="1"/>
  <c r="K971" i="17"/>
  <c r="L971" i="17"/>
  <c r="M971" i="17" s="1"/>
  <c r="I972" i="17"/>
  <c r="N972" i="17" s="1"/>
  <c r="J972" i="17"/>
  <c r="O972" i="17" s="1" a="1"/>
  <c r="O972" i="17" s="1"/>
  <c r="K972" i="17"/>
  <c r="L972" i="17"/>
  <c r="M972" i="17" s="1"/>
  <c r="I973" i="17"/>
  <c r="N973" i="17" s="1"/>
  <c r="J973" i="17"/>
  <c r="O973" i="17" s="1" a="1"/>
  <c r="O973" i="17" s="1"/>
  <c r="K973" i="17"/>
  <c r="L973" i="17"/>
  <c r="M973" i="17" s="1"/>
  <c r="I974" i="17"/>
  <c r="N974" i="17" s="1"/>
  <c r="J974" i="17"/>
  <c r="O974" i="17" s="1" a="1"/>
  <c r="O974" i="17" s="1"/>
  <c r="K974" i="17"/>
  <c r="L974" i="17"/>
  <c r="M974" i="17" s="1"/>
  <c r="I975" i="17"/>
  <c r="N975" i="17" s="1"/>
  <c r="J975" i="17"/>
  <c r="O975" i="17" s="1" a="1"/>
  <c r="O975" i="17" s="1"/>
  <c r="K975" i="17"/>
  <c r="L975" i="17"/>
  <c r="M975" i="17" s="1"/>
  <c r="I976" i="17"/>
  <c r="N976" i="17" s="1"/>
  <c r="J976" i="17"/>
  <c r="O976" i="17" s="1" a="1"/>
  <c r="O976" i="17" s="1"/>
  <c r="K976" i="17"/>
  <c r="L976" i="17"/>
  <c r="M976" i="17" s="1"/>
  <c r="I977" i="17"/>
  <c r="N977" i="17" s="1"/>
  <c r="J977" i="17"/>
  <c r="O977" i="17" s="1" a="1"/>
  <c r="O977" i="17" s="1"/>
  <c r="K977" i="17"/>
  <c r="L977" i="17"/>
  <c r="M977" i="17" s="1"/>
  <c r="I978" i="17"/>
  <c r="N978" i="17" s="1"/>
  <c r="J978" i="17"/>
  <c r="O978" i="17" s="1" a="1"/>
  <c r="O978" i="17" s="1"/>
  <c r="K978" i="17"/>
  <c r="L978" i="17"/>
  <c r="M978" i="17" s="1"/>
  <c r="I979" i="17"/>
  <c r="N979" i="17" s="1"/>
  <c r="J979" i="17"/>
  <c r="O979" i="17" s="1" a="1"/>
  <c r="O979" i="17" s="1"/>
  <c r="K979" i="17"/>
  <c r="L979" i="17"/>
  <c r="M979" i="17" s="1"/>
  <c r="I980" i="17"/>
  <c r="N980" i="17" s="1"/>
  <c r="J980" i="17"/>
  <c r="O980" i="17" s="1" a="1"/>
  <c r="O980" i="17" s="1"/>
  <c r="K980" i="17"/>
  <c r="L980" i="17"/>
  <c r="M980" i="17" s="1"/>
  <c r="I981" i="17"/>
  <c r="N981" i="17" s="1"/>
  <c r="J981" i="17"/>
  <c r="O981" i="17" s="1" a="1"/>
  <c r="O981" i="17" s="1"/>
  <c r="K981" i="17"/>
  <c r="L981" i="17"/>
  <c r="M981" i="17" s="1"/>
  <c r="I982" i="17"/>
  <c r="N982" i="17" s="1"/>
  <c r="J982" i="17"/>
  <c r="O982" i="17" s="1" a="1"/>
  <c r="O982" i="17" s="1"/>
  <c r="K982" i="17"/>
  <c r="L982" i="17"/>
  <c r="M982" i="17" s="1"/>
  <c r="I983" i="17"/>
  <c r="N983" i="17" s="1"/>
  <c r="J983" i="17"/>
  <c r="O983" i="17" s="1" a="1"/>
  <c r="O983" i="17" s="1"/>
  <c r="K983" i="17"/>
  <c r="L983" i="17"/>
  <c r="M983" i="17" s="1"/>
  <c r="I984" i="17"/>
  <c r="N984" i="17" s="1"/>
  <c r="J984" i="17"/>
  <c r="O984" i="17" s="1" a="1"/>
  <c r="O984" i="17" s="1"/>
  <c r="K984" i="17"/>
  <c r="L984" i="17"/>
  <c r="M984" i="17" s="1"/>
  <c r="I985" i="17"/>
  <c r="N985" i="17" s="1"/>
  <c r="J985" i="17"/>
  <c r="O985" i="17" s="1" a="1"/>
  <c r="O985" i="17" s="1"/>
  <c r="K985" i="17"/>
  <c r="L985" i="17"/>
  <c r="M985" i="17" s="1"/>
  <c r="I986" i="17"/>
  <c r="N986" i="17" s="1"/>
  <c r="J986" i="17"/>
  <c r="O986" i="17" s="1" a="1"/>
  <c r="O986" i="17" s="1"/>
  <c r="K986" i="17"/>
  <c r="L986" i="17"/>
  <c r="M986" i="17" s="1"/>
  <c r="I987" i="17"/>
  <c r="N987" i="17" s="1"/>
  <c r="J987" i="17"/>
  <c r="O987" i="17" s="1" a="1"/>
  <c r="O987" i="17" s="1"/>
  <c r="K987" i="17"/>
  <c r="L987" i="17"/>
  <c r="M987" i="17" s="1"/>
  <c r="I988" i="17"/>
  <c r="N988" i="17" s="1"/>
  <c r="J988" i="17"/>
  <c r="O988" i="17" s="1" a="1"/>
  <c r="O988" i="17" s="1"/>
  <c r="K988" i="17"/>
  <c r="L988" i="17"/>
  <c r="M988" i="17" s="1"/>
  <c r="I989" i="17"/>
  <c r="N989" i="17" s="1"/>
  <c r="J989" i="17"/>
  <c r="O989" i="17" s="1" a="1"/>
  <c r="O989" i="17" s="1"/>
  <c r="K989" i="17"/>
  <c r="L989" i="17"/>
  <c r="M989" i="17" s="1"/>
  <c r="I990" i="17"/>
  <c r="N990" i="17" s="1"/>
  <c r="J990" i="17"/>
  <c r="O990" i="17" s="1" a="1"/>
  <c r="O990" i="17" s="1"/>
  <c r="K990" i="17"/>
  <c r="L990" i="17"/>
  <c r="M990" i="17" s="1"/>
  <c r="I991" i="17"/>
  <c r="N991" i="17" s="1"/>
  <c r="J991" i="17"/>
  <c r="O991" i="17" s="1" a="1"/>
  <c r="O991" i="17" s="1"/>
  <c r="K991" i="17"/>
  <c r="L991" i="17"/>
  <c r="M991" i="17" s="1"/>
  <c r="I992" i="17"/>
  <c r="N992" i="17" s="1"/>
  <c r="J992" i="17"/>
  <c r="O992" i="17" s="1" a="1"/>
  <c r="O992" i="17" s="1"/>
  <c r="K992" i="17"/>
  <c r="L992" i="17"/>
  <c r="M992" i="17" s="1"/>
  <c r="I993" i="17"/>
  <c r="N993" i="17" s="1"/>
  <c r="J993" i="17"/>
  <c r="O993" i="17" s="1" a="1"/>
  <c r="O993" i="17" s="1"/>
  <c r="K993" i="17"/>
  <c r="L993" i="17"/>
  <c r="M993" i="17" s="1"/>
  <c r="I994" i="17"/>
  <c r="N994" i="17" s="1"/>
  <c r="J994" i="17"/>
  <c r="O994" i="17" s="1" a="1"/>
  <c r="O994" i="17" s="1"/>
  <c r="K994" i="17"/>
  <c r="L994" i="17"/>
  <c r="M994" i="17" s="1"/>
  <c r="I995" i="17"/>
  <c r="N995" i="17" s="1"/>
  <c r="J995" i="17"/>
  <c r="O995" i="17" s="1" a="1"/>
  <c r="O995" i="17" s="1"/>
  <c r="K995" i="17"/>
  <c r="L995" i="17"/>
  <c r="M995" i="17" s="1"/>
  <c r="I996" i="17"/>
  <c r="N996" i="17" s="1"/>
  <c r="J996" i="17"/>
  <c r="O996" i="17" s="1" a="1"/>
  <c r="O996" i="17" s="1"/>
  <c r="K996" i="17"/>
  <c r="L996" i="17"/>
  <c r="M996" i="17" s="1"/>
  <c r="I997" i="17"/>
  <c r="N997" i="17" s="1"/>
  <c r="J997" i="17"/>
  <c r="O997" i="17" s="1" a="1"/>
  <c r="O997" i="17" s="1"/>
  <c r="K997" i="17"/>
  <c r="L997" i="17"/>
  <c r="M997" i="17" s="1"/>
  <c r="I998" i="17"/>
  <c r="N998" i="17" s="1"/>
  <c r="J998" i="17"/>
  <c r="O998" i="17" s="1" a="1"/>
  <c r="O998" i="17" s="1"/>
  <c r="K998" i="17"/>
  <c r="L998" i="17"/>
  <c r="M998" i="17" s="1"/>
  <c r="I999" i="17"/>
  <c r="N999" i="17" s="1"/>
  <c r="J999" i="17"/>
  <c r="O999" i="17" s="1" a="1"/>
  <c r="O999" i="17" s="1"/>
  <c r="K999" i="17"/>
  <c r="L999" i="17"/>
  <c r="M999" i="17" s="1"/>
  <c r="I1000" i="17"/>
  <c r="N1000" i="17" s="1"/>
  <c r="J1000" i="17"/>
  <c r="O1000" i="17" s="1" a="1"/>
  <c r="O1000" i="17" s="1"/>
  <c r="K1000" i="17"/>
  <c r="L1000" i="17"/>
  <c r="M1000" i="17" s="1"/>
  <c r="I1001" i="17"/>
  <c r="N1001"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4" i="17"/>
  <c r="G5" i="17"/>
  <c r="G6" i="17"/>
  <c r="G7"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<sst xmlns="http://schemas.openxmlformats.org/spreadsheetml/2006/main" count="11128" uniqueCount="6221">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</sst>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 ;_-[$$-409]* \-#,##0.00\ ;_-[$$-409]* &quot;-&quot;??_ ;_-@_ "/>
    <numFmt numFmtId="170"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3" fontId="0" fillId="0" borderId="0" xfId="0" applyNumberFormat="1"/>
    <xf numFmtId="170" fontId="0" fillId="0" borderId="0" xfId="0" applyNumberFormat="1"/>
  </cellXfs>
  <cellStyles count="1">
    <cellStyle name="Normal" xfId="0" builtinId="0"/>
  </cellStyles>
  <dxfs count="16">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7" xr9:uid="{5C4B5ED6-0E75-41FC-AEEB-0FD920386F6F}">
      <tableStyleElement type="wholeTable" dxfId="1"/>
      <tableStyleElement type="headerRow" dxfId="0"/>
    </tableStyle>
    <tableStyle name="Purple Style Timeline" pivot="0" table="0" count="8" xr9:uid="{687F894C-0E66-46BD-B6F5-2811BAA32BCE}">
      <tableStyleElement type="wholeTable" dxfId="4"/>
      <tableStyleElement type="headerRow" dxfId="3"/>
    </tableStyle>
  </tableStyles>
  <colors>
    <mruColors>
      <color rgb="FF3C1464"/>
      <color rgb="FF004C22"/>
      <color rgb="FF4A2206"/>
      <color rgb="FF9B460D"/>
      <color rgb="FFF0904E"/>
      <color rgb="FF800000"/>
      <color rgb="FFF6BA92"/>
      <color rgb="FF5DFFA6"/>
      <color rgb="FF00D661"/>
      <color rgb="FFE8E8E8"/>
    </mruColors>
  </colors>
  <extLst>
    <ext xmlns:x14="http://schemas.microsoft.com/office/spreadsheetml/2009/9/main" uri="{46F421CA-312F-682f-3DD2-61675219B42D}">
      <x14:dxfs count="5">
        <dxf>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i val="0"/>
            <strike/>
            <color theme="0" tint="-0.14993743705557422"/>
            <name val="Calibri"/>
            <family val="2"/>
            <scheme val="minor"/>
          </font>
          <border>
            <left style="thin">
              <color theme="0"/>
            </left>
            <right style="thin">
              <color theme="0"/>
            </right>
            <top style="thin">
              <color theme="0"/>
            </top>
            <bottom style="thin">
              <color theme="0"/>
            </bottom>
          </border>
        </dxf>
        <dxf>
          <font>
            <b/>
            <i val="0"/>
            <strike/>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rgb="FFE8E8E8"/>
            </patternFill>
          </fill>
        </dxf>
        <dxf>
          <fill>
            <patternFill patternType="solid">
              <fgColor theme="0"/>
              <bgColor rgb="FFA162E0"/>
            </patternFill>
          </fill>
        </dxf>
        <dxf>
          <font>
            <b/>
            <i val="0"/>
            <sz val="10"/>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Sty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[coffeeOrdersData.xlsx]Total_Sales!total_sales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6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191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75000"/>
              </a:schemeClr>
            </a:solidFill>
            <a:round/>
          </a:ln>
          <a:effectLst/>
        </c:spPr>
        <c:marker>
          <c:symbol val="none"/>
        </c:marker>
      </c:pivotFmt>
      <c:pivotFmt>
        <c:idx val="5"/>
        <c:spPr>
          <a:solidFill>
            <a:schemeClr val="accent1"/>
          </a:solidFill>
          <a:ln w="28575" cap="rnd">
            <a:solidFill>
              <a:schemeClr val="accent2">
                <a:lumMod val="75000"/>
              </a:schemeClr>
            </a:solidFill>
            <a:round/>
          </a:ln>
          <a:effectLst/>
        </c:spPr>
        <c:marker>
          <c:symbol val="none"/>
        </c:marker>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191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191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rgbClr val="00B0F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D5E-4405-BFD6-A32DD87390F3}"/>
            </c:ext>
          </c:extLst>
        </c:ser>
        <c:ser>
          <c:idx val="1"/>
          <c:order val="1"/>
          <c:tx>
            <c:strRef>
              <c:f>Total_Sales!$D$3:$D$4</c:f>
              <c:strCache>
                <c:ptCount val="1"/>
                <c:pt idx="0">
                  <c:v>Excelsa</c:v>
                </c:pt>
              </c:strCache>
            </c:strRef>
          </c:tx>
          <c:spPr>
            <a:ln w="28575" cap="rnd">
              <a:solidFill>
                <a:schemeClr val="accent2">
                  <a:lumMod val="75000"/>
                </a:schemeClr>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D5E-4405-BFD6-A32DD87390F3}"/>
            </c:ext>
          </c:extLst>
        </c:ser>
        <c:ser>
          <c:idx val="2"/>
          <c:order val="2"/>
          <c:tx>
            <c:strRef>
              <c:f>Total_Sales!$E$3:$E$4</c:f>
              <c:strCache>
                <c:ptCount val="1"/>
                <c:pt idx="0">
                  <c:v>Liberica</c:v>
                </c:pt>
              </c:strCache>
            </c:strRef>
          </c:tx>
          <c:spPr>
            <a:ln w="28575" cap="rnd">
              <a:solidFill>
                <a:srgbClr val="FFFF61"/>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D5E-4405-BFD6-A32DD87390F3}"/>
            </c:ext>
          </c:extLst>
        </c:ser>
        <c:ser>
          <c:idx val="3"/>
          <c:order val="3"/>
          <c:tx>
            <c:strRef>
              <c:f>Total_Sales!$F$3:$F$4</c:f>
              <c:strCache>
                <c:ptCount val="1"/>
                <c:pt idx="0">
                  <c:v>Robusta</c:v>
                </c:pt>
              </c:strCache>
            </c:strRef>
          </c:tx>
          <c:spPr>
            <a:ln w="28575" cap="rnd">
              <a:solidFill>
                <a:srgbClr val="FF1919"/>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D5E-4405-BFD6-A32DD87390F3}"/>
            </c:ext>
          </c:extLst>
        </c:ser>
        <c:dLbls>
          <c:showLegendKey val="0"/>
          <c:showVal val="0"/>
          <c:showCatName val="0"/>
          <c:showSerName val="0"/>
          <c:showPercent val="0"/>
          <c:showBubbleSize val="0"/>
        </c:dLbls>
        <c:smooth val="0"/>
        <c:axId val="620901840"/>
        <c:axId val="620886000"/>
      </c:lineChart>
      <c:catAx>
        <c:axId val="62090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20886000"/>
        <c:crosses val="autoZero"/>
        <c:auto val="1"/>
        <c:lblAlgn val="ctr"/>
        <c:lblOffset val="100"/>
        <c:noMultiLvlLbl val="0"/>
      </c:catAx>
      <c:valAx>
        <c:axId val="62088600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20901840"/>
        <c:crosses val="autoZero"/>
        <c:crossBetween val="between"/>
      </c:valAx>
      <c:spPr>
        <a:solidFill>
          <a:srgbClr val="D3B6F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[coffeeOrdersData.xlsx]country_barchart!total_sales</c:name>
    <c:fmtId val="1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19050">
            <a:solidFill>
              <a:schemeClr val="bg1"/>
            </a:solidFill>
          </a:ln>
          <a:effectLst/>
        </c:spPr>
      </c:pivotFmt>
      <c:pivotFmt>
        <c:idx val="2"/>
        <c:spPr>
          <a:solidFill>
            <a:schemeClr val="accent6">
              <a:lumMod val="75000"/>
            </a:schemeClr>
          </a:solidFill>
          <a:ln w="19050">
            <a:solidFill>
              <a:schemeClr val="bg1"/>
            </a:solidFill>
          </a:ln>
          <a:effectLst/>
        </c:spPr>
      </c:pivotFmt>
      <c:pivotFmt>
        <c:idx val="3"/>
        <c:spPr>
          <a:solidFill>
            <a:schemeClr val="accent6">
              <a:lumMod val="40000"/>
              <a:lumOff val="60000"/>
            </a:schemeClr>
          </a:solidFill>
          <a:ln w="19050">
            <a:solidFill>
              <a:schemeClr val="bg1"/>
            </a:solidFill>
          </a:ln>
          <a:effectLst/>
        </c:spPr>
      </c:pivotFmt>
      <c:pivotFmt>
        <c:idx val="4"/>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w="19050">
            <a:solidFill>
              <a:schemeClr val="bg1"/>
            </a:solidFill>
          </a:ln>
          <a:effectLst/>
        </c:spPr>
      </c:pivotFmt>
      <c:pivotFmt>
        <c:idx val="6"/>
        <c:spPr>
          <a:solidFill>
            <a:schemeClr val="accent6">
              <a:lumMod val="75000"/>
            </a:schemeClr>
          </a:solidFill>
          <a:ln w="19050">
            <a:solidFill>
              <a:schemeClr val="bg1"/>
            </a:solidFill>
          </a:ln>
          <a:effectLst/>
        </c:spPr>
      </c:pivotFmt>
      <c:pivotFmt>
        <c:idx val="7"/>
        <c:spPr>
          <a:solidFill>
            <a:srgbClr val="004C22"/>
          </a:solidFill>
          <a:ln w="19050">
            <a:solidFill>
              <a:schemeClr val="bg1"/>
            </a:solidFill>
          </a:ln>
          <a:effectLst/>
        </c:spPr>
      </c:pivotFmt>
      <c:pivotFmt>
        <c:idx val="8"/>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40000"/>
              <a:lumOff val="60000"/>
            </a:schemeClr>
          </a:solidFill>
          <a:ln w="19050">
            <a:solidFill>
              <a:schemeClr val="bg1"/>
            </a:solidFill>
          </a:ln>
          <a:effectLst/>
        </c:spPr>
      </c:pivotFmt>
      <c:pivotFmt>
        <c:idx val="10"/>
        <c:spPr>
          <a:solidFill>
            <a:schemeClr val="accent6">
              <a:lumMod val="75000"/>
            </a:schemeClr>
          </a:solidFill>
          <a:ln w="19050">
            <a:solidFill>
              <a:schemeClr val="bg1"/>
            </a:solidFill>
          </a:ln>
          <a:effectLst/>
        </c:spPr>
      </c:pivotFmt>
      <c:pivotFmt>
        <c:idx val="11"/>
        <c:spPr>
          <a:solidFill>
            <a:srgbClr val="004C22"/>
          </a:solidFill>
          <a:ln w="19050">
            <a:solidFill>
              <a:schemeClr val="bg1"/>
            </a:solidFill>
          </a:ln>
          <a:effectLst/>
        </c:spPr>
      </c:pivotFmt>
    </c:pivotFmts>
    <c:plotArea>
      <c:layout/>
      <c:barChart>
        <c:barDir val="bar"/>
        <c:grouping val="clustered"/>
        <c:varyColors val="0"/>
        <c:ser>
          <c:idx val="0"/>
          <c:order val="0"/>
          <c:tx>
            <c:strRef>
              <c:f>country_barchart!$B$3</c:f>
              <c:strCache>
                <c:ptCount val="1"/>
                <c:pt idx="0">
                  <c:v>Total</c:v>
                </c:pt>
              </c:strCache>
            </c:strRef>
          </c:tx>
          <c:spPr>
            <a:solidFill>
              <a:srgbClr val="00B050"/>
            </a:solidFill>
            <a:ln w="19050">
              <a:solidFill>
                <a:schemeClr val="bg1"/>
              </a:solidFill>
            </a:ln>
            <a:effectLst/>
          </c:spPr>
          <c:invertIfNegative val="0"/>
          <c:dPt>
            <c:idx val="0"/>
            <c:invertIfNegative val="0"/>
            <c:bubble3D val="0"/>
            <c:spPr>
              <a:solidFill>
                <a:schemeClr val="accent6">
                  <a:lumMod val="40000"/>
                  <a:lumOff val="60000"/>
                </a:schemeClr>
              </a:solidFill>
              <a:ln w="19050">
                <a:solidFill>
                  <a:schemeClr val="bg1"/>
                </a:solidFill>
              </a:ln>
              <a:effectLst/>
            </c:spPr>
            <c:extLst>
              <c:ext xmlns:c16="http://schemas.microsoft.com/office/drawing/2014/chart" uri="{C3380CC4-5D6E-409C-BE32-E72D297353CC}">
                <c16:uniqueId val="{00000001-98C0-49BB-8606-C3D5E79142FC}"/>
              </c:ext>
            </c:extLst>
          </c:dPt>
          <c:dPt>
            <c:idx val="1"/>
            <c:invertIfNegative val="0"/>
            <c:bubble3D val="0"/>
            <c:spPr>
              <a:solidFill>
                <a:schemeClr val="accent6">
                  <a:lumMod val="75000"/>
                </a:schemeClr>
              </a:solidFill>
              <a:ln w="19050">
                <a:solidFill>
                  <a:schemeClr val="bg1"/>
                </a:solidFill>
              </a:ln>
              <a:effectLst/>
            </c:spPr>
            <c:extLst>
              <c:ext xmlns:c16="http://schemas.microsoft.com/office/drawing/2014/chart" uri="{C3380CC4-5D6E-409C-BE32-E72D297353CC}">
                <c16:uniqueId val="{00000003-98C0-49BB-8606-C3D5E79142FC}"/>
              </c:ext>
            </c:extLst>
          </c:dPt>
          <c:dPt>
            <c:idx val="2"/>
            <c:invertIfNegative val="0"/>
            <c:bubble3D val="0"/>
            <c:spPr>
              <a:solidFill>
                <a:srgbClr val="004C22"/>
              </a:solidFill>
              <a:ln w="19050">
                <a:solidFill>
                  <a:schemeClr val="bg1"/>
                </a:solidFill>
              </a:ln>
              <a:effectLst/>
            </c:spPr>
            <c:extLst>
              <c:ext xmlns:c16="http://schemas.microsoft.com/office/drawing/2014/chart" uri="{C3380CC4-5D6E-409C-BE32-E72D297353CC}">
                <c16:uniqueId val="{00000005-98C0-49BB-8606-C3D5E79142F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country_barchart!$A$4:$A$6</c:f>
              <c:strCache>
                <c:ptCount val="3"/>
                <c:pt idx="0">
                  <c:v>United Kingdom</c:v>
                </c:pt>
                <c:pt idx="1">
                  <c:v>Ireland</c:v>
                </c:pt>
                <c:pt idx="2">
                  <c:v>United States</c:v>
                </c:pt>
              </c:strCache>
            </c:strRef>
          </c:cat>
          <c:val>
            <c:numRef>
              <c:f>country_barchart!$B$4:$B$6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98C0-49BB-8606-C3D5E79142FC}"/>
            </c:ext>
          </c:extLst>
        </c:ser>
        <c:dLbls>
          <c:dLblPos val="outEnd"/>
          <c:showLegendKey val="0"/>
          <c:showVal val="1"/>
          <c:showCatName val="0"/>
          <c:showSerName val="0"/>
          <c:showPercent val="0"/>
          <c:showBubbleSize val="0"/>
        </c:dLbls>
        <c:gapWidth val="182"/>
        <c:axId val="866373472"/>
        <c:axId val="866391232"/>
      </c:barChart>
      <c:catAx>
        <c:axId val="86637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66391232"/>
        <c:crosses val="autoZero"/>
        <c:auto val="1"/>
        <c:lblAlgn val="ctr"/>
        <c:lblOffset val="100"/>
        <c:noMultiLvlLbl val="0"/>
      </c:catAx>
      <c:valAx>
        <c:axId val="866391232"/>
        <c:scaling>
          <c:orientation val="minMax"/>
        </c:scaling>
        <c:delete val="0"/>
        <c:axPos val="b"/>
        <c:majorGridlines>
          <c:spPr>
            <a:ln w="9525" cap="flat" cmpd="sng" algn="ctr">
              <a:solidFill>
                <a:srgbClr val="E8E8E8"/>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6637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customers!total_sales</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19050">
            <a:solidFill>
              <a:schemeClr val="bg1"/>
            </a:solidFill>
          </a:ln>
          <a:effectLst/>
        </c:spPr>
      </c:pivotFmt>
      <c:pivotFmt>
        <c:idx val="2"/>
        <c:spPr>
          <a:solidFill>
            <a:schemeClr val="accent6">
              <a:lumMod val="75000"/>
            </a:schemeClr>
          </a:solidFill>
          <a:ln w="19050">
            <a:solidFill>
              <a:schemeClr val="bg1"/>
            </a:solidFill>
          </a:ln>
          <a:effectLst/>
        </c:spPr>
      </c:pivotFmt>
      <c:pivotFmt>
        <c:idx val="3"/>
        <c:spPr>
          <a:solidFill>
            <a:schemeClr val="accent6">
              <a:lumMod val="40000"/>
              <a:lumOff val="60000"/>
            </a:schemeClr>
          </a:solidFill>
          <a:ln w="19050">
            <a:solidFill>
              <a:schemeClr val="bg1"/>
            </a:solidFill>
          </a:ln>
          <a:effectLst/>
        </c:spPr>
      </c:pivotFmt>
      <c:pivotFmt>
        <c:idx val="4"/>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w="19050">
            <a:solidFill>
              <a:schemeClr val="bg1"/>
            </a:solidFill>
          </a:ln>
          <a:effectLst/>
        </c:spPr>
      </c:pivotFmt>
      <c:pivotFmt>
        <c:idx val="6"/>
        <c:spPr>
          <a:solidFill>
            <a:schemeClr val="accent6">
              <a:lumMod val="75000"/>
            </a:schemeClr>
          </a:solidFill>
          <a:ln w="19050">
            <a:solidFill>
              <a:schemeClr val="bg1"/>
            </a:solidFill>
          </a:ln>
          <a:effectLst/>
        </c:spPr>
      </c:pivotFmt>
      <c:pivotFmt>
        <c:idx val="7"/>
        <c:spPr>
          <a:solidFill>
            <a:srgbClr val="004C22"/>
          </a:solidFill>
          <a:ln w="19050">
            <a:solidFill>
              <a:schemeClr val="bg1"/>
            </a:solidFill>
          </a:ln>
          <a:effectLst/>
        </c:spPr>
      </c:pivotFmt>
      <c:pivotFmt>
        <c:idx val="8"/>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0-258D-442D-AC38-21F501840BAD}"/>
              </c:ext>
            </c:extLst>
          </c:dPt>
          <c:dPt>
            <c:idx val="1"/>
            <c:invertIfNegative val="0"/>
            <c:bubble3D val="0"/>
            <c:extLst>
              <c:ext xmlns:c16="http://schemas.microsoft.com/office/drawing/2014/chart" uri="{C3380CC4-5D6E-409C-BE32-E72D297353CC}">
                <c16:uniqueId val="{00000001-258D-442D-AC38-21F501840BAD}"/>
              </c:ext>
            </c:extLst>
          </c:dPt>
          <c:dPt>
            <c:idx val="2"/>
            <c:invertIfNegative val="0"/>
            <c:bubble3D val="0"/>
            <c:extLst>
              <c:ext xmlns:c16="http://schemas.microsoft.com/office/drawing/2014/chart" uri="{C3380CC4-5D6E-409C-BE32-E72D297353CC}">
                <c16:uniqueId val="{00000002-258D-442D-AC38-21F501840BAD}"/>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258D-442D-AC38-21F501840BAD}"/>
            </c:ext>
          </c:extLst>
        </c:ser>
        <c:dLbls>
          <c:dLblPos val="outEnd"/>
          <c:showLegendKey val="0"/>
          <c:showVal val="1"/>
          <c:showCatName val="0"/>
          <c:showSerName val="0"/>
          <c:showPercent val="0"/>
          <c:showBubbleSize val="0"/>
        </c:dLbls>
        <c:gapWidth val="182"/>
        <c:axId val="866373472"/>
        <c:axId val="866391232"/>
      </c:barChart>
      <c:catAx>
        <c:axId val="86637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66391232"/>
        <c:crosses val="autoZero"/>
        <c:auto val="1"/>
        <c:lblAlgn val="ctr"/>
        <c:lblOffset val="100"/>
        <c:noMultiLvlLbl val="0"/>
      </c:catAx>
      <c:valAx>
        <c:axId val="866391232"/>
        <c:scaling>
          <c:orientation val="minMax"/>
        </c:scaling>
        <c:delete val="0"/>
        <c:axPos val="b"/>
        <c:majorGridlines>
          <c:spPr>
            <a:ln w="9525" cap="flat" cmpd="sng" algn="ctr">
              <a:solidFill>
                <a:srgbClr val="E8E8E8"/>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6637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[coffeeOrdersData.xlsx]Total_Sales!total_sales</c:name>
    <c:fmtId val="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6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191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lumMod val="75000"/>
              </a:schemeClr>
            </a:solidFill>
            <a:round/>
          </a:ln>
          <a:effectLst/>
        </c:spPr>
        <c:marker>
          <c:symbol val="none"/>
        </c:marker>
      </c:pivotFmt>
      <c:pivotFmt>
        <c:idx val="5"/>
        <c:spPr>
          <a:ln w="28575" cap="rnd">
            <a:solidFill>
              <a:schemeClr val="accent2">
                <a:lumMod val="75000"/>
              </a:schemeClr>
            </a:solidFill>
            <a:round/>
          </a:ln>
          <a:effectLst/>
        </c:spPr>
        <c:marker>
          <c:symbol val="none"/>
        </c:marker>
      </c:pivotFmt>
    </c:pivotFmts>
    <c:plotArea>
      <c:layout/>
      <c:lineChart>
        <c:grouping val="standard"/>
        <c:varyColors val="0"/>
        <c:ser>
          <c:idx val="0"/>
          <c:order val="0"/>
          <c:tx>
            <c:strRef>
              <c:f>Total_Sales!$C$3:$C$4</c:f>
              <c:strCache>
                <c:ptCount val="1"/>
                <c:pt idx="0">
                  <c:v>Arabica</c:v>
                </c:pt>
              </c:strCache>
            </c:strRef>
          </c:tx>
          <c:spPr>
            <a:ln w="28575" cap="rnd">
              <a:solidFill>
                <a:srgbClr val="00B0F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A6E-47D1-B9CC-B8D4680CF02D}"/>
            </c:ext>
          </c:extLst>
        </c:ser>
        <c:ser>
          <c:idx val="1"/>
          <c:order val="1"/>
          <c:tx>
            <c:strRef>
              <c:f>Total_Sales!$D$3:$D$4</c:f>
              <c:strCache>
                <c:ptCount val="1"/>
                <c:pt idx="0">
                  <c:v>Excelsa</c:v>
                </c:pt>
              </c:strCache>
            </c:strRef>
          </c:tx>
          <c:spPr>
            <a:ln w="28575" cap="rnd">
              <a:solidFill>
                <a:schemeClr val="accent2">
                  <a:lumMod val="75000"/>
                </a:schemeClr>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A6E-47D1-B9CC-B8D4680CF02D}"/>
            </c:ext>
          </c:extLst>
        </c:ser>
        <c:ser>
          <c:idx val="2"/>
          <c:order val="2"/>
          <c:tx>
            <c:strRef>
              <c:f>Total_Sales!$E$3:$E$4</c:f>
              <c:strCache>
                <c:ptCount val="1"/>
                <c:pt idx="0">
                  <c:v>Liberica</c:v>
                </c:pt>
              </c:strCache>
            </c:strRef>
          </c:tx>
          <c:spPr>
            <a:ln w="28575" cap="rnd">
              <a:solidFill>
                <a:srgbClr val="FFFF61"/>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A6E-47D1-B9CC-B8D4680CF02D}"/>
            </c:ext>
          </c:extLst>
        </c:ser>
        <c:ser>
          <c:idx val="3"/>
          <c:order val="3"/>
          <c:tx>
            <c:strRef>
              <c:f>Total_Sales!$F$3:$F$4</c:f>
              <c:strCache>
                <c:ptCount val="1"/>
                <c:pt idx="0">
                  <c:v>Robusta</c:v>
                </c:pt>
              </c:strCache>
            </c:strRef>
          </c:tx>
          <c:spPr>
            <a:ln w="28575" cap="rnd">
              <a:solidFill>
                <a:srgbClr val="FF1919"/>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A6E-47D1-B9CC-B8D4680CF02D}"/>
            </c:ext>
          </c:extLst>
        </c:ser>
        <c:dLbls>
          <c:showLegendKey val="0"/>
          <c:showVal val="0"/>
          <c:showCatName val="0"/>
          <c:showSerName val="0"/>
          <c:showPercent val="0"/>
          <c:showBubbleSize val="0"/>
        </c:dLbls>
        <c:smooth val="0"/>
        <c:axId val="620901840"/>
        <c:axId val="620886000"/>
      </c:lineChart>
      <c:catAx>
        <c:axId val="62090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20886000"/>
        <c:crosses val="autoZero"/>
        <c:auto val="1"/>
        <c:lblAlgn val="ctr"/>
        <c:lblOffset val="100"/>
        <c:noMultiLvlLbl val="0"/>
      </c:catAx>
      <c:valAx>
        <c:axId val="62088600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20901840"/>
        <c:crosses val="autoZero"/>
        <c:crossBetween val="between"/>
      </c:valAx>
      <c:spPr>
        <a:solidFill>
          <a:srgbClr val="D3B6F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[coffeeOrdersData.xlsx]country_barchart!total_sales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19050">
            <a:solidFill>
              <a:schemeClr val="bg1"/>
            </a:solidFill>
          </a:ln>
          <a:effectLst/>
        </c:spPr>
      </c:pivotFmt>
      <c:pivotFmt>
        <c:idx val="2"/>
        <c:spPr>
          <a:solidFill>
            <a:schemeClr val="accent6">
              <a:lumMod val="75000"/>
            </a:schemeClr>
          </a:solidFill>
          <a:ln w="19050">
            <a:solidFill>
              <a:schemeClr val="bg1"/>
            </a:solidFill>
          </a:ln>
          <a:effectLst/>
        </c:spPr>
      </c:pivotFmt>
      <c:pivotFmt>
        <c:idx val="3"/>
        <c:spPr>
          <a:solidFill>
            <a:schemeClr val="accent6">
              <a:lumMod val="40000"/>
              <a:lumOff val="60000"/>
            </a:schemeClr>
          </a:solidFill>
          <a:ln w="19050">
            <a:solidFill>
              <a:schemeClr val="bg1"/>
            </a:solidFill>
          </a:ln>
          <a:effectLst/>
        </c:spPr>
      </c:pivotFmt>
    </c:pivotFmts>
    <c:plotArea>
      <c:layout/>
      <c:barChart>
        <c:barDir val="bar"/>
        <c:grouping val="clustered"/>
        <c:varyColors val="0"/>
        <c:ser>
          <c:idx val="0"/>
          <c:order val="0"/>
          <c:tx>
            <c:strRef>
              <c:f>country_barchart!$B$3</c:f>
              <c:strCache>
                <c:ptCount val="1"/>
                <c:pt idx="0">
                  <c:v>Total</c:v>
                </c:pt>
              </c:strCache>
            </c:strRef>
          </c:tx>
          <c:spPr>
            <a:solidFill>
              <a:srgbClr val="00B050"/>
            </a:solidFill>
            <a:ln w="19050">
              <a:solidFill>
                <a:schemeClr val="bg1"/>
              </a:solidFill>
            </a:ln>
            <a:effectLst/>
          </c:spPr>
          <c:invertIfNegative val="0"/>
          <c:dPt>
            <c:idx val="0"/>
            <c:invertIfNegative val="0"/>
            <c:bubble3D val="0"/>
            <c:spPr>
              <a:solidFill>
                <a:schemeClr val="accent6">
                  <a:lumMod val="40000"/>
                  <a:lumOff val="60000"/>
                </a:schemeClr>
              </a:solidFill>
              <a:ln w="19050">
                <a:solidFill>
                  <a:schemeClr val="bg1"/>
                </a:solidFill>
              </a:ln>
              <a:effectLst/>
            </c:spPr>
            <c:extLst>
              <c:ext xmlns:c16="http://schemas.microsoft.com/office/drawing/2014/chart" uri="{C3380CC4-5D6E-409C-BE32-E72D297353CC}">
                <c16:uniqueId val="{00000004-D7AD-45D7-BD34-1E2A2D8343F0}"/>
              </c:ext>
            </c:extLst>
          </c:dPt>
          <c:dPt>
            <c:idx val="1"/>
            <c:invertIfNegative val="0"/>
            <c:bubble3D val="0"/>
            <c:spPr>
              <a:solidFill>
                <a:schemeClr val="accent6">
                  <a:lumMod val="75000"/>
                </a:schemeClr>
              </a:solidFill>
              <a:ln w="19050">
                <a:solidFill>
                  <a:schemeClr val="bg1"/>
                </a:solidFill>
              </a:ln>
              <a:effectLst/>
            </c:spPr>
            <c:extLst>
              <c:ext xmlns:c16="http://schemas.microsoft.com/office/drawing/2014/chart" uri="{C3380CC4-5D6E-409C-BE32-E72D297353CC}">
                <c16:uniqueId val="{00000003-D7AD-45D7-BD34-1E2A2D8343F0}"/>
              </c:ext>
            </c:extLst>
          </c:dPt>
          <c:dPt>
            <c:idx val="2"/>
            <c:invertIfNegative val="0"/>
            <c:bubble3D val="0"/>
            <c:spPr>
              <a:solidFill>
                <a:srgbClr val="004C22"/>
              </a:solidFill>
              <a:ln w="19050">
                <a:solidFill>
                  <a:schemeClr val="bg1"/>
                </a:solidFill>
              </a:ln>
              <a:effectLst/>
            </c:spPr>
            <c:extLst>
              <c:ext xmlns:c16="http://schemas.microsoft.com/office/drawing/2014/chart" uri="{C3380CC4-5D6E-409C-BE32-E72D297353CC}">
                <c16:uniqueId val="{00000002-D7AD-45D7-BD34-1E2A2D8343F0}"/>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country_barchart!$A$4:$A$6</c:f>
              <c:strCache>
                <c:ptCount val="3"/>
                <c:pt idx="0">
                  <c:v>United Kingdom</c:v>
                </c:pt>
                <c:pt idx="1">
                  <c:v>Ireland</c:v>
                </c:pt>
                <c:pt idx="2">
                  <c:v>United States</c:v>
                </c:pt>
              </c:strCache>
            </c:strRef>
          </c:cat>
          <c:val>
            <c:numRef>
              <c:f>country_barchart!$B$4:$B$6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7AD-45D7-BD34-1E2A2D8343F0}"/>
            </c:ext>
          </c:extLst>
        </c:ser>
        <c:dLbls>
          <c:dLblPos val="outEnd"/>
          <c:showLegendKey val="0"/>
          <c:showVal val="1"/>
          <c:showCatName val="0"/>
          <c:showSerName val="0"/>
          <c:showPercent val="0"/>
          <c:showBubbleSize val="0"/>
        </c:dLbls>
        <c:gapWidth val="182"/>
        <c:axId val="866373472"/>
        <c:axId val="866391232"/>
      </c:barChart>
      <c:catAx>
        <c:axId val="86637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66391232"/>
        <c:crosses val="autoZero"/>
        <c:auto val="1"/>
        <c:lblAlgn val="ctr"/>
        <c:lblOffset val="100"/>
        <c:noMultiLvlLbl val="0"/>
      </c:catAx>
      <c:valAx>
        <c:axId val="866391232"/>
        <c:scaling>
          <c:orientation val="minMax"/>
        </c:scaling>
        <c:delete val="0"/>
        <c:axPos val="b"/>
        <c:majorGridlines>
          <c:spPr>
            <a:ln w="9525" cap="flat" cmpd="sng" algn="ctr">
              <a:solidFill>
                <a:srgbClr val="E8E8E8"/>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6637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customers!total_sales</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19050">
            <a:solidFill>
              <a:schemeClr val="bg1"/>
            </a:solidFill>
          </a:ln>
          <a:effectLst/>
        </c:spPr>
      </c:pivotFmt>
      <c:pivotFmt>
        <c:idx val="2"/>
        <c:spPr>
          <a:solidFill>
            <a:schemeClr val="accent6">
              <a:lumMod val="75000"/>
            </a:schemeClr>
          </a:solidFill>
          <a:ln w="19050">
            <a:solidFill>
              <a:schemeClr val="bg1"/>
            </a:solidFill>
          </a:ln>
          <a:effectLst/>
        </c:spPr>
      </c:pivotFmt>
      <c:pivotFmt>
        <c:idx val="3"/>
        <c:spPr>
          <a:solidFill>
            <a:schemeClr val="accent6">
              <a:lumMod val="40000"/>
              <a:lumOff val="60000"/>
            </a:schemeClr>
          </a:solidFill>
          <a:ln w="19050">
            <a:solidFill>
              <a:schemeClr val="bg1"/>
            </a:solidFill>
          </a:ln>
          <a:effectLst/>
        </c:spPr>
      </c:pivotFmt>
      <c:pivotFmt>
        <c:idx val="4"/>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w="19050">
            <a:solidFill>
              <a:schemeClr val="bg1"/>
            </a:solidFill>
          </a:ln>
          <a:effectLst/>
        </c:spPr>
      </c:pivotFmt>
      <c:pivotFmt>
        <c:idx val="6"/>
        <c:spPr>
          <a:solidFill>
            <a:schemeClr val="accent6">
              <a:lumMod val="75000"/>
            </a:schemeClr>
          </a:solidFill>
          <a:ln w="19050">
            <a:solidFill>
              <a:schemeClr val="bg1"/>
            </a:solidFill>
          </a:ln>
          <a:effectLst/>
        </c:spPr>
      </c:pivotFmt>
      <c:pivotFmt>
        <c:idx val="7"/>
        <c:spPr>
          <a:solidFill>
            <a:srgbClr val="004C22"/>
          </a:solidFill>
          <a:ln w="19050">
            <a:solidFill>
              <a:schemeClr val="bg1"/>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1-8F6D-4E2D-955B-C39ED7854BA5}"/>
              </c:ext>
            </c:extLst>
          </c:dPt>
          <c:dPt>
            <c:idx val="1"/>
            <c:invertIfNegative val="0"/>
            <c:bubble3D val="0"/>
            <c:extLst>
              <c:ext xmlns:c16="http://schemas.microsoft.com/office/drawing/2014/chart" uri="{C3380CC4-5D6E-409C-BE32-E72D297353CC}">
                <c16:uniqueId val="{00000003-8F6D-4E2D-955B-C39ED7854BA5}"/>
              </c:ext>
            </c:extLst>
          </c:dPt>
          <c:dPt>
            <c:idx val="2"/>
            <c:invertIfNegative val="0"/>
            <c:bubble3D val="0"/>
            <c:extLst>
              <c:ext xmlns:c16="http://schemas.microsoft.com/office/drawing/2014/chart" uri="{C3380CC4-5D6E-409C-BE32-E72D297353CC}">
                <c16:uniqueId val="{00000005-8F6D-4E2D-955B-C39ED7854BA5}"/>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8F6D-4E2D-955B-C39ED7854BA5}"/>
            </c:ext>
          </c:extLst>
        </c:ser>
        <c:dLbls>
          <c:dLblPos val="outEnd"/>
          <c:showLegendKey val="0"/>
          <c:showVal val="1"/>
          <c:showCatName val="0"/>
          <c:showSerName val="0"/>
          <c:showPercent val="0"/>
          <c:showBubbleSize val="0"/>
        </c:dLbls>
        <c:gapWidth val="182"/>
        <c:axId val="866373472"/>
        <c:axId val="866391232"/>
      </c:barChart>
      <c:catAx>
        <c:axId val="86637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66391232"/>
        <c:crosses val="autoZero"/>
        <c:auto val="1"/>
        <c:lblAlgn val="ctr"/>
        <c:lblOffset val="100"/>
        <c:noMultiLvlLbl val="0"/>
      </c:catAx>
      <c:valAx>
        <c:axId val="866391232"/>
        <c:scaling>
          <c:orientation val="minMax"/>
        </c:scaling>
        <c:delete val="0"/>
        <c:axPos val="b"/>
        <c:majorGridlines>
          <c:spPr>
            <a:ln w="9525" cap="flat" cmpd="sng" algn="ctr">
              <a:solidFill>
                <a:srgbClr val="E8E8E8"/>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6637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47624</xdr:rowOff>
    </xdr:from>
    <xdr:to>
      <xdr:col>26</xdr:col>
      <xdr:colOff>0</xdr:colOff>
      <xdr:row>4</xdr:row>
      <xdr:rowOff>190499</xdr:rowOff>
    </xdr:to>
    <xdr:sp macro="" textlink="">
      <xdr:nvSpPr>
        <xdr:cNvPr id="2" name="Rectangle 1">
          <a:extLst>
            <a:ext uri="{FF2B5EF4-FFF2-40B4-BE49-F238E27FC236}">
              <a16:creationId xmlns:a16="http://schemas.microsoft.com/office/drawing/2014/main" id="{220850D7-BB71-C66F-A152-D6226B56A542}"/>
            </a:ext>
          </a:extLst>
        </xdr:cNvPr>
        <xdr:cNvSpPr/>
      </xdr:nvSpPr>
      <xdr:spPr>
        <a:xfrm>
          <a:off x="114300" y="47624"/>
          <a:ext cx="15240000" cy="771525"/>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a:solidFill>
                <a:schemeClr val="bg1"/>
              </a:solidFill>
            </a:rPr>
            <a:t>COFFE SALES DASHBOARD</a:t>
          </a:r>
        </a:p>
      </xdr:txBody>
    </xdr:sp>
    <xdr:clientData/>
  </xdr:twoCellAnchor>
  <xdr:twoCellAnchor>
    <xdr:from>
      <xdr:col>0</xdr:col>
      <xdr:colOff>95248</xdr:colOff>
      <xdr:row>14</xdr:row>
      <xdr:rowOff>28863</xdr:rowOff>
    </xdr:from>
    <xdr:to>
      <xdr:col>15</xdr:col>
      <xdr:colOff>600075</xdr:colOff>
      <xdr:row>40</xdr:row>
      <xdr:rowOff>13048</xdr:rowOff>
    </xdr:to>
    <xdr:graphicFrame macro="">
      <xdr:nvGraphicFramePr>
        <xdr:cNvPr id="3" name="Chart 2">
          <a:extLst>
            <a:ext uri="{FF2B5EF4-FFF2-40B4-BE49-F238E27FC236}">
              <a16:creationId xmlns:a16="http://schemas.microsoft.com/office/drawing/2014/main" id="{0A03C101-C593-4E01-BE7A-4C8F6BC8D4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104774</xdr:colOff>
      <xdr:row>5</xdr:row>
      <xdr:rowOff>38102</xdr:rowOff>
    </xdr:from>
    <xdr:to>
      <xdr:col>16</xdr:col>
      <xdr:colOff>476249</xdr:colOff>
      <xdr:row>13</xdr:row>
      <xdr:rowOff>129887</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A8379617-5B9D-4A2F-899B-A72E02E5C043}"/>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04774" y="873969"/>
              <a:ext cx="9672929" cy="164688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21</xdr:col>
      <xdr:colOff>245341</xdr:colOff>
      <xdr:row>9</xdr:row>
      <xdr:rowOff>43297</xdr:rowOff>
    </xdr:from>
    <xdr:to>
      <xdr:col>26</xdr:col>
      <xdr:colOff>0</xdr:colOff>
      <xdr:row>13</xdr:row>
      <xdr:rowOff>144318</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1CC6F2BC-9D9C-4A43-8707-5B433702B54A}"/>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608402" y="1656715"/>
              <a:ext cx="2816266" cy="8785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562841</xdr:colOff>
      <xdr:row>5</xdr:row>
      <xdr:rowOff>56861</xdr:rowOff>
    </xdr:from>
    <xdr:to>
      <xdr:col>26</xdr:col>
      <xdr:colOff>9525</xdr:colOff>
      <xdr:row>9</xdr:row>
      <xdr:rowOff>18761</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C04199C0-0F76-4B48-9755-56DBA403FEDE}"/>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864295" y="892728"/>
              <a:ext cx="5569898" cy="7394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576405</xdr:colOff>
      <xdr:row>9</xdr:row>
      <xdr:rowOff>57440</xdr:rowOff>
    </xdr:from>
    <xdr:to>
      <xdr:col>21</xdr:col>
      <xdr:colOff>187612</xdr:colOff>
      <xdr:row>13</xdr:row>
      <xdr:rowOff>129886</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145E970B-6B1A-4219-916A-32993791090D}"/>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877859" y="1670858"/>
              <a:ext cx="2672814" cy="8499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39535</xdr:colOff>
      <xdr:row>14</xdr:row>
      <xdr:rowOff>14431</xdr:rowOff>
    </xdr:from>
    <xdr:to>
      <xdr:col>26</xdr:col>
      <xdr:colOff>26096</xdr:colOff>
      <xdr:row>22</xdr:row>
      <xdr:rowOff>52192</xdr:rowOff>
    </xdr:to>
    <xdr:graphicFrame macro="">
      <xdr:nvGraphicFramePr>
        <xdr:cNvPr id="8" name="Chart 7">
          <a:extLst>
            <a:ext uri="{FF2B5EF4-FFF2-40B4-BE49-F238E27FC236}">
              <a16:creationId xmlns:a16="http://schemas.microsoft.com/office/drawing/2014/main" id="{8B520C9E-395A-43C4-BE48-8E7856119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39144</xdr:colOff>
      <xdr:row>22</xdr:row>
      <xdr:rowOff>104383</xdr:rowOff>
    </xdr:from>
    <xdr:to>
      <xdr:col>26</xdr:col>
      <xdr:colOff>52192</xdr:colOff>
      <xdr:row>39</xdr:row>
      <xdr:rowOff>186193</xdr:rowOff>
    </xdr:to>
    <xdr:graphicFrame macro="">
      <xdr:nvGraphicFramePr>
        <xdr:cNvPr id="9" name="Chart 8">
          <a:extLst>
            <a:ext uri="{FF2B5EF4-FFF2-40B4-BE49-F238E27FC236}">
              <a16:creationId xmlns:a16="http://schemas.microsoft.com/office/drawing/2014/main" id="{D645047F-99F6-44B6-9855-5DCABDD8B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219073</xdr:colOff>
      <xdr:row>12</xdr:row>
      <xdr:rowOff>142875</xdr:rowOff>
    </xdr:from>
    <xdr:to>
      <xdr:col>15</xdr:col>
      <xdr:colOff>180974</xdr:colOff>
      <xdr:row>27</xdr:row>
      <xdr:rowOff>28575</xdr:rowOff>
    </xdr:to>
    <xdr:graphicFrame macro="">
      <xdr:nvGraphicFramePr>
        <xdr:cNvPr id="2" name="Chart 1">
          <a:extLst>
            <a:ext uri="{FF2B5EF4-FFF2-40B4-BE49-F238E27FC236}">
              <a16:creationId xmlns:a16="http://schemas.microsoft.com/office/drawing/2014/main" id="{D1C1F1F7-0C7F-34E8-D97E-4E8D81DB8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209549</xdr:colOff>
      <xdr:row>5</xdr:row>
      <xdr:rowOff>47625</xdr:rowOff>
    </xdr:from>
    <xdr:to>
      <xdr:col>15</xdr:col>
      <xdr:colOff>200024</xdr:colOff>
      <xdr:row>12</xdr:row>
      <xdr:rowOff>85725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6F5D2737-307F-C1F6-DEC1-189EC5E04AD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362574" y="1000125"/>
              <a:ext cx="547687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200025</xdr:colOff>
      <xdr:row>0</xdr:row>
      <xdr:rowOff>9524</xdr:rowOff>
    </xdr:from>
    <xdr:to>
      <xdr:col>9</xdr:col>
      <xdr:colOff>200025</xdr:colOff>
      <xdr:row>5</xdr:row>
      <xdr:rowOff>9525</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1885E07C-212E-5E16-D315-F594B0961FD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5353050" y="9524"/>
              <a:ext cx="1828800" cy="952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238125</xdr:colOff>
      <xdr:row>1</xdr:row>
      <xdr:rowOff>95251</xdr:rowOff>
    </xdr:from>
    <xdr:to>
      <xdr:col>13</xdr:col>
      <xdr:colOff>219075</xdr:colOff>
      <xdr:row>5</xdr:row>
      <xdr:rowOff>1</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86276F73-75D5-1D7C-A8EA-0445FA44027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219950" y="285751"/>
              <a:ext cx="2419350" cy="666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333375</xdr:colOff>
      <xdr:row>0</xdr:row>
      <xdr:rowOff>0</xdr:rowOff>
    </xdr:from>
    <xdr:to>
      <xdr:col>16</xdr:col>
      <xdr:colOff>333375</xdr:colOff>
      <xdr:row>4</xdr:row>
      <xdr:rowOff>180975</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61E8AA16-58E4-F317-65CB-CCC78E69AAA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753600" y="0"/>
              <a:ext cx="1828800"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314325</xdr:colOff>
      <xdr:row>4</xdr:row>
      <xdr:rowOff>133350</xdr:rowOff>
    </xdr:from>
    <xdr:to>
      <xdr:col>14</xdr:col>
      <xdr:colOff>95250</xdr:colOff>
      <xdr:row>19</xdr:row>
      <xdr:rowOff>19050</xdr:rowOff>
    </xdr:to>
    <xdr:graphicFrame macro="">
      <xdr:nvGraphicFramePr>
        <xdr:cNvPr id="7" name="Chart 6">
          <a:extLst>
            <a:ext uri="{FF2B5EF4-FFF2-40B4-BE49-F238E27FC236}">
              <a16:creationId xmlns:a16="http://schemas.microsoft.com/office/drawing/2014/main" id="{AC78AD68-6A62-DD68-7E89-D4FFA88AD0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314325</xdr:colOff>
      <xdr:row>4</xdr:row>
      <xdr:rowOff>133350</xdr:rowOff>
    </xdr:from>
    <xdr:to>
      <xdr:col>14</xdr:col>
      <xdr:colOff>95250</xdr:colOff>
      <xdr:row>19</xdr:row>
      <xdr:rowOff>19050</xdr:rowOff>
    </xdr:to>
    <xdr:graphicFrame macro="">
      <xdr:nvGraphicFramePr>
        <xdr:cNvPr id="2" name="Chart 1">
          <a:extLst>
            <a:ext uri="{FF2B5EF4-FFF2-40B4-BE49-F238E27FC236}">
              <a16:creationId xmlns:a16="http://schemas.microsoft.com/office/drawing/2014/main" id="{59F6BF22-543C-4017-B015-3559DB4B9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2.903606481479" createdVersion="8" refreshedVersion="8" minRefreshableVersion="3" recordCount="1000" xr:uid="{84C4F892-DF4D-4A61-A02A-D470594F10C6}">
  <cacheSource type="worksheet">
    <worksheetSource name="cofee_orders_table"/>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892944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1A5454-655E-4B88-8FF9-DA823723489F}" name="total_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10">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pivotArea type="data" outline="0" fieldPosition="0">
        <references count="4">
          <reference field="4294967294" count="1" selected="0">
            <x v="0"/>
          </reference>
          <reference field="13" count="1" selected="0">
            <x v="1"/>
          </reference>
          <reference field="16" count="1" selected="0">
            <x v="12"/>
          </reference>
          <reference field="17" count="1" selected="0">
            <x v="1"/>
          </reference>
        </references>
      </pivotArea>
    </chartFormat>
    <chartFormat chart="1" format="5">
      <pivotArea type="data" outline="0" fieldPosition="0">
        <references count="4">
          <reference field="4294967294" count="1" selected="0">
            <x v="0"/>
          </reference>
          <reference field="13" count="1" selected="0">
            <x v="1"/>
          </reference>
          <reference field="16" count="1" selected="0">
            <x v="6"/>
          </reference>
          <reference field="17" count="1" selected="0">
            <x v="1"/>
          </reference>
        </references>
      </pivotArea>
    </chartFormat>
    <chartFormat chart="5" format="10" series="1">
      <pivotArea type="data" outline="0" fieldPosition="0">
        <references count="2">
          <reference field="4294967294" count="1" selected="0">
            <x v="0"/>
          </reference>
          <reference field="13" count="1" selected="0">
            <x v="0"/>
          </reference>
        </references>
      </pivotArea>
    </chartFormat>
    <chartFormat chart="5" format="11" series="1">
      <pivotArea type="data" outline="0" fieldPosition="0">
        <references count="2">
          <reference field="4294967294" count="1" selected="0">
            <x v="0"/>
          </reference>
          <reference field="13" count="1" selected="0">
            <x v="1"/>
          </reference>
        </references>
      </pivotArea>
    </chartFormat>
    <chartFormat chart="5" format="12" series="1">
      <pivotArea type="data" outline="0" fieldPosition="0">
        <references count="2">
          <reference field="4294967294" count="1" selected="0">
            <x v="0"/>
          </reference>
          <reference field="13" count="1" selected="0">
            <x v="2"/>
          </reference>
        </references>
      </pivotArea>
    </chartFormat>
    <chartFormat chart="5" format="1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6F9C37-B0F8-4EC0-A7C0-C50242AE1C93}" name="total_sales"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3">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70"/>
  </dataFields>
  <chartFormats count="8">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2"/>
          </reference>
        </references>
      </pivotArea>
    </chartFormat>
    <chartFormat chart="9" format="2">
      <pivotArea type="data" outline="0" fieldPosition="0">
        <references count="2">
          <reference field="4294967294" count="1" selected="0">
            <x v="0"/>
          </reference>
          <reference field="7" count="1" selected="0">
            <x v="0"/>
          </reference>
        </references>
      </pivotArea>
    </chartFormat>
    <chartFormat chart="9" format="3">
      <pivotArea type="data" outline="0" fieldPosition="0">
        <references count="2">
          <reference field="4294967294" count="1" selected="0">
            <x v="0"/>
          </reference>
          <reference field="7"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1F7E7F-C41A-4610-AFE2-BE71D4B5356A}" name="total_sales"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4">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70"/>
  </dataFields>
  <chartFormats count="4">
    <chartFormat chart="9"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12FD95D-970A-41ED-A8F6-4F49AB6747A8}" sourceName="Size">
  <pivotTables>
    <pivotTable tabId="18" name="total_sales"/>
  </pivotTables>
  <data>
    <tabular pivotCacheId="188929446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D4DB9A2-4663-49B2-9166-9E2EA293ED7A}" sourceName="Roast Type Name">
  <pivotTables>
    <pivotTable tabId="18" name="total_sales"/>
  </pivotTables>
  <data>
    <tabular pivotCacheId="188929446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0FBED98-F3AF-4B4A-A723-9A5875775316}" sourceName="Loyalty Card">
  <pivotTables>
    <pivotTable tabId="18" name="total_sales"/>
  </pivotTables>
  <data>
    <tabular pivotCacheId="188929446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2CAE107B-9452-4094-B4A9-C18D5E9BBDE1}" cache="Slicer_Size" caption="Size" columnCount="2" rowHeight="241300"/>
  <slicer name="Roast Type Name 1" xr10:uid="{21C6160E-E51C-4B5C-8CD4-A7DE4F9E38D9}" cache="Slicer_Roast_Type_Name" caption="Roast Type Name" columnCount="3" rowHeight="241300"/>
  <slicer name="Loyalty Card 1" xr10:uid="{9D2FD88C-C983-440D-B842-EA3DB5431E95}"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FCA320C-CAB8-405C-A81A-0EBB791159D1}" cache="Slicer_Size" caption="Size" columnCount="2" rowHeight="241300"/>
  <slicer name="Roast Type Name" xr10:uid="{04E78976-70FC-4461-AF48-3CB71936EEF6}" cache="Slicer_Roast_Type_Name" caption="Roast Type Name" columnCount="3" rowHeight="241300"/>
  <slicer name="Loyalty Card" xr10:uid="{835B4FDA-E56C-4016-B4DB-6A4494A9F9AB}"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22CDE9-8C1D-4E54-9110-FD81F6D6EC96}" name="cofee_orders_table" displayName="cofee_orders_table" ref="A1:P1001" totalsRowShown="0" headerRowDxfId="5">
  <autoFilter ref="A1:P1001" xr:uid="{8022CDE9-8C1D-4E54-9110-FD81F6D6EC96}"/>
  <tableColumns count="16">
    <tableColumn id="1" xr3:uid="{4492FE0E-EB1A-47A6-A914-B5472EBA433A}" name="Order ID" dataDxfId="15"/>
    <tableColumn id="2" xr3:uid="{F5AA4782-9583-439D-8076-72C8B6D2D4D1}" name="Order Date" dataDxfId="14"/>
    <tableColumn id="3" xr3:uid="{9336CF21-7412-4D45-81CD-E44DF64FACFC}" name="Customer ID" dataDxfId="13"/>
    <tableColumn id="4" xr3:uid="{8CAB009E-2C4D-4907-B3FB-8565624A3C42}" name="Product ID"/>
    <tableColumn id="5" xr3:uid="{F33E4DFE-5BB4-4C3B-8DC6-DBCD06D61873}" name="Quantity" dataDxfId="12"/>
    <tableColumn id="6" xr3:uid="{861A06C0-B930-49F9-8F06-A32E656C97F1}" name="Customer Name" dataDxfId="11">
      <calculatedColumnFormula>_xlfn.XLOOKUP(C2,customers!$A$1:$A$1001,customers!$B$1:$B$1001,,0)</calculatedColumnFormula>
    </tableColumn>
    <tableColumn id="7" xr3:uid="{514A461E-53DB-4EA1-831D-20E3DB574B77}" name="Email" dataDxfId="10">
      <calculatedColumnFormula>IF(_xlfn.XLOOKUP(C2,customers!$A$1:$A$1001,customers!$C$1:$C$1001,,0)=0,"",_xlfn.XLOOKUP(C2,customers!$A$1:$A$1001,customers!$C$1:$C$1001,,0))</calculatedColumnFormula>
    </tableColumn>
    <tableColumn id="8" xr3:uid="{C66FECA3-CA86-487D-915B-87EAE8328C5A}" name="Country" dataDxfId="9">
      <calculatedColumnFormula>_xlfn.XLOOKUP(C2,customers!$A$1:$A$1001,customers!$G$1:$G$1001,,0)</calculatedColumnFormula>
    </tableColumn>
    <tableColumn id="9" xr3:uid="{69BB55E3-21C1-4097-8F8D-F8561F52B543}" name="Coffee Type">
      <calculatedColumnFormula>INDEX(data,MATCH($D2,prod,0),MATCH(I$1,header,0))</calculatedColumnFormula>
    </tableColumn>
    <tableColumn id="10" xr3:uid="{EBBC2DB4-23C2-4C8D-8801-C32D47B0BAEE}" name="Roast Type">
      <calculatedColumnFormula>INDEX(data,MATCH($D2,prod,0),MATCH(J$1,header,0))</calculatedColumnFormula>
    </tableColumn>
    <tableColumn id="11" xr3:uid="{06870BB1-1793-42B4-AB49-FD03DE5BD785}" name="Size" dataDxfId="8">
      <calculatedColumnFormula>INDEX(data,MATCH($D2,prod,0),MATCH(K$1,header,0))</calculatedColumnFormula>
    </tableColumn>
    <tableColumn id="12" xr3:uid="{62F607F3-3E57-4838-8A81-EBF380ACB502}" name="Unit Price" dataDxfId="7">
      <calculatedColumnFormula>INDEX(data,MATCH($D2,prod,0),MATCH(L$1,header,0))</calculatedColumnFormula>
    </tableColumn>
    <tableColumn id="13" xr3:uid="{C87A46E0-6CE0-4E8A-BC98-BCD55F2219CC}" name="Sales" dataDxfId="6">
      <calculatedColumnFormula>E2*L2</calculatedColumnFormula>
    </tableColumn>
    <tableColumn id="14" xr3:uid="{12E8730C-906D-4BDC-BF1D-8C14C1730C05}" name="Coffe Type Name">
      <calculatedColumnFormula>IF(I2="Rob","Robusta",IF(I2="Exc","Excelsa",IF(I2="Ara","Arabica",IF(I2="Lib","Liberica"))))</calculatedColumnFormula>
    </tableColumn>
    <tableColumn id="15" xr3:uid="{F462B415-E190-4DDA-BDFE-BC22BA573519}" name="Roast Type Name">
      <calculatedColumnFormula array="1">_xlfn.IFS(J2="M","MEDIUM",J2="D","DARK",J2="L","LIGHT")</calculatedColumnFormula>
    </tableColumn>
    <tableColumn id="16" xr3:uid="{05F462FB-473F-4EA0-B19C-C4376F57D9CA}" name="Loyalty Card" dataDxfId="2">
      <calculatedColumnFormula>_xlfn.XLOOKUP(cofee_orders_table[[#This Row],[Customer ID]],customers!$A$2:$A$1001,customers!$I$2:$I$1001,,0)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073EACD-9FD8-4F89-9CDD-97A2A9EFA304}" sourceName="Order Date">
  <pivotTables>
    <pivotTable tabId="18" name="total_sales"/>
  </pivotTables>
  <state minimalRefreshVersion="6" lastRefreshVersion="6" pivotCacheId="188929446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0E05147-CF0E-46EC-B8F9-4F992B03BB93}" cache="NativeTimeline_Order_Date" caption="Order Date" level="2" selectionLevel="2" scrollPosition="2019-01-01T00:00:00" style="Purple Style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044258C-F397-412C-8CCC-A276E9CDC82A}" cache="NativeTimeline_Order_Date" caption="Order Date" level="2" selectionLevel="2" scrollPosition="2019-01-01T00:00:00" style="Purple Styl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194D5-55B7-40A8-8F78-B7F3938EE471}">
  <dimension ref="A1"/>
  <sheetViews>
    <sheetView tabSelected="1" zoomScale="98" zoomScaleNormal="98" workbookViewId="0">
      <selection activeCell="P9" sqref="P9"/>
    </sheetView>
  </sheetViews>
  <sheetFormatPr defaultRowHeight="15" x14ac:dyDescent="0.25"/>
  <cols>
    <col min="1" max="1" width="1.7109375" customWidth="1"/>
  </cols>
  <sheetData>
    <row r="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C7C3-A6AC-4FA6-9B17-AB73173E99CF}">
  <dimension ref="A3:F48"/>
  <sheetViews>
    <sheetView topLeftCell="C1" workbookViewId="0">
      <selection activeCell="D15" sqref="D15"/>
    </sheetView>
  </sheetViews>
  <sheetFormatPr defaultRowHeight="15" x14ac:dyDescent="0.25"/>
  <cols>
    <col min="1" max="1" width="13.140625" bestFit="1" customWidth="1"/>
    <col min="2" max="2" width="22" bestFit="1" customWidth="1"/>
    <col min="3" max="3" width="18.7109375" bestFit="1" customWidth="1"/>
    <col min="4" max="4" width="7.42578125" bestFit="1" customWidth="1"/>
    <col min="5" max="5" width="7.85546875" bestFit="1" customWidth="1"/>
    <col min="6" max="6"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6202</v>
      </c>
      <c r="C5" s="7">
        <v>186.85499999999999</v>
      </c>
      <c r="D5" s="7">
        <v>305.97000000000003</v>
      </c>
      <c r="E5" s="7">
        <v>213.15999999999997</v>
      </c>
      <c r="F5" s="7">
        <v>123</v>
      </c>
    </row>
    <row r="6" spans="1:6" x14ac:dyDescent="0.25">
      <c r="B6" t="s">
        <v>6203</v>
      </c>
      <c r="C6" s="7">
        <v>251.96499999999997</v>
      </c>
      <c r="D6" s="7">
        <v>129.46</v>
      </c>
      <c r="E6" s="7">
        <v>434.03999999999996</v>
      </c>
      <c r="F6" s="7">
        <v>171.93999999999997</v>
      </c>
    </row>
    <row r="7" spans="1:6" x14ac:dyDescent="0.25">
      <c r="B7" t="s">
        <v>6204</v>
      </c>
      <c r="C7" s="7">
        <v>224.94499999999999</v>
      </c>
      <c r="D7" s="7">
        <v>349.12</v>
      </c>
      <c r="E7" s="7">
        <v>321.04000000000002</v>
      </c>
      <c r="F7" s="7">
        <v>126.035</v>
      </c>
    </row>
    <row r="8" spans="1:6" x14ac:dyDescent="0.25">
      <c r="B8" t="s">
        <v>6205</v>
      </c>
      <c r="C8" s="7">
        <v>307.12</v>
      </c>
      <c r="D8" s="7">
        <v>681.07499999999993</v>
      </c>
      <c r="E8" s="7">
        <v>533.70499999999993</v>
      </c>
      <c r="F8" s="7">
        <v>158.85</v>
      </c>
    </row>
    <row r="9" spans="1:6" x14ac:dyDescent="0.25">
      <c r="B9" t="s">
        <v>6206</v>
      </c>
      <c r="C9" s="7">
        <v>53.664999999999992</v>
      </c>
      <c r="D9" s="7">
        <v>83.025000000000006</v>
      </c>
      <c r="E9" s="7">
        <v>193.83499999999998</v>
      </c>
      <c r="F9" s="7">
        <v>68.039999999999992</v>
      </c>
    </row>
    <row r="10" spans="1:6" x14ac:dyDescent="0.25">
      <c r="B10" t="s">
        <v>6207</v>
      </c>
      <c r="C10" s="7">
        <v>163.01999999999998</v>
      </c>
      <c r="D10" s="7">
        <v>678.3599999999999</v>
      </c>
      <c r="E10" s="7">
        <v>171.04500000000002</v>
      </c>
      <c r="F10" s="7">
        <v>372.255</v>
      </c>
    </row>
    <row r="11" spans="1:6" x14ac:dyDescent="0.25">
      <c r="B11" t="s">
        <v>6208</v>
      </c>
      <c r="C11" s="7">
        <v>345.02</v>
      </c>
      <c r="D11" s="7">
        <v>273.86999999999995</v>
      </c>
      <c r="E11" s="7">
        <v>184.12999999999997</v>
      </c>
      <c r="F11" s="7">
        <v>201.11499999999998</v>
      </c>
    </row>
    <row r="12" spans="1:6" x14ac:dyDescent="0.25">
      <c r="B12" t="s">
        <v>6209</v>
      </c>
      <c r="C12" s="7">
        <v>334.89</v>
      </c>
      <c r="D12" s="7">
        <v>70.95</v>
      </c>
      <c r="E12" s="7">
        <v>134.23000000000002</v>
      </c>
      <c r="F12" s="7">
        <v>166.27499999999998</v>
      </c>
    </row>
    <row r="13" spans="1:6" x14ac:dyDescent="0.25">
      <c r="B13" t="s">
        <v>6210</v>
      </c>
      <c r="C13" s="7">
        <v>178.70999999999998</v>
      </c>
      <c r="D13" s="7">
        <v>166.1</v>
      </c>
      <c r="E13" s="7">
        <v>439.30999999999995</v>
      </c>
      <c r="F13" s="7">
        <v>492.9</v>
      </c>
    </row>
    <row r="14" spans="1:6" x14ac:dyDescent="0.25">
      <c r="B14" t="s">
        <v>6211</v>
      </c>
      <c r="C14" s="7">
        <v>301.98500000000001</v>
      </c>
      <c r="D14" s="7">
        <v>153.76499999999999</v>
      </c>
      <c r="E14" s="7">
        <v>215.55499999999998</v>
      </c>
      <c r="F14" s="7">
        <v>213.66499999999999</v>
      </c>
    </row>
    <row r="15" spans="1:6" x14ac:dyDescent="0.25">
      <c r="B15" t="s">
        <v>6212</v>
      </c>
      <c r="C15" s="7">
        <v>312.83499999999998</v>
      </c>
      <c r="D15" s="7">
        <v>63.249999999999993</v>
      </c>
      <c r="E15" s="7">
        <v>350.89500000000004</v>
      </c>
      <c r="F15" s="7">
        <v>96.405000000000001</v>
      </c>
    </row>
    <row r="16" spans="1:6" x14ac:dyDescent="0.25">
      <c r="B16" t="s">
        <v>6213</v>
      </c>
      <c r="C16" s="7">
        <v>265.62</v>
      </c>
      <c r="D16" s="7">
        <v>526.51499999999987</v>
      </c>
      <c r="E16" s="7">
        <v>187.06</v>
      </c>
      <c r="F16" s="7">
        <v>210.58999999999997</v>
      </c>
    </row>
    <row r="17" spans="1:6" x14ac:dyDescent="0.25">
      <c r="A17" t="s">
        <v>6199</v>
      </c>
      <c r="B17" t="s">
        <v>6202</v>
      </c>
      <c r="C17" s="7">
        <v>47.25</v>
      </c>
      <c r="D17" s="7">
        <v>65.805000000000007</v>
      </c>
      <c r="E17" s="7">
        <v>274.67500000000001</v>
      </c>
      <c r="F17" s="7">
        <v>179.22</v>
      </c>
    </row>
    <row r="18" spans="1:6" x14ac:dyDescent="0.25">
      <c r="B18" t="s">
        <v>6203</v>
      </c>
      <c r="C18" s="7">
        <v>745.44999999999993</v>
      </c>
      <c r="D18" s="7">
        <v>428.88499999999999</v>
      </c>
      <c r="E18" s="7">
        <v>194.17499999999998</v>
      </c>
      <c r="F18" s="7">
        <v>429.82999999999993</v>
      </c>
    </row>
    <row r="19" spans="1:6" x14ac:dyDescent="0.25">
      <c r="B19" t="s">
        <v>6204</v>
      </c>
      <c r="C19" s="7">
        <v>130.47</v>
      </c>
      <c r="D19" s="7">
        <v>271.48500000000001</v>
      </c>
      <c r="E19" s="7">
        <v>281.20499999999998</v>
      </c>
      <c r="F19" s="7">
        <v>231.63000000000002</v>
      </c>
    </row>
    <row r="20" spans="1:6" x14ac:dyDescent="0.25">
      <c r="B20" t="s">
        <v>6205</v>
      </c>
      <c r="C20" s="7">
        <v>27</v>
      </c>
      <c r="D20" s="7">
        <v>347.26</v>
      </c>
      <c r="E20" s="7">
        <v>147.51</v>
      </c>
      <c r="F20" s="7">
        <v>240.04</v>
      </c>
    </row>
    <row r="21" spans="1:6" x14ac:dyDescent="0.25">
      <c r="B21" t="s">
        <v>6206</v>
      </c>
      <c r="C21" s="7">
        <v>255.11499999999995</v>
      </c>
      <c r="D21" s="7">
        <v>541.73</v>
      </c>
      <c r="E21" s="7">
        <v>83.43</v>
      </c>
      <c r="F21" s="7">
        <v>59.079999999999991</v>
      </c>
    </row>
    <row r="22" spans="1:6" x14ac:dyDescent="0.25">
      <c r="B22" t="s">
        <v>6207</v>
      </c>
      <c r="C22" s="7">
        <v>584.78999999999985</v>
      </c>
      <c r="D22" s="7">
        <v>357.42999999999995</v>
      </c>
      <c r="E22" s="7">
        <v>355.34</v>
      </c>
      <c r="F22" s="7">
        <v>140.88</v>
      </c>
    </row>
    <row r="23" spans="1:6" x14ac:dyDescent="0.25">
      <c r="B23" t="s">
        <v>6208</v>
      </c>
      <c r="C23" s="7">
        <v>430.62</v>
      </c>
      <c r="D23" s="7">
        <v>227.42500000000001</v>
      </c>
      <c r="E23" s="7">
        <v>236.315</v>
      </c>
      <c r="F23" s="7">
        <v>414.58499999999992</v>
      </c>
    </row>
    <row r="24" spans="1:6" x14ac:dyDescent="0.25">
      <c r="B24" t="s">
        <v>6209</v>
      </c>
      <c r="C24" s="7">
        <v>22.5</v>
      </c>
      <c r="D24" s="7">
        <v>77.72</v>
      </c>
      <c r="E24" s="7">
        <v>60.5</v>
      </c>
      <c r="F24" s="7">
        <v>139.67999999999998</v>
      </c>
    </row>
    <row r="25" spans="1:6" x14ac:dyDescent="0.25">
      <c r="B25" t="s">
        <v>6210</v>
      </c>
      <c r="C25" s="7">
        <v>126.14999999999999</v>
      </c>
      <c r="D25" s="7">
        <v>195.11</v>
      </c>
      <c r="E25" s="7">
        <v>89.13</v>
      </c>
      <c r="F25" s="7">
        <v>302.65999999999997</v>
      </c>
    </row>
    <row r="26" spans="1:6" x14ac:dyDescent="0.25">
      <c r="B26" t="s">
        <v>6211</v>
      </c>
      <c r="C26" s="7">
        <v>376.03</v>
      </c>
      <c r="D26" s="7">
        <v>523.24</v>
      </c>
      <c r="E26" s="7">
        <v>440.96499999999997</v>
      </c>
      <c r="F26" s="7">
        <v>174.46999999999997</v>
      </c>
    </row>
    <row r="27" spans="1:6" x14ac:dyDescent="0.25">
      <c r="B27" t="s">
        <v>6212</v>
      </c>
      <c r="C27" s="7">
        <v>515.17999999999995</v>
      </c>
      <c r="D27" s="7">
        <v>142.56</v>
      </c>
      <c r="E27" s="7">
        <v>347.03999999999996</v>
      </c>
      <c r="F27" s="7">
        <v>104.08499999999999</v>
      </c>
    </row>
    <row r="28" spans="1:6" x14ac:dyDescent="0.25">
      <c r="B28" t="s">
        <v>6213</v>
      </c>
      <c r="C28" s="7">
        <v>95.859999999999985</v>
      </c>
      <c r="D28" s="7">
        <v>484.76</v>
      </c>
      <c r="E28" s="7">
        <v>94.17</v>
      </c>
      <c r="F28" s="7">
        <v>77.10499999999999</v>
      </c>
    </row>
    <row r="29" spans="1:6" x14ac:dyDescent="0.25">
      <c r="A29" t="s">
        <v>6200</v>
      </c>
      <c r="B29" t="s">
        <v>6202</v>
      </c>
      <c r="C29" s="7">
        <v>258.34500000000003</v>
      </c>
      <c r="D29" s="7">
        <v>139.625</v>
      </c>
      <c r="E29" s="7">
        <v>279.52000000000004</v>
      </c>
      <c r="F29" s="7">
        <v>160.19499999999999</v>
      </c>
    </row>
    <row r="30" spans="1:6" x14ac:dyDescent="0.25">
      <c r="B30" t="s">
        <v>6203</v>
      </c>
      <c r="C30" s="7">
        <v>342.2</v>
      </c>
      <c r="D30" s="7">
        <v>284.24999999999994</v>
      </c>
      <c r="E30" s="7">
        <v>251.83</v>
      </c>
      <c r="F30" s="7">
        <v>80.550000000000011</v>
      </c>
    </row>
    <row r="31" spans="1:6" x14ac:dyDescent="0.25">
      <c r="B31" t="s">
        <v>6204</v>
      </c>
      <c r="C31" s="7">
        <v>418.30499999999989</v>
      </c>
      <c r="D31" s="7">
        <v>468.125</v>
      </c>
      <c r="E31" s="7">
        <v>405.05500000000006</v>
      </c>
      <c r="F31" s="7">
        <v>253.15499999999997</v>
      </c>
    </row>
    <row r="32" spans="1:6" x14ac:dyDescent="0.25">
      <c r="B32" t="s">
        <v>6205</v>
      </c>
      <c r="C32" s="7">
        <v>102.32999999999998</v>
      </c>
      <c r="D32" s="7">
        <v>242.14000000000001</v>
      </c>
      <c r="E32" s="7">
        <v>554.875</v>
      </c>
      <c r="F32" s="7">
        <v>106.23999999999998</v>
      </c>
    </row>
    <row r="33" spans="1:6" x14ac:dyDescent="0.25">
      <c r="B33" t="s">
        <v>6206</v>
      </c>
      <c r="C33" s="7">
        <v>234.71999999999997</v>
      </c>
      <c r="D33" s="7">
        <v>133.08000000000001</v>
      </c>
      <c r="E33" s="7">
        <v>267.2</v>
      </c>
      <c r="F33" s="7">
        <v>272.68999999999994</v>
      </c>
    </row>
    <row r="34" spans="1:6" x14ac:dyDescent="0.25">
      <c r="B34" t="s">
        <v>6207</v>
      </c>
      <c r="C34" s="7">
        <v>430.39</v>
      </c>
      <c r="D34" s="7">
        <v>136.20500000000001</v>
      </c>
      <c r="E34" s="7">
        <v>209.6</v>
      </c>
      <c r="F34" s="7">
        <v>88.334999999999994</v>
      </c>
    </row>
    <row r="35" spans="1:6" x14ac:dyDescent="0.25">
      <c r="B35" t="s">
        <v>6208</v>
      </c>
      <c r="C35" s="7">
        <v>109.005</v>
      </c>
      <c r="D35" s="7">
        <v>393.57499999999999</v>
      </c>
      <c r="E35" s="7">
        <v>61.034999999999997</v>
      </c>
      <c r="F35" s="7">
        <v>199.48999999999998</v>
      </c>
    </row>
    <row r="36" spans="1:6" x14ac:dyDescent="0.25">
      <c r="B36" t="s">
        <v>6209</v>
      </c>
      <c r="C36" s="7">
        <v>287.52499999999998</v>
      </c>
      <c r="D36" s="7">
        <v>288.67</v>
      </c>
      <c r="E36" s="7">
        <v>125.58</v>
      </c>
      <c r="F36" s="7">
        <v>374.13499999999999</v>
      </c>
    </row>
    <row r="37" spans="1:6" x14ac:dyDescent="0.25">
      <c r="B37" t="s">
        <v>6210</v>
      </c>
      <c r="C37" s="7">
        <v>840.92999999999984</v>
      </c>
      <c r="D37" s="7">
        <v>409.875</v>
      </c>
      <c r="E37" s="7">
        <v>171.32999999999998</v>
      </c>
      <c r="F37" s="7">
        <v>221.43999999999997</v>
      </c>
    </row>
    <row r="38" spans="1:6" x14ac:dyDescent="0.25">
      <c r="B38" t="s">
        <v>6211</v>
      </c>
      <c r="C38" s="7">
        <v>299.07</v>
      </c>
      <c r="D38" s="7">
        <v>260.32499999999999</v>
      </c>
      <c r="E38" s="7">
        <v>584.64</v>
      </c>
      <c r="F38" s="7">
        <v>256.36500000000001</v>
      </c>
    </row>
    <row r="39" spans="1:6" x14ac:dyDescent="0.25">
      <c r="B39" t="s">
        <v>6212</v>
      </c>
      <c r="C39" s="7">
        <v>323.32499999999999</v>
      </c>
      <c r="D39" s="7">
        <v>565.57000000000005</v>
      </c>
      <c r="E39" s="7">
        <v>537.80999999999995</v>
      </c>
      <c r="F39" s="7">
        <v>189.47499999999999</v>
      </c>
    </row>
    <row r="40" spans="1:6" x14ac:dyDescent="0.25">
      <c r="B40" t="s">
        <v>6213</v>
      </c>
      <c r="C40" s="7">
        <v>399.48499999999996</v>
      </c>
      <c r="D40" s="7">
        <v>148.19999999999999</v>
      </c>
      <c r="E40" s="7">
        <v>388.21999999999997</v>
      </c>
      <c r="F40" s="7">
        <v>212.07499999999999</v>
      </c>
    </row>
    <row r="41" spans="1:6" x14ac:dyDescent="0.25">
      <c r="A41" t="s">
        <v>6201</v>
      </c>
      <c r="B41" t="s">
        <v>6202</v>
      </c>
      <c r="C41" s="7">
        <v>112.69499999999999</v>
      </c>
      <c r="D41" s="7">
        <v>166.32</v>
      </c>
      <c r="E41" s="7">
        <v>843.71499999999992</v>
      </c>
      <c r="F41" s="7">
        <v>146.685</v>
      </c>
    </row>
    <row r="42" spans="1:6" x14ac:dyDescent="0.25">
      <c r="B42" t="s">
        <v>6203</v>
      </c>
      <c r="C42" s="7">
        <v>114.87999999999998</v>
      </c>
      <c r="D42" s="7">
        <v>133.815</v>
      </c>
      <c r="E42" s="7">
        <v>91.175000000000011</v>
      </c>
      <c r="F42" s="7">
        <v>53.759999999999991</v>
      </c>
    </row>
    <row r="43" spans="1:6" x14ac:dyDescent="0.25">
      <c r="B43" t="s">
        <v>6204</v>
      </c>
      <c r="C43" s="7">
        <v>277.76</v>
      </c>
      <c r="D43" s="7">
        <v>175.41</v>
      </c>
      <c r="E43" s="7">
        <v>462.50999999999993</v>
      </c>
      <c r="F43" s="7">
        <v>399.52499999999998</v>
      </c>
    </row>
    <row r="44" spans="1:6" x14ac:dyDescent="0.25">
      <c r="B44" t="s">
        <v>6205</v>
      </c>
      <c r="C44" s="7">
        <v>197.89499999999998</v>
      </c>
      <c r="D44" s="7">
        <v>289.755</v>
      </c>
      <c r="E44" s="7">
        <v>88.545000000000002</v>
      </c>
      <c r="F44" s="7">
        <v>200.25499999999997</v>
      </c>
    </row>
    <row r="45" spans="1:6" x14ac:dyDescent="0.25">
      <c r="B45" t="s">
        <v>6206</v>
      </c>
      <c r="C45" s="7">
        <v>193.11499999999998</v>
      </c>
      <c r="D45" s="7">
        <v>212.49499999999998</v>
      </c>
      <c r="E45" s="7">
        <v>292.29000000000002</v>
      </c>
      <c r="F45" s="7">
        <v>304.46999999999997</v>
      </c>
    </row>
    <row r="46" spans="1:6" x14ac:dyDescent="0.25">
      <c r="B46" t="s">
        <v>6207</v>
      </c>
      <c r="C46" s="7">
        <v>179.79</v>
      </c>
      <c r="D46" s="7">
        <v>426.2</v>
      </c>
      <c r="E46" s="7">
        <v>170.08999999999997</v>
      </c>
      <c r="F46" s="7">
        <v>379.31</v>
      </c>
    </row>
    <row r="47" spans="1:6" x14ac:dyDescent="0.25">
      <c r="B47" t="s">
        <v>6208</v>
      </c>
      <c r="C47" s="7">
        <v>247.28999999999996</v>
      </c>
      <c r="D47" s="7">
        <v>246.685</v>
      </c>
      <c r="E47" s="7">
        <v>271.05499999999995</v>
      </c>
      <c r="F47" s="7">
        <v>141.69999999999999</v>
      </c>
    </row>
    <row r="48" spans="1:6" x14ac:dyDescent="0.25">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A7A57-66C0-4457-9658-F7D45D55900F}">
  <dimension ref="A3:B6"/>
  <sheetViews>
    <sheetView workbookViewId="0">
      <selection activeCell="B5" sqref="B5"/>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s>
  <sheetData>
    <row r="3" spans="1:2" x14ac:dyDescent="0.25">
      <c r="A3" s="6" t="s">
        <v>7</v>
      </c>
      <c r="B3" t="s">
        <v>6220</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1E9E-2C6D-4D82-9DD0-5C1A14F1F515}">
  <dimension ref="A3:B8"/>
  <sheetViews>
    <sheetView workbookViewId="0">
      <selection activeCell="B5" sqref="B5"/>
    </sheetView>
  </sheetViews>
  <sheetFormatPr defaultRowHeight="15" x14ac:dyDescent="0.25"/>
  <cols>
    <col min="1" max="1" width="17.7109375" bestFit="1" customWidth="1"/>
    <col min="2" max="2" width="12.140625" bestFit="1" customWidth="1"/>
    <col min="3" max="3" width="7.85546875" bestFit="1" customWidth="1"/>
    <col min="4" max="6" width="8.140625" bestFit="1" customWidth="1"/>
  </cols>
  <sheetData>
    <row r="3" spans="1:2" x14ac:dyDescent="0.25">
      <c r="A3" s="6" t="s">
        <v>4</v>
      </c>
      <c r="B3" t="s">
        <v>6220</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J1" zoomScale="115" zoomScaleNormal="115" workbookViewId="0">
      <selection activeCell="P2" sqref="P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2.85546875" bestFit="1" customWidth="1"/>
    <col min="9" max="9" width="13.140625" customWidth="1"/>
    <col min="10" max="10" width="12.42578125" customWidth="1"/>
    <col min="11" max="11" width="9.28515625" customWidth="1"/>
    <col min="12" max="12" width="11.28515625" customWidth="1"/>
    <col min="13" max="13" width="9" bestFit="1" customWidth="1"/>
    <col min="14" max="14" width="17.7109375" customWidth="1"/>
    <col min="15" max="15" width="18.140625" customWidth="1"/>
    <col min="16" max="16" width="15.2851562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INDEX(data,MATCH($D2,prod,0),MATCH(I$1,header,0))</f>
        <v>Rob</v>
      </c>
      <c r="J2" t="str">
        <f>INDEX(data,MATCH($D2,prod,0),MATCH(J$1,header,0))</f>
        <v>M</v>
      </c>
      <c r="K2" s="4">
        <f>INDEX(data,MATCH($D2,prod,0),MATCH(K$1,header,0))</f>
        <v>1</v>
      </c>
      <c r="L2" s="5">
        <f>INDEX(data,MATCH($D2,prod,0),MATCH(L$1,header,0))</f>
        <v>9.9499999999999993</v>
      </c>
      <c r="M2" s="5">
        <f>E2*L2</f>
        <v>19.899999999999999</v>
      </c>
      <c r="N2" t="str">
        <f>IF(I2="Rob","Robusta",IF(I2="Exc","Excelsa",IF(I2="Ara","Arabica",IF(I2="Lib","Liberica"))))</f>
        <v>Robusta</v>
      </c>
      <c r="O2" t="str" cm="1">
        <f t="array" ref="O2">_xlfn.IFS(J2="M","MEDIUM",J2="D","DARK",J2="L","LIGHT")</f>
        <v>MEDIUM</v>
      </c>
      <c r="P2" t="str">
        <f>_xlfn.XLOOKUP(cofee_orders_table[[#This Row],[Customer ID]],customers!$A$2:$A$1001,customers!$I$2:$I$1001,,0)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INDEX(data,MATCH($D3,prod,0),MATCH(I$1,header,0))</f>
        <v>Exc</v>
      </c>
      <c r="J3" t="str">
        <f>INDEX(data,MATCH($D3,prod,0),MATCH(J$1,header,0))</f>
        <v>M</v>
      </c>
      <c r="K3" s="4">
        <f>INDEX(data,MATCH($D3,prod,0),MATCH(K$1,header,0))</f>
        <v>0.5</v>
      </c>
      <c r="L3" s="5">
        <f>INDEX(data,MATCH($D3,prod,0),MATCH(L$1,header,0))</f>
        <v>8.25</v>
      </c>
      <c r="M3" s="5">
        <f t="shared" ref="M3:M66" si="0">E3*L3</f>
        <v>41.25</v>
      </c>
      <c r="N3" t="str">
        <f t="shared" ref="N3:N66" si="1">IF(I3="Rob","Robusta",IF(I3="Exc","Excelsa",IF(I3="Ara","Arabica",IF(I3="Lib","Liberica"))))</f>
        <v>Excelsa</v>
      </c>
      <c r="O3" t="str" cm="1">
        <f t="array" ref="O3">_xlfn.IFS(J3="M","MEDIUM",J3="D","DARK",J3="L","LIGHT")</f>
        <v>MEDIUM</v>
      </c>
      <c r="P3" t="str">
        <f>_xlfn.XLOOKUP(cofee_orders_table[[#This Row],[Customer ID]],customers!$A$2:$A$1001,customers!$I$2:$I$1001,,0)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INDEX(data,MATCH($D4,prod,0),MATCH(I$1,header,0))</f>
        <v>Ara</v>
      </c>
      <c r="J4" t="str">
        <f>INDEX(data,MATCH($D4,prod,0),MATCH(J$1,header,0))</f>
        <v>L</v>
      </c>
      <c r="K4" s="4">
        <f>INDEX(data,MATCH($D4,prod,0),MATCH(K$1,header,0))</f>
        <v>1</v>
      </c>
      <c r="L4" s="5">
        <f>INDEX(data,MATCH($D4,prod,0),MATCH(L$1,header,0))</f>
        <v>12.95</v>
      </c>
      <c r="M4" s="5">
        <f t="shared" si="0"/>
        <v>12.95</v>
      </c>
      <c r="N4" t="str">
        <f t="shared" si="1"/>
        <v>Arabica</v>
      </c>
      <c r="O4" t="str" cm="1">
        <f t="array" ref="O4">_xlfn.IFS(J4="M","MEDIUM",J4="D","DARK",J4="L","LIGHT")</f>
        <v>LIGHT</v>
      </c>
      <c r="P4" t="str">
        <f>_xlfn.XLOOKUP(cofee_orders_table[[#This Row],[Customer ID]],customers!$A$2:$A$1001,customers!$I$2:$I$1001,,0)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INDEX(data,MATCH($D5,prod,0),MATCH(I$1,header,0))</f>
        <v>Exc</v>
      </c>
      <c r="J5" t="str">
        <f>INDEX(data,MATCH($D5,prod,0),MATCH(J$1,header,0))</f>
        <v>M</v>
      </c>
      <c r="K5" s="4">
        <f>INDEX(data,MATCH($D5,prod,0),MATCH(K$1,header,0))</f>
        <v>1</v>
      </c>
      <c r="L5" s="5">
        <f>INDEX(data,MATCH($D5,prod,0),MATCH(L$1,header,0))</f>
        <v>13.75</v>
      </c>
      <c r="M5" s="5">
        <f t="shared" si="0"/>
        <v>27.5</v>
      </c>
      <c r="N5" t="str">
        <f t="shared" si="1"/>
        <v>Excelsa</v>
      </c>
      <c r="O5" t="str" cm="1">
        <f t="array" ref="O5">_xlfn.IFS(J5="M","MEDIUM",J5="D","DARK",J5="L","LIGHT")</f>
        <v>MEDIUM</v>
      </c>
      <c r="P5" t="str">
        <f>_xlfn.XLOOKUP(cofee_orders_table[[#This Row],[Customer ID]],customers!$A$2:$A$1001,customers!$I$2:$I$1001,,0)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INDEX(data,MATCH($D6,prod,0),MATCH(I$1,header,0))</f>
        <v>Rob</v>
      </c>
      <c r="J6" t="str">
        <f>INDEX(data,MATCH($D6,prod,0),MATCH(J$1,header,0))</f>
        <v>L</v>
      </c>
      <c r="K6" s="4">
        <f>INDEX(data,MATCH($D6,prod,0),MATCH(K$1,header,0))</f>
        <v>2.5</v>
      </c>
      <c r="L6" s="5">
        <f>INDEX(data,MATCH($D6,prod,0),MATCH(L$1,header,0))</f>
        <v>27.484999999999996</v>
      </c>
      <c r="M6" s="5">
        <f t="shared" si="0"/>
        <v>54.969999999999992</v>
      </c>
      <c r="N6" t="str">
        <f t="shared" si="1"/>
        <v>Robusta</v>
      </c>
      <c r="O6" t="str" cm="1">
        <f t="array" ref="O6">_xlfn.IFS(J6="M","MEDIUM",J6="D","DARK",J6="L","LIGHT")</f>
        <v>LIGHT</v>
      </c>
      <c r="P6" t="str">
        <f>_xlfn.XLOOKUP(cofee_orders_table[[#This Row],[Customer ID]],customers!$A$2:$A$1001,customers!$I$2:$I$1001,,0)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INDEX(data,MATCH($D7,prod,0),MATCH(I$1,header,0))</f>
        <v>Lib</v>
      </c>
      <c r="J7" t="str">
        <f>INDEX(data,MATCH($D7,prod,0),MATCH(J$1,header,0))</f>
        <v>D</v>
      </c>
      <c r="K7" s="4">
        <f>INDEX(data,MATCH($D7,prod,0),MATCH(K$1,header,0))</f>
        <v>1</v>
      </c>
      <c r="L7" s="5">
        <f>INDEX(data,MATCH($D7,prod,0),MATCH(L$1,header,0))</f>
        <v>12.95</v>
      </c>
      <c r="M7" s="5">
        <f t="shared" si="0"/>
        <v>38.849999999999994</v>
      </c>
      <c r="N7" t="str">
        <f t="shared" si="1"/>
        <v>Liberica</v>
      </c>
      <c r="O7" t="str" cm="1">
        <f t="array" ref="O7">_xlfn.IFS(J7="M","MEDIUM",J7="D","DARK",J7="L","LIGHT")</f>
        <v>DARK</v>
      </c>
      <c r="P7" t="str">
        <f>_xlfn.XLOOKUP(cofee_orders_table[[#This Row],[Customer ID]],customers!$A$2:$A$1001,customers!$I$2:$I$1001,,0)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INDEX(data,MATCH($D8,prod,0),MATCH(I$1,header,0))</f>
        <v>Exc</v>
      </c>
      <c r="J8" t="str">
        <f>INDEX(data,MATCH($D8,prod,0),MATCH(J$1,header,0))</f>
        <v>D</v>
      </c>
      <c r="K8" s="4">
        <f>INDEX(data,MATCH($D8,prod,0),MATCH(K$1,header,0))</f>
        <v>0.5</v>
      </c>
      <c r="L8" s="5">
        <f>INDEX(data,MATCH($D8,prod,0),MATCH(L$1,header,0))</f>
        <v>7.29</v>
      </c>
      <c r="M8" s="5">
        <f t="shared" si="0"/>
        <v>21.87</v>
      </c>
      <c r="N8" t="str">
        <f t="shared" si="1"/>
        <v>Excelsa</v>
      </c>
      <c r="O8" t="str" cm="1">
        <f t="array" ref="O8">_xlfn.IFS(J8="M","MEDIUM",J8="D","DARK",J8="L","LIGHT")</f>
        <v>DARK</v>
      </c>
      <c r="P8" t="str">
        <f>_xlfn.XLOOKUP(cofee_orders_table[[#This Row],[Customer ID]],customers!$A$2:$A$1001,customers!$I$2:$I$1001,,0)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INDEX(data,MATCH($D9,prod,0),MATCH(I$1,header,0))</f>
        <v>Lib</v>
      </c>
      <c r="J9" t="str">
        <f>INDEX(data,MATCH($D9,prod,0),MATCH(J$1,header,0))</f>
        <v>L</v>
      </c>
      <c r="K9" s="4">
        <f>INDEX(data,MATCH($D9,prod,0),MATCH(K$1,header,0))</f>
        <v>0.2</v>
      </c>
      <c r="L9" s="5">
        <f>INDEX(data,MATCH($D9,prod,0),MATCH(L$1,header,0))</f>
        <v>4.7549999999999999</v>
      </c>
      <c r="M9" s="5">
        <f t="shared" si="0"/>
        <v>4.7549999999999999</v>
      </c>
      <c r="N9" t="str">
        <f t="shared" si="1"/>
        <v>Liberica</v>
      </c>
      <c r="O9" t="str" cm="1">
        <f t="array" ref="O9">_xlfn.IFS(J9="M","MEDIUM",J9="D","DARK",J9="L","LIGHT")</f>
        <v>LIGHT</v>
      </c>
      <c r="P9" t="str">
        <f>_xlfn.XLOOKUP(cofee_orders_table[[#This Row],[Customer ID]],customers!$A$2:$A$1001,customers!$I$2:$I$1001,,0)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INDEX(data,MATCH($D10,prod,0),MATCH(I$1,header,0))</f>
        <v>Rob</v>
      </c>
      <c r="J10" t="str">
        <f>INDEX(data,MATCH($D10,prod,0),MATCH(J$1,header,0))</f>
        <v>M</v>
      </c>
      <c r="K10" s="4">
        <f>INDEX(data,MATCH($D10,prod,0),MATCH(K$1,header,0))</f>
        <v>0.5</v>
      </c>
      <c r="L10" s="5">
        <f>INDEX(data,MATCH($D10,prod,0),MATCH(L$1,header,0))</f>
        <v>5.97</v>
      </c>
      <c r="M10" s="5">
        <f t="shared" si="0"/>
        <v>17.91</v>
      </c>
      <c r="N10" t="str">
        <f t="shared" si="1"/>
        <v>Robusta</v>
      </c>
      <c r="O10" t="str" cm="1">
        <f t="array" ref="O10">_xlfn.IFS(J10="M","MEDIUM",J10="D","DARK",J10="L","LIGHT")</f>
        <v>MEDIUM</v>
      </c>
      <c r="P10" t="str">
        <f>_xlfn.XLOOKUP(cofee_orders_table[[#This Row],[Customer ID]],customers!$A$2:$A$1001,customers!$I$2:$I$1001,,0)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INDEX(data,MATCH($D11,prod,0),MATCH(I$1,header,0))</f>
        <v>Rob</v>
      </c>
      <c r="J11" t="str">
        <f>INDEX(data,MATCH($D11,prod,0),MATCH(J$1,header,0))</f>
        <v>M</v>
      </c>
      <c r="K11" s="4">
        <f>INDEX(data,MATCH($D11,prod,0),MATCH(K$1,header,0))</f>
        <v>0.5</v>
      </c>
      <c r="L11" s="5">
        <f>INDEX(data,MATCH($D11,prod,0),MATCH(L$1,header,0))</f>
        <v>5.97</v>
      </c>
      <c r="M11" s="5">
        <f t="shared" si="0"/>
        <v>5.97</v>
      </c>
      <c r="N11" t="str">
        <f t="shared" si="1"/>
        <v>Robusta</v>
      </c>
      <c r="O11" t="str" cm="1">
        <f t="array" ref="O11">_xlfn.IFS(J11="M","MEDIUM",J11="D","DARK",J11="L","LIGHT")</f>
        <v>MEDIUM</v>
      </c>
      <c r="P11" t="str">
        <f>_xlfn.XLOOKUP(cofee_orders_table[[#This Row],[Customer ID]],customers!$A$2:$A$1001,customers!$I$2:$I$1001,,0)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INDEX(data,MATCH($D12,prod,0),MATCH(I$1,header,0))</f>
        <v>Ara</v>
      </c>
      <c r="J12" t="str">
        <f>INDEX(data,MATCH($D12,prod,0),MATCH(J$1,header,0))</f>
        <v>D</v>
      </c>
      <c r="K12" s="4">
        <f>INDEX(data,MATCH($D12,prod,0),MATCH(K$1,header,0))</f>
        <v>1</v>
      </c>
      <c r="L12" s="5">
        <f>INDEX(data,MATCH($D12,prod,0),MATCH(L$1,header,0))</f>
        <v>9.9499999999999993</v>
      </c>
      <c r="M12" s="5">
        <f t="shared" si="0"/>
        <v>39.799999999999997</v>
      </c>
      <c r="N12" t="str">
        <f t="shared" si="1"/>
        <v>Arabica</v>
      </c>
      <c r="O12" t="str" cm="1">
        <f t="array" ref="O12">_xlfn.IFS(J12="M","MEDIUM",J12="D","DARK",J12="L","LIGHT")</f>
        <v>DARK</v>
      </c>
      <c r="P12" t="str">
        <f>_xlfn.XLOOKUP(cofee_orders_table[[#This Row],[Customer ID]],customers!$A$2:$A$1001,customers!$I$2:$I$1001,,0)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INDEX(data,MATCH($D13,prod,0),MATCH(I$1,header,0))</f>
        <v>Exc</v>
      </c>
      <c r="J13" t="str">
        <f>INDEX(data,MATCH($D13,prod,0),MATCH(J$1,header,0))</f>
        <v>L</v>
      </c>
      <c r="K13" s="4">
        <f>INDEX(data,MATCH($D13,prod,0),MATCH(K$1,header,0))</f>
        <v>2.5</v>
      </c>
      <c r="L13" s="5">
        <f>INDEX(data,MATCH($D13,prod,0),MATCH(L$1,header,0))</f>
        <v>34.154999999999994</v>
      </c>
      <c r="M13" s="5">
        <f t="shared" si="0"/>
        <v>170.77499999999998</v>
      </c>
      <c r="N13" t="str">
        <f t="shared" si="1"/>
        <v>Excelsa</v>
      </c>
      <c r="O13" t="str" cm="1">
        <f t="array" ref="O13">_xlfn.IFS(J13="M","MEDIUM",J13="D","DARK",J13="L","LIGHT")</f>
        <v>LIGHT</v>
      </c>
      <c r="P13" t="str">
        <f>_xlfn.XLOOKUP(cofee_orders_table[[#This Row],[Customer ID]],customers!$A$2:$A$1001,customers!$I$2:$I$1001,,0)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INDEX(data,MATCH($D14,prod,0),MATCH(I$1,header,0))</f>
        <v>Rob</v>
      </c>
      <c r="J14" t="str">
        <f>INDEX(data,MATCH($D14,prod,0),MATCH(J$1,header,0))</f>
        <v>M</v>
      </c>
      <c r="K14" s="4">
        <f>INDEX(data,MATCH($D14,prod,0),MATCH(K$1,header,0))</f>
        <v>1</v>
      </c>
      <c r="L14" s="5">
        <f>INDEX(data,MATCH($D14,prod,0),MATCH(L$1,header,0))</f>
        <v>9.9499999999999993</v>
      </c>
      <c r="M14" s="5">
        <f t="shared" si="0"/>
        <v>49.75</v>
      </c>
      <c r="N14" t="str">
        <f t="shared" si="1"/>
        <v>Robusta</v>
      </c>
      <c r="O14" t="str" cm="1">
        <f t="array" ref="O14">_xlfn.IFS(J14="M","MEDIUM",J14="D","DARK",J14="L","LIGHT")</f>
        <v>MEDIUM</v>
      </c>
      <c r="P14" t="str">
        <f>_xlfn.XLOOKUP(cofee_orders_table[[#This Row],[Customer ID]],customers!$A$2:$A$1001,customers!$I$2:$I$1001,,0)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INDEX(data,MATCH($D15,prod,0),MATCH(I$1,header,0))</f>
        <v>Rob</v>
      </c>
      <c r="J15" t="str">
        <f>INDEX(data,MATCH($D15,prod,0),MATCH(J$1,header,0))</f>
        <v>D</v>
      </c>
      <c r="K15" s="4">
        <f>INDEX(data,MATCH($D15,prod,0),MATCH(K$1,header,0))</f>
        <v>2.5</v>
      </c>
      <c r="L15" s="5">
        <f>INDEX(data,MATCH($D15,prod,0),MATCH(L$1,header,0))</f>
        <v>20.584999999999997</v>
      </c>
      <c r="M15" s="5">
        <f t="shared" si="0"/>
        <v>41.169999999999995</v>
      </c>
      <c r="N15" t="str">
        <f t="shared" si="1"/>
        <v>Robusta</v>
      </c>
      <c r="O15" t="str" cm="1">
        <f t="array" ref="O15">_xlfn.IFS(J15="M","MEDIUM",J15="D","DARK",J15="L","LIGHT")</f>
        <v>DARK</v>
      </c>
      <c r="P15" t="str">
        <f>_xlfn.XLOOKUP(cofee_orders_table[[#This Row],[Customer ID]],customers!$A$2:$A$1001,customers!$I$2:$I$1001,,0)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INDEX(data,MATCH($D16,prod,0),MATCH(I$1,header,0))</f>
        <v>Lib</v>
      </c>
      <c r="J16" t="str">
        <f>INDEX(data,MATCH($D16,prod,0),MATCH(J$1,header,0))</f>
        <v>D</v>
      </c>
      <c r="K16" s="4">
        <f>INDEX(data,MATCH($D16,prod,0),MATCH(K$1,header,0))</f>
        <v>0.2</v>
      </c>
      <c r="L16" s="5">
        <f>INDEX(data,MATCH($D16,prod,0),MATCH(L$1,header,0))</f>
        <v>3.8849999999999998</v>
      </c>
      <c r="M16" s="5">
        <f t="shared" si="0"/>
        <v>11.654999999999999</v>
      </c>
      <c r="N16" t="str">
        <f t="shared" si="1"/>
        <v>Liberica</v>
      </c>
      <c r="O16" t="str" cm="1">
        <f t="array" ref="O16">_xlfn.IFS(J16="M","MEDIUM",J16="D","DARK",J16="L","LIGHT")</f>
        <v>DARK</v>
      </c>
      <c r="P16" t="str">
        <f>_xlfn.XLOOKUP(cofee_orders_table[[#This Row],[Customer ID]],customers!$A$2:$A$1001,customers!$I$2:$I$1001,,0)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INDEX(data,MATCH($D17,prod,0),MATCH(I$1,header,0))</f>
        <v>Rob</v>
      </c>
      <c r="J17" t="str">
        <f>INDEX(data,MATCH($D17,prod,0),MATCH(J$1,header,0))</f>
        <v>M</v>
      </c>
      <c r="K17" s="4">
        <f>INDEX(data,MATCH($D17,prod,0),MATCH(K$1,header,0))</f>
        <v>2.5</v>
      </c>
      <c r="L17" s="5">
        <f>INDEX(data,MATCH($D17,prod,0),MATCH(L$1,header,0))</f>
        <v>22.884999999999998</v>
      </c>
      <c r="M17" s="5">
        <f t="shared" si="0"/>
        <v>114.42499999999998</v>
      </c>
      <c r="N17" t="str">
        <f t="shared" si="1"/>
        <v>Robusta</v>
      </c>
      <c r="O17" t="str" cm="1">
        <f t="array" ref="O17">_xlfn.IFS(J17="M","MEDIUM",J17="D","DARK",J17="L","LIGHT")</f>
        <v>MEDIUM</v>
      </c>
      <c r="P17" t="str">
        <f>_xlfn.XLOOKUP(cofee_orders_table[[#This Row],[Customer ID]],customers!$A$2:$A$1001,customers!$I$2:$I$1001,,0)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INDEX(data,MATCH($D18,prod,0),MATCH(I$1,header,0))</f>
        <v>Ara</v>
      </c>
      <c r="J18" t="str">
        <f>INDEX(data,MATCH($D18,prod,0),MATCH(J$1,header,0))</f>
        <v>M</v>
      </c>
      <c r="K18" s="4">
        <f>INDEX(data,MATCH($D18,prod,0),MATCH(K$1,header,0))</f>
        <v>0.2</v>
      </c>
      <c r="L18" s="5">
        <f>INDEX(data,MATCH($D18,prod,0),MATCH(L$1,header,0))</f>
        <v>3.375</v>
      </c>
      <c r="M18" s="5">
        <f t="shared" si="0"/>
        <v>20.25</v>
      </c>
      <c r="N18" t="str">
        <f t="shared" si="1"/>
        <v>Arabica</v>
      </c>
      <c r="O18" t="str" cm="1">
        <f t="array" ref="O18">_xlfn.IFS(J18="M","MEDIUM",J18="D","DARK",J18="L","LIGHT")</f>
        <v>MEDIUM</v>
      </c>
      <c r="P18" t="str">
        <f>_xlfn.XLOOKUP(cofee_orders_table[[#This Row],[Customer ID]],customers!$A$2:$A$1001,customers!$I$2:$I$1001,,0)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INDEX(data,MATCH($D19,prod,0),MATCH(I$1,header,0))</f>
        <v>Ara</v>
      </c>
      <c r="J19" t="str">
        <f>INDEX(data,MATCH($D19,prod,0),MATCH(J$1,header,0))</f>
        <v>L</v>
      </c>
      <c r="K19" s="4">
        <f>INDEX(data,MATCH($D19,prod,0),MATCH(K$1,header,0))</f>
        <v>1</v>
      </c>
      <c r="L19" s="5">
        <f>INDEX(data,MATCH($D19,prod,0),MATCH(L$1,header,0))</f>
        <v>12.95</v>
      </c>
      <c r="M19" s="5">
        <f t="shared" si="0"/>
        <v>77.699999999999989</v>
      </c>
      <c r="N19" t="str">
        <f t="shared" si="1"/>
        <v>Arabica</v>
      </c>
      <c r="O19" t="str" cm="1">
        <f t="array" ref="O19">_xlfn.IFS(J19="M","MEDIUM",J19="D","DARK",J19="L","LIGHT")</f>
        <v>LIGHT</v>
      </c>
      <c r="P19" t="str">
        <f>_xlfn.XLOOKUP(cofee_orders_table[[#This Row],[Customer ID]],customers!$A$2:$A$1001,customers!$I$2:$I$1001,,0)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INDEX(data,MATCH($D20,prod,0),MATCH(I$1,header,0))</f>
        <v>Rob</v>
      </c>
      <c r="J20" t="str">
        <f>INDEX(data,MATCH($D20,prod,0),MATCH(J$1,header,0))</f>
        <v>D</v>
      </c>
      <c r="K20" s="4">
        <f>INDEX(data,MATCH($D20,prod,0),MATCH(K$1,header,0))</f>
        <v>2.5</v>
      </c>
      <c r="L20" s="5">
        <f>INDEX(data,MATCH($D20,prod,0),MATCH(L$1,header,0))</f>
        <v>20.584999999999997</v>
      </c>
      <c r="M20" s="5">
        <f t="shared" si="0"/>
        <v>82.339999999999989</v>
      </c>
      <c r="N20" t="str">
        <f t="shared" si="1"/>
        <v>Robusta</v>
      </c>
      <c r="O20" t="str" cm="1">
        <f t="array" ref="O20">_xlfn.IFS(J20="M","MEDIUM",J20="D","DARK",J20="L","LIGHT")</f>
        <v>DARK</v>
      </c>
      <c r="P20" t="str">
        <f>_xlfn.XLOOKUP(cofee_orders_table[[#This Row],[Customer ID]],customers!$A$2:$A$1001,customers!$I$2:$I$1001,,0)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INDEX(data,MATCH($D21,prod,0),MATCH(I$1,header,0))</f>
        <v>Ara</v>
      </c>
      <c r="J21" t="str">
        <f>INDEX(data,MATCH($D21,prod,0),MATCH(J$1,header,0))</f>
        <v>M</v>
      </c>
      <c r="K21" s="4">
        <f>INDEX(data,MATCH($D21,prod,0),MATCH(K$1,header,0))</f>
        <v>0.2</v>
      </c>
      <c r="L21" s="5">
        <f>INDEX(data,MATCH($D21,prod,0),MATCH(L$1,header,0))</f>
        <v>3.375</v>
      </c>
      <c r="M21" s="5">
        <f t="shared" si="0"/>
        <v>16.875</v>
      </c>
      <c r="N21" t="str">
        <f t="shared" si="1"/>
        <v>Arabica</v>
      </c>
      <c r="O21" t="str" cm="1">
        <f t="array" ref="O21">_xlfn.IFS(J21="M","MEDIUM",J21="D","DARK",J21="L","LIGHT")</f>
        <v>MEDIUM</v>
      </c>
      <c r="P21" t="str">
        <f>_xlfn.XLOOKUP(cofee_orders_table[[#This Row],[Customer ID]],customers!$A$2:$A$1001,customers!$I$2:$I$1001,,0)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INDEX(data,MATCH($D22,prod,0),MATCH(I$1,header,0))</f>
        <v>Exc</v>
      </c>
      <c r="J22" t="str">
        <f>INDEX(data,MATCH($D22,prod,0),MATCH(J$1,header,0))</f>
        <v>D</v>
      </c>
      <c r="K22" s="4">
        <f>INDEX(data,MATCH($D22,prod,0),MATCH(K$1,header,0))</f>
        <v>0.2</v>
      </c>
      <c r="L22" s="5">
        <f>INDEX(data,MATCH($D22,prod,0),MATCH(L$1,header,0))</f>
        <v>3.645</v>
      </c>
      <c r="M22" s="5">
        <f t="shared" si="0"/>
        <v>14.58</v>
      </c>
      <c r="N22" t="str">
        <f t="shared" si="1"/>
        <v>Excelsa</v>
      </c>
      <c r="O22" t="str" cm="1">
        <f t="array" ref="O22">_xlfn.IFS(J22="M","MEDIUM",J22="D","DARK",J22="L","LIGHT")</f>
        <v>DARK</v>
      </c>
      <c r="P22" t="str">
        <f>_xlfn.XLOOKUP(cofee_orders_table[[#This Row],[Customer ID]],customers!$A$2:$A$1001,customers!$I$2:$I$1001,,0)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INDEX(data,MATCH($D23,prod,0),MATCH(I$1,header,0))</f>
        <v>Ara</v>
      </c>
      <c r="J23" t="str">
        <f>INDEX(data,MATCH($D23,prod,0),MATCH(J$1,header,0))</f>
        <v>D</v>
      </c>
      <c r="K23" s="4">
        <f>INDEX(data,MATCH($D23,prod,0),MATCH(K$1,header,0))</f>
        <v>0.2</v>
      </c>
      <c r="L23" s="5">
        <f>INDEX(data,MATCH($D23,prod,0),MATCH(L$1,header,0))</f>
        <v>2.9849999999999999</v>
      </c>
      <c r="M23" s="5">
        <f t="shared" si="0"/>
        <v>17.91</v>
      </c>
      <c r="N23" t="str">
        <f t="shared" si="1"/>
        <v>Arabica</v>
      </c>
      <c r="O23" t="str" cm="1">
        <f t="array" ref="O23">_xlfn.IFS(J23="M","MEDIUM",J23="D","DARK",J23="L","LIGHT")</f>
        <v>DARK</v>
      </c>
      <c r="P23" t="str">
        <f>_xlfn.XLOOKUP(cofee_orders_table[[#This Row],[Customer ID]],customers!$A$2:$A$1001,customers!$I$2:$I$1001,,0)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INDEX(data,MATCH($D24,prod,0),MATCH(I$1,header,0))</f>
        <v>Rob</v>
      </c>
      <c r="J24" t="str">
        <f>INDEX(data,MATCH($D24,prod,0),MATCH(J$1,header,0))</f>
        <v>M</v>
      </c>
      <c r="K24" s="4">
        <f>INDEX(data,MATCH($D24,prod,0),MATCH(K$1,header,0))</f>
        <v>2.5</v>
      </c>
      <c r="L24" s="5">
        <f>INDEX(data,MATCH($D24,prod,0),MATCH(L$1,header,0))</f>
        <v>22.884999999999998</v>
      </c>
      <c r="M24" s="5">
        <f t="shared" si="0"/>
        <v>91.539999999999992</v>
      </c>
      <c r="N24" t="str">
        <f t="shared" si="1"/>
        <v>Robusta</v>
      </c>
      <c r="O24" t="str" cm="1">
        <f t="array" ref="O24">_xlfn.IFS(J24="M","MEDIUM",J24="D","DARK",J24="L","LIGHT")</f>
        <v>MEDIUM</v>
      </c>
      <c r="P24" t="str">
        <f>_xlfn.XLOOKUP(cofee_orders_table[[#This Row],[Customer ID]],customers!$A$2:$A$1001,customers!$I$2:$I$1001,,0)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INDEX(data,MATCH($D25,prod,0),MATCH(I$1,header,0))</f>
        <v>Ara</v>
      </c>
      <c r="J25" t="str">
        <f>INDEX(data,MATCH($D25,prod,0),MATCH(J$1,header,0))</f>
        <v>D</v>
      </c>
      <c r="K25" s="4">
        <f>INDEX(data,MATCH($D25,prod,0),MATCH(K$1,header,0))</f>
        <v>0.2</v>
      </c>
      <c r="L25" s="5">
        <f>INDEX(data,MATCH($D25,prod,0),MATCH(L$1,header,0))</f>
        <v>2.9849999999999999</v>
      </c>
      <c r="M25" s="5">
        <f t="shared" si="0"/>
        <v>11.94</v>
      </c>
      <c r="N25" t="str">
        <f t="shared" si="1"/>
        <v>Arabica</v>
      </c>
      <c r="O25" t="str" cm="1">
        <f t="array" ref="O25">_xlfn.IFS(J25="M","MEDIUM",J25="D","DARK",J25="L","LIGHT")</f>
        <v>DARK</v>
      </c>
      <c r="P25" t="str">
        <f>_xlfn.XLOOKUP(cofee_orders_table[[#This Row],[Customer ID]],customers!$A$2:$A$1001,customers!$I$2:$I$1001,,0)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INDEX(data,MATCH($D26,prod,0),MATCH(I$1,header,0))</f>
        <v>Ara</v>
      </c>
      <c r="J26" t="str">
        <f>INDEX(data,MATCH($D26,prod,0),MATCH(J$1,header,0))</f>
        <v>M</v>
      </c>
      <c r="K26" s="4">
        <f>INDEX(data,MATCH($D26,prod,0),MATCH(K$1,header,0))</f>
        <v>1</v>
      </c>
      <c r="L26" s="5">
        <f>INDEX(data,MATCH($D26,prod,0),MATCH(L$1,header,0))</f>
        <v>11.25</v>
      </c>
      <c r="M26" s="5">
        <f t="shared" si="0"/>
        <v>11.25</v>
      </c>
      <c r="N26" t="str">
        <f t="shared" si="1"/>
        <v>Arabica</v>
      </c>
      <c r="O26" t="str" cm="1">
        <f t="array" ref="O26">_xlfn.IFS(J26="M","MEDIUM",J26="D","DARK",J26="L","LIGHT")</f>
        <v>MEDIUM</v>
      </c>
      <c r="P26" t="str">
        <f>_xlfn.XLOOKUP(cofee_orders_table[[#This Row],[Customer ID]],customers!$A$2:$A$1001,customers!$I$2:$I$1001,,0)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INDEX(data,MATCH($D27,prod,0),MATCH(I$1,header,0))</f>
        <v>Exc</v>
      </c>
      <c r="J27" t="str">
        <f>INDEX(data,MATCH($D27,prod,0),MATCH(J$1,header,0))</f>
        <v>M</v>
      </c>
      <c r="K27" s="4">
        <f>INDEX(data,MATCH($D27,prod,0),MATCH(K$1,header,0))</f>
        <v>0.2</v>
      </c>
      <c r="L27" s="5">
        <f>INDEX(data,MATCH($D27,prod,0),MATCH(L$1,header,0))</f>
        <v>4.125</v>
      </c>
      <c r="M27" s="5">
        <f t="shared" si="0"/>
        <v>12.375</v>
      </c>
      <c r="N27" t="str">
        <f t="shared" si="1"/>
        <v>Excelsa</v>
      </c>
      <c r="O27" t="str" cm="1">
        <f t="array" ref="O27">_xlfn.IFS(J27="M","MEDIUM",J27="D","DARK",J27="L","LIGHT")</f>
        <v>MEDIUM</v>
      </c>
      <c r="P27" t="str">
        <f>_xlfn.XLOOKUP(cofee_orders_table[[#This Row],[Customer ID]],customers!$A$2:$A$1001,customers!$I$2:$I$1001,,0)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INDEX(data,MATCH($D28,prod,0),MATCH(I$1,header,0))</f>
        <v>Ara</v>
      </c>
      <c r="J28" t="str">
        <f>INDEX(data,MATCH($D28,prod,0),MATCH(J$1,header,0))</f>
        <v>M</v>
      </c>
      <c r="K28" s="4">
        <f>INDEX(data,MATCH($D28,prod,0),MATCH(K$1,header,0))</f>
        <v>0.5</v>
      </c>
      <c r="L28" s="5">
        <f>INDEX(data,MATCH($D28,prod,0),MATCH(L$1,header,0))</f>
        <v>6.75</v>
      </c>
      <c r="M28" s="5">
        <f t="shared" si="0"/>
        <v>27</v>
      </c>
      <c r="N28" t="str">
        <f t="shared" si="1"/>
        <v>Arabica</v>
      </c>
      <c r="O28" t="str" cm="1">
        <f t="array" ref="O28">_xlfn.IFS(J28="M","MEDIUM",J28="D","DARK",J28="L","LIGHT")</f>
        <v>MEDIUM</v>
      </c>
      <c r="P28" t="str">
        <f>_xlfn.XLOOKUP(cofee_orders_table[[#This Row],[Customer ID]],customers!$A$2:$A$1001,customers!$I$2:$I$1001,,0)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INDEX(data,MATCH($D29,prod,0),MATCH(I$1,header,0))</f>
        <v>Ara</v>
      </c>
      <c r="J29" t="str">
        <f>INDEX(data,MATCH($D29,prod,0),MATCH(J$1,header,0))</f>
        <v>M</v>
      </c>
      <c r="K29" s="4">
        <f>INDEX(data,MATCH($D29,prod,0),MATCH(K$1,header,0))</f>
        <v>0.2</v>
      </c>
      <c r="L29" s="5">
        <f>INDEX(data,MATCH($D29,prod,0),MATCH(L$1,header,0))</f>
        <v>3.375</v>
      </c>
      <c r="M29" s="5">
        <f t="shared" si="0"/>
        <v>16.875</v>
      </c>
      <c r="N29" t="str">
        <f t="shared" si="1"/>
        <v>Arabica</v>
      </c>
      <c r="O29" t="str" cm="1">
        <f t="array" ref="O29">_xlfn.IFS(J29="M","MEDIUM",J29="D","DARK",J29="L","LIGHT")</f>
        <v>MEDIUM</v>
      </c>
      <c r="P29" t="str">
        <f>_xlfn.XLOOKUP(cofee_orders_table[[#This Row],[Customer ID]],customers!$A$2:$A$1001,customers!$I$2:$I$1001,,0)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INDEX(data,MATCH($D30,prod,0),MATCH(I$1,header,0))</f>
        <v>Ara</v>
      </c>
      <c r="J30" t="str">
        <f>INDEX(data,MATCH($D30,prod,0),MATCH(J$1,header,0))</f>
        <v>D</v>
      </c>
      <c r="K30" s="4">
        <f>INDEX(data,MATCH($D30,prod,0),MATCH(K$1,header,0))</f>
        <v>0.5</v>
      </c>
      <c r="L30" s="5">
        <f>INDEX(data,MATCH($D30,prod,0),MATCH(L$1,header,0))</f>
        <v>5.97</v>
      </c>
      <c r="M30" s="5">
        <f t="shared" si="0"/>
        <v>17.91</v>
      </c>
      <c r="N30" t="str">
        <f t="shared" si="1"/>
        <v>Arabica</v>
      </c>
      <c r="O30" t="str" cm="1">
        <f t="array" ref="O30">_xlfn.IFS(J30="M","MEDIUM",J30="D","DARK",J30="L","LIGHT")</f>
        <v>DARK</v>
      </c>
      <c r="P30" t="str">
        <f>_xlfn.XLOOKUP(cofee_orders_table[[#This Row],[Customer ID]],customers!$A$2:$A$1001,customers!$I$2:$I$1001,,0)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INDEX(data,MATCH($D31,prod,0),MATCH(I$1,header,0))</f>
        <v>Ara</v>
      </c>
      <c r="J31" t="str">
        <f>INDEX(data,MATCH($D31,prod,0),MATCH(J$1,header,0))</f>
        <v>D</v>
      </c>
      <c r="K31" s="4">
        <f>INDEX(data,MATCH($D31,prod,0),MATCH(K$1,header,0))</f>
        <v>1</v>
      </c>
      <c r="L31" s="5">
        <f>INDEX(data,MATCH($D31,prod,0),MATCH(L$1,header,0))</f>
        <v>9.9499999999999993</v>
      </c>
      <c r="M31" s="5">
        <f t="shared" si="0"/>
        <v>39.799999999999997</v>
      </c>
      <c r="N31" t="str">
        <f t="shared" si="1"/>
        <v>Arabica</v>
      </c>
      <c r="O31" t="str" cm="1">
        <f t="array" ref="O31">_xlfn.IFS(J31="M","MEDIUM",J31="D","DARK",J31="L","LIGHT")</f>
        <v>DARK</v>
      </c>
      <c r="P31" t="str">
        <f>_xlfn.XLOOKUP(cofee_orders_table[[#This Row],[Customer ID]],customers!$A$2:$A$1001,customers!$I$2:$I$1001,,0)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INDEX(data,MATCH($D32,prod,0),MATCH(I$1,header,0))</f>
        <v>Lib</v>
      </c>
      <c r="J32" t="str">
        <f>INDEX(data,MATCH($D32,prod,0),MATCH(J$1,header,0))</f>
        <v>M</v>
      </c>
      <c r="K32" s="4">
        <f>INDEX(data,MATCH($D32,prod,0),MATCH(K$1,header,0))</f>
        <v>0.2</v>
      </c>
      <c r="L32" s="5">
        <f>INDEX(data,MATCH($D32,prod,0),MATCH(L$1,header,0))</f>
        <v>4.3650000000000002</v>
      </c>
      <c r="M32" s="5">
        <f t="shared" si="0"/>
        <v>21.825000000000003</v>
      </c>
      <c r="N32" t="str">
        <f t="shared" si="1"/>
        <v>Liberica</v>
      </c>
      <c r="O32" t="str" cm="1">
        <f t="array" ref="O32">_xlfn.IFS(J32="M","MEDIUM",J32="D","DARK",J32="L","LIGHT")</f>
        <v>MEDIUM</v>
      </c>
      <c r="P32" t="str">
        <f>_xlfn.XLOOKUP(cofee_orders_table[[#This Row],[Customer ID]],customers!$A$2:$A$1001,customers!$I$2:$I$1001,,0)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INDEX(data,MATCH($D33,prod,0),MATCH(I$1,header,0))</f>
        <v>Ara</v>
      </c>
      <c r="J33" t="str">
        <f>INDEX(data,MATCH($D33,prod,0),MATCH(J$1,header,0))</f>
        <v>D</v>
      </c>
      <c r="K33" s="4">
        <f>INDEX(data,MATCH($D33,prod,0),MATCH(K$1,header,0))</f>
        <v>0.5</v>
      </c>
      <c r="L33" s="5">
        <f>INDEX(data,MATCH($D33,prod,0),MATCH(L$1,header,0))</f>
        <v>5.97</v>
      </c>
      <c r="M33" s="5">
        <f t="shared" si="0"/>
        <v>35.82</v>
      </c>
      <c r="N33" t="str">
        <f t="shared" si="1"/>
        <v>Arabica</v>
      </c>
      <c r="O33" t="str" cm="1">
        <f t="array" ref="O33">_xlfn.IFS(J33="M","MEDIUM",J33="D","DARK",J33="L","LIGHT")</f>
        <v>DARK</v>
      </c>
      <c r="P33" t="str">
        <f>_xlfn.XLOOKUP(cofee_orders_table[[#This Row],[Customer ID]],customers!$A$2:$A$1001,customers!$I$2:$I$1001,,0)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INDEX(data,MATCH($D34,prod,0),MATCH(I$1,header,0))</f>
        <v>Lib</v>
      </c>
      <c r="J34" t="str">
        <f>INDEX(data,MATCH($D34,prod,0),MATCH(J$1,header,0))</f>
        <v>M</v>
      </c>
      <c r="K34" s="4">
        <f>INDEX(data,MATCH($D34,prod,0),MATCH(K$1,header,0))</f>
        <v>0.5</v>
      </c>
      <c r="L34" s="5">
        <f>INDEX(data,MATCH($D34,prod,0),MATCH(L$1,header,0))</f>
        <v>8.73</v>
      </c>
      <c r="M34" s="5">
        <f t="shared" si="0"/>
        <v>52.38</v>
      </c>
      <c r="N34" t="str">
        <f t="shared" si="1"/>
        <v>Liberica</v>
      </c>
      <c r="O34" t="str" cm="1">
        <f t="array" ref="O34">_xlfn.IFS(J34="M","MEDIUM",J34="D","DARK",J34="L","LIGHT")</f>
        <v>MEDIUM</v>
      </c>
      <c r="P34" t="str">
        <f>_xlfn.XLOOKUP(cofee_orders_table[[#This Row],[Customer ID]],customers!$A$2:$A$1001,customers!$I$2:$I$1001,,0)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INDEX(data,MATCH($D35,prod,0),MATCH(I$1,header,0))</f>
        <v>Lib</v>
      </c>
      <c r="J35" t="str">
        <f>INDEX(data,MATCH($D35,prod,0),MATCH(J$1,header,0))</f>
        <v>L</v>
      </c>
      <c r="K35" s="4">
        <f>INDEX(data,MATCH($D35,prod,0),MATCH(K$1,header,0))</f>
        <v>0.2</v>
      </c>
      <c r="L35" s="5">
        <f>INDEX(data,MATCH($D35,prod,0),MATCH(L$1,header,0))</f>
        <v>4.7549999999999999</v>
      </c>
      <c r="M35" s="5">
        <f t="shared" si="0"/>
        <v>23.774999999999999</v>
      </c>
      <c r="N35" t="str">
        <f t="shared" si="1"/>
        <v>Liberica</v>
      </c>
      <c r="O35" t="str" cm="1">
        <f t="array" ref="O35">_xlfn.IFS(J35="M","MEDIUM",J35="D","DARK",J35="L","LIGHT")</f>
        <v>LIGHT</v>
      </c>
      <c r="P35" t="str">
        <f>_xlfn.XLOOKUP(cofee_orders_table[[#This Row],[Customer ID]],customers!$A$2:$A$1001,customers!$I$2:$I$1001,,0)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INDEX(data,MATCH($D36,prod,0),MATCH(I$1,header,0))</f>
        <v>Lib</v>
      </c>
      <c r="J36" t="str">
        <f>INDEX(data,MATCH($D36,prod,0),MATCH(J$1,header,0))</f>
        <v>L</v>
      </c>
      <c r="K36" s="4">
        <f>INDEX(data,MATCH($D36,prod,0),MATCH(K$1,header,0))</f>
        <v>0.5</v>
      </c>
      <c r="L36" s="5">
        <f>INDEX(data,MATCH($D36,prod,0),MATCH(L$1,header,0))</f>
        <v>9.51</v>
      </c>
      <c r="M36" s="5">
        <f t="shared" si="0"/>
        <v>57.06</v>
      </c>
      <c r="N36" t="str">
        <f t="shared" si="1"/>
        <v>Liberica</v>
      </c>
      <c r="O36" t="str" cm="1">
        <f t="array" ref="O36">_xlfn.IFS(J36="M","MEDIUM",J36="D","DARK",J36="L","LIGHT")</f>
        <v>LIGHT</v>
      </c>
      <c r="P36" t="str">
        <f>_xlfn.XLOOKUP(cofee_orders_table[[#This Row],[Customer ID]],customers!$A$2:$A$1001,customers!$I$2:$I$1001,,0)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INDEX(data,MATCH($D37,prod,0),MATCH(I$1,header,0))</f>
        <v>Ara</v>
      </c>
      <c r="J37" t="str">
        <f>INDEX(data,MATCH($D37,prod,0),MATCH(J$1,header,0))</f>
        <v>D</v>
      </c>
      <c r="K37" s="4">
        <f>INDEX(data,MATCH($D37,prod,0),MATCH(K$1,header,0))</f>
        <v>0.5</v>
      </c>
      <c r="L37" s="5">
        <f>INDEX(data,MATCH($D37,prod,0),MATCH(L$1,header,0))</f>
        <v>5.97</v>
      </c>
      <c r="M37" s="5">
        <f t="shared" si="0"/>
        <v>35.82</v>
      </c>
      <c r="N37" t="str">
        <f t="shared" si="1"/>
        <v>Arabica</v>
      </c>
      <c r="O37" t="str" cm="1">
        <f t="array" ref="O37">_xlfn.IFS(J37="M","MEDIUM",J37="D","DARK",J37="L","LIGHT")</f>
        <v>DARK</v>
      </c>
      <c r="P37" t="str">
        <f>_xlfn.XLOOKUP(cofee_orders_table[[#This Row],[Customer ID]],customers!$A$2:$A$1001,customers!$I$2:$I$1001,,0)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INDEX(data,MATCH($D38,prod,0),MATCH(I$1,header,0))</f>
        <v>Lib</v>
      </c>
      <c r="J38" t="str">
        <f>INDEX(data,MATCH($D38,prod,0),MATCH(J$1,header,0))</f>
        <v>M</v>
      </c>
      <c r="K38" s="4">
        <f>INDEX(data,MATCH($D38,prod,0),MATCH(K$1,header,0))</f>
        <v>0.2</v>
      </c>
      <c r="L38" s="5">
        <f>INDEX(data,MATCH($D38,prod,0),MATCH(L$1,header,0))</f>
        <v>4.3650000000000002</v>
      </c>
      <c r="M38" s="5">
        <f t="shared" si="0"/>
        <v>8.73</v>
      </c>
      <c r="N38" t="str">
        <f t="shared" si="1"/>
        <v>Liberica</v>
      </c>
      <c r="O38" t="str" cm="1">
        <f t="array" ref="O38">_xlfn.IFS(J38="M","MEDIUM",J38="D","DARK",J38="L","LIGHT")</f>
        <v>MEDIUM</v>
      </c>
      <c r="P38" t="str">
        <f>_xlfn.XLOOKUP(cofee_orders_table[[#This Row],[Customer ID]],customers!$A$2:$A$1001,customers!$I$2:$I$1001,,0)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INDEX(data,MATCH($D39,prod,0),MATCH(I$1,header,0))</f>
        <v>Lib</v>
      </c>
      <c r="J39" t="str">
        <f>INDEX(data,MATCH($D39,prod,0),MATCH(J$1,header,0))</f>
        <v>L</v>
      </c>
      <c r="K39" s="4">
        <f>INDEX(data,MATCH($D39,prod,0),MATCH(K$1,header,0))</f>
        <v>0.5</v>
      </c>
      <c r="L39" s="5">
        <f>INDEX(data,MATCH($D39,prod,0),MATCH(L$1,header,0))</f>
        <v>9.51</v>
      </c>
      <c r="M39" s="5">
        <f t="shared" si="0"/>
        <v>28.53</v>
      </c>
      <c r="N39" t="str">
        <f t="shared" si="1"/>
        <v>Liberica</v>
      </c>
      <c r="O39" t="str" cm="1">
        <f t="array" ref="O39">_xlfn.IFS(J39="M","MEDIUM",J39="D","DARK",J39="L","LIGHT")</f>
        <v>LIGHT</v>
      </c>
      <c r="P39" t="str">
        <f>_xlfn.XLOOKUP(cofee_orders_table[[#This Row],[Customer ID]],customers!$A$2:$A$1001,customers!$I$2:$I$1001,,0)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INDEX(data,MATCH($D40,prod,0),MATCH(I$1,header,0))</f>
        <v>Rob</v>
      </c>
      <c r="J40" t="str">
        <f>INDEX(data,MATCH($D40,prod,0),MATCH(J$1,header,0))</f>
        <v>M</v>
      </c>
      <c r="K40" s="4">
        <f>INDEX(data,MATCH($D40,prod,0),MATCH(K$1,header,0))</f>
        <v>2.5</v>
      </c>
      <c r="L40" s="5">
        <f>INDEX(data,MATCH($D40,prod,0),MATCH(L$1,header,0))</f>
        <v>22.884999999999998</v>
      </c>
      <c r="M40" s="5">
        <f t="shared" si="0"/>
        <v>114.42499999999998</v>
      </c>
      <c r="N40" t="str">
        <f t="shared" si="1"/>
        <v>Robusta</v>
      </c>
      <c r="O40" t="str" cm="1">
        <f t="array" ref="O40">_xlfn.IFS(J40="M","MEDIUM",J40="D","DARK",J40="L","LIGHT")</f>
        <v>MEDIUM</v>
      </c>
      <c r="P40" t="str">
        <f>_xlfn.XLOOKUP(cofee_orders_table[[#This Row],[Customer ID]],customers!$A$2:$A$1001,customers!$I$2:$I$1001,,0)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INDEX(data,MATCH($D41,prod,0),MATCH(I$1,header,0))</f>
        <v>Rob</v>
      </c>
      <c r="J41" t="str">
        <f>INDEX(data,MATCH($D41,prod,0),MATCH(J$1,header,0))</f>
        <v>M</v>
      </c>
      <c r="K41" s="4">
        <f>INDEX(data,MATCH($D41,prod,0),MATCH(K$1,header,0))</f>
        <v>1</v>
      </c>
      <c r="L41" s="5">
        <f>INDEX(data,MATCH($D41,prod,0),MATCH(L$1,header,0))</f>
        <v>9.9499999999999993</v>
      </c>
      <c r="M41" s="5">
        <f t="shared" si="0"/>
        <v>59.699999999999996</v>
      </c>
      <c r="N41" t="str">
        <f t="shared" si="1"/>
        <v>Robusta</v>
      </c>
      <c r="O41" t="str" cm="1">
        <f t="array" ref="O41">_xlfn.IFS(J41="M","MEDIUM",J41="D","DARK",J41="L","LIGHT")</f>
        <v>MEDIUM</v>
      </c>
      <c r="P41" t="str">
        <f>_xlfn.XLOOKUP(cofee_orders_table[[#This Row],[Customer ID]],customers!$A$2:$A$1001,customers!$I$2:$I$1001,,0)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INDEX(data,MATCH($D42,prod,0),MATCH(I$1,header,0))</f>
        <v>Lib</v>
      </c>
      <c r="J42" t="str">
        <f>INDEX(data,MATCH($D42,prod,0),MATCH(J$1,header,0))</f>
        <v>M</v>
      </c>
      <c r="K42" s="4">
        <f>INDEX(data,MATCH($D42,prod,0),MATCH(K$1,header,0))</f>
        <v>1</v>
      </c>
      <c r="L42" s="5">
        <f>INDEX(data,MATCH($D42,prod,0),MATCH(L$1,header,0))</f>
        <v>14.55</v>
      </c>
      <c r="M42" s="5">
        <f t="shared" si="0"/>
        <v>43.650000000000006</v>
      </c>
      <c r="N42" t="str">
        <f t="shared" si="1"/>
        <v>Liberica</v>
      </c>
      <c r="O42" t="str" cm="1">
        <f t="array" ref="O42">_xlfn.IFS(J42="M","MEDIUM",J42="D","DARK",J42="L","LIGHT")</f>
        <v>MEDIUM</v>
      </c>
      <c r="P42" t="str">
        <f>_xlfn.XLOOKUP(cofee_orders_table[[#This Row],[Customer ID]],customers!$A$2:$A$1001,customers!$I$2:$I$1001,,0)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INDEX(data,MATCH($D43,prod,0),MATCH(I$1,header,0))</f>
        <v>Exc</v>
      </c>
      <c r="J43" t="str">
        <f>INDEX(data,MATCH($D43,prod,0),MATCH(J$1,header,0))</f>
        <v>D</v>
      </c>
      <c r="K43" s="4">
        <f>INDEX(data,MATCH($D43,prod,0),MATCH(K$1,header,0))</f>
        <v>0.2</v>
      </c>
      <c r="L43" s="5">
        <f>INDEX(data,MATCH($D43,prod,0),MATCH(L$1,header,0))</f>
        <v>3.645</v>
      </c>
      <c r="M43" s="5">
        <f t="shared" si="0"/>
        <v>7.29</v>
      </c>
      <c r="N43" t="str">
        <f t="shared" si="1"/>
        <v>Excelsa</v>
      </c>
      <c r="O43" t="str" cm="1">
        <f t="array" ref="O43">_xlfn.IFS(J43="M","MEDIUM",J43="D","DARK",J43="L","LIGHT")</f>
        <v>DARK</v>
      </c>
      <c r="P43" t="str">
        <f>_xlfn.XLOOKUP(cofee_orders_table[[#This Row],[Customer ID]],customers!$A$2:$A$1001,customers!$I$2:$I$1001,,0)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INDEX(data,MATCH($D44,prod,0),MATCH(I$1,header,0))</f>
        <v>Rob</v>
      </c>
      <c r="J44" t="str">
        <f>INDEX(data,MATCH($D44,prod,0),MATCH(J$1,header,0))</f>
        <v>D</v>
      </c>
      <c r="K44" s="4">
        <f>INDEX(data,MATCH($D44,prod,0),MATCH(K$1,header,0))</f>
        <v>0.2</v>
      </c>
      <c r="L44" s="5">
        <f>INDEX(data,MATCH($D44,prod,0),MATCH(L$1,header,0))</f>
        <v>2.6849999999999996</v>
      </c>
      <c r="M44" s="5">
        <f t="shared" si="0"/>
        <v>8.0549999999999997</v>
      </c>
      <c r="N44" t="str">
        <f t="shared" si="1"/>
        <v>Robusta</v>
      </c>
      <c r="O44" t="str" cm="1">
        <f t="array" ref="O44">_xlfn.IFS(J44="M","MEDIUM",J44="D","DARK",J44="L","LIGHT")</f>
        <v>DARK</v>
      </c>
      <c r="P44" t="str">
        <f>_xlfn.XLOOKUP(cofee_orders_table[[#This Row],[Customer ID]],customers!$A$2:$A$1001,customers!$I$2:$I$1001,,0)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INDEX(data,MATCH($D45,prod,0),MATCH(I$1,header,0))</f>
        <v>Lib</v>
      </c>
      <c r="J45" t="str">
        <f>INDEX(data,MATCH($D45,prod,0),MATCH(J$1,header,0))</f>
        <v>L</v>
      </c>
      <c r="K45" s="4">
        <f>INDEX(data,MATCH($D45,prod,0),MATCH(K$1,header,0))</f>
        <v>2.5</v>
      </c>
      <c r="L45" s="5">
        <f>INDEX(data,MATCH($D45,prod,0),MATCH(L$1,header,0))</f>
        <v>36.454999999999998</v>
      </c>
      <c r="M45" s="5">
        <f t="shared" si="0"/>
        <v>72.91</v>
      </c>
      <c r="N45" t="str">
        <f t="shared" si="1"/>
        <v>Liberica</v>
      </c>
      <c r="O45" t="str" cm="1">
        <f t="array" ref="O45">_xlfn.IFS(J45="M","MEDIUM",J45="D","DARK",J45="L","LIGHT")</f>
        <v>LIGHT</v>
      </c>
      <c r="P45" t="str">
        <f>_xlfn.XLOOKUP(cofee_orders_table[[#This Row],[Customer ID]],customers!$A$2:$A$1001,customers!$I$2:$I$1001,,0)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INDEX(data,MATCH($D46,prod,0),MATCH(I$1,header,0))</f>
        <v>Exc</v>
      </c>
      <c r="J46" t="str">
        <f>INDEX(data,MATCH($D46,prod,0),MATCH(J$1,header,0))</f>
        <v>M</v>
      </c>
      <c r="K46" s="4">
        <f>INDEX(data,MATCH($D46,prod,0),MATCH(K$1,header,0))</f>
        <v>0.5</v>
      </c>
      <c r="L46" s="5">
        <f>INDEX(data,MATCH($D46,prod,0),MATCH(L$1,header,0))</f>
        <v>8.25</v>
      </c>
      <c r="M46" s="5">
        <f t="shared" si="0"/>
        <v>16.5</v>
      </c>
      <c r="N46" t="str">
        <f t="shared" si="1"/>
        <v>Excelsa</v>
      </c>
      <c r="O46" t="str" cm="1">
        <f t="array" ref="O46">_xlfn.IFS(J46="M","MEDIUM",J46="D","DARK",J46="L","LIGHT")</f>
        <v>MEDIUM</v>
      </c>
      <c r="P46" t="str">
        <f>_xlfn.XLOOKUP(cofee_orders_table[[#This Row],[Customer ID]],customers!$A$2:$A$1001,customers!$I$2:$I$1001,,0)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INDEX(data,MATCH($D47,prod,0),MATCH(I$1,header,0))</f>
        <v>Lib</v>
      </c>
      <c r="J47" t="str">
        <f>INDEX(data,MATCH($D47,prod,0),MATCH(J$1,header,0))</f>
        <v>D</v>
      </c>
      <c r="K47" s="4">
        <f>INDEX(data,MATCH($D47,prod,0),MATCH(K$1,header,0))</f>
        <v>2.5</v>
      </c>
      <c r="L47" s="5">
        <f>INDEX(data,MATCH($D47,prod,0),MATCH(L$1,header,0))</f>
        <v>29.784999999999997</v>
      </c>
      <c r="M47" s="5">
        <f t="shared" si="0"/>
        <v>178.70999999999998</v>
      </c>
      <c r="N47" t="str">
        <f t="shared" si="1"/>
        <v>Liberica</v>
      </c>
      <c r="O47" t="str" cm="1">
        <f t="array" ref="O47">_xlfn.IFS(J47="M","MEDIUM",J47="D","DARK",J47="L","LIGHT")</f>
        <v>DARK</v>
      </c>
      <c r="P47" t="str">
        <f>_xlfn.XLOOKUP(cofee_orders_table[[#This Row],[Customer ID]],customers!$A$2:$A$1001,customers!$I$2:$I$1001,,0)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INDEX(data,MATCH($D48,prod,0),MATCH(I$1,header,0))</f>
        <v>Exc</v>
      </c>
      <c r="J48" t="str">
        <f>INDEX(data,MATCH($D48,prod,0),MATCH(J$1,header,0))</f>
        <v>M</v>
      </c>
      <c r="K48" s="4">
        <f>INDEX(data,MATCH($D48,prod,0),MATCH(K$1,header,0))</f>
        <v>2.5</v>
      </c>
      <c r="L48" s="5">
        <f>INDEX(data,MATCH($D48,prod,0),MATCH(L$1,header,0))</f>
        <v>31.624999999999996</v>
      </c>
      <c r="M48" s="5">
        <f t="shared" si="0"/>
        <v>63.249999999999993</v>
      </c>
      <c r="N48" t="str">
        <f t="shared" si="1"/>
        <v>Excelsa</v>
      </c>
      <c r="O48" t="str" cm="1">
        <f t="array" ref="O48">_xlfn.IFS(J48="M","MEDIUM",J48="D","DARK",J48="L","LIGHT")</f>
        <v>MEDIUM</v>
      </c>
      <c r="P48" t="str">
        <f>_xlfn.XLOOKUP(cofee_orders_table[[#This Row],[Customer ID]],customers!$A$2:$A$1001,customers!$I$2:$I$1001,,0)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INDEX(data,MATCH($D49,prod,0),MATCH(I$1,header,0))</f>
        <v>Ara</v>
      </c>
      <c r="J49" t="str">
        <f>INDEX(data,MATCH($D49,prod,0),MATCH(J$1,header,0))</f>
        <v>L</v>
      </c>
      <c r="K49" s="4">
        <f>INDEX(data,MATCH($D49,prod,0),MATCH(K$1,header,0))</f>
        <v>0.2</v>
      </c>
      <c r="L49" s="5">
        <f>INDEX(data,MATCH($D49,prod,0),MATCH(L$1,header,0))</f>
        <v>3.8849999999999998</v>
      </c>
      <c r="M49" s="5">
        <f t="shared" si="0"/>
        <v>7.77</v>
      </c>
      <c r="N49" t="str">
        <f t="shared" si="1"/>
        <v>Arabica</v>
      </c>
      <c r="O49" t="str" cm="1">
        <f t="array" ref="O49">_xlfn.IFS(J49="M","MEDIUM",J49="D","DARK",J49="L","LIGHT")</f>
        <v>LIGHT</v>
      </c>
      <c r="P49" t="str">
        <f>_xlfn.XLOOKUP(cofee_orders_table[[#This Row],[Customer ID]],customers!$A$2:$A$1001,customers!$I$2:$I$1001,,0)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INDEX(data,MATCH($D50,prod,0),MATCH(I$1,header,0))</f>
        <v>Ara</v>
      </c>
      <c r="J50" t="str">
        <f>INDEX(data,MATCH($D50,prod,0),MATCH(J$1,header,0))</f>
        <v>D</v>
      </c>
      <c r="K50" s="4">
        <f>INDEX(data,MATCH($D50,prod,0),MATCH(K$1,header,0))</f>
        <v>2.5</v>
      </c>
      <c r="L50" s="5">
        <f>INDEX(data,MATCH($D50,prod,0),MATCH(L$1,header,0))</f>
        <v>22.884999999999998</v>
      </c>
      <c r="M50" s="5">
        <f t="shared" si="0"/>
        <v>91.539999999999992</v>
      </c>
      <c r="N50" t="str">
        <f t="shared" si="1"/>
        <v>Arabica</v>
      </c>
      <c r="O50" t="str" cm="1">
        <f t="array" ref="O50">_xlfn.IFS(J50="M","MEDIUM",J50="D","DARK",J50="L","LIGHT")</f>
        <v>DARK</v>
      </c>
      <c r="P50" t="str">
        <f>_xlfn.XLOOKUP(cofee_orders_table[[#This Row],[Customer ID]],customers!$A$2:$A$1001,customers!$I$2:$I$1001,,0)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INDEX(data,MATCH($D51,prod,0),MATCH(I$1,header,0))</f>
        <v>Ara</v>
      </c>
      <c r="J51" t="str">
        <f>INDEX(data,MATCH($D51,prod,0),MATCH(J$1,header,0))</f>
        <v>L</v>
      </c>
      <c r="K51" s="4">
        <f>INDEX(data,MATCH($D51,prod,0),MATCH(K$1,header,0))</f>
        <v>1</v>
      </c>
      <c r="L51" s="5">
        <f>INDEX(data,MATCH($D51,prod,0),MATCH(L$1,header,0))</f>
        <v>12.95</v>
      </c>
      <c r="M51" s="5">
        <f t="shared" si="0"/>
        <v>38.849999999999994</v>
      </c>
      <c r="N51" t="str">
        <f t="shared" si="1"/>
        <v>Arabica</v>
      </c>
      <c r="O51" t="str" cm="1">
        <f t="array" ref="O51">_xlfn.IFS(J51="M","MEDIUM",J51="D","DARK",J51="L","LIGHT")</f>
        <v>LIGHT</v>
      </c>
      <c r="P51" t="str">
        <f>_xlfn.XLOOKUP(cofee_orders_table[[#This Row],[Customer ID]],customers!$A$2:$A$1001,customers!$I$2:$I$1001,,0)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INDEX(data,MATCH($D52,prod,0),MATCH(I$1,header,0))</f>
        <v>Lib</v>
      </c>
      <c r="J52" t="str">
        <f>INDEX(data,MATCH($D52,prod,0),MATCH(J$1,header,0))</f>
        <v>D</v>
      </c>
      <c r="K52" s="4">
        <f>INDEX(data,MATCH($D52,prod,0),MATCH(K$1,header,0))</f>
        <v>0.5</v>
      </c>
      <c r="L52" s="5">
        <f>INDEX(data,MATCH($D52,prod,0),MATCH(L$1,header,0))</f>
        <v>7.77</v>
      </c>
      <c r="M52" s="5">
        <f t="shared" si="0"/>
        <v>15.54</v>
      </c>
      <c r="N52" t="str">
        <f t="shared" si="1"/>
        <v>Liberica</v>
      </c>
      <c r="O52" t="str" cm="1">
        <f t="array" ref="O52">_xlfn.IFS(J52="M","MEDIUM",J52="D","DARK",J52="L","LIGHT")</f>
        <v>DARK</v>
      </c>
      <c r="P52" t="str">
        <f>_xlfn.XLOOKUP(cofee_orders_table[[#This Row],[Customer ID]],customers!$A$2:$A$1001,customers!$I$2:$I$1001,,0)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INDEX(data,MATCH($D53,prod,0),MATCH(I$1,header,0))</f>
        <v>Lib</v>
      </c>
      <c r="J53" t="str">
        <f>INDEX(data,MATCH($D53,prod,0),MATCH(J$1,header,0))</f>
        <v>L</v>
      </c>
      <c r="K53" s="4">
        <f>INDEX(data,MATCH($D53,prod,0),MATCH(K$1,header,0))</f>
        <v>2.5</v>
      </c>
      <c r="L53" s="5">
        <f>INDEX(data,MATCH($D53,prod,0),MATCH(L$1,header,0))</f>
        <v>36.454999999999998</v>
      </c>
      <c r="M53" s="5">
        <f t="shared" si="0"/>
        <v>145.82</v>
      </c>
      <c r="N53" t="str">
        <f t="shared" si="1"/>
        <v>Liberica</v>
      </c>
      <c r="O53" t="str" cm="1">
        <f t="array" ref="O53">_xlfn.IFS(J53="M","MEDIUM",J53="D","DARK",J53="L","LIGHT")</f>
        <v>LIGHT</v>
      </c>
      <c r="P53" t="str">
        <f>_xlfn.XLOOKUP(cofee_orders_table[[#This Row],[Customer ID]],customers!$A$2:$A$1001,customers!$I$2:$I$1001,,0)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INDEX(data,MATCH($D54,prod,0),MATCH(I$1,header,0))</f>
        <v>Rob</v>
      </c>
      <c r="J54" t="str">
        <f>INDEX(data,MATCH($D54,prod,0),MATCH(J$1,header,0))</f>
        <v>M</v>
      </c>
      <c r="K54" s="4">
        <f>INDEX(data,MATCH($D54,prod,0),MATCH(K$1,header,0))</f>
        <v>0.5</v>
      </c>
      <c r="L54" s="5">
        <f>INDEX(data,MATCH($D54,prod,0),MATCH(L$1,header,0))</f>
        <v>5.97</v>
      </c>
      <c r="M54" s="5">
        <f t="shared" si="0"/>
        <v>29.849999999999998</v>
      </c>
      <c r="N54" t="str">
        <f t="shared" si="1"/>
        <v>Robusta</v>
      </c>
      <c r="O54" t="str" cm="1">
        <f t="array" ref="O54">_xlfn.IFS(J54="M","MEDIUM",J54="D","DARK",J54="L","LIGHT")</f>
        <v>MEDIUM</v>
      </c>
      <c r="P54" t="str">
        <f>_xlfn.XLOOKUP(cofee_orders_table[[#This Row],[Customer ID]],customers!$A$2:$A$1001,customers!$I$2:$I$1001,,0)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INDEX(data,MATCH($D55,prod,0),MATCH(I$1,header,0))</f>
        <v>Lib</v>
      </c>
      <c r="J55" t="str">
        <f>INDEX(data,MATCH($D55,prod,0),MATCH(J$1,header,0))</f>
        <v>L</v>
      </c>
      <c r="K55" s="4">
        <f>INDEX(data,MATCH($D55,prod,0),MATCH(K$1,header,0))</f>
        <v>2.5</v>
      </c>
      <c r="L55" s="5">
        <f>INDEX(data,MATCH($D55,prod,0),MATCH(L$1,header,0))</f>
        <v>36.454999999999998</v>
      </c>
      <c r="M55" s="5">
        <f t="shared" si="0"/>
        <v>72.91</v>
      </c>
      <c r="N55" t="str">
        <f t="shared" si="1"/>
        <v>Liberica</v>
      </c>
      <c r="O55" t="str" cm="1">
        <f t="array" ref="O55">_xlfn.IFS(J55="M","MEDIUM",J55="D","DARK",J55="L","LIGHT")</f>
        <v>LIGHT</v>
      </c>
      <c r="P55" t="str">
        <f>_xlfn.XLOOKUP(cofee_orders_table[[#This Row],[Customer ID]],customers!$A$2:$A$1001,customers!$I$2:$I$1001,,0)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INDEX(data,MATCH($D56,prod,0),MATCH(I$1,header,0))</f>
        <v>Lib</v>
      </c>
      <c r="J56" t="str">
        <f>INDEX(data,MATCH($D56,prod,0),MATCH(J$1,header,0))</f>
        <v>M</v>
      </c>
      <c r="K56" s="4">
        <f>INDEX(data,MATCH($D56,prod,0),MATCH(K$1,header,0))</f>
        <v>1</v>
      </c>
      <c r="L56" s="5">
        <f>INDEX(data,MATCH($D56,prod,0),MATCH(L$1,header,0))</f>
        <v>14.55</v>
      </c>
      <c r="M56" s="5">
        <f t="shared" si="0"/>
        <v>72.75</v>
      </c>
      <c r="N56" t="str">
        <f t="shared" si="1"/>
        <v>Liberica</v>
      </c>
      <c r="O56" t="str" cm="1">
        <f t="array" ref="O56">_xlfn.IFS(J56="M","MEDIUM",J56="D","DARK",J56="L","LIGHT")</f>
        <v>MEDIUM</v>
      </c>
      <c r="P56" t="str">
        <f>_xlfn.XLOOKUP(cofee_orders_table[[#This Row],[Customer ID]],customers!$A$2:$A$1001,customers!$I$2:$I$1001,,0)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INDEX(data,MATCH($D57,prod,0),MATCH(I$1,header,0))</f>
        <v>Lib</v>
      </c>
      <c r="J57" t="str">
        <f>INDEX(data,MATCH($D57,prod,0),MATCH(J$1,header,0))</f>
        <v>L</v>
      </c>
      <c r="K57" s="4">
        <f>INDEX(data,MATCH($D57,prod,0),MATCH(K$1,header,0))</f>
        <v>1</v>
      </c>
      <c r="L57" s="5">
        <f>INDEX(data,MATCH($D57,prod,0),MATCH(L$1,header,0))</f>
        <v>15.85</v>
      </c>
      <c r="M57" s="5">
        <f t="shared" si="0"/>
        <v>47.55</v>
      </c>
      <c r="N57" t="str">
        <f t="shared" si="1"/>
        <v>Liberica</v>
      </c>
      <c r="O57" t="str" cm="1">
        <f t="array" ref="O57">_xlfn.IFS(J57="M","MEDIUM",J57="D","DARK",J57="L","LIGHT")</f>
        <v>LIGHT</v>
      </c>
      <c r="P57" t="str">
        <f>_xlfn.XLOOKUP(cofee_orders_table[[#This Row],[Customer ID]],customers!$A$2:$A$1001,customers!$I$2:$I$1001,,0)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INDEX(data,MATCH($D58,prod,0),MATCH(I$1,header,0))</f>
        <v>Exc</v>
      </c>
      <c r="J58" t="str">
        <f>INDEX(data,MATCH($D58,prod,0),MATCH(J$1,header,0))</f>
        <v>D</v>
      </c>
      <c r="K58" s="4">
        <f>INDEX(data,MATCH($D58,prod,0),MATCH(K$1,header,0))</f>
        <v>0.2</v>
      </c>
      <c r="L58" s="5">
        <f>INDEX(data,MATCH($D58,prod,0),MATCH(L$1,header,0))</f>
        <v>3.645</v>
      </c>
      <c r="M58" s="5">
        <f t="shared" si="0"/>
        <v>10.935</v>
      </c>
      <c r="N58" t="str">
        <f t="shared" si="1"/>
        <v>Excelsa</v>
      </c>
      <c r="O58" t="str" cm="1">
        <f t="array" ref="O58">_xlfn.IFS(J58="M","MEDIUM",J58="D","DARK",J58="L","LIGHT")</f>
        <v>DARK</v>
      </c>
      <c r="P58" t="str">
        <f>_xlfn.XLOOKUP(cofee_orders_table[[#This Row],[Customer ID]],customers!$A$2:$A$1001,customers!$I$2:$I$1001,,0)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INDEX(data,MATCH($D59,prod,0),MATCH(I$1,header,0))</f>
        <v>Exc</v>
      </c>
      <c r="J59" t="str">
        <f>INDEX(data,MATCH($D59,prod,0),MATCH(J$1,header,0))</f>
        <v>L</v>
      </c>
      <c r="K59" s="4">
        <f>INDEX(data,MATCH($D59,prod,0),MATCH(K$1,header,0))</f>
        <v>1</v>
      </c>
      <c r="L59" s="5">
        <f>INDEX(data,MATCH($D59,prod,0),MATCH(L$1,header,0))</f>
        <v>14.85</v>
      </c>
      <c r="M59" s="5">
        <f t="shared" si="0"/>
        <v>59.4</v>
      </c>
      <c r="N59" t="str">
        <f t="shared" si="1"/>
        <v>Excelsa</v>
      </c>
      <c r="O59" t="str" cm="1">
        <f t="array" ref="O59">_xlfn.IFS(J59="M","MEDIUM",J59="D","DARK",J59="L","LIGHT")</f>
        <v>LIGHT</v>
      </c>
      <c r="P59" t="str">
        <f>_xlfn.XLOOKUP(cofee_orders_table[[#This Row],[Customer ID]],customers!$A$2:$A$1001,customers!$I$2:$I$1001,,0)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INDEX(data,MATCH($D60,prod,0),MATCH(I$1,header,0))</f>
        <v>Lib</v>
      </c>
      <c r="J60" t="str">
        <f>INDEX(data,MATCH($D60,prod,0),MATCH(J$1,header,0))</f>
        <v>D</v>
      </c>
      <c r="K60" s="4">
        <f>INDEX(data,MATCH($D60,prod,0),MATCH(K$1,header,0))</f>
        <v>2.5</v>
      </c>
      <c r="L60" s="5">
        <f>INDEX(data,MATCH($D60,prod,0),MATCH(L$1,header,0))</f>
        <v>29.784999999999997</v>
      </c>
      <c r="M60" s="5">
        <f t="shared" si="0"/>
        <v>89.35499999999999</v>
      </c>
      <c r="N60" t="str">
        <f t="shared" si="1"/>
        <v>Liberica</v>
      </c>
      <c r="O60" t="str" cm="1">
        <f t="array" ref="O60">_xlfn.IFS(J60="M","MEDIUM",J60="D","DARK",J60="L","LIGHT")</f>
        <v>DARK</v>
      </c>
      <c r="P60" t="str">
        <f>_xlfn.XLOOKUP(cofee_orders_table[[#This Row],[Customer ID]],customers!$A$2:$A$1001,customers!$I$2:$I$1001,,0)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INDEX(data,MATCH($D61,prod,0),MATCH(I$1,header,0))</f>
        <v>Lib</v>
      </c>
      <c r="J61" t="str">
        <f>INDEX(data,MATCH($D61,prod,0),MATCH(J$1,header,0))</f>
        <v>M</v>
      </c>
      <c r="K61" s="4">
        <f>INDEX(data,MATCH($D61,prod,0),MATCH(K$1,header,0))</f>
        <v>0.5</v>
      </c>
      <c r="L61" s="5">
        <f>INDEX(data,MATCH($D61,prod,0),MATCH(L$1,header,0))</f>
        <v>8.73</v>
      </c>
      <c r="M61" s="5">
        <f t="shared" si="0"/>
        <v>26.19</v>
      </c>
      <c r="N61" t="str">
        <f t="shared" si="1"/>
        <v>Liberica</v>
      </c>
      <c r="O61" t="str" cm="1">
        <f t="array" ref="O61">_xlfn.IFS(J61="M","MEDIUM",J61="D","DARK",J61="L","LIGHT")</f>
        <v>MEDIUM</v>
      </c>
      <c r="P61" t="str">
        <f>_xlfn.XLOOKUP(cofee_orders_table[[#This Row],[Customer ID]],customers!$A$2:$A$1001,customers!$I$2:$I$1001,,0)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INDEX(data,MATCH($D62,prod,0),MATCH(I$1,header,0))</f>
        <v>Ara</v>
      </c>
      <c r="J62" t="str">
        <f>INDEX(data,MATCH($D62,prod,0),MATCH(J$1,header,0))</f>
        <v>D</v>
      </c>
      <c r="K62" s="4">
        <f>INDEX(data,MATCH($D62,prod,0),MATCH(K$1,header,0))</f>
        <v>2.5</v>
      </c>
      <c r="L62" s="5">
        <f>INDEX(data,MATCH($D62,prod,0),MATCH(L$1,header,0))</f>
        <v>22.884999999999998</v>
      </c>
      <c r="M62" s="5">
        <f t="shared" si="0"/>
        <v>114.42499999999998</v>
      </c>
      <c r="N62" t="str">
        <f t="shared" si="1"/>
        <v>Arabica</v>
      </c>
      <c r="O62" t="str" cm="1">
        <f t="array" ref="O62">_xlfn.IFS(J62="M","MEDIUM",J62="D","DARK",J62="L","LIGHT")</f>
        <v>DARK</v>
      </c>
      <c r="P62" t="str">
        <f>_xlfn.XLOOKUP(cofee_orders_table[[#This Row],[Customer ID]],customers!$A$2:$A$1001,customers!$I$2:$I$1001,,0)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INDEX(data,MATCH($D63,prod,0),MATCH(I$1,header,0))</f>
        <v>Rob</v>
      </c>
      <c r="J63" t="str">
        <f>INDEX(data,MATCH($D63,prod,0),MATCH(J$1,header,0))</f>
        <v>D</v>
      </c>
      <c r="K63" s="4">
        <f>INDEX(data,MATCH($D63,prod,0),MATCH(K$1,header,0))</f>
        <v>0.5</v>
      </c>
      <c r="L63" s="5">
        <f>INDEX(data,MATCH($D63,prod,0),MATCH(L$1,header,0))</f>
        <v>5.3699999999999992</v>
      </c>
      <c r="M63" s="5">
        <f t="shared" si="0"/>
        <v>26.849999999999994</v>
      </c>
      <c r="N63" t="str">
        <f t="shared" si="1"/>
        <v>Robusta</v>
      </c>
      <c r="O63" t="str" cm="1">
        <f t="array" ref="O63">_xlfn.IFS(J63="M","MEDIUM",J63="D","DARK",J63="L","LIGHT")</f>
        <v>DARK</v>
      </c>
      <c r="P63" t="str">
        <f>_xlfn.XLOOKUP(cofee_orders_table[[#This Row],[Customer ID]],customers!$A$2:$A$1001,customers!$I$2:$I$1001,,0)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INDEX(data,MATCH($D64,prod,0),MATCH(I$1,header,0))</f>
        <v>Lib</v>
      </c>
      <c r="J64" t="str">
        <f>INDEX(data,MATCH($D64,prod,0),MATCH(J$1,header,0))</f>
        <v>L</v>
      </c>
      <c r="K64" s="4">
        <f>INDEX(data,MATCH($D64,prod,0),MATCH(K$1,header,0))</f>
        <v>0.2</v>
      </c>
      <c r="L64" s="5">
        <f>INDEX(data,MATCH($D64,prod,0),MATCH(L$1,header,0))</f>
        <v>4.7549999999999999</v>
      </c>
      <c r="M64" s="5">
        <f t="shared" si="0"/>
        <v>23.774999999999999</v>
      </c>
      <c r="N64" t="str">
        <f t="shared" si="1"/>
        <v>Liberica</v>
      </c>
      <c r="O64" t="str" cm="1">
        <f t="array" ref="O64">_xlfn.IFS(J64="M","MEDIUM",J64="D","DARK",J64="L","LIGHT")</f>
        <v>LIGHT</v>
      </c>
      <c r="P64" t="str">
        <f>_xlfn.XLOOKUP(cofee_orders_table[[#This Row],[Customer ID]],customers!$A$2:$A$1001,customers!$I$2:$I$1001,,0)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INDEX(data,MATCH($D65,prod,0),MATCH(I$1,header,0))</f>
        <v>Ara</v>
      </c>
      <c r="J65" t="str">
        <f>INDEX(data,MATCH($D65,prod,0),MATCH(J$1,header,0))</f>
        <v>M</v>
      </c>
      <c r="K65" s="4">
        <f>INDEX(data,MATCH($D65,prod,0),MATCH(K$1,header,0))</f>
        <v>0.5</v>
      </c>
      <c r="L65" s="5">
        <f>INDEX(data,MATCH($D65,prod,0),MATCH(L$1,header,0))</f>
        <v>6.75</v>
      </c>
      <c r="M65" s="5">
        <f t="shared" si="0"/>
        <v>6.75</v>
      </c>
      <c r="N65" t="str">
        <f t="shared" si="1"/>
        <v>Arabica</v>
      </c>
      <c r="O65" t="str" cm="1">
        <f t="array" ref="O65">_xlfn.IFS(J65="M","MEDIUM",J65="D","DARK",J65="L","LIGHT")</f>
        <v>MEDIUM</v>
      </c>
      <c r="P65" t="str">
        <f>_xlfn.XLOOKUP(cofee_orders_table[[#This Row],[Customer ID]],customers!$A$2:$A$1001,customers!$I$2:$I$1001,,0)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INDEX(data,MATCH($D66,prod,0),MATCH(I$1,header,0))</f>
        <v>Rob</v>
      </c>
      <c r="J66" t="str">
        <f>INDEX(data,MATCH($D66,prod,0),MATCH(J$1,header,0))</f>
        <v>M</v>
      </c>
      <c r="K66" s="4">
        <f>INDEX(data,MATCH($D66,prod,0),MATCH(K$1,header,0))</f>
        <v>0.5</v>
      </c>
      <c r="L66" s="5">
        <f>INDEX(data,MATCH($D66,prod,0),MATCH(L$1,header,0))</f>
        <v>5.97</v>
      </c>
      <c r="M66" s="5">
        <f t="shared" si="0"/>
        <v>35.82</v>
      </c>
      <c r="N66" t="str">
        <f t="shared" si="1"/>
        <v>Robusta</v>
      </c>
      <c r="O66" t="str" cm="1">
        <f t="array" ref="O66">_xlfn.IFS(J66="M","MEDIUM",J66="D","DARK",J66="L","LIGHT")</f>
        <v>MEDIUM</v>
      </c>
      <c r="P66" t="str">
        <f>_xlfn.XLOOKUP(cofee_orders_table[[#This Row],[Customer ID]],customers!$A$2:$A$1001,customers!$I$2:$I$1001,,0)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INDEX(data,MATCH($D67,prod,0),MATCH(I$1,header,0))</f>
        <v>Rob</v>
      </c>
      <c r="J67" t="str">
        <f>INDEX(data,MATCH($D67,prod,0),MATCH(J$1,header,0))</f>
        <v>D</v>
      </c>
      <c r="K67" s="4">
        <f>INDEX(data,MATCH($D67,prod,0),MATCH(K$1,header,0))</f>
        <v>2.5</v>
      </c>
      <c r="L67" s="5">
        <f>INDEX(data,MATCH($D67,prod,0),MATCH(L$1,header,0))</f>
        <v>20.584999999999997</v>
      </c>
      <c r="M67" s="5">
        <f t="shared" ref="M67:M130" si="2">E67*L67</f>
        <v>82.339999999999989</v>
      </c>
      <c r="N67" t="str">
        <f t="shared" ref="N67:N130" si="3">IF(I67="Rob","Robusta",IF(I67="Exc","Excelsa",IF(I67="Ara","Arabica",IF(I67="Lib","Liberica"))))</f>
        <v>Robusta</v>
      </c>
      <c r="O67" t="str" cm="1">
        <f t="array" ref="O67">_xlfn.IFS(J67="M","MEDIUM",J67="D","DARK",J67="L","LIGHT")</f>
        <v>DARK</v>
      </c>
      <c r="P67" t="str">
        <f>_xlfn.XLOOKUP(cofee_orders_table[[#This Row],[Customer ID]],customers!$A$2:$A$1001,customers!$I$2:$I$1001,,0)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INDEX(data,MATCH($D68,prod,0),MATCH(I$1,header,0))</f>
        <v>Rob</v>
      </c>
      <c r="J68" t="str">
        <f>INDEX(data,MATCH($D68,prod,0),MATCH(J$1,header,0))</f>
        <v>L</v>
      </c>
      <c r="K68" s="4">
        <f>INDEX(data,MATCH($D68,prod,0),MATCH(K$1,header,0))</f>
        <v>0.5</v>
      </c>
      <c r="L68" s="5">
        <f>INDEX(data,MATCH($D68,prod,0),MATCH(L$1,header,0))</f>
        <v>7.169999999999999</v>
      </c>
      <c r="M68" s="5">
        <f t="shared" si="2"/>
        <v>7.169999999999999</v>
      </c>
      <c r="N68" t="str">
        <f t="shared" si="3"/>
        <v>Robusta</v>
      </c>
      <c r="O68" t="str" cm="1">
        <f t="array" ref="O68">_xlfn.IFS(J68="M","MEDIUM",J68="D","DARK",J68="L","LIGHT")</f>
        <v>LIGHT</v>
      </c>
      <c r="P68" t="str">
        <f>_xlfn.XLOOKUP(cofee_orders_table[[#This Row],[Customer ID]],customers!$A$2:$A$1001,customers!$I$2:$I$1001,,0)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INDEX(data,MATCH($D69,prod,0),MATCH(I$1,header,0))</f>
        <v>Lib</v>
      </c>
      <c r="J69" t="str">
        <f>INDEX(data,MATCH($D69,prod,0),MATCH(J$1,header,0))</f>
        <v>L</v>
      </c>
      <c r="K69" s="4">
        <f>INDEX(data,MATCH($D69,prod,0),MATCH(K$1,header,0))</f>
        <v>0.2</v>
      </c>
      <c r="L69" s="5">
        <f>INDEX(data,MATCH($D69,prod,0),MATCH(L$1,header,0))</f>
        <v>4.7549999999999999</v>
      </c>
      <c r="M69" s="5">
        <f t="shared" si="2"/>
        <v>9.51</v>
      </c>
      <c r="N69" t="str">
        <f t="shared" si="3"/>
        <v>Liberica</v>
      </c>
      <c r="O69" t="str" cm="1">
        <f t="array" ref="O69">_xlfn.IFS(J69="M","MEDIUM",J69="D","DARK",J69="L","LIGHT")</f>
        <v>LIGHT</v>
      </c>
      <c r="P69" t="str">
        <f>_xlfn.XLOOKUP(cofee_orders_table[[#This Row],[Customer ID]],customers!$A$2:$A$1001,customers!$I$2:$I$1001,,0)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INDEX(data,MATCH($D70,prod,0),MATCH(I$1,header,0))</f>
        <v>Rob</v>
      </c>
      <c r="J70" t="str">
        <f>INDEX(data,MATCH($D70,prod,0),MATCH(J$1,header,0))</f>
        <v>M</v>
      </c>
      <c r="K70" s="4">
        <f>INDEX(data,MATCH($D70,prod,0),MATCH(K$1,header,0))</f>
        <v>0.2</v>
      </c>
      <c r="L70" s="5">
        <f>INDEX(data,MATCH($D70,prod,0),MATCH(L$1,header,0))</f>
        <v>2.9849999999999999</v>
      </c>
      <c r="M70" s="5">
        <f t="shared" si="2"/>
        <v>2.9849999999999999</v>
      </c>
      <c r="N70" t="str">
        <f t="shared" si="3"/>
        <v>Robusta</v>
      </c>
      <c r="O70" t="str" cm="1">
        <f t="array" ref="O70">_xlfn.IFS(J70="M","MEDIUM",J70="D","DARK",J70="L","LIGHT")</f>
        <v>MEDIUM</v>
      </c>
      <c r="P70" t="str">
        <f>_xlfn.XLOOKUP(cofee_orders_table[[#This Row],[Customer ID]],customers!$A$2:$A$1001,customers!$I$2:$I$1001,,0)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INDEX(data,MATCH($D71,prod,0),MATCH(I$1,header,0))</f>
        <v>Rob</v>
      </c>
      <c r="J71" t="str">
        <f>INDEX(data,MATCH($D71,prod,0),MATCH(J$1,header,0))</f>
        <v>M</v>
      </c>
      <c r="K71" s="4">
        <f>INDEX(data,MATCH($D71,prod,0),MATCH(K$1,header,0))</f>
        <v>1</v>
      </c>
      <c r="L71" s="5">
        <f>INDEX(data,MATCH($D71,prod,0),MATCH(L$1,header,0))</f>
        <v>9.9499999999999993</v>
      </c>
      <c r="M71" s="5">
        <f t="shared" si="2"/>
        <v>59.699999999999996</v>
      </c>
      <c r="N71" t="str">
        <f t="shared" si="3"/>
        <v>Robusta</v>
      </c>
      <c r="O71" t="str" cm="1">
        <f t="array" ref="O71">_xlfn.IFS(J71="M","MEDIUM",J71="D","DARK",J71="L","LIGHT")</f>
        <v>MEDIUM</v>
      </c>
      <c r="P71" t="str">
        <f>_xlfn.XLOOKUP(cofee_orders_table[[#This Row],[Customer ID]],customers!$A$2:$A$1001,customers!$I$2:$I$1001,,0)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INDEX(data,MATCH($D72,prod,0),MATCH(I$1,header,0))</f>
        <v>Exc</v>
      </c>
      <c r="J72" t="str">
        <f>INDEX(data,MATCH($D72,prod,0),MATCH(J$1,header,0))</f>
        <v>L</v>
      </c>
      <c r="K72" s="4">
        <f>INDEX(data,MATCH($D72,prod,0),MATCH(K$1,header,0))</f>
        <v>2.5</v>
      </c>
      <c r="L72" s="5">
        <f>INDEX(data,MATCH($D72,prod,0),MATCH(L$1,header,0))</f>
        <v>34.154999999999994</v>
      </c>
      <c r="M72" s="5">
        <f t="shared" si="2"/>
        <v>136.61999999999998</v>
      </c>
      <c r="N72" t="str">
        <f t="shared" si="3"/>
        <v>Excelsa</v>
      </c>
      <c r="O72" t="str" cm="1">
        <f t="array" ref="O72">_xlfn.IFS(J72="M","MEDIUM",J72="D","DARK",J72="L","LIGHT")</f>
        <v>LIGHT</v>
      </c>
      <c r="P72" t="str">
        <f>_xlfn.XLOOKUP(cofee_orders_table[[#This Row],[Customer ID]],customers!$A$2:$A$1001,customers!$I$2:$I$1001,,0)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INDEX(data,MATCH($D73,prod,0),MATCH(I$1,header,0))</f>
        <v>Lib</v>
      </c>
      <c r="J73" t="str">
        <f>INDEX(data,MATCH($D73,prod,0),MATCH(J$1,header,0))</f>
        <v>L</v>
      </c>
      <c r="K73" s="4">
        <f>INDEX(data,MATCH($D73,prod,0),MATCH(K$1,header,0))</f>
        <v>0.2</v>
      </c>
      <c r="L73" s="5">
        <f>INDEX(data,MATCH($D73,prod,0),MATCH(L$1,header,0))</f>
        <v>4.7549999999999999</v>
      </c>
      <c r="M73" s="5">
        <f t="shared" si="2"/>
        <v>9.51</v>
      </c>
      <c r="N73" t="str">
        <f t="shared" si="3"/>
        <v>Liberica</v>
      </c>
      <c r="O73" t="str" cm="1">
        <f t="array" ref="O73">_xlfn.IFS(J73="M","MEDIUM",J73="D","DARK",J73="L","LIGHT")</f>
        <v>LIGHT</v>
      </c>
      <c r="P73" t="str">
        <f>_xlfn.XLOOKUP(cofee_orders_table[[#This Row],[Customer ID]],customers!$A$2:$A$1001,customers!$I$2:$I$1001,,0)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INDEX(data,MATCH($D74,prod,0),MATCH(I$1,header,0))</f>
        <v>Ara</v>
      </c>
      <c r="J74" t="str">
        <f>INDEX(data,MATCH($D74,prod,0),MATCH(J$1,header,0))</f>
        <v>M</v>
      </c>
      <c r="K74" s="4">
        <f>INDEX(data,MATCH($D74,prod,0),MATCH(K$1,header,0))</f>
        <v>2.5</v>
      </c>
      <c r="L74" s="5">
        <f>INDEX(data,MATCH($D74,prod,0),MATCH(L$1,header,0))</f>
        <v>25.874999999999996</v>
      </c>
      <c r="M74" s="5">
        <f t="shared" si="2"/>
        <v>77.624999999999986</v>
      </c>
      <c r="N74" t="str">
        <f t="shared" si="3"/>
        <v>Arabica</v>
      </c>
      <c r="O74" t="str" cm="1">
        <f t="array" ref="O74">_xlfn.IFS(J74="M","MEDIUM",J74="D","DARK",J74="L","LIGHT")</f>
        <v>MEDIUM</v>
      </c>
      <c r="P74" t="str">
        <f>_xlfn.XLOOKUP(cofee_orders_table[[#This Row],[Customer ID]],customers!$A$2:$A$1001,customers!$I$2:$I$1001,,0)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INDEX(data,MATCH($D75,prod,0),MATCH(I$1,header,0))</f>
        <v>Lib</v>
      </c>
      <c r="J75" t="str">
        <f>INDEX(data,MATCH($D75,prod,0),MATCH(J$1,header,0))</f>
        <v>M</v>
      </c>
      <c r="K75" s="4">
        <f>INDEX(data,MATCH($D75,prod,0),MATCH(K$1,header,0))</f>
        <v>0.2</v>
      </c>
      <c r="L75" s="5">
        <f>INDEX(data,MATCH($D75,prod,0),MATCH(L$1,header,0))</f>
        <v>4.3650000000000002</v>
      </c>
      <c r="M75" s="5">
        <f t="shared" si="2"/>
        <v>21.825000000000003</v>
      </c>
      <c r="N75" t="str">
        <f t="shared" si="3"/>
        <v>Liberica</v>
      </c>
      <c r="O75" t="str" cm="1">
        <f t="array" ref="O75">_xlfn.IFS(J75="M","MEDIUM",J75="D","DARK",J75="L","LIGHT")</f>
        <v>MEDIUM</v>
      </c>
      <c r="P75" t="str">
        <f>_xlfn.XLOOKUP(cofee_orders_table[[#This Row],[Customer ID]],customers!$A$2:$A$1001,customers!$I$2:$I$1001,,0)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INDEX(data,MATCH($D76,prod,0),MATCH(I$1,header,0))</f>
        <v>Exc</v>
      </c>
      <c r="J76" t="str">
        <f>INDEX(data,MATCH($D76,prod,0),MATCH(J$1,header,0))</f>
        <v>L</v>
      </c>
      <c r="K76" s="4">
        <f>INDEX(data,MATCH($D76,prod,0),MATCH(K$1,header,0))</f>
        <v>0.5</v>
      </c>
      <c r="L76" s="5">
        <f>INDEX(data,MATCH($D76,prod,0),MATCH(L$1,header,0))</f>
        <v>8.91</v>
      </c>
      <c r="M76" s="5">
        <f t="shared" si="2"/>
        <v>17.82</v>
      </c>
      <c r="N76" t="str">
        <f t="shared" si="3"/>
        <v>Excelsa</v>
      </c>
      <c r="O76" t="str" cm="1">
        <f t="array" ref="O76">_xlfn.IFS(J76="M","MEDIUM",J76="D","DARK",J76="L","LIGHT")</f>
        <v>LIGHT</v>
      </c>
      <c r="P76" t="str">
        <f>_xlfn.XLOOKUP(cofee_orders_table[[#This Row],[Customer ID]],customers!$A$2:$A$1001,customers!$I$2:$I$1001,,0)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INDEX(data,MATCH($D77,prod,0),MATCH(I$1,header,0))</f>
        <v>Rob</v>
      </c>
      <c r="J77" t="str">
        <f>INDEX(data,MATCH($D77,prod,0),MATCH(J$1,header,0))</f>
        <v>D</v>
      </c>
      <c r="K77" s="4">
        <f>INDEX(data,MATCH($D77,prod,0),MATCH(K$1,header,0))</f>
        <v>1</v>
      </c>
      <c r="L77" s="5">
        <f>INDEX(data,MATCH($D77,prod,0),MATCH(L$1,header,0))</f>
        <v>8.9499999999999993</v>
      </c>
      <c r="M77" s="5">
        <f t="shared" si="2"/>
        <v>53.699999999999996</v>
      </c>
      <c r="N77" t="str">
        <f t="shared" si="3"/>
        <v>Robusta</v>
      </c>
      <c r="O77" t="str" cm="1">
        <f t="array" ref="O77">_xlfn.IFS(J77="M","MEDIUM",J77="D","DARK",J77="L","LIGHT")</f>
        <v>DARK</v>
      </c>
      <c r="P77" t="str">
        <f>_xlfn.XLOOKUP(cofee_orders_table[[#This Row],[Customer ID]],customers!$A$2:$A$1001,customers!$I$2:$I$1001,,0)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INDEX(data,MATCH($D78,prod,0),MATCH(I$1,header,0))</f>
        <v>Rob</v>
      </c>
      <c r="J78" t="str">
        <f>INDEX(data,MATCH($D78,prod,0),MATCH(J$1,header,0))</f>
        <v>L</v>
      </c>
      <c r="K78" s="4">
        <f>INDEX(data,MATCH($D78,prod,0),MATCH(K$1,header,0))</f>
        <v>0.2</v>
      </c>
      <c r="L78" s="5">
        <f>INDEX(data,MATCH($D78,prod,0),MATCH(L$1,header,0))</f>
        <v>3.5849999999999995</v>
      </c>
      <c r="M78" s="5">
        <f t="shared" si="2"/>
        <v>3.5849999999999995</v>
      </c>
      <c r="N78" t="str">
        <f t="shared" si="3"/>
        <v>Robusta</v>
      </c>
      <c r="O78" t="str" cm="1">
        <f t="array" ref="O78">_xlfn.IFS(J78="M","MEDIUM",J78="D","DARK",J78="L","LIGHT")</f>
        <v>LIGHT</v>
      </c>
      <c r="P78" t="str">
        <f>_xlfn.XLOOKUP(cofee_orders_table[[#This Row],[Customer ID]],customers!$A$2:$A$1001,customers!$I$2:$I$1001,,0)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INDEX(data,MATCH($D79,prod,0),MATCH(I$1,header,0))</f>
        <v>Exc</v>
      </c>
      <c r="J79" t="str">
        <f>INDEX(data,MATCH($D79,prod,0),MATCH(J$1,header,0))</f>
        <v>D</v>
      </c>
      <c r="K79" s="4">
        <f>INDEX(data,MATCH($D79,prod,0),MATCH(K$1,header,0))</f>
        <v>0.2</v>
      </c>
      <c r="L79" s="5">
        <f>INDEX(data,MATCH($D79,prod,0),MATCH(L$1,header,0))</f>
        <v>3.645</v>
      </c>
      <c r="M79" s="5">
        <f t="shared" si="2"/>
        <v>7.29</v>
      </c>
      <c r="N79" t="str">
        <f t="shared" si="3"/>
        <v>Excelsa</v>
      </c>
      <c r="O79" t="str" cm="1">
        <f t="array" ref="O79">_xlfn.IFS(J79="M","MEDIUM",J79="D","DARK",J79="L","LIGHT")</f>
        <v>DARK</v>
      </c>
      <c r="P79" t="str">
        <f>_xlfn.XLOOKUP(cofee_orders_table[[#This Row],[Customer ID]],customers!$A$2:$A$1001,customers!$I$2:$I$1001,,0)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INDEX(data,MATCH($D80,prod,0),MATCH(I$1,header,0))</f>
        <v>Ara</v>
      </c>
      <c r="J80" t="str">
        <f>INDEX(data,MATCH($D80,prod,0),MATCH(J$1,header,0))</f>
        <v>M</v>
      </c>
      <c r="K80" s="4">
        <f>INDEX(data,MATCH($D80,prod,0),MATCH(K$1,header,0))</f>
        <v>0.5</v>
      </c>
      <c r="L80" s="5">
        <f>INDEX(data,MATCH($D80,prod,0),MATCH(L$1,header,0))</f>
        <v>6.75</v>
      </c>
      <c r="M80" s="5">
        <f t="shared" si="2"/>
        <v>40.5</v>
      </c>
      <c r="N80" t="str">
        <f t="shared" si="3"/>
        <v>Arabica</v>
      </c>
      <c r="O80" t="str" cm="1">
        <f t="array" ref="O80">_xlfn.IFS(J80="M","MEDIUM",J80="D","DARK",J80="L","LIGHT")</f>
        <v>MEDIUM</v>
      </c>
      <c r="P80" t="str">
        <f>_xlfn.XLOOKUP(cofee_orders_table[[#This Row],[Customer ID]],customers!$A$2:$A$1001,customers!$I$2:$I$1001,,0)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INDEX(data,MATCH($D81,prod,0),MATCH(I$1,header,0))</f>
        <v>Rob</v>
      </c>
      <c r="J81" t="str">
        <f>INDEX(data,MATCH($D81,prod,0),MATCH(J$1,header,0))</f>
        <v>L</v>
      </c>
      <c r="K81" s="4">
        <f>INDEX(data,MATCH($D81,prod,0),MATCH(K$1,header,0))</f>
        <v>1</v>
      </c>
      <c r="L81" s="5">
        <f>INDEX(data,MATCH($D81,prod,0),MATCH(L$1,header,0))</f>
        <v>11.95</v>
      </c>
      <c r="M81" s="5">
        <f t="shared" si="2"/>
        <v>47.8</v>
      </c>
      <c r="N81" t="str">
        <f t="shared" si="3"/>
        <v>Robusta</v>
      </c>
      <c r="O81" t="str" cm="1">
        <f t="array" ref="O81">_xlfn.IFS(J81="M","MEDIUM",J81="D","DARK",J81="L","LIGHT")</f>
        <v>LIGHT</v>
      </c>
      <c r="P81" t="str">
        <f>_xlfn.XLOOKUP(cofee_orders_table[[#This Row],[Customer ID]],customers!$A$2:$A$1001,customers!$I$2:$I$1001,,0)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INDEX(data,MATCH($D82,prod,0),MATCH(I$1,header,0))</f>
        <v>Ara</v>
      </c>
      <c r="J82" t="str">
        <f>INDEX(data,MATCH($D82,prod,0),MATCH(J$1,header,0))</f>
        <v>L</v>
      </c>
      <c r="K82" s="4">
        <f>INDEX(data,MATCH($D82,prod,0),MATCH(K$1,header,0))</f>
        <v>0.5</v>
      </c>
      <c r="L82" s="5">
        <f>INDEX(data,MATCH($D82,prod,0),MATCH(L$1,header,0))</f>
        <v>7.77</v>
      </c>
      <c r="M82" s="5">
        <f t="shared" si="2"/>
        <v>38.849999999999994</v>
      </c>
      <c r="N82" t="str">
        <f t="shared" si="3"/>
        <v>Arabica</v>
      </c>
      <c r="O82" t="str" cm="1">
        <f t="array" ref="O82">_xlfn.IFS(J82="M","MEDIUM",J82="D","DARK",J82="L","LIGHT")</f>
        <v>LIGHT</v>
      </c>
      <c r="P82" t="str">
        <f>_xlfn.XLOOKUP(cofee_orders_table[[#This Row],[Customer ID]],customers!$A$2:$A$1001,customers!$I$2:$I$1001,,0)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INDEX(data,MATCH($D83,prod,0),MATCH(I$1,header,0))</f>
        <v>Lib</v>
      </c>
      <c r="J83" t="str">
        <f>INDEX(data,MATCH($D83,prod,0),MATCH(J$1,header,0))</f>
        <v>L</v>
      </c>
      <c r="K83" s="4">
        <f>INDEX(data,MATCH($D83,prod,0),MATCH(K$1,header,0))</f>
        <v>2.5</v>
      </c>
      <c r="L83" s="5">
        <f>INDEX(data,MATCH($D83,prod,0),MATCH(L$1,header,0))</f>
        <v>36.454999999999998</v>
      </c>
      <c r="M83" s="5">
        <f t="shared" si="2"/>
        <v>109.36499999999999</v>
      </c>
      <c r="N83" t="str">
        <f t="shared" si="3"/>
        <v>Liberica</v>
      </c>
      <c r="O83" t="str" cm="1">
        <f t="array" ref="O83">_xlfn.IFS(J83="M","MEDIUM",J83="D","DARK",J83="L","LIGHT")</f>
        <v>LIGHT</v>
      </c>
      <c r="P83" t="str">
        <f>_xlfn.XLOOKUP(cofee_orders_table[[#This Row],[Customer ID]],customers!$A$2:$A$1001,customers!$I$2:$I$1001,,0)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INDEX(data,MATCH($D84,prod,0),MATCH(I$1,header,0))</f>
        <v>Lib</v>
      </c>
      <c r="J84" t="str">
        <f>INDEX(data,MATCH($D84,prod,0),MATCH(J$1,header,0))</f>
        <v>M</v>
      </c>
      <c r="K84" s="4">
        <f>INDEX(data,MATCH($D84,prod,0),MATCH(K$1,header,0))</f>
        <v>2.5</v>
      </c>
      <c r="L84" s="5">
        <f>INDEX(data,MATCH($D84,prod,0),MATCH(L$1,header,0))</f>
        <v>33.464999999999996</v>
      </c>
      <c r="M84" s="5">
        <f t="shared" si="2"/>
        <v>100.39499999999998</v>
      </c>
      <c r="N84" t="str">
        <f t="shared" si="3"/>
        <v>Liberica</v>
      </c>
      <c r="O84" t="str" cm="1">
        <f t="array" ref="O84">_xlfn.IFS(J84="M","MEDIUM",J84="D","DARK",J84="L","LIGHT")</f>
        <v>MEDIUM</v>
      </c>
      <c r="P84" t="str">
        <f>_xlfn.XLOOKUP(cofee_orders_table[[#This Row],[Customer ID]],customers!$A$2:$A$1001,customers!$I$2:$I$1001,,0)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INDEX(data,MATCH($D85,prod,0),MATCH(I$1,header,0))</f>
        <v>Rob</v>
      </c>
      <c r="J85" t="str">
        <f>INDEX(data,MATCH($D85,prod,0),MATCH(J$1,header,0))</f>
        <v>D</v>
      </c>
      <c r="K85" s="4">
        <f>INDEX(data,MATCH($D85,prod,0),MATCH(K$1,header,0))</f>
        <v>2.5</v>
      </c>
      <c r="L85" s="5">
        <f>INDEX(data,MATCH($D85,prod,0),MATCH(L$1,header,0))</f>
        <v>20.584999999999997</v>
      </c>
      <c r="M85" s="5">
        <f t="shared" si="2"/>
        <v>82.339999999999989</v>
      </c>
      <c r="N85" t="str">
        <f t="shared" si="3"/>
        <v>Robusta</v>
      </c>
      <c r="O85" t="str" cm="1">
        <f t="array" ref="O85">_xlfn.IFS(J85="M","MEDIUM",J85="D","DARK",J85="L","LIGHT")</f>
        <v>DARK</v>
      </c>
      <c r="P85" t="str">
        <f>_xlfn.XLOOKUP(cofee_orders_table[[#This Row],[Customer ID]],customers!$A$2:$A$1001,customers!$I$2:$I$1001,,0)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INDEX(data,MATCH($D86,prod,0),MATCH(I$1,header,0))</f>
        <v>Lib</v>
      </c>
      <c r="J86" t="str">
        <f>INDEX(data,MATCH($D86,prod,0),MATCH(J$1,header,0))</f>
        <v>L</v>
      </c>
      <c r="K86" s="4">
        <f>INDEX(data,MATCH($D86,prod,0),MATCH(K$1,header,0))</f>
        <v>0.5</v>
      </c>
      <c r="L86" s="5">
        <f>INDEX(data,MATCH($D86,prod,0),MATCH(L$1,header,0))</f>
        <v>9.51</v>
      </c>
      <c r="M86" s="5">
        <f t="shared" si="2"/>
        <v>9.51</v>
      </c>
      <c r="N86" t="str">
        <f t="shared" si="3"/>
        <v>Liberica</v>
      </c>
      <c r="O86" t="str" cm="1">
        <f t="array" ref="O86">_xlfn.IFS(J86="M","MEDIUM",J86="D","DARK",J86="L","LIGHT")</f>
        <v>LIGHT</v>
      </c>
      <c r="P86" t="str">
        <f>_xlfn.XLOOKUP(cofee_orders_table[[#This Row],[Customer ID]],customers!$A$2:$A$1001,customers!$I$2:$I$1001,,0)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INDEX(data,MATCH($D87,prod,0),MATCH(I$1,header,0))</f>
        <v>Ara</v>
      </c>
      <c r="J87" t="str">
        <f>INDEX(data,MATCH($D87,prod,0),MATCH(J$1,header,0))</f>
        <v>L</v>
      </c>
      <c r="K87" s="4">
        <f>INDEX(data,MATCH($D87,prod,0),MATCH(K$1,header,0))</f>
        <v>2.5</v>
      </c>
      <c r="L87" s="5">
        <f>INDEX(data,MATCH($D87,prod,0),MATCH(L$1,header,0))</f>
        <v>29.784999999999997</v>
      </c>
      <c r="M87" s="5">
        <f t="shared" si="2"/>
        <v>89.35499999999999</v>
      </c>
      <c r="N87" t="str">
        <f t="shared" si="3"/>
        <v>Arabica</v>
      </c>
      <c r="O87" t="str" cm="1">
        <f t="array" ref="O87">_xlfn.IFS(J87="M","MEDIUM",J87="D","DARK",J87="L","LIGHT")</f>
        <v>LIGHT</v>
      </c>
      <c r="P87" t="str">
        <f>_xlfn.XLOOKUP(cofee_orders_table[[#This Row],[Customer ID]],customers!$A$2:$A$1001,customers!$I$2:$I$1001,,0)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INDEX(data,MATCH($D88,prod,0),MATCH(I$1,header,0))</f>
        <v>Ara</v>
      </c>
      <c r="J88" t="str">
        <f>INDEX(data,MATCH($D88,prod,0),MATCH(J$1,header,0))</f>
        <v>D</v>
      </c>
      <c r="K88" s="4">
        <f>INDEX(data,MATCH($D88,prod,0),MATCH(K$1,header,0))</f>
        <v>0.2</v>
      </c>
      <c r="L88" s="5">
        <f>INDEX(data,MATCH($D88,prod,0),MATCH(L$1,header,0))</f>
        <v>2.9849999999999999</v>
      </c>
      <c r="M88" s="5">
        <f t="shared" si="2"/>
        <v>11.94</v>
      </c>
      <c r="N88" t="str">
        <f t="shared" si="3"/>
        <v>Arabica</v>
      </c>
      <c r="O88" t="str" cm="1">
        <f t="array" ref="O88">_xlfn.IFS(J88="M","MEDIUM",J88="D","DARK",J88="L","LIGHT")</f>
        <v>DARK</v>
      </c>
      <c r="P88" t="str">
        <f>_xlfn.XLOOKUP(cofee_orders_table[[#This Row],[Customer ID]],customers!$A$2:$A$1001,customers!$I$2:$I$1001,,0)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INDEX(data,MATCH($D89,prod,0),MATCH(I$1,header,0))</f>
        <v>Ara</v>
      </c>
      <c r="J89" t="str">
        <f>INDEX(data,MATCH($D89,prod,0),MATCH(J$1,header,0))</f>
        <v>M</v>
      </c>
      <c r="K89" s="4">
        <f>INDEX(data,MATCH($D89,prod,0),MATCH(K$1,header,0))</f>
        <v>1</v>
      </c>
      <c r="L89" s="5">
        <f>INDEX(data,MATCH($D89,prod,0),MATCH(L$1,header,0))</f>
        <v>11.25</v>
      </c>
      <c r="M89" s="5">
        <f t="shared" si="2"/>
        <v>33.75</v>
      </c>
      <c r="N89" t="str">
        <f t="shared" si="3"/>
        <v>Arabica</v>
      </c>
      <c r="O89" t="str" cm="1">
        <f t="array" ref="O89">_xlfn.IFS(J89="M","MEDIUM",J89="D","DARK",J89="L","LIGHT")</f>
        <v>MEDIUM</v>
      </c>
      <c r="P89" t="str">
        <f>_xlfn.XLOOKUP(cofee_orders_table[[#This Row],[Customer ID]],customers!$A$2:$A$1001,customers!$I$2:$I$1001,,0)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INDEX(data,MATCH($D90,prod,0),MATCH(I$1,header,0))</f>
        <v>Rob</v>
      </c>
      <c r="J90" t="str">
        <f>INDEX(data,MATCH($D90,prod,0),MATCH(J$1,header,0))</f>
        <v>L</v>
      </c>
      <c r="K90" s="4">
        <f>INDEX(data,MATCH($D90,prod,0),MATCH(K$1,header,0))</f>
        <v>1</v>
      </c>
      <c r="L90" s="5">
        <f>INDEX(data,MATCH($D90,prod,0),MATCH(L$1,header,0))</f>
        <v>11.95</v>
      </c>
      <c r="M90" s="5">
        <f t="shared" si="2"/>
        <v>35.849999999999994</v>
      </c>
      <c r="N90" t="str">
        <f t="shared" si="3"/>
        <v>Robusta</v>
      </c>
      <c r="O90" t="str" cm="1">
        <f t="array" ref="O90">_xlfn.IFS(J90="M","MEDIUM",J90="D","DARK",J90="L","LIGHT")</f>
        <v>LIGHT</v>
      </c>
      <c r="P90" t="str">
        <f>_xlfn.XLOOKUP(cofee_orders_table[[#This Row],[Customer ID]],customers!$A$2:$A$1001,customers!$I$2:$I$1001,,0)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INDEX(data,MATCH($D91,prod,0),MATCH(I$1,header,0))</f>
        <v>Ara</v>
      </c>
      <c r="J91" t="str">
        <f>INDEX(data,MATCH($D91,prod,0),MATCH(J$1,header,0))</f>
        <v>L</v>
      </c>
      <c r="K91" s="4">
        <f>INDEX(data,MATCH($D91,prod,0),MATCH(K$1,header,0))</f>
        <v>1</v>
      </c>
      <c r="L91" s="5">
        <f>INDEX(data,MATCH($D91,prod,0),MATCH(L$1,header,0))</f>
        <v>12.95</v>
      </c>
      <c r="M91" s="5">
        <f t="shared" si="2"/>
        <v>77.699999999999989</v>
      </c>
      <c r="N91" t="str">
        <f t="shared" si="3"/>
        <v>Arabica</v>
      </c>
      <c r="O91" t="str" cm="1">
        <f t="array" ref="O91">_xlfn.IFS(J91="M","MEDIUM",J91="D","DARK",J91="L","LIGHT")</f>
        <v>LIGHT</v>
      </c>
      <c r="P91" t="str">
        <f>_xlfn.XLOOKUP(cofee_orders_table[[#This Row],[Customer ID]],customers!$A$2:$A$1001,customers!$I$2:$I$1001,,0)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INDEX(data,MATCH($D92,prod,0),MATCH(I$1,header,0))</f>
        <v>Ara</v>
      </c>
      <c r="J92" t="str">
        <f>INDEX(data,MATCH($D92,prod,0),MATCH(J$1,header,0))</f>
        <v>L</v>
      </c>
      <c r="K92" s="4">
        <f>INDEX(data,MATCH($D92,prod,0),MATCH(K$1,header,0))</f>
        <v>1</v>
      </c>
      <c r="L92" s="5">
        <f>INDEX(data,MATCH($D92,prod,0),MATCH(L$1,header,0))</f>
        <v>12.95</v>
      </c>
      <c r="M92" s="5">
        <f t="shared" si="2"/>
        <v>51.8</v>
      </c>
      <c r="N92" t="str">
        <f t="shared" si="3"/>
        <v>Arabica</v>
      </c>
      <c r="O92" t="str" cm="1">
        <f t="array" ref="O92">_xlfn.IFS(J92="M","MEDIUM",J92="D","DARK",J92="L","LIGHT")</f>
        <v>LIGHT</v>
      </c>
      <c r="P92" t="str">
        <f>_xlfn.XLOOKUP(cofee_orders_table[[#This Row],[Customer ID]],customers!$A$2:$A$1001,customers!$I$2:$I$1001,,0)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INDEX(data,MATCH($D93,prod,0),MATCH(I$1,header,0))</f>
        <v>Ara</v>
      </c>
      <c r="J93" t="str">
        <f>INDEX(data,MATCH($D93,prod,0),MATCH(J$1,header,0))</f>
        <v>M</v>
      </c>
      <c r="K93" s="4">
        <f>INDEX(data,MATCH($D93,prod,0),MATCH(K$1,header,0))</f>
        <v>2.5</v>
      </c>
      <c r="L93" s="5">
        <f>INDEX(data,MATCH($D93,prod,0),MATCH(L$1,header,0))</f>
        <v>25.874999999999996</v>
      </c>
      <c r="M93" s="5">
        <f t="shared" si="2"/>
        <v>103.49999999999999</v>
      </c>
      <c r="N93" t="str">
        <f t="shared" si="3"/>
        <v>Arabica</v>
      </c>
      <c r="O93" t="str" cm="1">
        <f t="array" ref="O93">_xlfn.IFS(J93="M","MEDIUM",J93="D","DARK",J93="L","LIGHT")</f>
        <v>MEDIUM</v>
      </c>
      <c r="P93" t="str">
        <f>_xlfn.XLOOKUP(cofee_orders_table[[#This Row],[Customer ID]],customers!$A$2:$A$1001,customers!$I$2:$I$1001,,0)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INDEX(data,MATCH($D94,prod,0),MATCH(I$1,header,0))</f>
        <v>Exc</v>
      </c>
      <c r="J94" t="str">
        <f>INDEX(data,MATCH($D94,prod,0),MATCH(J$1,header,0))</f>
        <v>L</v>
      </c>
      <c r="K94" s="4">
        <f>INDEX(data,MATCH($D94,prod,0),MATCH(K$1,header,0))</f>
        <v>1</v>
      </c>
      <c r="L94" s="5">
        <f>INDEX(data,MATCH($D94,prod,0),MATCH(L$1,header,0))</f>
        <v>14.85</v>
      </c>
      <c r="M94" s="5">
        <f t="shared" si="2"/>
        <v>44.55</v>
      </c>
      <c r="N94" t="str">
        <f t="shared" si="3"/>
        <v>Excelsa</v>
      </c>
      <c r="O94" t="str" cm="1">
        <f t="array" ref="O94">_xlfn.IFS(J94="M","MEDIUM",J94="D","DARK",J94="L","LIGHT")</f>
        <v>LIGHT</v>
      </c>
      <c r="P94" t="str">
        <f>_xlfn.XLOOKUP(cofee_orders_table[[#This Row],[Customer ID]],customers!$A$2:$A$1001,customers!$I$2:$I$1001,,0)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INDEX(data,MATCH($D95,prod,0),MATCH(I$1,header,0))</f>
        <v>Exc</v>
      </c>
      <c r="J95" t="str">
        <f>INDEX(data,MATCH($D95,prod,0),MATCH(J$1,header,0))</f>
        <v>L</v>
      </c>
      <c r="K95" s="4">
        <f>INDEX(data,MATCH($D95,prod,0),MATCH(K$1,header,0))</f>
        <v>0.5</v>
      </c>
      <c r="L95" s="5">
        <f>INDEX(data,MATCH($D95,prod,0),MATCH(L$1,header,0))</f>
        <v>8.91</v>
      </c>
      <c r="M95" s="5">
        <f t="shared" si="2"/>
        <v>35.64</v>
      </c>
      <c r="N95" t="str">
        <f t="shared" si="3"/>
        <v>Excelsa</v>
      </c>
      <c r="O95" t="str" cm="1">
        <f t="array" ref="O95">_xlfn.IFS(J95="M","MEDIUM",J95="D","DARK",J95="L","LIGHT")</f>
        <v>LIGHT</v>
      </c>
      <c r="P95" t="str">
        <f>_xlfn.XLOOKUP(cofee_orders_table[[#This Row],[Customer ID]],customers!$A$2:$A$1001,customers!$I$2:$I$1001,,0)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INDEX(data,MATCH($D96,prod,0),MATCH(I$1,header,0))</f>
        <v>Ara</v>
      </c>
      <c r="J96" t="str">
        <f>INDEX(data,MATCH($D96,prod,0),MATCH(J$1,header,0))</f>
        <v>D</v>
      </c>
      <c r="K96" s="4">
        <f>INDEX(data,MATCH($D96,prod,0),MATCH(K$1,header,0))</f>
        <v>0.2</v>
      </c>
      <c r="L96" s="5">
        <f>INDEX(data,MATCH($D96,prod,0),MATCH(L$1,header,0))</f>
        <v>2.9849999999999999</v>
      </c>
      <c r="M96" s="5">
        <f t="shared" si="2"/>
        <v>17.91</v>
      </c>
      <c r="N96" t="str">
        <f t="shared" si="3"/>
        <v>Arabica</v>
      </c>
      <c r="O96" t="str" cm="1">
        <f t="array" ref="O96">_xlfn.IFS(J96="M","MEDIUM",J96="D","DARK",J96="L","LIGHT")</f>
        <v>DARK</v>
      </c>
      <c r="P96" t="str">
        <f>_xlfn.XLOOKUP(cofee_orders_table[[#This Row],[Customer ID]],customers!$A$2:$A$1001,customers!$I$2:$I$1001,,0)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INDEX(data,MATCH($D97,prod,0),MATCH(I$1,header,0))</f>
        <v>Ara</v>
      </c>
      <c r="J97" t="str">
        <f>INDEX(data,MATCH($D97,prod,0),MATCH(J$1,header,0))</f>
        <v>M</v>
      </c>
      <c r="K97" s="4">
        <f>INDEX(data,MATCH($D97,prod,0),MATCH(K$1,header,0))</f>
        <v>2.5</v>
      </c>
      <c r="L97" s="5">
        <f>INDEX(data,MATCH($D97,prod,0),MATCH(L$1,header,0))</f>
        <v>25.874999999999996</v>
      </c>
      <c r="M97" s="5">
        <f t="shared" si="2"/>
        <v>155.24999999999997</v>
      </c>
      <c r="N97" t="str">
        <f t="shared" si="3"/>
        <v>Arabica</v>
      </c>
      <c r="O97" t="str" cm="1">
        <f t="array" ref="O97">_xlfn.IFS(J97="M","MEDIUM",J97="D","DARK",J97="L","LIGHT")</f>
        <v>MEDIUM</v>
      </c>
      <c r="P97" t="str">
        <f>_xlfn.XLOOKUP(cofee_orders_table[[#This Row],[Customer ID]],customers!$A$2:$A$1001,customers!$I$2:$I$1001,,0)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INDEX(data,MATCH($D98,prod,0),MATCH(I$1,header,0))</f>
        <v>Ara</v>
      </c>
      <c r="J98" t="str">
        <f>INDEX(data,MATCH($D98,prod,0),MATCH(J$1,header,0))</f>
        <v>D</v>
      </c>
      <c r="K98" s="4">
        <f>INDEX(data,MATCH($D98,prod,0),MATCH(K$1,header,0))</f>
        <v>0.2</v>
      </c>
      <c r="L98" s="5">
        <f>INDEX(data,MATCH($D98,prod,0),MATCH(L$1,header,0))</f>
        <v>2.9849999999999999</v>
      </c>
      <c r="M98" s="5">
        <f t="shared" si="2"/>
        <v>5.97</v>
      </c>
      <c r="N98" t="str">
        <f t="shared" si="3"/>
        <v>Arabica</v>
      </c>
      <c r="O98" t="str" cm="1">
        <f t="array" ref="O98">_xlfn.IFS(J98="M","MEDIUM",J98="D","DARK",J98="L","LIGHT")</f>
        <v>DARK</v>
      </c>
      <c r="P98" t="str">
        <f>_xlfn.XLOOKUP(cofee_orders_table[[#This Row],[Customer ID]],customers!$A$2:$A$1001,customers!$I$2:$I$1001,,0)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INDEX(data,MATCH($D99,prod,0),MATCH(I$1,header,0))</f>
        <v>Ara</v>
      </c>
      <c r="J99" t="str">
        <f>INDEX(data,MATCH($D99,prod,0),MATCH(J$1,header,0))</f>
        <v>M</v>
      </c>
      <c r="K99" s="4">
        <f>INDEX(data,MATCH($D99,prod,0),MATCH(K$1,header,0))</f>
        <v>0.5</v>
      </c>
      <c r="L99" s="5">
        <f>INDEX(data,MATCH($D99,prod,0),MATCH(L$1,header,0))</f>
        <v>6.75</v>
      </c>
      <c r="M99" s="5">
        <f t="shared" si="2"/>
        <v>13.5</v>
      </c>
      <c r="N99" t="str">
        <f t="shared" si="3"/>
        <v>Arabica</v>
      </c>
      <c r="O99" t="str" cm="1">
        <f t="array" ref="O99">_xlfn.IFS(J99="M","MEDIUM",J99="D","DARK",J99="L","LIGHT")</f>
        <v>MEDIUM</v>
      </c>
      <c r="P99" t="str">
        <f>_xlfn.XLOOKUP(cofee_orders_table[[#This Row],[Customer ID]],customers!$A$2:$A$1001,customers!$I$2:$I$1001,,0)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INDEX(data,MATCH($D100,prod,0),MATCH(I$1,header,0))</f>
        <v>Ara</v>
      </c>
      <c r="J100" t="str">
        <f>INDEX(data,MATCH($D100,prod,0),MATCH(J$1,header,0))</f>
        <v>D</v>
      </c>
      <c r="K100" s="4">
        <f>INDEX(data,MATCH($D100,prod,0),MATCH(K$1,header,0))</f>
        <v>0.2</v>
      </c>
      <c r="L100" s="5">
        <f>INDEX(data,MATCH($D100,prod,0),MATCH(L$1,header,0))</f>
        <v>2.9849999999999999</v>
      </c>
      <c r="M100" s="5">
        <f t="shared" si="2"/>
        <v>2.9849999999999999</v>
      </c>
      <c r="N100" t="str">
        <f t="shared" si="3"/>
        <v>Arabica</v>
      </c>
      <c r="O100" t="str" cm="1">
        <f t="array" ref="O100">_xlfn.IFS(J100="M","MEDIUM",J100="D","DARK",J100="L","LIGHT")</f>
        <v>DARK</v>
      </c>
      <c r="P100" t="str">
        <f>_xlfn.XLOOKUP(cofee_orders_table[[#This Row],[Customer ID]],customers!$A$2:$A$1001,customers!$I$2:$I$1001,,0)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INDEX(data,MATCH($D101,prod,0),MATCH(I$1,header,0))</f>
        <v>Lib</v>
      </c>
      <c r="J101" t="str">
        <f>INDEX(data,MATCH($D101,prod,0),MATCH(J$1,header,0))</f>
        <v>M</v>
      </c>
      <c r="K101" s="4">
        <f>INDEX(data,MATCH($D101,prod,0),MATCH(K$1,header,0))</f>
        <v>0.2</v>
      </c>
      <c r="L101" s="5">
        <f>INDEX(data,MATCH($D101,prod,0),MATCH(L$1,header,0))</f>
        <v>4.3650000000000002</v>
      </c>
      <c r="M101" s="5">
        <f t="shared" si="2"/>
        <v>13.095000000000001</v>
      </c>
      <c r="N101" t="str">
        <f t="shared" si="3"/>
        <v>Liberica</v>
      </c>
      <c r="O101" t="str" cm="1">
        <f t="array" ref="O101">_xlfn.IFS(J101="M","MEDIUM",J101="D","DARK",J101="L","LIGHT")</f>
        <v>MEDIUM</v>
      </c>
      <c r="P101" t="str">
        <f>_xlfn.XLOOKUP(cofee_orders_table[[#This Row],[Customer ID]],customers!$A$2:$A$1001,customers!$I$2:$I$1001,,0)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INDEX(data,MATCH($D102,prod,0),MATCH(I$1,header,0))</f>
        <v>Ara</v>
      </c>
      <c r="J102" t="str">
        <f>INDEX(data,MATCH($D102,prod,0),MATCH(J$1,header,0))</f>
        <v>L</v>
      </c>
      <c r="K102" s="4">
        <f>INDEX(data,MATCH($D102,prod,0),MATCH(K$1,header,0))</f>
        <v>0.2</v>
      </c>
      <c r="L102" s="5">
        <f>INDEX(data,MATCH($D102,prod,0),MATCH(L$1,header,0))</f>
        <v>3.8849999999999998</v>
      </c>
      <c r="M102" s="5">
        <f t="shared" si="2"/>
        <v>7.77</v>
      </c>
      <c r="N102" t="str">
        <f t="shared" si="3"/>
        <v>Arabica</v>
      </c>
      <c r="O102" t="str" cm="1">
        <f t="array" ref="O102">_xlfn.IFS(J102="M","MEDIUM",J102="D","DARK",J102="L","LIGHT")</f>
        <v>LIGHT</v>
      </c>
      <c r="P102" t="str">
        <f>_xlfn.XLOOKUP(cofee_orders_table[[#This Row],[Customer ID]],customers!$A$2:$A$1001,customers!$I$2:$I$1001,,0)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INDEX(data,MATCH($D103,prod,0),MATCH(I$1,header,0))</f>
        <v>Lib</v>
      </c>
      <c r="J103" t="str">
        <f>INDEX(data,MATCH($D103,prod,0),MATCH(J$1,header,0))</f>
        <v>D</v>
      </c>
      <c r="K103" s="4">
        <f>INDEX(data,MATCH($D103,prod,0),MATCH(K$1,header,0))</f>
        <v>2.5</v>
      </c>
      <c r="L103" s="5">
        <f>INDEX(data,MATCH($D103,prod,0),MATCH(L$1,header,0))</f>
        <v>29.784999999999997</v>
      </c>
      <c r="M103" s="5">
        <f t="shared" si="2"/>
        <v>148.92499999999998</v>
      </c>
      <c r="N103" t="str">
        <f t="shared" si="3"/>
        <v>Liberica</v>
      </c>
      <c r="O103" t="str" cm="1">
        <f t="array" ref="O103">_xlfn.IFS(J103="M","MEDIUM",J103="D","DARK",J103="L","LIGHT")</f>
        <v>DARK</v>
      </c>
      <c r="P103" t="str">
        <f>_xlfn.XLOOKUP(cofee_orders_table[[#This Row],[Customer ID]],customers!$A$2:$A$1001,customers!$I$2:$I$1001,,0)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INDEX(data,MATCH($D104,prod,0),MATCH(I$1,header,0))</f>
        <v>Lib</v>
      </c>
      <c r="J104" t="str">
        <f>INDEX(data,MATCH($D104,prod,0),MATCH(J$1,header,0))</f>
        <v>D</v>
      </c>
      <c r="K104" s="4">
        <f>INDEX(data,MATCH($D104,prod,0),MATCH(K$1,header,0))</f>
        <v>1</v>
      </c>
      <c r="L104" s="5">
        <f>INDEX(data,MATCH($D104,prod,0),MATCH(L$1,header,0))</f>
        <v>12.95</v>
      </c>
      <c r="M104" s="5">
        <f t="shared" si="2"/>
        <v>38.849999999999994</v>
      </c>
      <c r="N104" t="str">
        <f t="shared" si="3"/>
        <v>Liberica</v>
      </c>
      <c r="O104" t="str" cm="1">
        <f t="array" ref="O104">_xlfn.IFS(J104="M","MEDIUM",J104="D","DARK",J104="L","LIGHT")</f>
        <v>DARK</v>
      </c>
      <c r="P104" t="str">
        <f>_xlfn.XLOOKUP(cofee_orders_table[[#This Row],[Customer ID]],customers!$A$2:$A$1001,customers!$I$2:$I$1001,,0)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INDEX(data,MATCH($D105,prod,0),MATCH(I$1,header,0))</f>
        <v>Rob</v>
      </c>
      <c r="J105" t="str">
        <f>INDEX(data,MATCH($D105,prod,0),MATCH(J$1,header,0))</f>
        <v>M</v>
      </c>
      <c r="K105" s="4">
        <f>INDEX(data,MATCH($D105,prod,0),MATCH(K$1,header,0))</f>
        <v>0.2</v>
      </c>
      <c r="L105" s="5">
        <f>INDEX(data,MATCH($D105,prod,0),MATCH(L$1,header,0))</f>
        <v>2.9849999999999999</v>
      </c>
      <c r="M105" s="5">
        <f t="shared" si="2"/>
        <v>11.94</v>
      </c>
      <c r="N105" t="str">
        <f t="shared" si="3"/>
        <v>Robusta</v>
      </c>
      <c r="O105" t="str" cm="1">
        <f t="array" ref="O105">_xlfn.IFS(J105="M","MEDIUM",J105="D","DARK",J105="L","LIGHT")</f>
        <v>MEDIUM</v>
      </c>
      <c r="P105" t="str">
        <f>_xlfn.XLOOKUP(cofee_orders_table[[#This Row],[Customer ID]],customers!$A$2:$A$1001,customers!$I$2:$I$1001,,0)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INDEX(data,MATCH($D106,prod,0),MATCH(I$1,header,0))</f>
        <v>Lib</v>
      </c>
      <c r="J106" t="str">
        <f>INDEX(data,MATCH($D106,prod,0),MATCH(J$1,header,0))</f>
        <v>M</v>
      </c>
      <c r="K106" s="4">
        <f>INDEX(data,MATCH($D106,prod,0),MATCH(K$1,header,0))</f>
        <v>1</v>
      </c>
      <c r="L106" s="5">
        <f>INDEX(data,MATCH($D106,prod,0),MATCH(L$1,header,0))</f>
        <v>14.55</v>
      </c>
      <c r="M106" s="5">
        <f t="shared" si="2"/>
        <v>87.300000000000011</v>
      </c>
      <c r="N106" t="str">
        <f t="shared" si="3"/>
        <v>Liberica</v>
      </c>
      <c r="O106" t="str" cm="1">
        <f t="array" ref="O106">_xlfn.IFS(J106="M","MEDIUM",J106="D","DARK",J106="L","LIGHT")</f>
        <v>MEDIUM</v>
      </c>
      <c r="P106" t="str">
        <f>_xlfn.XLOOKUP(cofee_orders_table[[#This Row],[Customer ID]],customers!$A$2:$A$1001,customers!$I$2:$I$1001,,0)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INDEX(data,MATCH($D107,prod,0),MATCH(I$1,header,0))</f>
        <v>Ara</v>
      </c>
      <c r="J107" t="str">
        <f>INDEX(data,MATCH($D107,prod,0),MATCH(J$1,header,0))</f>
        <v>M</v>
      </c>
      <c r="K107" s="4">
        <f>INDEX(data,MATCH($D107,prod,0),MATCH(K$1,header,0))</f>
        <v>0.5</v>
      </c>
      <c r="L107" s="5">
        <f>INDEX(data,MATCH($D107,prod,0),MATCH(L$1,header,0))</f>
        <v>6.75</v>
      </c>
      <c r="M107" s="5">
        <f t="shared" si="2"/>
        <v>40.5</v>
      </c>
      <c r="N107" t="str">
        <f t="shared" si="3"/>
        <v>Arabica</v>
      </c>
      <c r="O107" t="str" cm="1">
        <f t="array" ref="O107">_xlfn.IFS(J107="M","MEDIUM",J107="D","DARK",J107="L","LIGHT")</f>
        <v>MEDIUM</v>
      </c>
      <c r="P107" t="str">
        <f>_xlfn.XLOOKUP(cofee_orders_table[[#This Row],[Customer ID]],customers!$A$2:$A$1001,customers!$I$2:$I$1001,,0)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INDEX(data,MATCH($D108,prod,0),MATCH(I$1,header,0))</f>
        <v>Exc</v>
      </c>
      <c r="J108" t="str">
        <f>INDEX(data,MATCH($D108,prod,0),MATCH(J$1,header,0))</f>
        <v>D</v>
      </c>
      <c r="K108" s="4">
        <f>INDEX(data,MATCH($D108,prod,0),MATCH(K$1,header,0))</f>
        <v>1</v>
      </c>
      <c r="L108" s="5">
        <f>INDEX(data,MATCH($D108,prod,0),MATCH(L$1,header,0))</f>
        <v>12.15</v>
      </c>
      <c r="M108" s="5">
        <f t="shared" si="2"/>
        <v>24.3</v>
      </c>
      <c r="N108" t="str">
        <f t="shared" si="3"/>
        <v>Excelsa</v>
      </c>
      <c r="O108" t="str" cm="1">
        <f t="array" ref="O108">_xlfn.IFS(J108="M","MEDIUM",J108="D","DARK",J108="L","LIGHT")</f>
        <v>DARK</v>
      </c>
      <c r="P108" t="str">
        <f>_xlfn.XLOOKUP(cofee_orders_table[[#This Row],[Customer ID]],customers!$A$2:$A$1001,customers!$I$2:$I$1001,,0)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INDEX(data,MATCH($D109,prod,0),MATCH(I$1,header,0))</f>
        <v>Rob</v>
      </c>
      <c r="J109" t="str">
        <f>INDEX(data,MATCH($D109,prod,0),MATCH(J$1,header,0))</f>
        <v>M</v>
      </c>
      <c r="K109" s="4">
        <f>INDEX(data,MATCH($D109,prod,0),MATCH(K$1,header,0))</f>
        <v>0.5</v>
      </c>
      <c r="L109" s="5">
        <f>INDEX(data,MATCH($D109,prod,0),MATCH(L$1,header,0))</f>
        <v>5.97</v>
      </c>
      <c r="M109" s="5">
        <f t="shared" si="2"/>
        <v>17.91</v>
      </c>
      <c r="N109" t="str">
        <f t="shared" si="3"/>
        <v>Robusta</v>
      </c>
      <c r="O109" t="str" cm="1">
        <f t="array" ref="O109">_xlfn.IFS(J109="M","MEDIUM",J109="D","DARK",J109="L","LIGHT")</f>
        <v>MEDIUM</v>
      </c>
      <c r="P109" t="str">
        <f>_xlfn.XLOOKUP(cofee_orders_table[[#This Row],[Customer ID]],customers!$A$2:$A$1001,customers!$I$2:$I$1001,,0)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INDEX(data,MATCH($D110,prod,0),MATCH(I$1,header,0))</f>
        <v>Ara</v>
      </c>
      <c r="J110" t="str">
        <f>INDEX(data,MATCH($D110,prod,0),MATCH(J$1,header,0))</f>
        <v>M</v>
      </c>
      <c r="K110" s="4">
        <f>INDEX(data,MATCH($D110,prod,0),MATCH(K$1,header,0))</f>
        <v>0.5</v>
      </c>
      <c r="L110" s="5">
        <f>INDEX(data,MATCH($D110,prod,0),MATCH(L$1,header,0))</f>
        <v>6.75</v>
      </c>
      <c r="M110" s="5">
        <f t="shared" si="2"/>
        <v>27</v>
      </c>
      <c r="N110" t="str">
        <f t="shared" si="3"/>
        <v>Arabica</v>
      </c>
      <c r="O110" t="str" cm="1">
        <f t="array" ref="O110">_xlfn.IFS(J110="M","MEDIUM",J110="D","DARK",J110="L","LIGHT")</f>
        <v>MEDIUM</v>
      </c>
      <c r="P110" t="str">
        <f>_xlfn.XLOOKUP(cofee_orders_table[[#This Row],[Customer ID]],customers!$A$2:$A$1001,customers!$I$2:$I$1001,,0)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INDEX(data,MATCH($D111,prod,0),MATCH(I$1,header,0))</f>
        <v>Lib</v>
      </c>
      <c r="J111" t="str">
        <f>INDEX(data,MATCH($D111,prod,0),MATCH(J$1,header,0))</f>
        <v>D</v>
      </c>
      <c r="K111" s="4">
        <f>INDEX(data,MATCH($D111,prod,0),MATCH(K$1,header,0))</f>
        <v>0.5</v>
      </c>
      <c r="L111" s="5">
        <f>INDEX(data,MATCH($D111,prod,0),MATCH(L$1,header,0))</f>
        <v>7.77</v>
      </c>
      <c r="M111" s="5">
        <f t="shared" si="2"/>
        <v>7.77</v>
      </c>
      <c r="N111" t="str">
        <f t="shared" si="3"/>
        <v>Liberica</v>
      </c>
      <c r="O111" t="str" cm="1">
        <f t="array" ref="O111">_xlfn.IFS(J111="M","MEDIUM",J111="D","DARK",J111="L","LIGHT")</f>
        <v>DARK</v>
      </c>
      <c r="P111" t="str">
        <f>_xlfn.XLOOKUP(cofee_orders_table[[#This Row],[Customer ID]],customers!$A$2:$A$1001,customers!$I$2:$I$1001,,0)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INDEX(data,MATCH($D112,prod,0),MATCH(I$1,header,0))</f>
        <v>Exc</v>
      </c>
      <c r="J112" t="str">
        <f>INDEX(data,MATCH($D112,prod,0),MATCH(J$1,header,0))</f>
        <v>L</v>
      </c>
      <c r="K112" s="4">
        <f>INDEX(data,MATCH($D112,prod,0),MATCH(K$1,header,0))</f>
        <v>0.2</v>
      </c>
      <c r="L112" s="5">
        <f>INDEX(data,MATCH($D112,prod,0),MATCH(L$1,header,0))</f>
        <v>4.4550000000000001</v>
      </c>
      <c r="M112" s="5">
        <f t="shared" si="2"/>
        <v>13.365</v>
      </c>
      <c r="N112" t="str">
        <f t="shared" si="3"/>
        <v>Excelsa</v>
      </c>
      <c r="O112" t="str" cm="1">
        <f t="array" ref="O112">_xlfn.IFS(J112="M","MEDIUM",J112="D","DARK",J112="L","LIGHT")</f>
        <v>LIGHT</v>
      </c>
      <c r="P112" t="str">
        <f>_xlfn.XLOOKUP(cofee_orders_table[[#This Row],[Customer ID]],customers!$A$2:$A$1001,customers!$I$2:$I$1001,,0)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INDEX(data,MATCH($D113,prod,0),MATCH(I$1,header,0))</f>
        <v>Rob</v>
      </c>
      <c r="J113" t="str">
        <f>INDEX(data,MATCH($D113,prod,0),MATCH(J$1,header,0))</f>
        <v>D</v>
      </c>
      <c r="K113" s="4">
        <f>INDEX(data,MATCH($D113,prod,0),MATCH(K$1,header,0))</f>
        <v>0.5</v>
      </c>
      <c r="L113" s="5">
        <f>INDEX(data,MATCH($D113,prod,0),MATCH(L$1,header,0))</f>
        <v>5.3699999999999992</v>
      </c>
      <c r="M113" s="5">
        <f t="shared" si="2"/>
        <v>26.849999999999994</v>
      </c>
      <c r="N113" t="str">
        <f t="shared" si="3"/>
        <v>Robusta</v>
      </c>
      <c r="O113" t="str" cm="1">
        <f t="array" ref="O113">_xlfn.IFS(J113="M","MEDIUM",J113="D","DARK",J113="L","LIGHT")</f>
        <v>DARK</v>
      </c>
      <c r="P113" t="str">
        <f>_xlfn.XLOOKUP(cofee_orders_table[[#This Row],[Customer ID]],customers!$A$2:$A$1001,customers!$I$2:$I$1001,,0)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INDEX(data,MATCH($D114,prod,0),MATCH(I$1,header,0))</f>
        <v>Ara</v>
      </c>
      <c r="J114" t="str">
        <f>INDEX(data,MATCH($D114,prod,0),MATCH(J$1,header,0))</f>
        <v>M</v>
      </c>
      <c r="K114" s="4">
        <f>INDEX(data,MATCH($D114,prod,0),MATCH(K$1,header,0))</f>
        <v>1</v>
      </c>
      <c r="L114" s="5">
        <f>INDEX(data,MATCH($D114,prod,0),MATCH(L$1,header,0))</f>
        <v>11.25</v>
      </c>
      <c r="M114" s="5">
        <f t="shared" si="2"/>
        <v>11.25</v>
      </c>
      <c r="N114" t="str">
        <f t="shared" si="3"/>
        <v>Arabica</v>
      </c>
      <c r="O114" t="str" cm="1">
        <f t="array" ref="O114">_xlfn.IFS(J114="M","MEDIUM",J114="D","DARK",J114="L","LIGHT")</f>
        <v>MEDIUM</v>
      </c>
      <c r="P114" t="str">
        <f>_xlfn.XLOOKUP(cofee_orders_table[[#This Row],[Customer ID]],customers!$A$2:$A$1001,customers!$I$2:$I$1001,,0)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INDEX(data,MATCH($D115,prod,0),MATCH(I$1,header,0))</f>
        <v>Lib</v>
      </c>
      <c r="J115" t="str">
        <f>INDEX(data,MATCH($D115,prod,0),MATCH(J$1,header,0))</f>
        <v>M</v>
      </c>
      <c r="K115" s="4">
        <f>INDEX(data,MATCH($D115,prod,0),MATCH(K$1,header,0))</f>
        <v>1</v>
      </c>
      <c r="L115" s="5">
        <f>INDEX(data,MATCH($D115,prod,0),MATCH(L$1,header,0))</f>
        <v>14.55</v>
      </c>
      <c r="M115" s="5">
        <f t="shared" si="2"/>
        <v>14.55</v>
      </c>
      <c r="N115" t="str">
        <f t="shared" si="3"/>
        <v>Liberica</v>
      </c>
      <c r="O115" t="str" cm="1">
        <f t="array" ref="O115">_xlfn.IFS(J115="M","MEDIUM",J115="D","DARK",J115="L","LIGHT")</f>
        <v>MEDIUM</v>
      </c>
      <c r="P115" t="str">
        <f>_xlfn.XLOOKUP(cofee_orders_table[[#This Row],[Customer ID]],customers!$A$2:$A$1001,customers!$I$2:$I$1001,,0)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INDEX(data,MATCH($D116,prod,0),MATCH(I$1,header,0))</f>
        <v>Rob</v>
      </c>
      <c r="J116" t="str">
        <f>INDEX(data,MATCH($D116,prod,0),MATCH(J$1,header,0))</f>
        <v>L</v>
      </c>
      <c r="K116" s="4">
        <f>INDEX(data,MATCH($D116,prod,0),MATCH(K$1,header,0))</f>
        <v>0.2</v>
      </c>
      <c r="L116" s="5">
        <f>INDEX(data,MATCH($D116,prod,0),MATCH(L$1,header,0))</f>
        <v>3.5849999999999995</v>
      </c>
      <c r="M116" s="5">
        <f t="shared" si="2"/>
        <v>14.339999999999998</v>
      </c>
      <c r="N116" t="str">
        <f t="shared" si="3"/>
        <v>Robusta</v>
      </c>
      <c r="O116" t="str" cm="1">
        <f t="array" ref="O116">_xlfn.IFS(J116="M","MEDIUM",J116="D","DARK",J116="L","LIGHT")</f>
        <v>LIGHT</v>
      </c>
      <c r="P116" t="str">
        <f>_xlfn.XLOOKUP(cofee_orders_table[[#This Row],[Customer ID]],customers!$A$2:$A$1001,customers!$I$2:$I$1001,,0)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INDEX(data,MATCH($D117,prod,0),MATCH(I$1,header,0))</f>
        <v>Lib</v>
      </c>
      <c r="J117" t="str">
        <f>INDEX(data,MATCH($D117,prod,0),MATCH(J$1,header,0))</f>
        <v>L</v>
      </c>
      <c r="K117" s="4">
        <f>INDEX(data,MATCH($D117,prod,0),MATCH(K$1,header,0))</f>
        <v>1</v>
      </c>
      <c r="L117" s="5">
        <f>INDEX(data,MATCH($D117,prod,0),MATCH(L$1,header,0))</f>
        <v>15.85</v>
      </c>
      <c r="M117" s="5">
        <f t="shared" si="2"/>
        <v>15.85</v>
      </c>
      <c r="N117" t="str">
        <f t="shared" si="3"/>
        <v>Liberica</v>
      </c>
      <c r="O117" t="str" cm="1">
        <f t="array" ref="O117">_xlfn.IFS(J117="M","MEDIUM",J117="D","DARK",J117="L","LIGHT")</f>
        <v>LIGHT</v>
      </c>
      <c r="P117" t="str">
        <f>_xlfn.XLOOKUP(cofee_orders_table[[#This Row],[Customer ID]],customers!$A$2:$A$1001,customers!$I$2:$I$1001,,0)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INDEX(data,MATCH($D118,prod,0),MATCH(I$1,header,0))</f>
        <v>Lib</v>
      </c>
      <c r="J118" t="str">
        <f>INDEX(data,MATCH($D118,prod,0),MATCH(J$1,header,0))</f>
        <v>L</v>
      </c>
      <c r="K118" s="4">
        <f>INDEX(data,MATCH($D118,prod,0),MATCH(K$1,header,0))</f>
        <v>0.2</v>
      </c>
      <c r="L118" s="5">
        <f>INDEX(data,MATCH($D118,prod,0),MATCH(L$1,header,0))</f>
        <v>4.7549999999999999</v>
      </c>
      <c r="M118" s="5">
        <f t="shared" si="2"/>
        <v>19.02</v>
      </c>
      <c r="N118" t="str">
        <f t="shared" si="3"/>
        <v>Liberica</v>
      </c>
      <c r="O118" t="str" cm="1">
        <f t="array" ref="O118">_xlfn.IFS(J118="M","MEDIUM",J118="D","DARK",J118="L","LIGHT")</f>
        <v>LIGHT</v>
      </c>
      <c r="P118" t="str">
        <f>_xlfn.XLOOKUP(cofee_orders_table[[#This Row],[Customer ID]],customers!$A$2:$A$1001,customers!$I$2:$I$1001,,0)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INDEX(data,MATCH($D119,prod,0),MATCH(I$1,header,0))</f>
        <v>Lib</v>
      </c>
      <c r="J119" t="str">
        <f>INDEX(data,MATCH($D119,prod,0),MATCH(J$1,header,0))</f>
        <v>L</v>
      </c>
      <c r="K119" s="4">
        <f>INDEX(data,MATCH($D119,prod,0),MATCH(K$1,header,0))</f>
        <v>0.5</v>
      </c>
      <c r="L119" s="5">
        <f>INDEX(data,MATCH($D119,prod,0),MATCH(L$1,header,0))</f>
        <v>9.51</v>
      </c>
      <c r="M119" s="5">
        <f t="shared" si="2"/>
        <v>38.04</v>
      </c>
      <c r="N119" t="str">
        <f t="shared" si="3"/>
        <v>Liberica</v>
      </c>
      <c r="O119" t="str" cm="1">
        <f t="array" ref="O119">_xlfn.IFS(J119="M","MEDIUM",J119="D","DARK",J119="L","LIGHT")</f>
        <v>LIGHT</v>
      </c>
      <c r="P119" t="str">
        <f>_xlfn.XLOOKUP(cofee_orders_table[[#This Row],[Customer ID]],customers!$A$2:$A$1001,customers!$I$2:$I$1001,,0)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INDEX(data,MATCH($D120,prod,0),MATCH(I$1,header,0))</f>
        <v>Exc</v>
      </c>
      <c r="J120" t="str">
        <f>INDEX(data,MATCH($D120,prod,0),MATCH(J$1,header,0))</f>
        <v>D</v>
      </c>
      <c r="K120" s="4">
        <f>INDEX(data,MATCH($D120,prod,0),MATCH(K$1,header,0))</f>
        <v>0.5</v>
      </c>
      <c r="L120" s="5">
        <f>INDEX(data,MATCH($D120,prod,0),MATCH(L$1,header,0))</f>
        <v>7.29</v>
      </c>
      <c r="M120" s="5">
        <f t="shared" si="2"/>
        <v>21.87</v>
      </c>
      <c r="N120" t="str">
        <f t="shared" si="3"/>
        <v>Excelsa</v>
      </c>
      <c r="O120" t="str" cm="1">
        <f t="array" ref="O120">_xlfn.IFS(J120="M","MEDIUM",J120="D","DARK",J120="L","LIGHT")</f>
        <v>DARK</v>
      </c>
      <c r="P120" t="str">
        <f>_xlfn.XLOOKUP(cofee_orders_table[[#This Row],[Customer ID]],customers!$A$2:$A$1001,customers!$I$2:$I$1001,,0)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INDEX(data,MATCH($D121,prod,0),MATCH(I$1,header,0))</f>
        <v>Exc</v>
      </c>
      <c r="J121" t="str">
        <f>INDEX(data,MATCH($D121,prod,0),MATCH(J$1,header,0))</f>
        <v>M</v>
      </c>
      <c r="K121" s="4">
        <f>INDEX(data,MATCH($D121,prod,0),MATCH(K$1,header,0))</f>
        <v>0.2</v>
      </c>
      <c r="L121" s="5">
        <f>INDEX(data,MATCH($D121,prod,0),MATCH(L$1,header,0))</f>
        <v>4.125</v>
      </c>
      <c r="M121" s="5">
        <f t="shared" si="2"/>
        <v>4.125</v>
      </c>
      <c r="N121" t="str">
        <f t="shared" si="3"/>
        <v>Excelsa</v>
      </c>
      <c r="O121" t="str" cm="1">
        <f t="array" ref="O121">_xlfn.IFS(J121="M","MEDIUM",J121="D","DARK",J121="L","LIGHT")</f>
        <v>MEDIUM</v>
      </c>
      <c r="P121" t="str">
        <f>_xlfn.XLOOKUP(cofee_orders_table[[#This Row],[Customer ID]],customers!$A$2:$A$1001,customers!$I$2:$I$1001,,0)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INDEX(data,MATCH($D122,prod,0),MATCH(I$1,header,0))</f>
        <v>Ara</v>
      </c>
      <c r="J122" t="str">
        <f>INDEX(data,MATCH($D122,prod,0),MATCH(J$1,header,0))</f>
        <v>L</v>
      </c>
      <c r="K122" s="4">
        <f>INDEX(data,MATCH($D122,prod,0),MATCH(K$1,header,0))</f>
        <v>0.2</v>
      </c>
      <c r="L122" s="5">
        <f>INDEX(data,MATCH($D122,prod,0),MATCH(L$1,header,0))</f>
        <v>3.8849999999999998</v>
      </c>
      <c r="M122" s="5">
        <f t="shared" si="2"/>
        <v>3.8849999999999998</v>
      </c>
      <c r="N122" t="str">
        <f t="shared" si="3"/>
        <v>Arabica</v>
      </c>
      <c r="O122" t="str" cm="1">
        <f t="array" ref="O122">_xlfn.IFS(J122="M","MEDIUM",J122="D","DARK",J122="L","LIGHT")</f>
        <v>LIGHT</v>
      </c>
      <c r="P122" t="str">
        <f>_xlfn.XLOOKUP(cofee_orders_table[[#This Row],[Customer ID]],customers!$A$2:$A$1001,customers!$I$2:$I$1001,,0)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INDEX(data,MATCH($D123,prod,0),MATCH(I$1,header,0))</f>
        <v>Exc</v>
      </c>
      <c r="J123" t="str">
        <f>INDEX(data,MATCH($D123,prod,0),MATCH(J$1,header,0))</f>
        <v>M</v>
      </c>
      <c r="K123" s="4">
        <f>INDEX(data,MATCH($D123,prod,0),MATCH(K$1,header,0))</f>
        <v>1</v>
      </c>
      <c r="L123" s="5">
        <f>INDEX(data,MATCH($D123,prod,0),MATCH(L$1,header,0))</f>
        <v>13.75</v>
      </c>
      <c r="M123" s="5">
        <f t="shared" si="2"/>
        <v>68.75</v>
      </c>
      <c r="N123" t="str">
        <f t="shared" si="3"/>
        <v>Excelsa</v>
      </c>
      <c r="O123" t="str" cm="1">
        <f t="array" ref="O123">_xlfn.IFS(J123="M","MEDIUM",J123="D","DARK",J123="L","LIGHT")</f>
        <v>MEDIUM</v>
      </c>
      <c r="P123" t="str">
        <f>_xlfn.XLOOKUP(cofee_orders_table[[#This Row],[Customer ID]],customers!$A$2:$A$1001,customers!$I$2:$I$1001,,0)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INDEX(data,MATCH($D124,prod,0),MATCH(I$1,header,0))</f>
        <v>Ara</v>
      </c>
      <c r="J124" t="str">
        <f>INDEX(data,MATCH($D124,prod,0),MATCH(J$1,header,0))</f>
        <v>D</v>
      </c>
      <c r="K124" s="4">
        <f>INDEX(data,MATCH($D124,prod,0),MATCH(K$1,header,0))</f>
        <v>0.5</v>
      </c>
      <c r="L124" s="5">
        <f>INDEX(data,MATCH($D124,prod,0),MATCH(L$1,header,0))</f>
        <v>5.97</v>
      </c>
      <c r="M124" s="5">
        <f t="shared" si="2"/>
        <v>23.88</v>
      </c>
      <c r="N124" t="str">
        <f t="shared" si="3"/>
        <v>Arabica</v>
      </c>
      <c r="O124" t="str" cm="1">
        <f t="array" ref="O124">_xlfn.IFS(J124="M","MEDIUM",J124="D","DARK",J124="L","LIGHT")</f>
        <v>DARK</v>
      </c>
      <c r="P124" t="str">
        <f>_xlfn.XLOOKUP(cofee_orders_table[[#This Row],[Customer ID]],customers!$A$2:$A$1001,customers!$I$2:$I$1001,,0)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INDEX(data,MATCH($D125,prod,0),MATCH(I$1,header,0))</f>
        <v>Lib</v>
      </c>
      <c r="J125" t="str">
        <f>INDEX(data,MATCH($D125,prod,0),MATCH(J$1,header,0))</f>
        <v>L</v>
      </c>
      <c r="K125" s="4">
        <f>INDEX(data,MATCH($D125,prod,0),MATCH(K$1,header,0))</f>
        <v>2.5</v>
      </c>
      <c r="L125" s="5">
        <f>INDEX(data,MATCH($D125,prod,0),MATCH(L$1,header,0))</f>
        <v>36.454999999999998</v>
      </c>
      <c r="M125" s="5">
        <f t="shared" si="2"/>
        <v>145.82</v>
      </c>
      <c r="N125" t="str">
        <f t="shared" si="3"/>
        <v>Liberica</v>
      </c>
      <c r="O125" t="str" cm="1">
        <f t="array" ref="O125">_xlfn.IFS(J125="M","MEDIUM",J125="D","DARK",J125="L","LIGHT")</f>
        <v>LIGHT</v>
      </c>
      <c r="P125" t="str">
        <f>_xlfn.XLOOKUP(cofee_orders_table[[#This Row],[Customer ID]],customers!$A$2:$A$1001,customers!$I$2:$I$1001,,0)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INDEX(data,MATCH($D126,prod,0),MATCH(I$1,header,0))</f>
        <v>Lib</v>
      </c>
      <c r="J126" t="str">
        <f>INDEX(data,MATCH($D126,prod,0),MATCH(J$1,header,0))</f>
        <v>M</v>
      </c>
      <c r="K126" s="4">
        <f>INDEX(data,MATCH($D126,prod,0),MATCH(K$1,header,0))</f>
        <v>0.2</v>
      </c>
      <c r="L126" s="5">
        <f>INDEX(data,MATCH($D126,prod,0),MATCH(L$1,header,0))</f>
        <v>4.3650000000000002</v>
      </c>
      <c r="M126" s="5">
        <f t="shared" si="2"/>
        <v>21.825000000000003</v>
      </c>
      <c r="N126" t="str">
        <f t="shared" si="3"/>
        <v>Liberica</v>
      </c>
      <c r="O126" t="str" cm="1">
        <f t="array" ref="O126">_xlfn.IFS(J126="M","MEDIUM",J126="D","DARK",J126="L","LIGHT")</f>
        <v>MEDIUM</v>
      </c>
      <c r="P126" t="str">
        <f>_xlfn.XLOOKUP(cofee_orders_table[[#This Row],[Customer ID]],customers!$A$2:$A$1001,customers!$I$2:$I$1001,,0)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INDEX(data,MATCH($D127,prod,0),MATCH(I$1,header,0))</f>
        <v>Lib</v>
      </c>
      <c r="J127" t="str">
        <f>INDEX(data,MATCH($D127,prod,0),MATCH(J$1,header,0))</f>
        <v>M</v>
      </c>
      <c r="K127" s="4">
        <f>INDEX(data,MATCH($D127,prod,0),MATCH(K$1,header,0))</f>
        <v>0.5</v>
      </c>
      <c r="L127" s="5">
        <f>INDEX(data,MATCH($D127,prod,0),MATCH(L$1,header,0))</f>
        <v>8.73</v>
      </c>
      <c r="M127" s="5">
        <f t="shared" si="2"/>
        <v>26.19</v>
      </c>
      <c r="N127" t="str">
        <f t="shared" si="3"/>
        <v>Liberica</v>
      </c>
      <c r="O127" t="str" cm="1">
        <f t="array" ref="O127">_xlfn.IFS(J127="M","MEDIUM",J127="D","DARK",J127="L","LIGHT")</f>
        <v>MEDIUM</v>
      </c>
      <c r="P127" t="str">
        <f>_xlfn.XLOOKUP(cofee_orders_table[[#This Row],[Customer ID]],customers!$A$2:$A$1001,customers!$I$2:$I$1001,,0)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INDEX(data,MATCH($D128,prod,0),MATCH(I$1,header,0))</f>
        <v>Ara</v>
      </c>
      <c r="J128" t="str">
        <f>INDEX(data,MATCH($D128,prod,0),MATCH(J$1,header,0))</f>
        <v>M</v>
      </c>
      <c r="K128" s="4">
        <f>INDEX(data,MATCH($D128,prod,0),MATCH(K$1,header,0))</f>
        <v>1</v>
      </c>
      <c r="L128" s="5">
        <f>INDEX(data,MATCH($D128,prod,0),MATCH(L$1,header,0))</f>
        <v>11.25</v>
      </c>
      <c r="M128" s="5">
        <f t="shared" si="2"/>
        <v>11.25</v>
      </c>
      <c r="N128" t="str">
        <f t="shared" si="3"/>
        <v>Arabica</v>
      </c>
      <c r="O128" t="str" cm="1">
        <f t="array" ref="O128">_xlfn.IFS(J128="M","MEDIUM",J128="D","DARK",J128="L","LIGHT")</f>
        <v>MEDIUM</v>
      </c>
      <c r="P128" t="str">
        <f>_xlfn.XLOOKUP(cofee_orders_table[[#This Row],[Customer ID]],customers!$A$2:$A$1001,customers!$I$2:$I$1001,,0)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INDEX(data,MATCH($D129,prod,0),MATCH(I$1,header,0))</f>
        <v>Lib</v>
      </c>
      <c r="J129" t="str">
        <f>INDEX(data,MATCH($D129,prod,0),MATCH(J$1,header,0))</f>
        <v>D</v>
      </c>
      <c r="K129" s="4">
        <f>INDEX(data,MATCH($D129,prod,0),MATCH(K$1,header,0))</f>
        <v>1</v>
      </c>
      <c r="L129" s="5">
        <f>INDEX(data,MATCH($D129,prod,0),MATCH(L$1,header,0))</f>
        <v>12.95</v>
      </c>
      <c r="M129" s="5">
        <f t="shared" si="2"/>
        <v>77.699999999999989</v>
      </c>
      <c r="N129" t="str">
        <f t="shared" si="3"/>
        <v>Liberica</v>
      </c>
      <c r="O129" t="str" cm="1">
        <f t="array" ref="O129">_xlfn.IFS(J129="M","MEDIUM",J129="D","DARK",J129="L","LIGHT")</f>
        <v>DARK</v>
      </c>
      <c r="P129" t="str">
        <f>_xlfn.XLOOKUP(cofee_orders_table[[#This Row],[Customer ID]],customers!$A$2:$A$1001,customers!$I$2:$I$1001,,0)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INDEX(data,MATCH($D130,prod,0),MATCH(I$1,header,0))</f>
        <v>Ara</v>
      </c>
      <c r="J130" t="str">
        <f>INDEX(data,MATCH($D130,prod,0),MATCH(J$1,header,0))</f>
        <v>M</v>
      </c>
      <c r="K130" s="4">
        <f>INDEX(data,MATCH($D130,prod,0),MATCH(K$1,header,0))</f>
        <v>0.5</v>
      </c>
      <c r="L130" s="5">
        <f>INDEX(data,MATCH($D130,prod,0),MATCH(L$1,header,0))</f>
        <v>6.75</v>
      </c>
      <c r="M130" s="5">
        <f t="shared" si="2"/>
        <v>6.75</v>
      </c>
      <c r="N130" t="str">
        <f t="shared" si="3"/>
        <v>Arabica</v>
      </c>
      <c r="O130" t="str" cm="1">
        <f t="array" ref="O130">_xlfn.IFS(J130="M","MEDIUM",J130="D","DARK",J130="L","LIGHT")</f>
        <v>MEDIUM</v>
      </c>
      <c r="P130" t="str">
        <f>_xlfn.XLOOKUP(cofee_orders_table[[#This Row],[Customer ID]],customers!$A$2:$A$1001,customers!$I$2:$I$1001,,0)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INDEX(data,MATCH($D131,prod,0),MATCH(I$1,header,0))</f>
        <v>Exc</v>
      </c>
      <c r="J131" t="str">
        <f>INDEX(data,MATCH($D131,prod,0),MATCH(J$1,header,0))</f>
        <v>D</v>
      </c>
      <c r="K131" s="4">
        <f>INDEX(data,MATCH($D131,prod,0),MATCH(K$1,header,0))</f>
        <v>1</v>
      </c>
      <c r="L131" s="5">
        <f>INDEX(data,MATCH($D131,prod,0),MATCH(L$1,header,0))</f>
        <v>12.15</v>
      </c>
      <c r="M131" s="5">
        <f t="shared" ref="M131:M194" si="4">E131*L131</f>
        <v>12.15</v>
      </c>
      <c r="N131" t="str">
        <f t="shared" ref="N131:N194" si="5">IF(I131="Rob","Robusta",IF(I131="Exc","Excelsa",IF(I131="Ara","Arabica",IF(I131="Lib","Liberica"))))</f>
        <v>Excelsa</v>
      </c>
      <c r="O131" t="str" cm="1">
        <f t="array" ref="O131">_xlfn.IFS(J131="M","MEDIUM",J131="D","DARK",J131="L","LIGHT")</f>
        <v>DARK</v>
      </c>
      <c r="P131" t="str">
        <f>_xlfn.XLOOKUP(cofee_orders_table[[#This Row],[Customer ID]],customers!$A$2:$A$1001,customers!$I$2:$I$1001,,0)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INDEX(data,MATCH($D132,prod,0),MATCH(I$1,header,0))</f>
        <v>Ara</v>
      </c>
      <c r="J132" t="str">
        <f>INDEX(data,MATCH($D132,prod,0),MATCH(J$1,header,0))</f>
        <v>L</v>
      </c>
      <c r="K132" s="4">
        <f>INDEX(data,MATCH($D132,prod,0),MATCH(K$1,header,0))</f>
        <v>2.5</v>
      </c>
      <c r="L132" s="5">
        <f>INDEX(data,MATCH($D132,prod,0),MATCH(L$1,header,0))</f>
        <v>29.784999999999997</v>
      </c>
      <c r="M132" s="5">
        <f t="shared" si="4"/>
        <v>148.92499999999998</v>
      </c>
      <c r="N132" t="str">
        <f t="shared" si="5"/>
        <v>Arabica</v>
      </c>
      <c r="O132" t="str" cm="1">
        <f t="array" ref="O132">_xlfn.IFS(J132="M","MEDIUM",J132="D","DARK",J132="L","LIGHT")</f>
        <v>LIGHT</v>
      </c>
      <c r="P132" t="str">
        <f>_xlfn.XLOOKUP(cofee_orders_table[[#This Row],[Customer ID]],customers!$A$2:$A$1001,customers!$I$2:$I$1001,,0)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INDEX(data,MATCH($D133,prod,0),MATCH(I$1,header,0))</f>
        <v>Exc</v>
      </c>
      <c r="J133" t="str">
        <f>INDEX(data,MATCH($D133,prod,0),MATCH(J$1,header,0))</f>
        <v>D</v>
      </c>
      <c r="K133" s="4">
        <f>INDEX(data,MATCH($D133,prod,0),MATCH(K$1,header,0))</f>
        <v>0.5</v>
      </c>
      <c r="L133" s="5">
        <f>INDEX(data,MATCH($D133,prod,0),MATCH(L$1,header,0))</f>
        <v>7.29</v>
      </c>
      <c r="M133" s="5">
        <f t="shared" si="4"/>
        <v>14.58</v>
      </c>
      <c r="N133" t="str">
        <f t="shared" si="5"/>
        <v>Excelsa</v>
      </c>
      <c r="O133" t="str" cm="1">
        <f t="array" ref="O133">_xlfn.IFS(J133="M","MEDIUM",J133="D","DARK",J133="L","LIGHT")</f>
        <v>DARK</v>
      </c>
      <c r="P133" t="str">
        <f>_xlfn.XLOOKUP(cofee_orders_table[[#This Row],[Customer ID]],customers!$A$2:$A$1001,customers!$I$2:$I$1001,,0)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INDEX(data,MATCH($D134,prod,0),MATCH(I$1,header,0))</f>
        <v>Ara</v>
      </c>
      <c r="J134" t="str">
        <f>INDEX(data,MATCH($D134,prod,0),MATCH(J$1,header,0))</f>
        <v>L</v>
      </c>
      <c r="K134" s="4">
        <f>INDEX(data,MATCH($D134,prod,0),MATCH(K$1,header,0))</f>
        <v>2.5</v>
      </c>
      <c r="L134" s="5">
        <f>INDEX(data,MATCH($D134,prod,0),MATCH(L$1,header,0))</f>
        <v>29.784999999999997</v>
      </c>
      <c r="M134" s="5">
        <f t="shared" si="4"/>
        <v>148.92499999999998</v>
      </c>
      <c r="N134" t="str">
        <f t="shared" si="5"/>
        <v>Arabica</v>
      </c>
      <c r="O134" t="str" cm="1">
        <f t="array" ref="O134">_xlfn.IFS(J134="M","MEDIUM",J134="D","DARK",J134="L","LIGHT")</f>
        <v>LIGHT</v>
      </c>
      <c r="P134" t="str">
        <f>_xlfn.XLOOKUP(cofee_orders_table[[#This Row],[Customer ID]],customers!$A$2:$A$1001,customers!$I$2:$I$1001,,0)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INDEX(data,MATCH($D135,prod,0),MATCH(I$1,header,0))</f>
        <v>Lib</v>
      </c>
      <c r="J135" t="str">
        <f>INDEX(data,MATCH($D135,prod,0),MATCH(J$1,header,0))</f>
        <v>D</v>
      </c>
      <c r="K135" s="4">
        <f>INDEX(data,MATCH($D135,prod,0),MATCH(K$1,header,0))</f>
        <v>1</v>
      </c>
      <c r="L135" s="5">
        <f>INDEX(data,MATCH($D135,prod,0),MATCH(L$1,header,0))</f>
        <v>12.95</v>
      </c>
      <c r="M135" s="5">
        <f t="shared" si="4"/>
        <v>12.95</v>
      </c>
      <c r="N135" t="str">
        <f t="shared" si="5"/>
        <v>Liberica</v>
      </c>
      <c r="O135" t="str" cm="1">
        <f t="array" ref="O135">_xlfn.IFS(J135="M","MEDIUM",J135="D","DARK",J135="L","LIGHT")</f>
        <v>DARK</v>
      </c>
      <c r="P135" t="str">
        <f>_xlfn.XLOOKUP(cofee_orders_table[[#This Row],[Customer ID]],customers!$A$2:$A$1001,customers!$I$2:$I$1001,,0)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INDEX(data,MATCH($D136,prod,0),MATCH(I$1,header,0))</f>
        <v>Exc</v>
      </c>
      <c r="J136" t="str">
        <f>INDEX(data,MATCH($D136,prod,0),MATCH(J$1,header,0))</f>
        <v>M</v>
      </c>
      <c r="K136" s="4">
        <f>INDEX(data,MATCH($D136,prod,0),MATCH(K$1,header,0))</f>
        <v>2.5</v>
      </c>
      <c r="L136" s="5">
        <f>INDEX(data,MATCH($D136,prod,0),MATCH(L$1,header,0))</f>
        <v>31.624999999999996</v>
      </c>
      <c r="M136" s="5">
        <f t="shared" si="4"/>
        <v>94.874999999999986</v>
      </c>
      <c r="N136" t="str">
        <f t="shared" si="5"/>
        <v>Excelsa</v>
      </c>
      <c r="O136" t="str" cm="1">
        <f t="array" ref="O136">_xlfn.IFS(J136="M","MEDIUM",J136="D","DARK",J136="L","LIGHT")</f>
        <v>MEDIUM</v>
      </c>
      <c r="P136" t="str">
        <f>_xlfn.XLOOKUP(cofee_orders_table[[#This Row],[Customer ID]],customers!$A$2:$A$1001,customers!$I$2:$I$1001,,0)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INDEX(data,MATCH($D137,prod,0),MATCH(I$1,header,0))</f>
        <v>Ara</v>
      </c>
      <c r="J137" t="str">
        <f>INDEX(data,MATCH($D137,prod,0),MATCH(J$1,header,0))</f>
        <v>L</v>
      </c>
      <c r="K137" s="4">
        <f>INDEX(data,MATCH($D137,prod,0),MATCH(K$1,header,0))</f>
        <v>0.5</v>
      </c>
      <c r="L137" s="5">
        <f>INDEX(data,MATCH($D137,prod,0),MATCH(L$1,header,0))</f>
        <v>7.77</v>
      </c>
      <c r="M137" s="5">
        <f t="shared" si="4"/>
        <v>38.849999999999994</v>
      </c>
      <c r="N137" t="str">
        <f t="shared" si="5"/>
        <v>Arabica</v>
      </c>
      <c r="O137" t="str" cm="1">
        <f t="array" ref="O137">_xlfn.IFS(J137="M","MEDIUM",J137="D","DARK",J137="L","LIGHT")</f>
        <v>LIGHT</v>
      </c>
      <c r="P137" t="str">
        <f>_xlfn.XLOOKUP(cofee_orders_table[[#This Row],[Customer ID]],customers!$A$2:$A$1001,customers!$I$2:$I$1001,,0)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INDEX(data,MATCH($D138,prod,0),MATCH(I$1,header,0))</f>
        <v>Ara</v>
      </c>
      <c r="J138" t="str">
        <f>INDEX(data,MATCH($D138,prod,0),MATCH(J$1,header,0))</f>
        <v>D</v>
      </c>
      <c r="K138" s="4">
        <f>INDEX(data,MATCH($D138,prod,0),MATCH(K$1,header,0))</f>
        <v>0.2</v>
      </c>
      <c r="L138" s="5">
        <f>INDEX(data,MATCH($D138,prod,0),MATCH(L$1,header,0))</f>
        <v>2.9849999999999999</v>
      </c>
      <c r="M138" s="5">
        <f t="shared" si="4"/>
        <v>11.94</v>
      </c>
      <c r="N138" t="str">
        <f t="shared" si="5"/>
        <v>Arabica</v>
      </c>
      <c r="O138" t="str" cm="1">
        <f t="array" ref="O138">_xlfn.IFS(J138="M","MEDIUM",J138="D","DARK",J138="L","LIGHT")</f>
        <v>DARK</v>
      </c>
      <c r="P138" t="str">
        <f>_xlfn.XLOOKUP(cofee_orders_table[[#This Row],[Customer ID]],customers!$A$2:$A$1001,customers!$I$2:$I$1001,,0)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INDEX(data,MATCH($D139,prod,0),MATCH(I$1,header,0))</f>
        <v>Exc</v>
      </c>
      <c r="J139" t="str">
        <f>INDEX(data,MATCH($D139,prod,0),MATCH(J$1,header,0))</f>
        <v>L</v>
      </c>
      <c r="K139" s="4">
        <f>INDEX(data,MATCH($D139,prod,0),MATCH(K$1,header,0))</f>
        <v>2.5</v>
      </c>
      <c r="L139" s="5">
        <f>INDEX(data,MATCH($D139,prod,0),MATCH(L$1,header,0))</f>
        <v>34.154999999999994</v>
      </c>
      <c r="M139" s="5">
        <f t="shared" si="4"/>
        <v>102.46499999999997</v>
      </c>
      <c r="N139" t="str">
        <f t="shared" si="5"/>
        <v>Excelsa</v>
      </c>
      <c r="O139" t="str" cm="1">
        <f t="array" ref="O139">_xlfn.IFS(J139="M","MEDIUM",J139="D","DARK",J139="L","LIGHT")</f>
        <v>LIGHT</v>
      </c>
      <c r="P139" t="str">
        <f>_xlfn.XLOOKUP(cofee_orders_table[[#This Row],[Customer ID]],customers!$A$2:$A$1001,customers!$I$2:$I$1001,,0)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INDEX(data,MATCH($D140,prod,0),MATCH(I$1,header,0))</f>
        <v>Exc</v>
      </c>
      <c r="J140" t="str">
        <f>INDEX(data,MATCH($D140,prod,0),MATCH(J$1,header,0))</f>
        <v>D</v>
      </c>
      <c r="K140" s="4">
        <f>INDEX(data,MATCH($D140,prod,0),MATCH(K$1,header,0))</f>
        <v>1</v>
      </c>
      <c r="L140" s="5">
        <f>INDEX(data,MATCH($D140,prod,0),MATCH(L$1,header,0))</f>
        <v>12.15</v>
      </c>
      <c r="M140" s="5">
        <f t="shared" si="4"/>
        <v>48.6</v>
      </c>
      <c r="N140" t="str">
        <f t="shared" si="5"/>
        <v>Excelsa</v>
      </c>
      <c r="O140" t="str" cm="1">
        <f t="array" ref="O140">_xlfn.IFS(J140="M","MEDIUM",J140="D","DARK",J140="L","LIGHT")</f>
        <v>DARK</v>
      </c>
      <c r="P140" t="str">
        <f>_xlfn.XLOOKUP(cofee_orders_table[[#This Row],[Customer ID]],customers!$A$2:$A$1001,customers!$I$2:$I$1001,,0)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INDEX(data,MATCH($D141,prod,0),MATCH(I$1,header,0))</f>
        <v>Lib</v>
      </c>
      <c r="J141" t="str">
        <f>INDEX(data,MATCH($D141,prod,0),MATCH(J$1,header,0))</f>
        <v>D</v>
      </c>
      <c r="K141" s="4">
        <f>INDEX(data,MATCH($D141,prod,0),MATCH(K$1,header,0))</f>
        <v>1</v>
      </c>
      <c r="L141" s="5">
        <f>INDEX(data,MATCH($D141,prod,0),MATCH(L$1,header,0))</f>
        <v>12.95</v>
      </c>
      <c r="M141" s="5">
        <f t="shared" si="4"/>
        <v>77.699999999999989</v>
      </c>
      <c r="N141" t="str">
        <f t="shared" si="5"/>
        <v>Liberica</v>
      </c>
      <c r="O141" t="str" cm="1">
        <f t="array" ref="O141">_xlfn.IFS(J141="M","MEDIUM",J141="D","DARK",J141="L","LIGHT")</f>
        <v>DARK</v>
      </c>
      <c r="P141" t="str">
        <f>_xlfn.XLOOKUP(cofee_orders_table[[#This Row],[Customer ID]],customers!$A$2:$A$1001,customers!$I$2:$I$1001,,0)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INDEX(data,MATCH($D142,prod,0),MATCH(I$1,header,0))</f>
        <v>Lib</v>
      </c>
      <c r="J142" t="str">
        <f>INDEX(data,MATCH($D142,prod,0),MATCH(J$1,header,0))</f>
        <v>D</v>
      </c>
      <c r="K142" s="4">
        <f>INDEX(data,MATCH($D142,prod,0),MATCH(K$1,header,0))</f>
        <v>2.5</v>
      </c>
      <c r="L142" s="5">
        <f>INDEX(data,MATCH($D142,prod,0),MATCH(L$1,header,0))</f>
        <v>29.784999999999997</v>
      </c>
      <c r="M142" s="5">
        <f t="shared" si="4"/>
        <v>29.784999999999997</v>
      </c>
      <c r="N142" t="str">
        <f t="shared" si="5"/>
        <v>Liberica</v>
      </c>
      <c r="O142" t="str" cm="1">
        <f t="array" ref="O142">_xlfn.IFS(J142="M","MEDIUM",J142="D","DARK",J142="L","LIGHT")</f>
        <v>DARK</v>
      </c>
      <c r="P142" t="str">
        <f>_xlfn.XLOOKUP(cofee_orders_table[[#This Row],[Customer ID]],customers!$A$2:$A$1001,customers!$I$2:$I$1001,,0)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INDEX(data,MATCH($D143,prod,0),MATCH(I$1,header,0))</f>
        <v>Ara</v>
      </c>
      <c r="J143" t="str">
        <f>INDEX(data,MATCH($D143,prod,0),MATCH(J$1,header,0))</f>
        <v>L</v>
      </c>
      <c r="K143" s="4">
        <f>INDEX(data,MATCH($D143,prod,0),MATCH(K$1,header,0))</f>
        <v>0.2</v>
      </c>
      <c r="L143" s="5">
        <f>INDEX(data,MATCH($D143,prod,0),MATCH(L$1,header,0))</f>
        <v>3.8849999999999998</v>
      </c>
      <c r="M143" s="5">
        <f t="shared" si="4"/>
        <v>15.54</v>
      </c>
      <c r="N143" t="str">
        <f t="shared" si="5"/>
        <v>Arabica</v>
      </c>
      <c r="O143" t="str" cm="1">
        <f t="array" ref="O143">_xlfn.IFS(J143="M","MEDIUM",J143="D","DARK",J143="L","LIGHT")</f>
        <v>LIGHT</v>
      </c>
      <c r="P143" t="str">
        <f>_xlfn.XLOOKUP(cofee_orders_table[[#This Row],[Customer ID]],customers!$A$2:$A$1001,customers!$I$2:$I$1001,,0)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INDEX(data,MATCH($D144,prod,0),MATCH(I$1,header,0))</f>
        <v>Exc</v>
      </c>
      <c r="J144" t="str">
        <f>INDEX(data,MATCH($D144,prod,0),MATCH(J$1,header,0))</f>
        <v>L</v>
      </c>
      <c r="K144" s="4">
        <f>INDEX(data,MATCH($D144,prod,0),MATCH(K$1,header,0))</f>
        <v>2.5</v>
      </c>
      <c r="L144" s="5">
        <f>INDEX(data,MATCH($D144,prod,0),MATCH(L$1,header,0))</f>
        <v>34.154999999999994</v>
      </c>
      <c r="M144" s="5">
        <f t="shared" si="4"/>
        <v>136.61999999999998</v>
      </c>
      <c r="N144" t="str">
        <f t="shared" si="5"/>
        <v>Excelsa</v>
      </c>
      <c r="O144" t="str" cm="1">
        <f t="array" ref="O144">_xlfn.IFS(J144="M","MEDIUM",J144="D","DARK",J144="L","LIGHT")</f>
        <v>LIGHT</v>
      </c>
      <c r="P144" t="str">
        <f>_xlfn.XLOOKUP(cofee_orders_table[[#This Row],[Customer ID]],customers!$A$2:$A$1001,customers!$I$2:$I$1001,,0)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INDEX(data,MATCH($D145,prod,0),MATCH(I$1,header,0))</f>
        <v>Lib</v>
      </c>
      <c r="J145" t="str">
        <f>INDEX(data,MATCH($D145,prod,0),MATCH(J$1,header,0))</f>
        <v>M</v>
      </c>
      <c r="K145" s="4">
        <f>INDEX(data,MATCH($D145,prod,0),MATCH(K$1,header,0))</f>
        <v>0.5</v>
      </c>
      <c r="L145" s="5">
        <f>INDEX(data,MATCH($D145,prod,0),MATCH(L$1,header,0))</f>
        <v>8.73</v>
      </c>
      <c r="M145" s="5">
        <f t="shared" si="4"/>
        <v>17.46</v>
      </c>
      <c r="N145" t="str">
        <f t="shared" si="5"/>
        <v>Liberica</v>
      </c>
      <c r="O145" t="str" cm="1">
        <f t="array" ref="O145">_xlfn.IFS(J145="M","MEDIUM",J145="D","DARK",J145="L","LIGHT")</f>
        <v>MEDIUM</v>
      </c>
      <c r="P145" t="str">
        <f>_xlfn.XLOOKUP(cofee_orders_table[[#This Row],[Customer ID]],customers!$A$2:$A$1001,customers!$I$2:$I$1001,,0)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INDEX(data,MATCH($D146,prod,0),MATCH(I$1,header,0))</f>
        <v>Exc</v>
      </c>
      <c r="J146" t="str">
        <f>INDEX(data,MATCH($D146,prod,0),MATCH(J$1,header,0))</f>
        <v>L</v>
      </c>
      <c r="K146" s="4">
        <f>INDEX(data,MATCH($D146,prod,0),MATCH(K$1,header,0))</f>
        <v>2.5</v>
      </c>
      <c r="L146" s="5">
        <f>INDEX(data,MATCH($D146,prod,0),MATCH(L$1,header,0))</f>
        <v>34.154999999999994</v>
      </c>
      <c r="M146" s="5">
        <f t="shared" si="4"/>
        <v>68.309999999999988</v>
      </c>
      <c r="N146" t="str">
        <f t="shared" si="5"/>
        <v>Excelsa</v>
      </c>
      <c r="O146" t="str" cm="1">
        <f t="array" ref="O146">_xlfn.IFS(J146="M","MEDIUM",J146="D","DARK",J146="L","LIGHT")</f>
        <v>LIGHT</v>
      </c>
      <c r="P146" t="str">
        <f>_xlfn.XLOOKUP(cofee_orders_table[[#This Row],[Customer ID]],customers!$A$2:$A$1001,customers!$I$2:$I$1001,,0)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INDEX(data,MATCH($D147,prod,0),MATCH(I$1,header,0))</f>
        <v>Lib</v>
      </c>
      <c r="J147" t="str">
        <f>INDEX(data,MATCH($D147,prod,0),MATCH(J$1,header,0))</f>
        <v>M</v>
      </c>
      <c r="K147" s="4">
        <f>INDEX(data,MATCH($D147,prod,0),MATCH(K$1,header,0))</f>
        <v>0.2</v>
      </c>
      <c r="L147" s="5">
        <f>INDEX(data,MATCH($D147,prod,0),MATCH(L$1,header,0))</f>
        <v>4.3650000000000002</v>
      </c>
      <c r="M147" s="5">
        <f t="shared" si="4"/>
        <v>17.46</v>
      </c>
      <c r="N147" t="str">
        <f t="shared" si="5"/>
        <v>Liberica</v>
      </c>
      <c r="O147" t="str" cm="1">
        <f t="array" ref="O147">_xlfn.IFS(J147="M","MEDIUM",J147="D","DARK",J147="L","LIGHT")</f>
        <v>MEDIUM</v>
      </c>
      <c r="P147" t="str">
        <f>_xlfn.XLOOKUP(cofee_orders_table[[#This Row],[Customer ID]],customers!$A$2:$A$1001,customers!$I$2:$I$1001,,0)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INDEX(data,MATCH($D148,prod,0),MATCH(I$1,header,0))</f>
        <v>Lib</v>
      </c>
      <c r="J148" t="str">
        <f>INDEX(data,MATCH($D148,prod,0),MATCH(J$1,header,0))</f>
        <v>M</v>
      </c>
      <c r="K148" s="4">
        <f>INDEX(data,MATCH($D148,prod,0),MATCH(K$1,header,0))</f>
        <v>1</v>
      </c>
      <c r="L148" s="5">
        <f>INDEX(data,MATCH($D148,prod,0),MATCH(L$1,header,0))</f>
        <v>14.55</v>
      </c>
      <c r="M148" s="5">
        <f t="shared" si="4"/>
        <v>43.650000000000006</v>
      </c>
      <c r="N148" t="str">
        <f t="shared" si="5"/>
        <v>Liberica</v>
      </c>
      <c r="O148" t="str" cm="1">
        <f t="array" ref="O148">_xlfn.IFS(J148="M","MEDIUM",J148="D","DARK",J148="L","LIGHT")</f>
        <v>MEDIUM</v>
      </c>
      <c r="P148" t="str">
        <f>_xlfn.XLOOKUP(cofee_orders_table[[#This Row],[Customer ID]],customers!$A$2:$A$1001,customers!$I$2:$I$1001,,0)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INDEX(data,MATCH($D149,prod,0),MATCH(I$1,header,0))</f>
        <v>Exc</v>
      </c>
      <c r="J149" t="str">
        <f>INDEX(data,MATCH($D149,prod,0),MATCH(J$1,header,0))</f>
        <v>M</v>
      </c>
      <c r="K149" s="4">
        <f>INDEX(data,MATCH($D149,prod,0),MATCH(K$1,header,0))</f>
        <v>1</v>
      </c>
      <c r="L149" s="5">
        <f>INDEX(data,MATCH($D149,prod,0),MATCH(L$1,header,0))</f>
        <v>13.75</v>
      </c>
      <c r="M149" s="5">
        <f t="shared" si="4"/>
        <v>27.5</v>
      </c>
      <c r="N149" t="str">
        <f t="shared" si="5"/>
        <v>Excelsa</v>
      </c>
      <c r="O149" t="str" cm="1">
        <f t="array" ref="O149">_xlfn.IFS(J149="M","MEDIUM",J149="D","DARK",J149="L","LIGHT")</f>
        <v>MEDIUM</v>
      </c>
      <c r="P149" t="str">
        <f>_xlfn.XLOOKUP(cofee_orders_table[[#This Row],[Customer ID]],customers!$A$2:$A$1001,customers!$I$2:$I$1001,,0)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INDEX(data,MATCH($D150,prod,0),MATCH(I$1,header,0))</f>
        <v>Exc</v>
      </c>
      <c r="J150" t="str">
        <f>INDEX(data,MATCH($D150,prod,0),MATCH(J$1,header,0))</f>
        <v>D</v>
      </c>
      <c r="K150" s="4">
        <f>INDEX(data,MATCH($D150,prod,0),MATCH(K$1,header,0))</f>
        <v>0.2</v>
      </c>
      <c r="L150" s="5">
        <f>INDEX(data,MATCH($D150,prod,0),MATCH(L$1,header,0))</f>
        <v>3.645</v>
      </c>
      <c r="M150" s="5">
        <f t="shared" si="4"/>
        <v>18.225000000000001</v>
      </c>
      <c r="N150" t="str">
        <f t="shared" si="5"/>
        <v>Excelsa</v>
      </c>
      <c r="O150" t="str" cm="1">
        <f t="array" ref="O150">_xlfn.IFS(J150="M","MEDIUM",J150="D","DARK",J150="L","LIGHT")</f>
        <v>DARK</v>
      </c>
      <c r="P150" t="str">
        <f>_xlfn.XLOOKUP(cofee_orders_table[[#This Row],[Customer ID]],customers!$A$2:$A$1001,customers!$I$2:$I$1001,,0)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INDEX(data,MATCH($D151,prod,0),MATCH(I$1,header,0))</f>
        <v>Ara</v>
      </c>
      <c r="J151" t="str">
        <f>INDEX(data,MATCH($D151,prod,0),MATCH(J$1,header,0))</f>
        <v>M</v>
      </c>
      <c r="K151" s="4">
        <f>INDEX(data,MATCH($D151,prod,0),MATCH(K$1,header,0))</f>
        <v>2.5</v>
      </c>
      <c r="L151" s="5">
        <f>INDEX(data,MATCH($D151,prod,0),MATCH(L$1,header,0))</f>
        <v>25.874999999999996</v>
      </c>
      <c r="M151" s="5">
        <f t="shared" si="4"/>
        <v>51.749999999999993</v>
      </c>
      <c r="N151" t="str">
        <f t="shared" si="5"/>
        <v>Arabica</v>
      </c>
      <c r="O151" t="str" cm="1">
        <f t="array" ref="O151">_xlfn.IFS(J151="M","MEDIUM",J151="D","DARK",J151="L","LIGHT")</f>
        <v>MEDIUM</v>
      </c>
      <c r="P151" t="str">
        <f>_xlfn.XLOOKUP(cofee_orders_table[[#This Row],[Customer ID]],customers!$A$2:$A$1001,customers!$I$2:$I$1001,,0)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INDEX(data,MATCH($D152,prod,0),MATCH(I$1,header,0))</f>
        <v>Lib</v>
      </c>
      <c r="J152" t="str">
        <f>INDEX(data,MATCH($D152,prod,0),MATCH(J$1,header,0))</f>
        <v>D</v>
      </c>
      <c r="K152" s="4">
        <f>INDEX(data,MATCH($D152,prod,0),MATCH(K$1,header,0))</f>
        <v>1</v>
      </c>
      <c r="L152" s="5">
        <f>INDEX(data,MATCH($D152,prod,0),MATCH(L$1,header,0))</f>
        <v>12.95</v>
      </c>
      <c r="M152" s="5">
        <f t="shared" si="4"/>
        <v>12.95</v>
      </c>
      <c r="N152" t="str">
        <f t="shared" si="5"/>
        <v>Liberica</v>
      </c>
      <c r="O152" t="str" cm="1">
        <f t="array" ref="O152">_xlfn.IFS(J152="M","MEDIUM",J152="D","DARK",J152="L","LIGHT")</f>
        <v>DARK</v>
      </c>
      <c r="P152" t="str">
        <f>_xlfn.XLOOKUP(cofee_orders_table[[#This Row],[Customer ID]],customers!$A$2:$A$1001,customers!$I$2:$I$1001,,0)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INDEX(data,MATCH($D153,prod,0),MATCH(I$1,header,0))</f>
        <v>Ara</v>
      </c>
      <c r="J153" t="str">
        <f>INDEX(data,MATCH($D153,prod,0),MATCH(J$1,header,0))</f>
        <v>M</v>
      </c>
      <c r="K153" s="4">
        <f>INDEX(data,MATCH($D153,prod,0),MATCH(K$1,header,0))</f>
        <v>1</v>
      </c>
      <c r="L153" s="5">
        <f>INDEX(data,MATCH($D153,prod,0),MATCH(L$1,header,0))</f>
        <v>11.25</v>
      </c>
      <c r="M153" s="5">
        <f t="shared" si="4"/>
        <v>33.75</v>
      </c>
      <c r="N153" t="str">
        <f t="shared" si="5"/>
        <v>Arabica</v>
      </c>
      <c r="O153" t="str" cm="1">
        <f t="array" ref="O153">_xlfn.IFS(J153="M","MEDIUM",J153="D","DARK",J153="L","LIGHT")</f>
        <v>MEDIUM</v>
      </c>
      <c r="P153" t="str">
        <f>_xlfn.XLOOKUP(cofee_orders_table[[#This Row],[Customer ID]],customers!$A$2:$A$1001,customers!$I$2:$I$1001,,0)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INDEX(data,MATCH($D154,prod,0),MATCH(I$1,header,0))</f>
        <v>Rob</v>
      </c>
      <c r="J154" t="str">
        <f>INDEX(data,MATCH($D154,prod,0),MATCH(J$1,header,0))</f>
        <v>M</v>
      </c>
      <c r="K154" s="4">
        <f>INDEX(data,MATCH($D154,prod,0),MATCH(K$1,header,0))</f>
        <v>2.5</v>
      </c>
      <c r="L154" s="5">
        <f>INDEX(data,MATCH($D154,prod,0),MATCH(L$1,header,0))</f>
        <v>22.884999999999998</v>
      </c>
      <c r="M154" s="5">
        <f t="shared" si="4"/>
        <v>68.655000000000001</v>
      </c>
      <c r="N154" t="str">
        <f t="shared" si="5"/>
        <v>Robusta</v>
      </c>
      <c r="O154" t="str" cm="1">
        <f t="array" ref="O154">_xlfn.IFS(J154="M","MEDIUM",J154="D","DARK",J154="L","LIGHT")</f>
        <v>MEDIUM</v>
      </c>
      <c r="P154" t="str">
        <f>_xlfn.XLOOKUP(cofee_orders_table[[#This Row],[Customer ID]],customers!$A$2:$A$1001,customers!$I$2:$I$1001,,0)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INDEX(data,MATCH($D155,prod,0),MATCH(I$1,header,0))</f>
        <v>Rob</v>
      </c>
      <c r="J155" t="str">
        <f>INDEX(data,MATCH($D155,prod,0),MATCH(J$1,header,0))</f>
        <v>D</v>
      </c>
      <c r="K155" s="4">
        <f>INDEX(data,MATCH($D155,prod,0),MATCH(K$1,header,0))</f>
        <v>0.2</v>
      </c>
      <c r="L155" s="5">
        <f>INDEX(data,MATCH($D155,prod,0),MATCH(L$1,header,0))</f>
        <v>2.6849999999999996</v>
      </c>
      <c r="M155" s="5">
        <f t="shared" si="4"/>
        <v>2.6849999999999996</v>
      </c>
      <c r="N155" t="str">
        <f t="shared" si="5"/>
        <v>Robusta</v>
      </c>
      <c r="O155" t="str" cm="1">
        <f t="array" ref="O155">_xlfn.IFS(J155="M","MEDIUM",J155="D","DARK",J155="L","LIGHT")</f>
        <v>DARK</v>
      </c>
      <c r="P155" t="str">
        <f>_xlfn.XLOOKUP(cofee_orders_table[[#This Row],[Customer ID]],customers!$A$2:$A$1001,customers!$I$2:$I$1001,,0)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INDEX(data,MATCH($D156,prod,0),MATCH(I$1,header,0))</f>
        <v>Ara</v>
      </c>
      <c r="J156" t="str">
        <f>INDEX(data,MATCH($D156,prod,0),MATCH(J$1,header,0))</f>
        <v>D</v>
      </c>
      <c r="K156" s="4">
        <f>INDEX(data,MATCH($D156,prod,0),MATCH(K$1,header,0))</f>
        <v>2.5</v>
      </c>
      <c r="L156" s="5">
        <f>INDEX(data,MATCH($D156,prod,0),MATCH(L$1,header,0))</f>
        <v>22.884999999999998</v>
      </c>
      <c r="M156" s="5">
        <f t="shared" si="4"/>
        <v>114.42499999999998</v>
      </c>
      <c r="N156" t="str">
        <f t="shared" si="5"/>
        <v>Arabica</v>
      </c>
      <c r="O156" t="str" cm="1">
        <f t="array" ref="O156">_xlfn.IFS(J156="M","MEDIUM",J156="D","DARK",J156="L","LIGHT")</f>
        <v>DARK</v>
      </c>
      <c r="P156" t="str">
        <f>_xlfn.XLOOKUP(cofee_orders_table[[#This Row],[Customer ID]],customers!$A$2:$A$1001,customers!$I$2:$I$1001,,0)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INDEX(data,MATCH($D157,prod,0),MATCH(I$1,header,0))</f>
        <v>Ara</v>
      </c>
      <c r="J157" t="str">
        <f>INDEX(data,MATCH($D157,prod,0),MATCH(J$1,header,0))</f>
        <v>M</v>
      </c>
      <c r="K157" s="4">
        <f>INDEX(data,MATCH($D157,prod,0),MATCH(K$1,header,0))</f>
        <v>2.5</v>
      </c>
      <c r="L157" s="5">
        <f>INDEX(data,MATCH($D157,prod,0),MATCH(L$1,header,0))</f>
        <v>25.874999999999996</v>
      </c>
      <c r="M157" s="5">
        <f t="shared" si="4"/>
        <v>155.24999999999997</v>
      </c>
      <c r="N157" t="str">
        <f t="shared" si="5"/>
        <v>Arabica</v>
      </c>
      <c r="O157" t="str" cm="1">
        <f t="array" ref="O157">_xlfn.IFS(J157="M","MEDIUM",J157="D","DARK",J157="L","LIGHT")</f>
        <v>MEDIUM</v>
      </c>
      <c r="P157" t="str">
        <f>_xlfn.XLOOKUP(cofee_orders_table[[#This Row],[Customer ID]],customers!$A$2:$A$1001,customers!$I$2:$I$1001,,0)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INDEX(data,MATCH($D158,prod,0),MATCH(I$1,header,0))</f>
        <v>Ara</v>
      </c>
      <c r="J158" t="str">
        <f>INDEX(data,MATCH($D158,prod,0),MATCH(J$1,header,0))</f>
        <v>M</v>
      </c>
      <c r="K158" s="4">
        <f>INDEX(data,MATCH($D158,prod,0),MATCH(K$1,header,0))</f>
        <v>2.5</v>
      </c>
      <c r="L158" s="5">
        <f>INDEX(data,MATCH($D158,prod,0),MATCH(L$1,header,0))</f>
        <v>25.874999999999996</v>
      </c>
      <c r="M158" s="5">
        <f t="shared" si="4"/>
        <v>77.624999999999986</v>
      </c>
      <c r="N158" t="str">
        <f t="shared" si="5"/>
        <v>Arabica</v>
      </c>
      <c r="O158" t="str" cm="1">
        <f t="array" ref="O158">_xlfn.IFS(J158="M","MEDIUM",J158="D","DARK",J158="L","LIGHT")</f>
        <v>MEDIUM</v>
      </c>
      <c r="P158" t="str">
        <f>_xlfn.XLOOKUP(cofee_orders_table[[#This Row],[Customer ID]],customers!$A$2:$A$1001,customers!$I$2:$I$1001,,0)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INDEX(data,MATCH($D159,prod,0),MATCH(I$1,header,0))</f>
        <v>Rob</v>
      </c>
      <c r="J159" t="str">
        <f>INDEX(data,MATCH($D159,prod,0),MATCH(J$1,header,0))</f>
        <v>D</v>
      </c>
      <c r="K159" s="4">
        <f>INDEX(data,MATCH($D159,prod,0),MATCH(K$1,header,0))</f>
        <v>2.5</v>
      </c>
      <c r="L159" s="5">
        <f>INDEX(data,MATCH($D159,prod,0),MATCH(L$1,header,0))</f>
        <v>20.584999999999997</v>
      </c>
      <c r="M159" s="5">
        <f t="shared" si="4"/>
        <v>61.754999999999995</v>
      </c>
      <c r="N159" t="str">
        <f t="shared" si="5"/>
        <v>Robusta</v>
      </c>
      <c r="O159" t="str" cm="1">
        <f t="array" ref="O159">_xlfn.IFS(J159="M","MEDIUM",J159="D","DARK",J159="L","LIGHT")</f>
        <v>DARK</v>
      </c>
      <c r="P159" t="str">
        <f>_xlfn.XLOOKUP(cofee_orders_table[[#This Row],[Customer ID]],customers!$A$2:$A$1001,customers!$I$2:$I$1001,,0)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INDEX(data,MATCH($D160,prod,0),MATCH(I$1,header,0))</f>
        <v>Rob</v>
      </c>
      <c r="J160" t="str">
        <f>INDEX(data,MATCH($D160,prod,0),MATCH(J$1,header,0))</f>
        <v>D</v>
      </c>
      <c r="K160" s="4">
        <f>INDEX(data,MATCH($D160,prod,0),MATCH(K$1,header,0))</f>
        <v>2.5</v>
      </c>
      <c r="L160" s="5">
        <f>INDEX(data,MATCH($D160,prod,0),MATCH(L$1,header,0))</f>
        <v>20.584999999999997</v>
      </c>
      <c r="M160" s="5">
        <f t="shared" si="4"/>
        <v>123.50999999999999</v>
      </c>
      <c r="N160" t="str">
        <f t="shared" si="5"/>
        <v>Robusta</v>
      </c>
      <c r="O160" t="str" cm="1">
        <f t="array" ref="O160">_xlfn.IFS(J160="M","MEDIUM",J160="D","DARK",J160="L","LIGHT")</f>
        <v>DARK</v>
      </c>
      <c r="P160" t="str">
        <f>_xlfn.XLOOKUP(cofee_orders_table[[#This Row],[Customer ID]],customers!$A$2:$A$1001,customers!$I$2:$I$1001,,0)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INDEX(data,MATCH($D161,prod,0),MATCH(I$1,header,0))</f>
        <v>Lib</v>
      </c>
      <c r="J161" t="str">
        <f>INDEX(data,MATCH($D161,prod,0),MATCH(J$1,header,0))</f>
        <v>L</v>
      </c>
      <c r="K161" s="4">
        <f>INDEX(data,MATCH($D161,prod,0),MATCH(K$1,header,0))</f>
        <v>2.5</v>
      </c>
      <c r="L161" s="5">
        <f>INDEX(data,MATCH($D161,prod,0),MATCH(L$1,header,0))</f>
        <v>36.454999999999998</v>
      </c>
      <c r="M161" s="5">
        <f t="shared" si="4"/>
        <v>218.73</v>
      </c>
      <c r="N161" t="str">
        <f t="shared" si="5"/>
        <v>Liberica</v>
      </c>
      <c r="O161" t="str" cm="1">
        <f t="array" ref="O161">_xlfn.IFS(J161="M","MEDIUM",J161="D","DARK",J161="L","LIGHT")</f>
        <v>LIGHT</v>
      </c>
      <c r="P161" t="str">
        <f>_xlfn.XLOOKUP(cofee_orders_table[[#This Row],[Customer ID]],customers!$A$2:$A$1001,customers!$I$2:$I$1001,,0)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INDEX(data,MATCH($D162,prod,0),MATCH(I$1,header,0))</f>
        <v>Exc</v>
      </c>
      <c r="J162" t="str">
        <f>INDEX(data,MATCH($D162,prod,0),MATCH(J$1,header,0))</f>
        <v>M</v>
      </c>
      <c r="K162" s="4">
        <f>INDEX(data,MATCH($D162,prod,0),MATCH(K$1,header,0))</f>
        <v>0.5</v>
      </c>
      <c r="L162" s="5">
        <f>INDEX(data,MATCH($D162,prod,0),MATCH(L$1,header,0))</f>
        <v>8.25</v>
      </c>
      <c r="M162" s="5">
        <f t="shared" si="4"/>
        <v>33</v>
      </c>
      <c r="N162" t="str">
        <f t="shared" si="5"/>
        <v>Excelsa</v>
      </c>
      <c r="O162" t="str" cm="1">
        <f t="array" ref="O162">_xlfn.IFS(J162="M","MEDIUM",J162="D","DARK",J162="L","LIGHT")</f>
        <v>MEDIUM</v>
      </c>
      <c r="P162" t="str">
        <f>_xlfn.XLOOKUP(cofee_orders_table[[#This Row],[Customer ID]],customers!$A$2:$A$1001,customers!$I$2:$I$1001,,0)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INDEX(data,MATCH($D163,prod,0),MATCH(I$1,header,0))</f>
        <v>Ara</v>
      </c>
      <c r="J163" t="str">
        <f>INDEX(data,MATCH($D163,prod,0),MATCH(J$1,header,0))</f>
        <v>L</v>
      </c>
      <c r="K163" s="4">
        <f>INDEX(data,MATCH($D163,prod,0),MATCH(K$1,header,0))</f>
        <v>0.5</v>
      </c>
      <c r="L163" s="5">
        <f>INDEX(data,MATCH($D163,prod,0),MATCH(L$1,header,0))</f>
        <v>7.77</v>
      </c>
      <c r="M163" s="5">
        <f t="shared" si="4"/>
        <v>23.31</v>
      </c>
      <c r="N163" t="str">
        <f t="shared" si="5"/>
        <v>Arabica</v>
      </c>
      <c r="O163" t="str" cm="1">
        <f t="array" ref="O163">_xlfn.IFS(J163="M","MEDIUM",J163="D","DARK",J163="L","LIGHT")</f>
        <v>LIGHT</v>
      </c>
      <c r="P163" t="str">
        <f>_xlfn.XLOOKUP(cofee_orders_table[[#This Row],[Customer ID]],customers!$A$2:$A$1001,customers!$I$2:$I$1001,,0)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INDEX(data,MATCH($D164,prod,0),MATCH(I$1,header,0))</f>
        <v>Exc</v>
      </c>
      <c r="J164" t="str">
        <f>INDEX(data,MATCH($D164,prod,0),MATCH(J$1,header,0))</f>
        <v>D</v>
      </c>
      <c r="K164" s="4">
        <f>INDEX(data,MATCH($D164,prod,0),MATCH(K$1,header,0))</f>
        <v>0.5</v>
      </c>
      <c r="L164" s="5">
        <f>INDEX(data,MATCH($D164,prod,0),MATCH(L$1,header,0))</f>
        <v>7.29</v>
      </c>
      <c r="M164" s="5">
        <f t="shared" si="4"/>
        <v>21.87</v>
      </c>
      <c r="N164" t="str">
        <f t="shared" si="5"/>
        <v>Excelsa</v>
      </c>
      <c r="O164" t="str" cm="1">
        <f t="array" ref="O164">_xlfn.IFS(J164="M","MEDIUM",J164="D","DARK",J164="L","LIGHT")</f>
        <v>DARK</v>
      </c>
      <c r="P164" t="str">
        <f>_xlfn.XLOOKUP(cofee_orders_table[[#This Row],[Customer ID]],customers!$A$2:$A$1001,customers!$I$2:$I$1001,,0)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INDEX(data,MATCH($D165,prod,0),MATCH(I$1,header,0))</f>
        <v>Rob</v>
      </c>
      <c r="J165" t="str">
        <f>INDEX(data,MATCH($D165,prod,0),MATCH(J$1,header,0))</f>
        <v>D</v>
      </c>
      <c r="K165" s="4">
        <f>INDEX(data,MATCH($D165,prod,0),MATCH(K$1,header,0))</f>
        <v>0.2</v>
      </c>
      <c r="L165" s="5">
        <f>INDEX(data,MATCH($D165,prod,0),MATCH(L$1,header,0))</f>
        <v>2.6849999999999996</v>
      </c>
      <c r="M165" s="5">
        <f t="shared" si="4"/>
        <v>16.11</v>
      </c>
      <c r="N165" t="str">
        <f t="shared" si="5"/>
        <v>Robusta</v>
      </c>
      <c r="O165" t="str" cm="1">
        <f t="array" ref="O165">_xlfn.IFS(J165="M","MEDIUM",J165="D","DARK",J165="L","LIGHT")</f>
        <v>DARK</v>
      </c>
      <c r="P165" t="str">
        <f>_xlfn.XLOOKUP(cofee_orders_table[[#This Row],[Customer ID]],customers!$A$2:$A$1001,customers!$I$2:$I$1001,,0)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INDEX(data,MATCH($D166,prod,0),MATCH(I$1,header,0))</f>
        <v>Exc</v>
      </c>
      <c r="J166" t="str">
        <f>INDEX(data,MATCH($D166,prod,0),MATCH(J$1,header,0))</f>
        <v>D</v>
      </c>
      <c r="K166" s="4">
        <f>INDEX(data,MATCH($D166,prod,0),MATCH(K$1,header,0))</f>
        <v>0.5</v>
      </c>
      <c r="L166" s="5">
        <f>INDEX(data,MATCH($D166,prod,0),MATCH(L$1,header,0))</f>
        <v>7.29</v>
      </c>
      <c r="M166" s="5">
        <f t="shared" si="4"/>
        <v>29.16</v>
      </c>
      <c r="N166" t="str">
        <f t="shared" si="5"/>
        <v>Excelsa</v>
      </c>
      <c r="O166" t="str" cm="1">
        <f t="array" ref="O166">_xlfn.IFS(J166="M","MEDIUM",J166="D","DARK",J166="L","LIGHT")</f>
        <v>DARK</v>
      </c>
      <c r="P166" t="str">
        <f>_xlfn.XLOOKUP(cofee_orders_table[[#This Row],[Customer ID]],customers!$A$2:$A$1001,customers!$I$2:$I$1001,,0)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INDEX(data,MATCH($D167,prod,0),MATCH(I$1,header,0))</f>
        <v>Rob</v>
      </c>
      <c r="J167" t="str">
        <f>INDEX(data,MATCH($D167,prod,0),MATCH(J$1,header,0))</f>
        <v>D</v>
      </c>
      <c r="K167" s="4">
        <f>INDEX(data,MATCH($D167,prod,0),MATCH(K$1,header,0))</f>
        <v>1</v>
      </c>
      <c r="L167" s="5">
        <f>INDEX(data,MATCH($D167,prod,0),MATCH(L$1,header,0))</f>
        <v>8.9499999999999993</v>
      </c>
      <c r="M167" s="5">
        <f t="shared" si="4"/>
        <v>53.699999999999996</v>
      </c>
      <c r="N167" t="str">
        <f t="shared" si="5"/>
        <v>Robusta</v>
      </c>
      <c r="O167" t="str" cm="1">
        <f t="array" ref="O167">_xlfn.IFS(J167="M","MEDIUM",J167="D","DARK",J167="L","LIGHT")</f>
        <v>DARK</v>
      </c>
      <c r="P167" t="str">
        <f>_xlfn.XLOOKUP(cofee_orders_table[[#This Row],[Customer ID]],customers!$A$2:$A$1001,customers!$I$2:$I$1001,,0)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INDEX(data,MATCH($D168,prod,0),MATCH(I$1,header,0))</f>
        <v>Rob</v>
      </c>
      <c r="J168" t="str">
        <f>INDEX(data,MATCH($D168,prod,0),MATCH(J$1,header,0))</f>
        <v>D</v>
      </c>
      <c r="K168" s="4">
        <f>INDEX(data,MATCH($D168,prod,0),MATCH(K$1,header,0))</f>
        <v>0.5</v>
      </c>
      <c r="L168" s="5">
        <f>INDEX(data,MATCH($D168,prod,0),MATCH(L$1,header,0))</f>
        <v>5.3699999999999992</v>
      </c>
      <c r="M168" s="5">
        <f t="shared" si="4"/>
        <v>26.849999999999994</v>
      </c>
      <c r="N168" t="str">
        <f t="shared" si="5"/>
        <v>Robusta</v>
      </c>
      <c r="O168" t="str" cm="1">
        <f t="array" ref="O168">_xlfn.IFS(J168="M","MEDIUM",J168="D","DARK",J168="L","LIGHT")</f>
        <v>DARK</v>
      </c>
      <c r="P168" t="str">
        <f>_xlfn.XLOOKUP(cofee_orders_table[[#This Row],[Customer ID]],customers!$A$2:$A$1001,customers!$I$2:$I$1001,,0)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INDEX(data,MATCH($D169,prod,0),MATCH(I$1,header,0))</f>
        <v>Exc</v>
      </c>
      <c r="J169" t="str">
        <f>INDEX(data,MATCH($D169,prod,0),MATCH(J$1,header,0))</f>
        <v>M</v>
      </c>
      <c r="K169" s="4">
        <f>INDEX(data,MATCH($D169,prod,0),MATCH(K$1,header,0))</f>
        <v>0.5</v>
      </c>
      <c r="L169" s="5">
        <f>INDEX(data,MATCH($D169,prod,0),MATCH(L$1,header,0))</f>
        <v>8.25</v>
      </c>
      <c r="M169" s="5">
        <f t="shared" si="4"/>
        <v>41.25</v>
      </c>
      <c r="N169" t="str">
        <f t="shared" si="5"/>
        <v>Excelsa</v>
      </c>
      <c r="O169" t="str" cm="1">
        <f t="array" ref="O169">_xlfn.IFS(J169="M","MEDIUM",J169="D","DARK",J169="L","LIGHT")</f>
        <v>MEDIUM</v>
      </c>
      <c r="P169" t="str">
        <f>_xlfn.XLOOKUP(cofee_orders_table[[#This Row],[Customer ID]],customers!$A$2:$A$1001,customers!$I$2:$I$1001,,0)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INDEX(data,MATCH($D170,prod,0),MATCH(I$1,header,0))</f>
        <v>Ara</v>
      </c>
      <c r="J170" t="str">
        <f>INDEX(data,MATCH($D170,prod,0),MATCH(J$1,header,0))</f>
        <v>M</v>
      </c>
      <c r="K170" s="4">
        <f>INDEX(data,MATCH($D170,prod,0),MATCH(K$1,header,0))</f>
        <v>0.5</v>
      </c>
      <c r="L170" s="5">
        <f>INDEX(data,MATCH($D170,prod,0),MATCH(L$1,header,0))</f>
        <v>6.75</v>
      </c>
      <c r="M170" s="5">
        <f t="shared" si="4"/>
        <v>40.5</v>
      </c>
      <c r="N170" t="str">
        <f t="shared" si="5"/>
        <v>Arabica</v>
      </c>
      <c r="O170" t="str" cm="1">
        <f t="array" ref="O170">_xlfn.IFS(J170="M","MEDIUM",J170="D","DARK",J170="L","LIGHT")</f>
        <v>MEDIUM</v>
      </c>
      <c r="P170" t="str">
        <f>_xlfn.XLOOKUP(cofee_orders_table[[#This Row],[Customer ID]],customers!$A$2:$A$1001,customers!$I$2:$I$1001,,0)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INDEX(data,MATCH($D171,prod,0),MATCH(I$1,header,0))</f>
        <v>Rob</v>
      </c>
      <c r="J171" t="str">
        <f>INDEX(data,MATCH($D171,prod,0),MATCH(J$1,header,0))</f>
        <v>D</v>
      </c>
      <c r="K171" s="4">
        <f>INDEX(data,MATCH($D171,prod,0),MATCH(K$1,header,0))</f>
        <v>1</v>
      </c>
      <c r="L171" s="5">
        <f>INDEX(data,MATCH($D171,prod,0),MATCH(L$1,header,0))</f>
        <v>8.9499999999999993</v>
      </c>
      <c r="M171" s="5">
        <f t="shared" si="4"/>
        <v>17.899999999999999</v>
      </c>
      <c r="N171" t="str">
        <f t="shared" si="5"/>
        <v>Robusta</v>
      </c>
      <c r="O171" t="str" cm="1">
        <f t="array" ref="O171">_xlfn.IFS(J171="M","MEDIUM",J171="D","DARK",J171="L","LIGHT")</f>
        <v>DARK</v>
      </c>
      <c r="P171" t="str">
        <f>_xlfn.XLOOKUP(cofee_orders_table[[#This Row],[Customer ID]],customers!$A$2:$A$1001,customers!$I$2:$I$1001,,0)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INDEX(data,MATCH($D172,prod,0),MATCH(I$1,header,0))</f>
        <v>Exc</v>
      </c>
      <c r="J172" t="str">
        <f>INDEX(data,MATCH($D172,prod,0),MATCH(J$1,header,0))</f>
        <v>L</v>
      </c>
      <c r="K172" s="4">
        <f>INDEX(data,MATCH($D172,prod,0),MATCH(K$1,header,0))</f>
        <v>2.5</v>
      </c>
      <c r="L172" s="5">
        <f>INDEX(data,MATCH($D172,prod,0),MATCH(L$1,header,0))</f>
        <v>34.154999999999994</v>
      </c>
      <c r="M172" s="5">
        <f t="shared" si="4"/>
        <v>68.309999999999988</v>
      </c>
      <c r="N172" t="str">
        <f t="shared" si="5"/>
        <v>Excelsa</v>
      </c>
      <c r="O172" t="str" cm="1">
        <f t="array" ref="O172">_xlfn.IFS(J172="M","MEDIUM",J172="D","DARK",J172="L","LIGHT")</f>
        <v>LIGHT</v>
      </c>
      <c r="P172" t="str">
        <f>_xlfn.XLOOKUP(cofee_orders_table[[#This Row],[Customer ID]],customers!$A$2:$A$1001,customers!$I$2:$I$1001,,0)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INDEX(data,MATCH($D173,prod,0),MATCH(I$1,header,0))</f>
        <v>Exc</v>
      </c>
      <c r="J173" t="str">
        <f>INDEX(data,MATCH($D173,prod,0),MATCH(J$1,header,0))</f>
        <v>M</v>
      </c>
      <c r="K173" s="4">
        <f>INDEX(data,MATCH($D173,prod,0),MATCH(K$1,header,0))</f>
        <v>2.5</v>
      </c>
      <c r="L173" s="5">
        <f>INDEX(data,MATCH($D173,prod,0),MATCH(L$1,header,0))</f>
        <v>31.624999999999996</v>
      </c>
      <c r="M173" s="5">
        <f t="shared" si="4"/>
        <v>63.249999999999993</v>
      </c>
      <c r="N173" t="str">
        <f t="shared" si="5"/>
        <v>Excelsa</v>
      </c>
      <c r="O173" t="str" cm="1">
        <f t="array" ref="O173">_xlfn.IFS(J173="M","MEDIUM",J173="D","DARK",J173="L","LIGHT")</f>
        <v>MEDIUM</v>
      </c>
      <c r="P173" t="str">
        <f>_xlfn.XLOOKUP(cofee_orders_table[[#This Row],[Customer ID]],customers!$A$2:$A$1001,customers!$I$2:$I$1001,,0)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INDEX(data,MATCH($D174,prod,0),MATCH(I$1,header,0))</f>
        <v>Exc</v>
      </c>
      <c r="J174" t="str">
        <f>INDEX(data,MATCH($D174,prod,0),MATCH(J$1,header,0))</f>
        <v>D</v>
      </c>
      <c r="K174" s="4">
        <f>INDEX(data,MATCH($D174,prod,0),MATCH(K$1,header,0))</f>
        <v>0.5</v>
      </c>
      <c r="L174" s="5">
        <f>INDEX(data,MATCH($D174,prod,0),MATCH(L$1,header,0))</f>
        <v>7.29</v>
      </c>
      <c r="M174" s="5">
        <f t="shared" si="4"/>
        <v>21.87</v>
      </c>
      <c r="N174" t="str">
        <f t="shared" si="5"/>
        <v>Excelsa</v>
      </c>
      <c r="O174" t="str" cm="1">
        <f t="array" ref="O174">_xlfn.IFS(J174="M","MEDIUM",J174="D","DARK",J174="L","LIGHT")</f>
        <v>DARK</v>
      </c>
      <c r="P174" t="str">
        <f>_xlfn.XLOOKUP(cofee_orders_table[[#This Row],[Customer ID]],customers!$A$2:$A$1001,customers!$I$2:$I$1001,,0)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INDEX(data,MATCH($D175,prod,0),MATCH(I$1,header,0))</f>
        <v>Rob</v>
      </c>
      <c r="J175" t="str">
        <f>INDEX(data,MATCH($D175,prod,0),MATCH(J$1,header,0))</f>
        <v>M</v>
      </c>
      <c r="K175" s="4">
        <f>INDEX(data,MATCH($D175,prod,0),MATCH(K$1,header,0))</f>
        <v>2.5</v>
      </c>
      <c r="L175" s="5">
        <f>INDEX(data,MATCH($D175,prod,0),MATCH(L$1,header,0))</f>
        <v>22.884999999999998</v>
      </c>
      <c r="M175" s="5">
        <f t="shared" si="4"/>
        <v>91.539999999999992</v>
      </c>
      <c r="N175" t="str">
        <f t="shared" si="5"/>
        <v>Robusta</v>
      </c>
      <c r="O175" t="str" cm="1">
        <f t="array" ref="O175">_xlfn.IFS(J175="M","MEDIUM",J175="D","DARK",J175="L","LIGHT")</f>
        <v>MEDIUM</v>
      </c>
      <c r="P175" t="str">
        <f>_xlfn.XLOOKUP(cofee_orders_table[[#This Row],[Customer ID]],customers!$A$2:$A$1001,customers!$I$2:$I$1001,,0)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INDEX(data,MATCH($D176,prod,0),MATCH(I$1,header,0))</f>
        <v>Exc</v>
      </c>
      <c r="J176" t="str">
        <f>INDEX(data,MATCH($D176,prod,0),MATCH(J$1,header,0))</f>
        <v>L</v>
      </c>
      <c r="K176" s="4">
        <f>INDEX(data,MATCH($D176,prod,0),MATCH(K$1,header,0))</f>
        <v>2.5</v>
      </c>
      <c r="L176" s="5">
        <f>INDEX(data,MATCH($D176,prod,0),MATCH(L$1,header,0))</f>
        <v>34.154999999999994</v>
      </c>
      <c r="M176" s="5">
        <f t="shared" si="4"/>
        <v>204.92999999999995</v>
      </c>
      <c r="N176" t="str">
        <f t="shared" si="5"/>
        <v>Excelsa</v>
      </c>
      <c r="O176" t="str" cm="1">
        <f t="array" ref="O176">_xlfn.IFS(J176="M","MEDIUM",J176="D","DARK",J176="L","LIGHT")</f>
        <v>LIGHT</v>
      </c>
      <c r="P176" t="str">
        <f>_xlfn.XLOOKUP(cofee_orders_table[[#This Row],[Customer ID]],customers!$A$2:$A$1001,customers!$I$2:$I$1001,,0)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INDEX(data,MATCH($D177,prod,0),MATCH(I$1,header,0))</f>
        <v>Exc</v>
      </c>
      <c r="J177" t="str">
        <f>INDEX(data,MATCH($D177,prod,0),MATCH(J$1,header,0))</f>
        <v>M</v>
      </c>
      <c r="K177" s="4">
        <f>INDEX(data,MATCH($D177,prod,0),MATCH(K$1,header,0))</f>
        <v>2.5</v>
      </c>
      <c r="L177" s="5">
        <f>INDEX(data,MATCH($D177,prod,0),MATCH(L$1,header,0))</f>
        <v>31.624999999999996</v>
      </c>
      <c r="M177" s="5">
        <f t="shared" si="4"/>
        <v>63.249999999999993</v>
      </c>
      <c r="N177" t="str">
        <f t="shared" si="5"/>
        <v>Excelsa</v>
      </c>
      <c r="O177" t="str" cm="1">
        <f t="array" ref="O177">_xlfn.IFS(J177="M","MEDIUM",J177="D","DARK",J177="L","LIGHT")</f>
        <v>MEDIUM</v>
      </c>
      <c r="P177" t="str">
        <f>_xlfn.XLOOKUP(cofee_orders_table[[#This Row],[Customer ID]],customers!$A$2:$A$1001,customers!$I$2:$I$1001,,0)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INDEX(data,MATCH($D178,prod,0),MATCH(I$1,header,0))</f>
        <v>Exc</v>
      </c>
      <c r="J178" t="str">
        <f>INDEX(data,MATCH($D178,prod,0),MATCH(J$1,header,0))</f>
        <v>L</v>
      </c>
      <c r="K178" s="4">
        <f>INDEX(data,MATCH($D178,prod,0),MATCH(K$1,header,0))</f>
        <v>2.5</v>
      </c>
      <c r="L178" s="5">
        <f>INDEX(data,MATCH($D178,prod,0),MATCH(L$1,header,0))</f>
        <v>34.154999999999994</v>
      </c>
      <c r="M178" s="5">
        <f t="shared" si="4"/>
        <v>34.154999999999994</v>
      </c>
      <c r="N178" t="str">
        <f t="shared" si="5"/>
        <v>Excelsa</v>
      </c>
      <c r="O178" t="str" cm="1">
        <f t="array" ref="O178">_xlfn.IFS(J178="M","MEDIUM",J178="D","DARK",J178="L","LIGHT")</f>
        <v>LIGHT</v>
      </c>
      <c r="P178" t="str">
        <f>_xlfn.XLOOKUP(cofee_orders_table[[#This Row],[Customer ID]],customers!$A$2:$A$1001,customers!$I$2:$I$1001,,0)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INDEX(data,MATCH($D179,prod,0),MATCH(I$1,header,0))</f>
        <v>Rob</v>
      </c>
      <c r="J179" t="str">
        <f>INDEX(data,MATCH($D179,prod,0),MATCH(J$1,header,0))</f>
        <v>L</v>
      </c>
      <c r="K179" s="4">
        <f>INDEX(data,MATCH($D179,prod,0),MATCH(K$1,header,0))</f>
        <v>2.5</v>
      </c>
      <c r="L179" s="5">
        <f>INDEX(data,MATCH($D179,prod,0),MATCH(L$1,header,0))</f>
        <v>27.484999999999996</v>
      </c>
      <c r="M179" s="5">
        <f t="shared" si="4"/>
        <v>109.93999999999998</v>
      </c>
      <c r="N179" t="str">
        <f t="shared" si="5"/>
        <v>Robusta</v>
      </c>
      <c r="O179" t="str" cm="1">
        <f t="array" ref="O179">_xlfn.IFS(J179="M","MEDIUM",J179="D","DARK",J179="L","LIGHT")</f>
        <v>LIGHT</v>
      </c>
      <c r="P179" t="str">
        <f>_xlfn.XLOOKUP(cofee_orders_table[[#This Row],[Customer ID]],customers!$A$2:$A$1001,customers!$I$2:$I$1001,,0)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INDEX(data,MATCH($D180,prod,0),MATCH(I$1,header,0))</f>
        <v>Ara</v>
      </c>
      <c r="J180" t="str">
        <f>INDEX(data,MATCH($D180,prod,0),MATCH(J$1,header,0))</f>
        <v>L</v>
      </c>
      <c r="K180" s="4">
        <f>INDEX(data,MATCH($D180,prod,0),MATCH(K$1,header,0))</f>
        <v>1</v>
      </c>
      <c r="L180" s="5">
        <f>INDEX(data,MATCH($D180,prod,0),MATCH(L$1,header,0))</f>
        <v>12.95</v>
      </c>
      <c r="M180" s="5">
        <f t="shared" si="4"/>
        <v>25.9</v>
      </c>
      <c r="N180" t="str">
        <f t="shared" si="5"/>
        <v>Arabica</v>
      </c>
      <c r="O180" t="str" cm="1">
        <f t="array" ref="O180">_xlfn.IFS(J180="M","MEDIUM",J180="D","DARK",J180="L","LIGHT")</f>
        <v>LIGHT</v>
      </c>
      <c r="P180" t="str">
        <f>_xlfn.XLOOKUP(cofee_orders_table[[#This Row],[Customer ID]],customers!$A$2:$A$1001,customers!$I$2:$I$1001,,0)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INDEX(data,MATCH($D181,prod,0),MATCH(I$1,header,0))</f>
        <v>Ara</v>
      </c>
      <c r="J181" t="str">
        <f>INDEX(data,MATCH($D181,prod,0),MATCH(J$1,header,0))</f>
        <v>D</v>
      </c>
      <c r="K181" s="4">
        <f>INDEX(data,MATCH($D181,prod,0),MATCH(K$1,header,0))</f>
        <v>0.2</v>
      </c>
      <c r="L181" s="5">
        <f>INDEX(data,MATCH($D181,prod,0),MATCH(L$1,header,0))</f>
        <v>2.9849999999999999</v>
      </c>
      <c r="M181" s="5">
        <f t="shared" si="4"/>
        <v>2.9849999999999999</v>
      </c>
      <c r="N181" t="str">
        <f t="shared" si="5"/>
        <v>Arabica</v>
      </c>
      <c r="O181" t="str" cm="1">
        <f t="array" ref="O181">_xlfn.IFS(J181="M","MEDIUM",J181="D","DARK",J181="L","LIGHT")</f>
        <v>DARK</v>
      </c>
      <c r="P181" t="str">
        <f>_xlfn.XLOOKUP(cofee_orders_table[[#This Row],[Customer ID]],customers!$A$2:$A$1001,customers!$I$2:$I$1001,,0)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INDEX(data,MATCH($D182,prod,0),MATCH(I$1,header,0))</f>
        <v>Exc</v>
      </c>
      <c r="J182" t="str">
        <f>INDEX(data,MATCH($D182,prod,0),MATCH(J$1,header,0))</f>
        <v>L</v>
      </c>
      <c r="K182" s="4">
        <f>INDEX(data,MATCH($D182,prod,0),MATCH(K$1,header,0))</f>
        <v>0.2</v>
      </c>
      <c r="L182" s="5">
        <f>INDEX(data,MATCH($D182,prod,0),MATCH(L$1,header,0))</f>
        <v>4.4550000000000001</v>
      </c>
      <c r="M182" s="5">
        <f t="shared" si="4"/>
        <v>22.274999999999999</v>
      </c>
      <c r="N182" t="str">
        <f t="shared" si="5"/>
        <v>Excelsa</v>
      </c>
      <c r="O182" t="str" cm="1">
        <f t="array" ref="O182">_xlfn.IFS(J182="M","MEDIUM",J182="D","DARK",J182="L","LIGHT")</f>
        <v>LIGHT</v>
      </c>
      <c r="P182" t="str">
        <f>_xlfn.XLOOKUP(cofee_orders_table[[#This Row],[Customer ID]],customers!$A$2:$A$1001,customers!$I$2:$I$1001,,0)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INDEX(data,MATCH($D183,prod,0),MATCH(I$1,header,0))</f>
        <v>Ara</v>
      </c>
      <c r="J183" t="str">
        <f>INDEX(data,MATCH($D183,prod,0),MATCH(J$1,header,0))</f>
        <v>D</v>
      </c>
      <c r="K183" s="4">
        <f>INDEX(data,MATCH($D183,prod,0),MATCH(K$1,header,0))</f>
        <v>0.5</v>
      </c>
      <c r="L183" s="5">
        <f>INDEX(data,MATCH($D183,prod,0),MATCH(L$1,header,0))</f>
        <v>5.97</v>
      </c>
      <c r="M183" s="5">
        <f t="shared" si="4"/>
        <v>29.849999999999998</v>
      </c>
      <c r="N183" t="str">
        <f t="shared" si="5"/>
        <v>Arabica</v>
      </c>
      <c r="O183" t="str" cm="1">
        <f t="array" ref="O183">_xlfn.IFS(J183="M","MEDIUM",J183="D","DARK",J183="L","LIGHT")</f>
        <v>DARK</v>
      </c>
      <c r="P183" t="str">
        <f>_xlfn.XLOOKUP(cofee_orders_table[[#This Row],[Customer ID]],customers!$A$2:$A$1001,customers!$I$2:$I$1001,,0)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INDEX(data,MATCH($D184,prod,0),MATCH(I$1,header,0))</f>
        <v>Rob</v>
      </c>
      <c r="J184" t="str">
        <f>INDEX(data,MATCH($D184,prod,0),MATCH(J$1,header,0))</f>
        <v>D</v>
      </c>
      <c r="K184" s="4">
        <f>INDEX(data,MATCH($D184,prod,0),MATCH(K$1,header,0))</f>
        <v>0.5</v>
      </c>
      <c r="L184" s="5">
        <f>INDEX(data,MATCH($D184,prod,0),MATCH(L$1,header,0))</f>
        <v>5.3699999999999992</v>
      </c>
      <c r="M184" s="5">
        <f t="shared" si="4"/>
        <v>32.22</v>
      </c>
      <c r="N184" t="str">
        <f t="shared" si="5"/>
        <v>Robusta</v>
      </c>
      <c r="O184" t="str" cm="1">
        <f t="array" ref="O184">_xlfn.IFS(J184="M","MEDIUM",J184="D","DARK",J184="L","LIGHT")</f>
        <v>DARK</v>
      </c>
      <c r="P184" t="str">
        <f>_xlfn.XLOOKUP(cofee_orders_table[[#This Row],[Customer ID]],customers!$A$2:$A$1001,customers!$I$2:$I$1001,,0)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INDEX(data,MATCH($D185,prod,0),MATCH(I$1,header,0))</f>
        <v>Exc</v>
      </c>
      <c r="J185" t="str">
        <f>INDEX(data,MATCH($D185,prod,0),MATCH(J$1,header,0))</f>
        <v>M</v>
      </c>
      <c r="K185" s="4">
        <f>INDEX(data,MATCH($D185,prod,0),MATCH(K$1,header,0))</f>
        <v>0.2</v>
      </c>
      <c r="L185" s="5">
        <f>INDEX(data,MATCH($D185,prod,0),MATCH(L$1,header,0))</f>
        <v>4.125</v>
      </c>
      <c r="M185" s="5">
        <f t="shared" si="4"/>
        <v>8.25</v>
      </c>
      <c r="N185" t="str">
        <f t="shared" si="5"/>
        <v>Excelsa</v>
      </c>
      <c r="O185" t="str" cm="1">
        <f t="array" ref="O185">_xlfn.IFS(J185="M","MEDIUM",J185="D","DARK",J185="L","LIGHT")</f>
        <v>MEDIUM</v>
      </c>
      <c r="P185" t="str">
        <f>_xlfn.XLOOKUP(cofee_orders_table[[#This Row],[Customer ID]],customers!$A$2:$A$1001,customers!$I$2:$I$1001,,0)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INDEX(data,MATCH($D186,prod,0),MATCH(I$1,header,0))</f>
        <v>Ara</v>
      </c>
      <c r="J186" t="str">
        <f>INDEX(data,MATCH($D186,prod,0),MATCH(J$1,header,0))</f>
        <v>L</v>
      </c>
      <c r="K186" s="4">
        <f>INDEX(data,MATCH($D186,prod,0),MATCH(K$1,header,0))</f>
        <v>0.5</v>
      </c>
      <c r="L186" s="5">
        <f>INDEX(data,MATCH($D186,prod,0),MATCH(L$1,header,0))</f>
        <v>7.77</v>
      </c>
      <c r="M186" s="5">
        <f t="shared" si="4"/>
        <v>31.08</v>
      </c>
      <c r="N186" t="str">
        <f t="shared" si="5"/>
        <v>Arabica</v>
      </c>
      <c r="O186" t="str" cm="1">
        <f t="array" ref="O186">_xlfn.IFS(J186="M","MEDIUM",J186="D","DARK",J186="L","LIGHT")</f>
        <v>LIGHT</v>
      </c>
      <c r="P186" t="str">
        <f>_xlfn.XLOOKUP(cofee_orders_table[[#This Row],[Customer ID]],customers!$A$2:$A$1001,customers!$I$2:$I$1001,,0)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INDEX(data,MATCH($D187,prod,0),MATCH(I$1,header,0))</f>
        <v>Exc</v>
      </c>
      <c r="J187" t="str">
        <f>INDEX(data,MATCH($D187,prod,0),MATCH(J$1,header,0))</f>
        <v>D</v>
      </c>
      <c r="K187" s="4">
        <f>INDEX(data,MATCH($D187,prod,0),MATCH(K$1,header,0))</f>
        <v>0.5</v>
      </c>
      <c r="L187" s="5">
        <f>INDEX(data,MATCH($D187,prod,0),MATCH(L$1,header,0))</f>
        <v>7.29</v>
      </c>
      <c r="M187" s="5">
        <f t="shared" si="4"/>
        <v>36.450000000000003</v>
      </c>
      <c r="N187" t="str">
        <f t="shared" si="5"/>
        <v>Excelsa</v>
      </c>
      <c r="O187" t="str" cm="1">
        <f t="array" ref="O187">_xlfn.IFS(J187="M","MEDIUM",J187="D","DARK",J187="L","LIGHT")</f>
        <v>DARK</v>
      </c>
      <c r="P187" t="str">
        <f>_xlfn.XLOOKUP(cofee_orders_table[[#This Row],[Customer ID]],customers!$A$2:$A$1001,customers!$I$2:$I$1001,,0)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INDEX(data,MATCH($D188,prod,0),MATCH(I$1,header,0))</f>
        <v>Rob</v>
      </c>
      <c r="J188" t="str">
        <f>INDEX(data,MATCH($D188,prod,0),MATCH(J$1,header,0))</f>
        <v>M</v>
      </c>
      <c r="K188" s="4">
        <f>INDEX(data,MATCH($D188,prod,0),MATCH(K$1,header,0))</f>
        <v>2.5</v>
      </c>
      <c r="L188" s="5">
        <f>INDEX(data,MATCH($D188,prod,0),MATCH(L$1,header,0))</f>
        <v>22.884999999999998</v>
      </c>
      <c r="M188" s="5">
        <f t="shared" si="4"/>
        <v>68.655000000000001</v>
      </c>
      <c r="N188" t="str">
        <f t="shared" si="5"/>
        <v>Robusta</v>
      </c>
      <c r="O188" t="str" cm="1">
        <f t="array" ref="O188">_xlfn.IFS(J188="M","MEDIUM",J188="D","DARK",J188="L","LIGHT")</f>
        <v>MEDIUM</v>
      </c>
      <c r="P188" t="str">
        <f>_xlfn.XLOOKUP(cofee_orders_table[[#This Row],[Customer ID]],customers!$A$2:$A$1001,customers!$I$2:$I$1001,,0)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INDEX(data,MATCH($D189,prod,0),MATCH(I$1,header,0))</f>
        <v>Lib</v>
      </c>
      <c r="J189" t="str">
        <f>INDEX(data,MATCH($D189,prod,0),MATCH(J$1,header,0))</f>
        <v>M</v>
      </c>
      <c r="K189" s="4">
        <f>INDEX(data,MATCH($D189,prod,0),MATCH(K$1,header,0))</f>
        <v>0.5</v>
      </c>
      <c r="L189" s="5">
        <f>INDEX(data,MATCH($D189,prod,0),MATCH(L$1,header,0))</f>
        <v>8.73</v>
      </c>
      <c r="M189" s="5">
        <f t="shared" si="4"/>
        <v>43.650000000000006</v>
      </c>
      <c r="N189" t="str">
        <f t="shared" si="5"/>
        <v>Liberica</v>
      </c>
      <c r="O189" t="str" cm="1">
        <f t="array" ref="O189">_xlfn.IFS(J189="M","MEDIUM",J189="D","DARK",J189="L","LIGHT")</f>
        <v>MEDIUM</v>
      </c>
      <c r="P189" t="str">
        <f>_xlfn.XLOOKUP(cofee_orders_table[[#This Row],[Customer ID]],customers!$A$2:$A$1001,customers!$I$2:$I$1001,,0)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INDEX(data,MATCH($D190,prod,0),MATCH(I$1,header,0))</f>
        <v>Exc</v>
      </c>
      <c r="J190" t="str">
        <f>INDEX(data,MATCH($D190,prod,0),MATCH(J$1,header,0))</f>
        <v>L</v>
      </c>
      <c r="K190" s="4">
        <f>INDEX(data,MATCH($D190,prod,0),MATCH(K$1,header,0))</f>
        <v>0.2</v>
      </c>
      <c r="L190" s="5">
        <f>INDEX(data,MATCH($D190,prod,0),MATCH(L$1,header,0))</f>
        <v>4.4550000000000001</v>
      </c>
      <c r="M190" s="5">
        <f t="shared" si="4"/>
        <v>4.4550000000000001</v>
      </c>
      <c r="N190" t="str">
        <f t="shared" si="5"/>
        <v>Excelsa</v>
      </c>
      <c r="O190" t="str" cm="1">
        <f t="array" ref="O190">_xlfn.IFS(J190="M","MEDIUM",J190="D","DARK",J190="L","LIGHT")</f>
        <v>LIGHT</v>
      </c>
      <c r="P190" t="str">
        <f>_xlfn.XLOOKUP(cofee_orders_table[[#This Row],[Customer ID]],customers!$A$2:$A$1001,customers!$I$2:$I$1001,,0)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INDEX(data,MATCH($D191,prod,0),MATCH(I$1,header,0))</f>
        <v>Lib</v>
      </c>
      <c r="J191" t="str">
        <f>INDEX(data,MATCH($D191,prod,0),MATCH(J$1,header,0))</f>
        <v>M</v>
      </c>
      <c r="K191" s="4">
        <f>INDEX(data,MATCH($D191,prod,0),MATCH(K$1,header,0))</f>
        <v>1</v>
      </c>
      <c r="L191" s="5">
        <f>INDEX(data,MATCH($D191,prod,0),MATCH(L$1,header,0))</f>
        <v>14.55</v>
      </c>
      <c r="M191" s="5">
        <f t="shared" si="4"/>
        <v>43.650000000000006</v>
      </c>
      <c r="N191" t="str">
        <f t="shared" si="5"/>
        <v>Liberica</v>
      </c>
      <c r="O191" t="str" cm="1">
        <f t="array" ref="O191">_xlfn.IFS(J191="M","MEDIUM",J191="D","DARK",J191="L","LIGHT")</f>
        <v>MEDIUM</v>
      </c>
      <c r="P191" t="str">
        <f>_xlfn.XLOOKUP(cofee_orders_table[[#This Row],[Customer ID]],customers!$A$2:$A$1001,customers!$I$2:$I$1001,,0)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INDEX(data,MATCH($D192,prod,0),MATCH(I$1,header,0))</f>
        <v>Lib</v>
      </c>
      <c r="J192" t="str">
        <f>INDEX(data,MATCH($D192,prod,0),MATCH(J$1,header,0))</f>
        <v>M</v>
      </c>
      <c r="K192" s="4">
        <f>INDEX(data,MATCH($D192,prod,0),MATCH(K$1,header,0))</f>
        <v>2.5</v>
      </c>
      <c r="L192" s="5">
        <f>INDEX(data,MATCH($D192,prod,0),MATCH(L$1,header,0))</f>
        <v>33.464999999999996</v>
      </c>
      <c r="M192" s="5">
        <f t="shared" si="4"/>
        <v>33.464999999999996</v>
      </c>
      <c r="N192" t="str">
        <f t="shared" si="5"/>
        <v>Liberica</v>
      </c>
      <c r="O192" t="str" cm="1">
        <f t="array" ref="O192">_xlfn.IFS(J192="M","MEDIUM",J192="D","DARK",J192="L","LIGHT")</f>
        <v>MEDIUM</v>
      </c>
      <c r="P192" t="str">
        <f>_xlfn.XLOOKUP(cofee_orders_table[[#This Row],[Customer ID]],customers!$A$2:$A$1001,customers!$I$2:$I$1001,,0)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INDEX(data,MATCH($D193,prod,0),MATCH(I$1,header,0))</f>
        <v>Lib</v>
      </c>
      <c r="J193" t="str">
        <f>INDEX(data,MATCH($D193,prod,0),MATCH(J$1,header,0))</f>
        <v>D</v>
      </c>
      <c r="K193" s="4">
        <f>INDEX(data,MATCH($D193,prod,0),MATCH(K$1,header,0))</f>
        <v>0.2</v>
      </c>
      <c r="L193" s="5">
        <f>INDEX(data,MATCH($D193,prod,0),MATCH(L$1,header,0))</f>
        <v>3.8849999999999998</v>
      </c>
      <c r="M193" s="5">
        <f t="shared" si="4"/>
        <v>19.424999999999997</v>
      </c>
      <c r="N193" t="str">
        <f t="shared" si="5"/>
        <v>Liberica</v>
      </c>
      <c r="O193" t="str" cm="1">
        <f t="array" ref="O193">_xlfn.IFS(J193="M","MEDIUM",J193="D","DARK",J193="L","LIGHT")</f>
        <v>DARK</v>
      </c>
      <c r="P193" t="str">
        <f>_xlfn.XLOOKUP(cofee_orders_table[[#This Row],[Customer ID]],customers!$A$2:$A$1001,customers!$I$2:$I$1001,,0)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INDEX(data,MATCH($D194,prod,0),MATCH(I$1,header,0))</f>
        <v>Exc</v>
      </c>
      <c r="J194" t="str">
        <f>INDEX(data,MATCH($D194,prod,0),MATCH(J$1,header,0))</f>
        <v>D</v>
      </c>
      <c r="K194" s="4">
        <f>INDEX(data,MATCH($D194,prod,0),MATCH(K$1,header,0))</f>
        <v>1</v>
      </c>
      <c r="L194" s="5">
        <f>INDEX(data,MATCH($D194,prod,0),MATCH(L$1,header,0))</f>
        <v>12.15</v>
      </c>
      <c r="M194" s="5">
        <f t="shared" si="4"/>
        <v>72.900000000000006</v>
      </c>
      <c r="N194" t="str">
        <f t="shared" si="5"/>
        <v>Excelsa</v>
      </c>
      <c r="O194" t="str" cm="1">
        <f t="array" ref="O194">_xlfn.IFS(J194="M","MEDIUM",J194="D","DARK",J194="L","LIGHT")</f>
        <v>DARK</v>
      </c>
      <c r="P194" t="str">
        <f>_xlfn.XLOOKUP(cofee_orders_table[[#This Row],[Customer ID]],customers!$A$2:$A$1001,customers!$I$2:$I$1001,,0)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INDEX(data,MATCH($D195,prod,0),MATCH(I$1,header,0))</f>
        <v>Exc</v>
      </c>
      <c r="J195" t="str">
        <f>INDEX(data,MATCH($D195,prod,0),MATCH(J$1,header,0))</f>
        <v>L</v>
      </c>
      <c r="K195" s="4">
        <f>INDEX(data,MATCH($D195,prod,0),MATCH(K$1,header,0))</f>
        <v>1</v>
      </c>
      <c r="L195" s="5">
        <f>INDEX(data,MATCH($D195,prod,0),MATCH(L$1,header,0))</f>
        <v>14.85</v>
      </c>
      <c r="M195" s="5">
        <f t="shared" ref="M195:M258" si="6">E195*L195</f>
        <v>44.55</v>
      </c>
      <c r="N195" t="str">
        <f t="shared" ref="N195:N258" si="7">IF(I195="Rob","Robusta",IF(I195="Exc","Excelsa",IF(I195="Ara","Arabica",IF(I195="Lib","Liberica"))))</f>
        <v>Excelsa</v>
      </c>
      <c r="O195" t="str" cm="1">
        <f t="array" ref="O195">_xlfn.IFS(J195="M","MEDIUM",J195="D","DARK",J195="L","LIGHT")</f>
        <v>LIGHT</v>
      </c>
      <c r="P195" t="str">
        <f>_xlfn.XLOOKUP(cofee_orders_table[[#This Row],[Customer ID]],customers!$A$2:$A$1001,customers!$I$2:$I$1001,,0)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INDEX(data,MATCH($D196,prod,0),MATCH(I$1,header,0))</f>
        <v>Exc</v>
      </c>
      <c r="J196" t="str">
        <f>INDEX(data,MATCH($D196,prod,0),MATCH(J$1,header,0))</f>
        <v>D</v>
      </c>
      <c r="K196" s="4">
        <f>INDEX(data,MATCH($D196,prod,0),MATCH(K$1,header,0))</f>
        <v>0.5</v>
      </c>
      <c r="L196" s="5">
        <f>INDEX(data,MATCH($D196,prod,0),MATCH(L$1,header,0))</f>
        <v>7.29</v>
      </c>
      <c r="M196" s="5">
        <f t="shared" si="6"/>
        <v>36.450000000000003</v>
      </c>
      <c r="N196" t="str">
        <f t="shared" si="7"/>
        <v>Excelsa</v>
      </c>
      <c r="O196" t="str" cm="1">
        <f t="array" ref="O196">_xlfn.IFS(J196="M","MEDIUM",J196="D","DARK",J196="L","LIGHT")</f>
        <v>DARK</v>
      </c>
      <c r="P196" t="str">
        <f>_xlfn.XLOOKUP(cofee_orders_table[[#This Row],[Customer ID]],customers!$A$2:$A$1001,customers!$I$2:$I$1001,,0)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INDEX(data,MATCH($D197,prod,0),MATCH(I$1,header,0))</f>
        <v>Ara</v>
      </c>
      <c r="J197" t="str">
        <f>INDEX(data,MATCH($D197,prod,0),MATCH(J$1,header,0))</f>
        <v>L</v>
      </c>
      <c r="K197" s="4">
        <f>INDEX(data,MATCH($D197,prod,0),MATCH(K$1,header,0))</f>
        <v>1</v>
      </c>
      <c r="L197" s="5">
        <f>INDEX(data,MATCH($D197,prod,0),MATCH(L$1,header,0))</f>
        <v>12.95</v>
      </c>
      <c r="M197" s="5">
        <f t="shared" si="6"/>
        <v>38.849999999999994</v>
      </c>
      <c r="N197" t="str">
        <f t="shared" si="7"/>
        <v>Arabica</v>
      </c>
      <c r="O197" t="str" cm="1">
        <f t="array" ref="O197">_xlfn.IFS(J197="M","MEDIUM",J197="D","DARK",J197="L","LIGHT")</f>
        <v>LIGHT</v>
      </c>
      <c r="P197" t="str">
        <f>_xlfn.XLOOKUP(cofee_orders_table[[#This Row],[Customer ID]],customers!$A$2:$A$1001,customers!$I$2:$I$1001,,0)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INDEX(data,MATCH($D198,prod,0),MATCH(I$1,header,0))</f>
        <v>Exc</v>
      </c>
      <c r="J198" t="str">
        <f>INDEX(data,MATCH($D198,prod,0),MATCH(J$1,header,0))</f>
        <v>L</v>
      </c>
      <c r="K198" s="4">
        <f>INDEX(data,MATCH($D198,prod,0),MATCH(K$1,header,0))</f>
        <v>0.5</v>
      </c>
      <c r="L198" s="5">
        <f>INDEX(data,MATCH($D198,prod,0),MATCH(L$1,header,0))</f>
        <v>8.91</v>
      </c>
      <c r="M198" s="5">
        <f t="shared" si="6"/>
        <v>53.46</v>
      </c>
      <c r="N198" t="str">
        <f t="shared" si="7"/>
        <v>Excelsa</v>
      </c>
      <c r="O198" t="str" cm="1">
        <f t="array" ref="O198">_xlfn.IFS(J198="M","MEDIUM",J198="D","DARK",J198="L","LIGHT")</f>
        <v>LIGHT</v>
      </c>
      <c r="P198" t="str">
        <f>_xlfn.XLOOKUP(cofee_orders_table[[#This Row],[Customer ID]],customers!$A$2:$A$1001,customers!$I$2:$I$1001,,0)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INDEX(data,MATCH($D199,prod,0),MATCH(I$1,header,0))</f>
        <v>Lib</v>
      </c>
      <c r="J199" t="str">
        <f>INDEX(data,MATCH($D199,prod,0),MATCH(J$1,header,0))</f>
        <v>D</v>
      </c>
      <c r="K199" s="4">
        <f>INDEX(data,MATCH($D199,prod,0),MATCH(K$1,header,0))</f>
        <v>2.5</v>
      </c>
      <c r="L199" s="5">
        <f>INDEX(data,MATCH($D199,prod,0),MATCH(L$1,header,0))</f>
        <v>29.784999999999997</v>
      </c>
      <c r="M199" s="5">
        <f t="shared" si="6"/>
        <v>59.569999999999993</v>
      </c>
      <c r="N199" t="str">
        <f t="shared" si="7"/>
        <v>Liberica</v>
      </c>
      <c r="O199" t="str" cm="1">
        <f t="array" ref="O199">_xlfn.IFS(J199="M","MEDIUM",J199="D","DARK",J199="L","LIGHT")</f>
        <v>DARK</v>
      </c>
      <c r="P199" t="str">
        <f>_xlfn.XLOOKUP(cofee_orders_table[[#This Row],[Customer ID]],customers!$A$2:$A$1001,customers!$I$2:$I$1001,,0)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INDEX(data,MATCH($D200,prod,0),MATCH(I$1,header,0))</f>
        <v>Lib</v>
      </c>
      <c r="J200" t="str">
        <f>INDEX(data,MATCH($D200,prod,0),MATCH(J$1,header,0))</f>
        <v>D</v>
      </c>
      <c r="K200" s="4">
        <f>INDEX(data,MATCH($D200,prod,0),MATCH(K$1,header,0))</f>
        <v>2.5</v>
      </c>
      <c r="L200" s="5">
        <f>INDEX(data,MATCH($D200,prod,0),MATCH(L$1,header,0))</f>
        <v>29.784999999999997</v>
      </c>
      <c r="M200" s="5">
        <f t="shared" si="6"/>
        <v>89.35499999999999</v>
      </c>
      <c r="N200" t="str">
        <f t="shared" si="7"/>
        <v>Liberica</v>
      </c>
      <c r="O200" t="str" cm="1">
        <f t="array" ref="O200">_xlfn.IFS(J200="M","MEDIUM",J200="D","DARK",J200="L","LIGHT")</f>
        <v>DARK</v>
      </c>
      <c r="P200" t="str">
        <f>_xlfn.XLOOKUP(cofee_orders_table[[#This Row],[Customer ID]],customers!$A$2:$A$1001,customers!$I$2:$I$1001,,0)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INDEX(data,MATCH($D201,prod,0),MATCH(I$1,header,0))</f>
        <v>Lib</v>
      </c>
      <c r="J201" t="str">
        <f>INDEX(data,MATCH($D201,prod,0),MATCH(J$1,header,0))</f>
        <v>L</v>
      </c>
      <c r="K201" s="4">
        <f>INDEX(data,MATCH($D201,prod,0),MATCH(K$1,header,0))</f>
        <v>0.5</v>
      </c>
      <c r="L201" s="5">
        <f>INDEX(data,MATCH($D201,prod,0),MATCH(L$1,header,0))</f>
        <v>9.51</v>
      </c>
      <c r="M201" s="5">
        <f t="shared" si="6"/>
        <v>38.04</v>
      </c>
      <c r="N201" t="str">
        <f t="shared" si="7"/>
        <v>Liberica</v>
      </c>
      <c r="O201" t="str" cm="1">
        <f t="array" ref="O201">_xlfn.IFS(J201="M","MEDIUM",J201="D","DARK",J201="L","LIGHT")</f>
        <v>LIGHT</v>
      </c>
      <c r="P201" t="str">
        <f>_xlfn.XLOOKUP(cofee_orders_table[[#This Row],[Customer ID]],customers!$A$2:$A$1001,customers!$I$2:$I$1001,,0)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INDEX(data,MATCH($D202,prod,0),MATCH(I$1,header,0))</f>
        <v>Exc</v>
      </c>
      <c r="J202" t="str">
        <f>INDEX(data,MATCH($D202,prod,0),MATCH(J$1,header,0))</f>
        <v>M</v>
      </c>
      <c r="K202" s="4">
        <f>INDEX(data,MATCH($D202,prod,0),MATCH(K$1,header,0))</f>
        <v>1</v>
      </c>
      <c r="L202" s="5">
        <f>INDEX(data,MATCH($D202,prod,0),MATCH(L$1,header,0))</f>
        <v>13.75</v>
      </c>
      <c r="M202" s="5">
        <f t="shared" si="6"/>
        <v>41.25</v>
      </c>
      <c r="N202" t="str">
        <f t="shared" si="7"/>
        <v>Excelsa</v>
      </c>
      <c r="O202" t="str" cm="1">
        <f t="array" ref="O202">_xlfn.IFS(J202="M","MEDIUM",J202="D","DARK",J202="L","LIGHT")</f>
        <v>MEDIUM</v>
      </c>
      <c r="P202" t="str">
        <f>_xlfn.XLOOKUP(cofee_orders_table[[#This Row],[Customer ID]],customers!$A$2:$A$1001,customers!$I$2:$I$1001,,0)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INDEX(data,MATCH($D203,prod,0),MATCH(I$1,header,0))</f>
        <v>Lib</v>
      </c>
      <c r="J203" t="str">
        <f>INDEX(data,MATCH($D203,prod,0),MATCH(J$1,header,0))</f>
        <v>L</v>
      </c>
      <c r="K203" s="4">
        <f>INDEX(data,MATCH($D203,prod,0),MATCH(K$1,header,0))</f>
        <v>0.5</v>
      </c>
      <c r="L203" s="5">
        <f>INDEX(data,MATCH($D203,prod,0),MATCH(L$1,header,0))</f>
        <v>9.51</v>
      </c>
      <c r="M203" s="5">
        <f t="shared" si="6"/>
        <v>57.06</v>
      </c>
      <c r="N203" t="str">
        <f t="shared" si="7"/>
        <v>Liberica</v>
      </c>
      <c r="O203" t="str" cm="1">
        <f t="array" ref="O203">_xlfn.IFS(J203="M","MEDIUM",J203="D","DARK",J203="L","LIGHT")</f>
        <v>LIGHT</v>
      </c>
      <c r="P203" t="str">
        <f>_xlfn.XLOOKUP(cofee_orders_table[[#This Row],[Customer ID]],customers!$A$2:$A$1001,customers!$I$2:$I$1001,,0)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INDEX(data,MATCH($D204,prod,0),MATCH(I$1,header,0))</f>
        <v>Lib</v>
      </c>
      <c r="J204" t="str">
        <f>INDEX(data,MATCH($D204,prod,0),MATCH(J$1,header,0))</f>
        <v>D</v>
      </c>
      <c r="K204" s="4">
        <f>INDEX(data,MATCH($D204,prod,0),MATCH(K$1,header,0))</f>
        <v>2.5</v>
      </c>
      <c r="L204" s="5">
        <f>INDEX(data,MATCH($D204,prod,0),MATCH(L$1,header,0))</f>
        <v>29.784999999999997</v>
      </c>
      <c r="M204" s="5">
        <f t="shared" si="6"/>
        <v>178.70999999999998</v>
      </c>
      <c r="N204" t="str">
        <f t="shared" si="7"/>
        <v>Liberica</v>
      </c>
      <c r="O204" t="str" cm="1">
        <f t="array" ref="O204">_xlfn.IFS(J204="M","MEDIUM",J204="D","DARK",J204="L","LIGHT")</f>
        <v>DARK</v>
      </c>
      <c r="P204" t="str">
        <f>_xlfn.XLOOKUP(cofee_orders_table[[#This Row],[Customer ID]],customers!$A$2:$A$1001,customers!$I$2:$I$1001,,0)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INDEX(data,MATCH($D205,prod,0),MATCH(I$1,header,0))</f>
        <v>Lib</v>
      </c>
      <c r="J205" t="str">
        <f>INDEX(data,MATCH($D205,prod,0),MATCH(J$1,header,0))</f>
        <v>L</v>
      </c>
      <c r="K205" s="4">
        <f>INDEX(data,MATCH($D205,prod,0),MATCH(K$1,header,0))</f>
        <v>0.2</v>
      </c>
      <c r="L205" s="5">
        <f>INDEX(data,MATCH($D205,prod,0),MATCH(L$1,header,0))</f>
        <v>4.7549999999999999</v>
      </c>
      <c r="M205" s="5">
        <f t="shared" si="6"/>
        <v>4.7549999999999999</v>
      </c>
      <c r="N205" t="str">
        <f t="shared" si="7"/>
        <v>Liberica</v>
      </c>
      <c r="O205" t="str" cm="1">
        <f t="array" ref="O205">_xlfn.IFS(J205="M","MEDIUM",J205="D","DARK",J205="L","LIGHT")</f>
        <v>LIGHT</v>
      </c>
      <c r="P205" t="str">
        <f>_xlfn.XLOOKUP(cofee_orders_table[[#This Row],[Customer ID]],customers!$A$2:$A$1001,customers!$I$2:$I$1001,,0)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INDEX(data,MATCH($D206,prod,0),MATCH(I$1,header,0))</f>
        <v>Exc</v>
      </c>
      <c r="J206" t="str">
        <f>INDEX(data,MATCH($D206,prod,0),MATCH(J$1,header,0))</f>
        <v>M</v>
      </c>
      <c r="K206" s="4">
        <f>INDEX(data,MATCH($D206,prod,0),MATCH(K$1,header,0))</f>
        <v>1</v>
      </c>
      <c r="L206" s="5">
        <f>INDEX(data,MATCH($D206,prod,0),MATCH(L$1,header,0))</f>
        <v>13.75</v>
      </c>
      <c r="M206" s="5">
        <f t="shared" si="6"/>
        <v>82.5</v>
      </c>
      <c r="N206" t="str">
        <f t="shared" si="7"/>
        <v>Excelsa</v>
      </c>
      <c r="O206" t="str" cm="1">
        <f t="array" ref="O206">_xlfn.IFS(J206="M","MEDIUM",J206="D","DARK",J206="L","LIGHT")</f>
        <v>MEDIUM</v>
      </c>
      <c r="P206" t="str">
        <f>_xlfn.XLOOKUP(cofee_orders_table[[#This Row],[Customer ID]],customers!$A$2:$A$1001,customers!$I$2:$I$1001,,0)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INDEX(data,MATCH($D207,prod,0),MATCH(I$1,header,0))</f>
        <v>Rob</v>
      </c>
      <c r="J207" t="str">
        <f>INDEX(data,MATCH($D207,prod,0),MATCH(J$1,header,0))</f>
        <v>D</v>
      </c>
      <c r="K207" s="4">
        <f>INDEX(data,MATCH($D207,prod,0),MATCH(K$1,header,0))</f>
        <v>0.2</v>
      </c>
      <c r="L207" s="5">
        <f>INDEX(data,MATCH($D207,prod,0),MATCH(L$1,header,0))</f>
        <v>2.6849999999999996</v>
      </c>
      <c r="M207" s="5">
        <f t="shared" si="6"/>
        <v>8.0549999999999997</v>
      </c>
      <c r="N207" t="str">
        <f t="shared" si="7"/>
        <v>Robusta</v>
      </c>
      <c r="O207" t="str" cm="1">
        <f t="array" ref="O207">_xlfn.IFS(J207="M","MEDIUM",J207="D","DARK",J207="L","LIGHT")</f>
        <v>DARK</v>
      </c>
      <c r="P207" t="str">
        <f>_xlfn.XLOOKUP(cofee_orders_table[[#This Row],[Customer ID]],customers!$A$2:$A$1001,customers!$I$2:$I$1001,,0)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INDEX(data,MATCH($D208,prod,0),MATCH(I$1,header,0))</f>
        <v>Ara</v>
      </c>
      <c r="J208" t="str">
        <f>INDEX(data,MATCH($D208,prod,0),MATCH(J$1,header,0))</f>
        <v>M</v>
      </c>
      <c r="K208" s="4">
        <f>INDEX(data,MATCH($D208,prod,0),MATCH(K$1,header,0))</f>
        <v>1</v>
      </c>
      <c r="L208" s="5">
        <f>INDEX(data,MATCH($D208,prod,0),MATCH(L$1,header,0))</f>
        <v>11.25</v>
      </c>
      <c r="M208" s="5">
        <f t="shared" si="6"/>
        <v>22.5</v>
      </c>
      <c r="N208" t="str">
        <f t="shared" si="7"/>
        <v>Arabica</v>
      </c>
      <c r="O208" t="str" cm="1">
        <f t="array" ref="O208">_xlfn.IFS(J208="M","MEDIUM",J208="D","DARK",J208="L","LIGHT")</f>
        <v>MEDIUM</v>
      </c>
      <c r="P208" t="str">
        <f>_xlfn.XLOOKUP(cofee_orders_table[[#This Row],[Customer ID]],customers!$A$2:$A$1001,customers!$I$2:$I$1001,,0)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INDEX(data,MATCH($D209,prod,0),MATCH(I$1,header,0))</f>
        <v>Ara</v>
      </c>
      <c r="J209" t="str">
        <f>INDEX(data,MATCH($D209,prod,0),MATCH(J$1,header,0))</f>
        <v>M</v>
      </c>
      <c r="K209" s="4">
        <f>INDEX(data,MATCH($D209,prod,0),MATCH(K$1,header,0))</f>
        <v>0.5</v>
      </c>
      <c r="L209" s="5">
        <f>INDEX(data,MATCH($D209,prod,0),MATCH(L$1,header,0))</f>
        <v>6.75</v>
      </c>
      <c r="M209" s="5">
        <f t="shared" si="6"/>
        <v>40.5</v>
      </c>
      <c r="N209" t="str">
        <f t="shared" si="7"/>
        <v>Arabica</v>
      </c>
      <c r="O209" t="str" cm="1">
        <f t="array" ref="O209">_xlfn.IFS(J209="M","MEDIUM",J209="D","DARK",J209="L","LIGHT")</f>
        <v>MEDIUM</v>
      </c>
      <c r="P209" t="str">
        <f>_xlfn.XLOOKUP(cofee_orders_table[[#This Row],[Customer ID]],customers!$A$2:$A$1001,customers!$I$2:$I$1001,,0)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INDEX(data,MATCH($D210,prod,0),MATCH(I$1,header,0))</f>
        <v>Exc</v>
      </c>
      <c r="J210" t="str">
        <f>INDEX(data,MATCH($D210,prod,0),MATCH(J$1,header,0))</f>
        <v>D</v>
      </c>
      <c r="K210" s="4">
        <f>INDEX(data,MATCH($D210,prod,0),MATCH(K$1,header,0))</f>
        <v>0.5</v>
      </c>
      <c r="L210" s="5">
        <f>INDEX(data,MATCH($D210,prod,0),MATCH(L$1,header,0))</f>
        <v>7.29</v>
      </c>
      <c r="M210" s="5">
        <f t="shared" si="6"/>
        <v>29.16</v>
      </c>
      <c r="N210" t="str">
        <f t="shared" si="7"/>
        <v>Excelsa</v>
      </c>
      <c r="O210" t="str" cm="1">
        <f t="array" ref="O210">_xlfn.IFS(J210="M","MEDIUM",J210="D","DARK",J210="L","LIGHT")</f>
        <v>DARK</v>
      </c>
      <c r="P210" t="str">
        <f>_xlfn.XLOOKUP(cofee_orders_table[[#This Row],[Customer ID]],customers!$A$2:$A$1001,customers!$I$2:$I$1001,,0)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INDEX(data,MATCH($D211,prod,0),MATCH(I$1,header,0))</f>
        <v>Ara</v>
      </c>
      <c r="J211" t="str">
        <f>INDEX(data,MATCH($D211,prod,0),MATCH(J$1,header,0))</f>
        <v>M</v>
      </c>
      <c r="K211" s="4">
        <f>INDEX(data,MATCH($D211,prod,0),MATCH(K$1,header,0))</f>
        <v>0.5</v>
      </c>
      <c r="L211" s="5">
        <f>INDEX(data,MATCH($D211,prod,0),MATCH(L$1,header,0))</f>
        <v>6.75</v>
      </c>
      <c r="M211" s="5">
        <f t="shared" si="6"/>
        <v>6.75</v>
      </c>
      <c r="N211" t="str">
        <f t="shared" si="7"/>
        <v>Arabica</v>
      </c>
      <c r="O211" t="str" cm="1">
        <f t="array" ref="O211">_xlfn.IFS(J211="M","MEDIUM",J211="D","DARK",J211="L","LIGHT")</f>
        <v>MEDIUM</v>
      </c>
      <c r="P211" t="str">
        <f>_xlfn.XLOOKUP(cofee_orders_table[[#This Row],[Customer ID]],customers!$A$2:$A$1001,customers!$I$2:$I$1001,,0)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INDEX(data,MATCH($D212,prod,0),MATCH(I$1,header,0))</f>
        <v>Lib</v>
      </c>
      <c r="J212" t="str">
        <f>INDEX(data,MATCH($D212,prod,0),MATCH(J$1,header,0))</f>
        <v>D</v>
      </c>
      <c r="K212" s="4">
        <f>INDEX(data,MATCH($D212,prod,0),MATCH(K$1,header,0))</f>
        <v>1</v>
      </c>
      <c r="L212" s="5">
        <f>INDEX(data,MATCH($D212,prod,0),MATCH(L$1,header,0))</f>
        <v>12.95</v>
      </c>
      <c r="M212" s="5">
        <f t="shared" si="6"/>
        <v>51.8</v>
      </c>
      <c r="N212" t="str">
        <f t="shared" si="7"/>
        <v>Liberica</v>
      </c>
      <c r="O212" t="str" cm="1">
        <f t="array" ref="O212">_xlfn.IFS(J212="M","MEDIUM",J212="D","DARK",J212="L","LIGHT")</f>
        <v>DARK</v>
      </c>
      <c r="P212" t="str">
        <f>_xlfn.XLOOKUP(cofee_orders_table[[#This Row],[Customer ID]],customers!$A$2:$A$1001,customers!$I$2:$I$1001,,0)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INDEX(data,MATCH($D213,prod,0),MATCH(I$1,header,0))</f>
        <v>Exc</v>
      </c>
      <c r="J213" t="str">
        <f>INDEX(data,MATCH($D213,prod,0),MATCH(J$1,header,0))</f>
        <v>L</v>
      </c>
      <c r="K213" s="4">
        <f>INDEX(data,MATCH($D213,prod,0),MATCH(K$1,header,0))</f>
        <v>0.5</v>
      </c>
      <c r="L213" s="5">
        <f>INDEX(data,MATCH($D213,prod,0),MATCH(L$1,header,0))</f>
        <v>8.91</v>
      </c>
      <c r="M213" s="5">
        <f t="shared" si="6"/>
        <v>53.46</v>
      </c>
      <c r="N213" t="str">
        <f t="shared" si="7"/>
        <v>Excelsa</v>
      </c>
      <c r="O213" t="str" cm="1">
        <f t="array" ref="O213">_xlfn.IFS(J213="M","MEDIUM",J213="D","DARK",J213="L","LIGHT")</f>
        <v>LIGHT</v>
      </c>
      <c r="P213" t="str">
        <f>_xlfn.XLOOKUP(cofee_orders_table[[#This Row],[Customer ID]],customers!$A$2:$A$1001,customers!$I$2:$I$1001,,0)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INDEX(data,MATCH($D214,prod,0),MATCH(I$1,header,0))</f>
        <v>Exc</v>
      </c>
      <c r="J214" t="str">
        <f>INDEX(data,MATCH($D214,prod,0),MATCH(J$1,header,0))</f>
        <v>D</v>
      </c>
      <c r="K214" s="4">
        <f>INDEX(data,MATCH($D214,prod,0),MATCH(K$1,header,0))</f>
        <v>0.2</v>
      </c>
      <c r="L214" s="5">
        <f>INDEX(data,MATCH($D214,prod,0),MATCH(L$1,header,0))</f>
        <v>3.645</v>
      </c>
      <c r="M214" s="5">
        <f t="shared" si="6"/>
        <v>14.58</v>
      </c>
      <c r="N214" t="str">
        <f t="shared" si="7"/>
        <v>Excelsa</v>
      </c>
      <c r="O214" t="str" cm="1">
        <f t="array" ref="O214">_xlfn.IFS(J214="M","MEDIUM",J214="D","DARK",J214="L","LIGHT")</f>
        <v>DARK</v>
      </c>
      <c r="P214" t="str">
        <f>_xlfn.XLOOKUP(cofee_orders_table[[#This Row],[Customer ID]],customers!$A$2:$A$1001,customers!$I$2:$I$1001,,0)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INDEX(data,MATCH($D215,prod,0),MATCH(I$1,header,0))</f>
        <v>Rob</v>
      </c>
      <c r="J215" t="str">
        <f>INDEX(data,MATCH($D215,prod,0),MATCH(J$1,header,0))</f>
        <v>D</v>
      </c>
      <c r="K215" s="4">
        <f>INDEX(data,MATCH($D215,prod,0),MATCH(K$1,header,0))</f>
        <v>2.5</v>
      </c>
      <c r="L215" s="5">
        <f>INDEX(data,MATCH($D215,prod,0),MATCH(L$1,header,0))</f>
        <v>20.584999999999997</v>
      </c>
      <c r="M215" s="5">
        <f t="shared" si="6"/>
        <v>20.584999999999997</v>
      </c>
      <c r="N215" t="str">
        <f t="shared" si="7"/>
        <v>Robusta</v>
      </c>
      <c r="O215" t="str" cm="1">
        <f t="array" ref="O215">_xlfn.IFS(J215="M","MEDIUM",J215="D","DARK",J215="L","LIGHT")</f>
        <v>DARK</v>
      </c>
      <c r="P215" t="str">
        <f>_xlfn.XLOOKUP(cofee_orders_table[[#This Row],[Customer ID]],customers!$A$2:$A$1001,customers!$I$2:$I$1001,,0)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INDEX(data,MATCH($D216,prod,0),MATCH(I$1,header,0))</f>
        <v>Lib</v>
      </c>
      <c r="J216" t="str">
        <f>INDEX(data,MATCH($D216,prod,0),MATCH(J$1,header,0))</f>
        <v>L</v>
      </c>
      <c r="K216" s="4">
        <f>INDEX(data,MATCH($D216,prod,0),MATCH(K$1,header,0))</f>
        <v>1</v>
      </c>
      <c r="L216" s="5">
        <f>INDEX(data,MATCH($D216,prod,0),MATCH(L$1,header,0))</f>
        <v>15.85</v>
      </c>
      <c r="M216" s="5">
        <f t="shared" si="6"/>
        <v>31.7</v>
      </c>
      <c r="N216" t="str">
        <f t="shared" si="7"/>
        <v>Liberica</v>
      </c>
      <c r="O216" t="str" cm="1">
        <f t="array" ref="O216">_xlfn.IFS(J216="M","MEDIUM",J216="D","DARK",J216="L","LIGHT")</f>
        <v>LIGHT</v>
      </c>
      <c r="P216" t="str">
        <f>_xlfn.XLOOKUP(cofee_orders_table[[#This Row],[Customer ID]],customers!$A$2:$A$1001,customers!$I$2:$I$1001,,0)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INDEX(data,MATCH($D217,prod,0),MATCH(I$1,header,0))</f>
        <v>Lib</v>
      </c>
      <c r="J217" t="str">
        <f>INDEX(data,MATCH($D217,prod,0),MATCH(J$1,header,0))</f>
        <v>D</v>
      </c>
      <c r="K217" s="4">
        <f>INDEX(data,MATCH($D217,prod,0),MATCH(K$1,header,0))</f>
        <v>0.2</v>
      </c>
      <c r="L217" s="5">
        <f>INDEX(data,MATCH($D217,prod,0),MATCH(L$1,header,0))</f>
        <v>3.8849999999999998</v>
      </c>
      <c r="M217" s="5">
        <f t="shared" si="6"/>
        <v>23.31</v>
      </c>
      <c r="N217" t="str">
        <f t="shared" si="7"/>
        <v>Liberica</v>
      </c>
      <c r="O217" t="str" cm="1">
        <f t="array" ref="O217">_xlfn.IFS(J217="M","MEDIUM",J217="D","DARK",J217="L","LIGHT")</f>
        <v>DARK</v>
      </c>
      <c r="P217" t="str">
        <f>_xlfn.XLOOKUP(cofee_orders_table[[#This Row],[Customer ID]],customers!$A$2:$A$1001,customers!$I$2:$I$1001,,0)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INDEX(data,MATCH($D218,prod,0),MATCH(I$1,header,0))</f>
        <v>Lib</v>
      </c>
      <c r="J218" t="str">
        <f>INDEX(data,MATCH($D218,prod,0),MATCH(J$1,header,0))</f>
        <v>M</v>
      </c>
      <c r="K218" s="4">
        <f>INDEX(data,MATCH($D218,prod,0),MATCH(K$1,header,0))</f>
        <v>1</v>
      </c>
      <c r="L218" s="5">
        <f>INDEX(data,MATCH($D218,prod,0),MATCH(L$1,header,0))</f>
        <v>14.55</v>
      </c>
      <c r="M218" s="5">
        <f t="shared" si="6"/>
        <v>58.2</v>
      </c>
      <c r="N218" t="str">
        <f t="shared" si="7"/>
        <v>Liberica</v>
      </c>
      <c r="O218" t="str" cm="1">
        <f t="array" ref="O218">_xlfn.IFS(J218="M","MEDIUM",J218="D","DARK",J218="L","LIGHT")</f>
        <v>MEDIUM</v>
      </c>
      <c r="P218" t="str">
        <f>_xlfn.XLOOKUP(cofee_orders_table[[#This Row],[Customer ID]],customers!$A$2:$A$1001,customers!$I$2:$I$1001,,0)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INDEX(data,MATCH($D219,prod,0),MATCH(I$1,header,0))</f>
        <v>Exc</v>
      </c>
      <c r="J219" t="str">
        <f>INDEX(data,MATCH($D219,prod,0),MATCH(J$1,header,0))</f>
        <v>L</v>
      </c>
      <c r="K219" s="4">
        <f>INDEX(data,MATCH($D219,prod,0),MATCH(K$1,header,0))</f>
        <v>0.5</v>
      </c>
      <c r="L219" s="5">
        <f>INDEX(data,MATCH($D219,prod,0),MATCH(L$1,header,0))</f>
        <v>8.91</v>
      </c>
      <c r="M219" s="5">
        <f t="shared" si="6"/>
        <v>35.64</v>
      </c>
      <c r="N219" t="str">
        <f t="shared" si="7"/>
        <v>Excelsa</v>
      </c>
      <c r="O219" t="str" cm="1">
        <f t="array" ref="O219">_xlfn.IFS(J219="M","MEDIUM",J219="D","DARK",J219="L","LIGHT")</f>
        <v>LIGHT</v>
      </c>
      <c r="P219" t="str">
        <f>_xlfn.XLOOKUP(cofee_orders_table[[#This Row],[Customer ID]],customers!$A$2:$A$1001,customers!$I$2:$I$1001,,0)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INDEX(data,MATCH($D220,prod,0),MATCH(I$1,header,0))</f>
        <v>Ara</v>
      </c>
      <c r="J220" t="str">
        <f>INDEX(data,MATCH($D220,prod,0),MATCH(J$1,header,0))</f>
        <v>M</v>
      </c>
      <c r="K220" s="4">
        <f>INDEX(data,MATCH($D220,prod,0),MATCH(K$1,header,0))</f>
        <v>1</v>
      </c>
      <c r="L220" s="5">
        <f>INDEX(data,MATCH($D220,prod,0),MATCH(L$1,header,0))</f>
        <v>11.25</v>
      </c>
      <c r="M220" s="5">
        <f t="shared" si="6"/>
        <v>56.25</v>
      </c>
      <c r="N220" t="str">
        <f t="shared" si="7"/>
        <v>Arabica</v>
      </c>
      <c r="O220" t="str" cm="1">
        <f t="array" ref="O220">_xlfn.IFS(J220="M","MEDIUM",J220="D","DARK",J220="L","LIGHT")</f>
        <v>MEDIUM</v>
      </c>
      <c r="P220" t="str">
        <f>_xlfn.XLOOKUP(cofee_orders_table[[#This Row],[Customer ID]],customers!$A$2:$A$1001,customers!$I$2:$I$1001,,0)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INDEX(data,MATCH($D221,prod,0),MATCH(I$1,header,0))</f>
        <v>Rob</v>
      </c>
      <c r="J221" t="str">
        <f>INDEX(data,MATCH($D221,prod,0),MATCH(J$1,header,0))</f>
        <v>L</v>
      </c>
      <c r="K221" s="4">
        <f>INDEX(data,MATCH($D221,prod,0),MATCH(K$1,header,0))</f>
        <v>0.2</v>
      </c>
      <c r="L221" s="5">
        <f>INDEX(data,MATCH($D221,prod,0),MATCH(L$1,header,0))</f>
        <v>3.5849999999999995</v>
      </c>
      <c r="M221" s="5">
        <f t="shared" si="6"/>
        <v>10.754999999999999</v>
      </c>
      <c r="N221" t="str">
        <f t="shared" si="7"/>
        <v>Robusta</v>
      </c>
      <c r="O221" t="str" cm="1">
        <f t="array" ref="O221">_xlfn.IFS(J221="M","MEDIUM",J221="D","DARK",J221="L","LIGHT")</f>
        <v>LIGHT</v>
      </c>
      <c r="P221" t="str">
        <f>_xlfn.XLOOKUP(cofee_orders_table[[#This Row],[Customer ID]],customers!$A$2:$A$1001,customers!$I$2:$I$1001,,0)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INDEX(data,MATCH($D222,prod,0),MATCH(I$1,header,0))</f>
        <v>Rob</v>
      </c>
      <c r="J222" t="str">
        <f>INDEX(data,MATCH($D222,prod,0),MATCH(J$1,header,0))</f>
        <v>M</v>
      </c>
      <c r="K222" s="4">
        <f>INDEX(data,MATCH($D222,prod,0),MATCH(K$1,header,0))</f>
        <v>0.2</v>
      </c>
      <c r="L222" s="5">
        <f>INDEX(data,MATCH($D222,prod,0),MATCH(L$1,header,0))</f>
        <v>2.9849999999999999</v>
      </c>
      <c r="M222" s="5">
        <f t="shared" si="6"/>
        <v>14.924999999999999</v>
      </c>
      <c r="N222" t="str">
        <f t="shared" si="7"/>
        <v>Robusta</v>
      </c>
      <c r="O222" t="str" cm="1">
        <f t="array" ref="O222">_xlfn.IFS(J222="M","MEDIUM",J222="D","DARK",J222="L","LIGHT")</f>
        <v>MEDIUM</v>
      </c>
      <c r="P222" t="str">
        <f>_xlfn.XLOOKUP(cofee_orders_table[[#This Row],[Customer ID]],customers!$A$2:$A$1001,customers!$I$2:$I$1001,,0)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INDEX(data,MATCH($D223,prod,0),MATCH(I$1,header,0))</f>
        <v>Ara</v>
      </c>
      <c r="J223" t="str">
        <f>INDEX(data,MATCH($D223,prod,0),MATCH(J$1,header,0))</f>
        <v>L</v>
      </c>
      <c r="K223" s="4">
        <f>INDEX(data,MATCH($D223,prod,0),MATCH(K$1,header,0))</f>
        <v>1</v>
      </c>
      <c r="L223" s="5">
        <f>INDEX(data,MATCH($D223,prod,0),MATCH(L$1,header,0))</f>
        <v>12.95</v>
      </c>
      <c r="M223" s="5">
        <f t="shared" si="6"/>
        <v>77.699999999999989</v>
      </c>
      <c r="N223" t="str">
        <f t="shared" si="7"/>
        <v>Arabica</v>
      </c>
      <c r="O223" t="str" cm="1">
        <f t="array" ref="O223">_xlfn.IFS(J223="M","MEDIUM",J223="D","DARK",J223="L","LIGHT")</f>
        <v>LIGHT</v>
      </c>
      <c r="P223" t="str">
        <f>_xlfn.XLOOKUP(cofee_orders_table[[#This Row],[Customer ID]],customers!$A$2:$A$1001,customers!$I$2:$I$1001,,0)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INDEX(data,MATCH($D224,prod,0),MATCH(I$1,header,0))</f>
        <v>Lib</v>
      </c>
      <c r="J224" t="str">
        <f>INDEX(data,MATCH($D224,prod,0),MATCH(J$1,header,0))</f>
        <v>D</v>
      </c>
      <c r="K224" s="4">
        <f>INDEX(data,MATCH($D224,prod,0),MATCH(K$1,header,0))</f>
        <v>0.5</v>
      </c>
      <c r="L224" s="5">
        <f>INDEX(data,MATCH($D224,prod,0),MATCH(L$1,header,0))</f>
        <v>7.77</v>
      </c>
      <c r="M224" s="5">
        <f t="shared" si="6"/>
        <v>23.31</v>
      </c>
      <c r="N224" t="str">
        <f t="shared" si="7"/>
        <v>Liberica</v>
      </c>
      <c r="O224" t="str" cm="1">
        <f t="array" ref="O224">_xlfn.IFS(J224="M","MEDIUM",J224="D","DARK",J224="L","LIGHT")</f>
        <v>DARK</v>
      </c>
      <c r="P224" t="str">
        <f>_xlfn.XLOOKUP(cofee_orders_table[[#This Row],[Customer ID]],customers!$A$2:$A$1001,customers!$I$2:$I$1001,,0)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INDEX(data,MATCH($D225,prod,0),MATCH(I$1,header,0))</f>
        <v>Exc</v>
      </c>
      <c r="J225" t="str">
        <f>INDEX(data,MATCH($D225,prod,0),MATCH(J$1,header,0))</f>
        <v>L</v>
      </c>
      <c r="K225" s="4">
        <f>INDEX(data,MATCH($D225,prod,0),MATCH(K$1,header,0))</f>
        <v>1</v>
      </c>
      <c r="L225" s="5">
        <f>INDEX(data,MATCH($D225,prod,0),MATCH(L$1,header,0))</f>
        <v>14.85</v>
      </c>
      <c r="M225" s="5">
        <f t="shared" si="6"/>
        <v>59.4</v>
      </c>
      <c r="N225" t="str">
        <f t="shared" si="7"/>
        <v>Excelsa</v>
      </c>
      <c r="O225" t="str" cm="1">
        <f t="array" ref="O225">_xlfn.IFS(J225="M","MEDIUM",J225="D","DARK",J225="L","LIGHT")</f>
        <v>LIGHT</v>
      </c>
      <c r="P225" t="str">
        <f>_xlfn.XLOOKUP(cofee_orders_table[[#This Row],[Customer ID]],customers!$A$2:$A$1001,customers!$I$2:$I$1001,,0)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INDEX(data,MATCH($D226,prod,0),MATCH(I$1,header,0))</f>
        <v>Lib</v>
      </c>
      <c r="J226" t="str">
        <f>INDEX(data,MATCH($D226,prod,0),MATCH(J$1,header,0))</f>
        <v>D</v>
      </c>
      <c r="K226" s="4">
        <f>INDEX(data,MATCH($D226,prod,0),MATCH(K$1,header,0))</f>
        <v>2.5</v>
      </c>
      <c r="L226" s="5">
        <f>INDEX(data,MATCH($D226,prod,0),MATCH(L$1,header,0))</f>
        <v>29.784999999999997</v>
      </c>
      <c r="M226" s="5">
        <f t="shared" si="6"/>
        <v>119.13999999999999</v>
      </c>
      <c r="N226" t="str">
        <f t="shared" si="7"/>
        <v>Liberica</v>
      </c>
      <c r="O226" t="str" cm="1">
        <f t="array" ref="O226">_xlfn.IFS(J226="M","MEDIUM",J226="D","DARK",J226="L","LIGHT")</f>
        <v>DARK</v>
      </c>
      <c r="P226" t="str">
        <f>_xlfn.XLOOKUP(cofee_orders_table[[#This Row],[Customer ID]],customers!$A$2:$A$1001,customers!$I$2:$I$1001,,0)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INDEX(data,MATCH($D227,prod,0),MATCH(I$1,header,0))</f>
        <v>Rob</v>
      </c>
      <c r="J227" t="str">
        <f>INDEX(data,MATCH($D227,prod,0),MATCH(J$1,header,0))</f>
        <v>L</v>
      </c>
      <c r="K227" s="4">
        <f>INDEX(data,MATCH($D227,prod,0),MATCH(K$1,header,0))</f>
        <v>0.2</v>
      </c>
      <c r="L227" s="5">
        <f>INDEX(data,MATCH($D227,prod,0),MATCH(L$1,header,0))</f>
        <v>3.5849999999999995</v>
      </c>
      <c r="M227" s="5">
        <f t="shared" si="6"/>
        <v>14.339999999999998</v>
      </c>
      <c r="N227" t="str">
        <f t="shared" si="7"/>
        <v>Robusta</v>
      </c>
      <c r="O227" t="str" cm="1">
        <f t="array" ref="O227">_xlfn.IFS(J227="M","MEDIUM",J227="D","DARK",J227="L","LIGHT")</f>
        <v>LIGHT</v>
      </c>
      <c r="P227" t="str">
        <f>_xlfn.XLOOKUP(cofee_orders_table[[#This Row],[Customer ID]],customers!$A$2:$A$1001,customers!$I$2:$I$1001,,0)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INDEX(data,MATCH($D228,prod,0),MATCH(I$1,header,0))</f>
        <v>Ara</v>
      </c>
      <c r="J228" t="str">
        <f>INDEX(data,MATCH($D228,prod,0),MATCH(J$1,header,0))</f>
        <v>M</v>
      </c>
      <c r="K228" s="4">
        <f>INDEX(data,MATCH($D228,prod,0),MATCH(K$1,header,0))</f>
        <v>2.5</v>
      </c>
      <c r="L228" s="5">
        <f>INDEX(data,MATCH($D228,prod,0),MATCH(L$1,header,0))</f>
        <v>25.874999999999996</v>
      </c>
      <c r="M228" s="5">
        <f t="shared" si="6"/>
        <v>129.37499999999997</v>
      </c>
      <c r="N228" t="str">
        <f t="shared" si="7"/>
        <v>Arabica</v>
      </c>
      <c r="O228" t="str" cm="1">
        <f t="array" ref="O228">_xlfn.IFS(J228="M","MEDIUM",J228="D","DARK",J228="L","LIGHT")</f>
        <v>MEDIUM</v>
      </c>
      <c r="P228" t="str">
        <f>_xlfn.XLOOKUP(cofee_orders_table[[#This Row],[Customer ID]],customers!$A$2:$A$1001,customers!$I$2:$I$1001,,0)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INDEX(data,MATCH($D229,prod,0),MATCH(I$1,header,0))</f>
        <v>Rob</v>
      </c>
      <c r="J229" t="str">
        <f>INDEX(data,MATCH($D229,prod,0),MATCH(J$1,header,0))</f>
        <v>D</v>
      </c>
      <c r="K229" s="4">
        <f>INDEX(data,MATCH($D229,prod,0),MATCH(K$1,header,0))</f>
        <v>0.2</v>
      </c>
      <c r="L229" s="5">
        <f>INDEX(data,MATCH($D229,prod,0),MATCH(L$1,header,0))</f>
        <v>2.6849999999999996</v>
      </c>
      <c r="M229" s="5">
        <f t="shared" si="6"/>
        <v>16.11</v>
      </c>
      <c r="N229" t="str">
        <f t="shared" si="7"/>
        <v>Robusta</v>
      </c>
      <c r="O229" t="str" cm="1">
        <f t="array" ref="O229">_xlfn.IFS(J229="M","MEDIUM",J229="D","DARK",J229="L","LIGHT")</f>
        <v>DARK</v>
      </c>
      <c r="P229" t="str">
        <f>_xlfn.XLOOKUP(cofee_orders_table[[#This Row],[Customer ID]],customers!$A$2:$A$1001,customers!$I$2:$I$1001,,0)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INDEX(data,MATCH($D230,prod,0),MATCH(I$1,header,0))</f>
        <v>Rob</v>
      </c>
      <c r="J230" t="str">
        <f>INDEX(data,MATCH($D230,prod,0),MATCH(J$1,header,0))</f>
        <v>L</v>
      </c>
      <c r="K230" s="4">
        <f>INDEX(data,MATCH($D230,prod,0),MATCH(K$1,header,0))</f>
        <v>0.2</v>
      </c>
      <c r="L230" s="5">
        <f>INDEX(data,MATCH($D230,prod,0),MATCH(L$1,header,0))</f>
        <v>3.5849999999999995</v>
      </c>
      <c r="M230" s="5">
        <f t="shared" si="6"/>
        <v>17.924999999999997</v>
      </c>
      <c r="N230" t="str">
        <f t="shared" si="7"/>
        <v>Robusta</v>
      </c>
      <c r="O230" t="str" cm="1">
        <f t="array" ref="O230">_xlfn.IFS(J230="M","MEDIUM",J230="D","DARK",J230="L","LIGHT")</f>
        <v>LIGHT</v>
      </c>
      <c r="P230" t="str">
        <f>_xlfn.XLOOKUP(cofee_orders_table[[#This Row],[Customer ID]],customers!$A$2:$A$1001,customers!$I$2:$I$1001,,0)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INDEX(data,MATCH($D231,prod,0),MATCH(I$1,header,0))</f>
        <v>Lib</v>
      </c>
      <c r="J231" t="str">
        <f>INDEX(data,MATCH($D231,prod,0),MATCH(J$1,header,0))</f>
        <v>M</v>
      </c>
      <c r="K231" s="4">
        <f>INDEX(data,MATCH($D231,prod,0),MATCH(K$1,header,0))</f>
        <v>0.2</v>
      </c>
      <c r="L231" s="5">
        <f>INDEX(data,MATCH($D231,prod,0),MATCH(L$1,header,0))</f>
        <v>4.3650000000000002</v>
      </c>
      <c r="M231" s="5">
        <f t="shared" si="6"/>
        <v>8.73</v>
      </c>
      <c r="N231" t="str">
        <f t="shared" si="7"/>
        <v>Liberica</v>
      </c>
      <c r="O231" t="str" cm="1">
        <f t="array" ref="O231">_xlfn.IFS(J231="M","MEDIUM",J231="D","DARK",J231="L","LIGHT")</f>
        <v>MEDIUM</v>
      </c>
      <c r="P231" t="str">
        <f>_xlfn.XLOOKUP(cofee_orders_table[[#This Row],[Customer ID]],customers!$A$2:$A$1001,customers!$I$2:$I$1001,,0)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INDEX(data,MATCH($D232,prod,0),MATCH(I$1,header,0))</f>
        <v>Ara</v>
      </c>
      <c r="J232" t="str">
        <f>INDEX(data,MATCH($D232,prod,0),MATCH(J$1,header,0))</f>
        <v>M</v>
      </c>
      <c r="K232" s="4">
        <f>INDEX(data,MATCH($D232,prod,0),MATCH(K$1,header,0))</f>
        <v>2.5</v>
      </c>
      <c r="L232" s="5">
        <f>INDEX(data,MATCH($D232,prod,0),MATCH(L$1,header,0))</f>
        <v>25.874999999999996</v>
      </c>
      <c r="M232" s="5">
        <f t="shared" si="6"/>
        <v>51.749999999999993</v>
      </c>
      <c r="N232" t="str">
        <f t="shared" si="7"/>
        <v>Arabica</v>
      </c>
      <c r="O232" t="str" cm="1">
        <f t="array" ref="O232">_xlfn.IFS(J232="M","MEDIUM",J232="D","DARK",J232="L","LIGHT")</f>
        <v>MEDIUM</v>
      </c>
      <c r="P232" t="str">
        <f>_xlfn.XLOOKUP(cofee_orders_table[[#This Row],[Customer ID]],customers!$A$2:$A$1001,customers!$I$2:$I$1001,,0)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INDEX(data,MATCH($D233,prod,0),MATCH(I$1,header,0))</f>
        <v>Lib</v>
      </c>
      <c r="J233" t="str">
        <f>INDEX(data,MATCH($D233,prod,0),MATCH(J$1,header,0))</f>
        <v>M</v>
      </c>
      <c r="K233" s="4">
        <f>INDEX(data,MATCH($D233,prod,0),MATCH(K$1,header,0))</f>
        <v>0.2</v>
      </c>
      <c r="L233" s="5">
        <f>INDEX(data,MATCH($D233,prod,0),MATCH(L$1,header,0))</f>
        <v>4.3650000000000002</v>
      </c>
      <c r="M233" s="5">
        <f t="shared" si="6"/>
        <v>8.73</v>
      </c>
      <c r="N233" t="str">
        <f t="shared" si="7"/>
        <v>Liberica</v>
      </c>
      <c r="O233" t="str" cm="1">
        <f t="array" ref="O233">_xlfn.IFS(J233="M","MEDIUM",J233="D","DARK",J233="L","LIGHT")</f>
        <v>MEDIUM</v>
      </c>
      <c r="P233" t="str">
        <f>_xlfn.XLOOKUP(cofee_orders_table[[#This Row],[Customer ID]],customers!$A$2:$A$1001,customers!$I$2:$I$1001,,0)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INDEX(data,MATCH($D234,prod,0),MATCH(I$1,header,0))</f>
        <v>Lib</v>
      </c>
      <c r="J234" t="str">
        <f>INDEX(data,MATCH($D234,prod,0),MATCH(J$1,header,0))</f>
        <v>L</v>
      </c>
      <c r="K234" s="4">
        <f>INDEX(data,MATCH($D234,prod,0),MATCH(K$1,header,0))</f>
        <v>0.2</v>
      </c>
      <c r="L234" s="5">
        <f>INDEX(data,MATCH($D234,prod,0),MATCH(L$1,header,0))</f>
        <v>4.7549999999999999</v>
      </c>
      <c r="M234" s="5">
        <f t="shared" si="6"/>
        <v>23.774999999999999</v>
      </c>
      <c r="N234" t="str">
        <f t="shared" si="7"/>
        <v>Liberica</v>
      </c>
      <c r="O234" t="str" cm="1">
        <f t="array" ref="O234">_xlfn.IFS(J234="M","MEDIUM",J234="D","DARK",J234="L","LIGHT")</f>
        <v>LIGHT</v>
      </c>
      <c r="P234" t="str">
        <f>_xlfn.XLOOKUP(cofee_orders_table[[#This Row],[Customer ID]],customers!$A$2:$A$1001,customers!$I$2:$I$1001,,0)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INDEX(data,MATCH($D235,prod,0),MATCH(I$1,header,0))</f>
        <v>Exc</v>
      </c>
      <c r="J235" t="str">
        <f>INDEX(data,MATCH($D235,prod,0),MATCH(J$1,header,0))</f>
        <v>M</v>
      </c>
      <c r="K235" s="4">
        <f>INDEX(data,MATCH($D235,prod,0),MATCH(K$1,header,0))</f>
        <v>0.2</v>
      </c>
      <c r="L235" s="5">
        <f>INDEX(data,MATCH($D235,prod,0),MATCH(L$1,header,0))</f>
        <v>4.125</v>
      </c>
      <c r="M235" s="5">
        <f t="shared" si="6"/>
        <v>20.625</v>
      </c>
      <c r="N235" t="str">
        <f t="shared" si="7"/>
        <v>Excelsa</v>
      </c>
      <c r="O235" t="str" cm="1">
        <f t="array" ref="O235">_xlfn.IFS(J235="M","MEDIUM",J235="D","DARK",J235="L","LIGHT")</f>
        <v>MEDIUM</v>
      </c>
      <c r="P235" t="str">
        <f>_xlfn.XLOOKUP(cofee_orders_table[[#This Row],[Customer ID]],customers!$A$2:$A$1001,customers!$I$2:$I$1001,,0)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INDEX(data,MATCH($D236,prod,0),MATCH(I$1,header,0))</f>
        <v>Lib</v>
      </c>
      <c r="J236" t="str">
        <f>INDEX(data,MATCH($D236,prod,0),MATCH(J$1,header,0))</f>
        <v>L</v>
      </c>
      <c r="K236" s="4">
        <f>INDEX(data,MATCH($D236,prod,0),MATCH(K$1,header,0))</f>
        <v>2.5</v>
      </c>
      <c r="L236" s="5">
        <f>INDEX(data,MATCH($D236,prod,0),MATCH(L$1,header,0))</f>
        <v>36.454999999999998</v>
      </c>
      <c r="M236" s="5">
        <f t="shared" si="6"/>
        <v>36.454999999999998</v>
      </c>
      <c r="N236" t="str">
        <f t="shared" si="7"/>
        <v>Liberica</v>
      </c>
      <c r="O236" t="str" cm="1">
        <f t="array" ref="O236">_xlfn.IFS(J236="M","MEDIUM",J236="D","DARK",J236="L","LIGHT")</f>
        <v>LIGHT</v>
      </c>
      <c r="P236" t="str">
        <f>_xlfn.XLOOKUP(cofee_orders_table[[#This Row],[Customer ID]],customers!$A$2:$A$1001,customers!$I$2:$I$1001,,0)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INDEX(data,MATCH($D237,prod,0),MATCH(I$1,header,0))</f>
        <v>Lib</v>
      </c>
      <c r="J237" t="str">
        <f>INDEX(data,MATCH($D237,prod,0),MATCH(J$1,header,0))</f>
        <v>L</v>
      </c>
      <c r="K237" s="4">
        <f>INDEX(data,MATCH($D237,prod,0),MATCH(K$1,header,0))</f>
        <v>2.5</v>
      </c>
      <c r="L237" s="5">
        <f>INDEX(data,MATCH($D237,prod,0),MATCH(L$1,header,0))</f>
        <v>36.454999999999998</v>
      </c>
      <c r="M237" s="5">
        <f t="shared" si="6"/>
        <v>182.27499999999998</v>
      </c>
      <c r="N237" t="str">
        <f t="shared" si="7"/>
        <v>Liberica</v>
      </c>
      <c r="O237" t="str" cm="1">
        <f t="array" ref="O237">_xlfn.IFS(J237="M","MEDIUM",J237="D","DARK",J237="L","LIGHT")</f>
        <v>LIGHT</v>
      </c>
      <c r="P237" t="str">
        <f>_xlfn.XLOOKUP(cofee_orders_table[[#This Row],[Customer ID]],customers!$A$2:$A$1001,customers!$I$2:$I$1001,,0)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INDEX(data,MATCH($D238,prod,0),MATCH(I$1,header,0))</f>
        <v>Lib</v>
      </c>
      <c r="J238" t="str">
        <f>INDEX(data,MATCH($D238,prod,0),MATCH(J$1,header,0))</f>
        <v>D</v>
      </c>
      <c r="K238" s="4">
        <f>INDEX(data,MATCH($D238,prod,0),MATCH(K$1,header,0))</f>
        <v>2.5</v>
      </c>
      <c r="L238" s="5">
        <f>INDEX(data,MATCH($D238,prod,0),MATCH(L$1,header,0))</f>
        <v>29.784999999999997</v>
      </c>
      <c r="M238" s="5">
        <f t="shared" si="6"/>
        <v>89.35499999999999</v>
      </c>
      <c r="N238" t="str">
        <f t="shared" si="7"/>
        <v>Liberica</v>
      </c>
      <c r="O238" t="str" cm="1">
        <f t="array" ref="O238">_xlfn.IFS(J238="M","MEDIUM",J238="D","DARK",J238="L","LIGHT")</f>
        <v>DARK</v>
      </c>
      <c r="P238" t="str">
        <f>_xlfn.XLOOKUP(cofee_orders_table[[#This Row],[Customer ID]],customers!$A$2:$A$1001,customers!$I$2:$I$1001,,0)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INDEX(data,MATCH($D239,prod,0),MATCH(I$1,header,0))</f>
        <v>Rob</v>
      </c>
      <c r="J239" t="str">
        <f>INDEX(data,MATCH($D239,prod,0),MATCH(J$1,header,0))</f>
        <v>L</v>
      </c>
      <c r="K239" s="4">
        <f>INDEX(data,MATCH($D239,prod,0),MATCH(K$1,header,0))</f>
        <v>0.2</v>
      </c>
      <c r="L239" s="5">
        <f>INDEX(data,MATCH($D239,prod,0),MATCH(L$1,header,0))</f>
        <v>3.5849999999999995</v>
      </c>
      <c r="M239" s="5">
        <f t="shared" si="6"/>
        <v>3.5849999999999995</v>
      </c>
      <c r="N239" t="str">
        <f t="shared" si="7"/>
        <v>Robusta</v>
      </c>
      <c r="O239" t="str" cm="1">
        <f t="array" ref="O239">_xlfn.IFS(J239="M","MEDIUM",J239="D","DARK",J239="L","LIGHT")</f>
        <v>LIGHT</v>
      </c>
      <c r="P239" t="str">
        <f>_xlfn.XLOOKUP(cofee_orders_table[[#This Row],[Customer ID]],customers!$A$2:$A$1001,customers!$I$2:$I$1001,,0)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INDEX(data,MATCH($D240,prod,0),MATCH(I$1,header,0))</f>
        <v>Rob</v>
      </c>
      <c r="J240" t="str">
        <f>INDEX(data,MATCH($D240,prod,0),MATCH(J$1,header,0))</f>
        <v>M</v>
      </c>
      <c r="K240" s="4">
        <f>INDEX(data,MATCH($D240,prod,0),MATCH(K$1,header,0))</f>
        <v>2.5</v>
      </c>
      <c r="L240" s="5">
        <f>INDEX(data,MATCH($D240,prod,0),MATCH(L$1,header,0))</f>
        <v>22.884999999999998</v>
      </c>
      <c r="M240" s="5">
        <f t="shared" si="6"/>
        <v>45.769999999999996</v>
      </c>
      <c r="N240" t="str">
        <f t="shared" si="7"/>
        <v>Robusta</v>
      </c>
      <c r="O240" t="str" cm="1">
        <f t="array" ref="O240">_xlfn.IFS(J240="M","MEDIUM",J240="D","DARK",J240="L","LIGHT")</f>
        <v>MEDIUM</v>
      </c>
      <c r="P240" t="str">
        <f>_xlfn.XLOOKUP(cofee_orders_table[[#This Row],[Customer ID]],customers!$A$2:$A$1001,customers!$I$2:$I$1001,,0)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INDEX(data,MATCH($D241,prod,0),MATCH(I$1,header,0))</f>
        <v>Exc</v>
      </c>
      <c r="J241" t="str">
        <f>INDEX(data,MATCH($D241,prod,0),MATCH(J$1,header,0))</f>
        <v>L</v>
      </c>
      <c r="K241" s="4">
        <f>INDEX(data,MATCH($D241,prod,0),MATCH(K$1,header,0))</f>
        <v>1</v>
      </c>
      <c r="L241" s="5">
        <f>INDEX(data,MATCH($D241,prod,0),MATCH(L$1,header,0))</f>
        <v>14.85</v>
      </c>
      <c r="M241" s="5">
        <f t="shared" si="6"/>
        <v>59.4</v>
      </c>
      <c r="N241" t="str">
        <f t="shared" si="7"/>
        <v>Excelsa</v>
      </c>
      <c r="O241" t="str" cm="1">
        <f t="array" ref="O241">_xlfn.IFS(J241="M","MEDIUM",J241="D","DARK",J241="L","LIGHT")</f>
        <v>LIGHT</v>
      </c>
      <c r="P241" t="str">
        <f>_xlfn.XLOOKUP(cofee_orders_table[[#This Row],[Customer ID]],customers!$A$2:$A$1001,customers!$I$2:$I$1001,,0)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INDEX(data,MATCH($D242,prod,0),MATCH(I$1,header,0))</f>
        <v>Ara</v>
      </c>
      <c r="J242" t="str">
        <f>INDEX(data,MATCH($D242,prod,0),MATCH(J$1,header,0))</f>
        <v>M</v>
      </c>
      <c r="K242" s="4">
        <f>INDEX(data,MATCH($D242,prod,0),MATCH(K$1,header,0))</f>
        <v>2.5</v>
      </c>
      <c r="L242" s="5">
        <f>INDEX(data,MATCH($D242,prod,0),MATCH(L$1,header,0))</f>
        <v>25.874999999999996</v>
      </c>
      <c r="M242" s="5">
        <f t="shared" si="6"/>
        <v>155.24999999999997</v>
      </c>
      <c r="N242" t="str">
        <f t="shared" si="7"/>
        <v>Arabica</v>
      </c>
      <c r="O242" t="str" cm="1">
        <f t="array" ref="O242">_xlfn.IFS(J242="M","MEDIUM",J242="D","DARK",J242="L","LIGHT")</f>
        <v>MEDIUM</v>
      </c>
      <c r="P242" t="str">
        <f>_xlfn.XLOOKUP(cofee_orders_table[[#This Row],[Customer ID]],customers!$A$2:$A$1001,customers!$I$2:$I$1001,,0)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INDEX(data,MATCH($D243,prod,0),MATCH(I$1,header,0))</f>
        <v>Rob</v>
      </c>
      <c r="J243" t="str">
        <f>INDEX(data,MATCH($D243,prod,0),MATCH(J$1,header,0))</f>
        <v>M</v>
      </c>
      <c r="K243" s="4">
        <f>INDEX(data,MATCH($D243,prod,0),MATCH(K$1,header,0))</f>
        <v>2.5</v>
      </c>
      <c r="L243" s="5">
        <f>INDEX(data,MATCH($D243,prod,0),MATCH(L$1,header,0))</f>
        <v>22.884999999999998</v>
      </c>
      <c r="M243" s="5">
        <f t="shared" si="6"/>
        <v>45.769999999999996</v>
      </c>
      <c r="N243" t="str">
        <f t="shared" si="7"/>
        <v>Robusta</v>
      </c>
      <c r="O243" t="str" cm="1">
        <f t="array" ref="O243">_xlfn.IFS(J243="M","MEDIUM",J243="D","DARK",J243="L","LIGHT")</f>
        <v>MEDIUM</v>
      </c>
      <c r="P243" t="str">
        <f>_xlfn.XLOOKUP(cofee_orders_table[[#This Row],[Customer ID]],customers!$A$2:$A$1001,customers!$I$2:$I$1001,,0)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INDEX(data,MATCH($D244,prod,0),MATCH(I$1,header,0))</f>
        <v>Exc</v>
      </c>
      <c r="J244" t="str">
        <f>INDEX(data,MATCH($D244,prod,0),MATCH(J$1,header,0))</f>
        <v>D</v>
      </c>
      <c r="K244" s="4">
        <f>INDEX(data,MATCH($D244,prod,0),MATCH(K$1,header,0))</f>
        <v>1</v>
      </c>
      <c r="L244" s="5">
        <f>INDEX(data,MATCH($D244,prod,0),MATCH(L$1,header,0))</f>
        <v>12.15</v>
      </c>
      <c r="M244" s="5">
        <f t="shared" si="6"/>
        <v>36.450000000000003</v>
      </c>
      <c r="N244" t="str">
        <f t="shared" si="7"/>
        <v>Excelsa</v>
      </c>
      <c r="O244" t="str" cm="1">
        <f t="array" ref="O244">_xlfn.IFS(J244="M","MEDIUM",J244="D","DARK",J244="L","LIGHT")</f>
        <v>DARK</v>
      </c>
      <c r="P244" t="str">
        <f>_xlfn.XLOOKUP(cofee_orders_table[[#This Row],[Customer ID]],customers!$A$2:$A$1001,customers!$I$2:$I$1001,,0)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INDEX(data,MATCH($D245,prod,0),MATCH(I$1,header,0))</f>
        <v>Exc</v>
      </c>
      <c r="J245" t="str">
        <f>INDEX(data,MATCH($D245,prod,0),MATCH(J$1,header,0))</f>
        <v>D</v>
      </c>
      <c r="K245" s="4">
        <f>INDEX(data,MATCH($D245,prod,0),MATCH(K$1,header,0))</f>
        <v>0.5</v>
      </c>
      <c r="L245" s="5">
        <f>INDEX(data,MATCH($D245,prod,0),MATCH(L$1,header,0))</f>
        <v>7.29</v>
      </c>
      <c r="M245" s="5">
        <f t="shared" si="6"/>
        <v>29.16</v>
      </c>
      <c r="N245" t="str">
        <f t="shared" si="7"/>
        <v>Excelsa</v>
      </c>
      <c r="O245" t="str" cm="1">
        <f t="array" ref="O245">_xlfn.IFS(J245="M","MEDIUM",J245="D","DARK",J245="L","LIGHT")</f>
        <v>DARK</v>
      </c>
      <c r="P245" t="str">
        <f>_xlfn.XLOOKUP(cofee_orders_table[[#This Row],[Customer ID]],customers!$A$2:$A$1001,customers!$I$2:$I$1001,,0)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INDEX(data,MATCH($D246,prod,0),MATCH(I$1,header,0))</f>
        <v>Lib</v>
      </c>
      <c r="J246" t="str">
        <f>INDEX(data,MATCH($D246,prod,0),MATCH(J$1,header,0))</f>
        <v>M</v>
      </c>
      <c r="K246" s="4">
        <f>INDEX(data,MATCH($D246,prod,0),MATCH(K$1,header,0))</f>
        <v>2.5</v>
      </c>
      <c r="L246" s="5">
        <f>INDEX(data,MATCH($D246,prod,0),MATCH(L$1,header,0))</f>
        <v>33.464999999999996</v>
      </c>
      <c r="M246" s="5">
        <f t="shared" si="6"/>
        <v>133.85999999999999</v>
      </c>
      <c r="N246" t="str">
        <f t="shared" si="7"/>
        <v>Liberica</v>
      </c>
      <c r="O246" t="str" cm="1">
        <f t="array" ref="O246">_xlfn.IFS(J246="M","MEDIUM",J246="D","DARK",J246="L","LIGHT")</f>
        <v>MEDIUM</v>
      </c>
      <c r="P246" t="str">
        <f>_xlfn.XLOOKUP(cofee_orders_table[[#This Row],[Customer ID]],customers!$A$2:$A$1001,customers!$I$2:$I$1001,,0)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INDEX(data,MATCH($D247,prod,0),MATCH(I$1,header,0))</f>
        <v>Lib</v>
      </c>
      <c r="J247" t="str">
        <f>INDEX(data,MATCH($D247,prod,0),MATCH(J$1,header,0))</f>
        <v>L</v>
      </c>
      <c r="K247" s="4">
        <f>INDEX(data,MATCH($D247,prod,0),MATCH(K$1,header,0))</f>
        <v>0.2</v>
      </c>
      <c r="L247" s="5">
        <f>INDEX(data,MATCH($D247,prod,0),MATCH(L$1,header,0))</f>
        <v>4.7549999999999999</v>
      </c>
      <c r="M247" s="5">
        <f t="shared" si="6"/>
        <v>23.774999999999999</v>
      </c>
      <c r="N247" t="str">
        <f t="shared" si="7"/>
        <v>Liberica</v>
      </c>
      <c r="O247" t="str" cm="1">
        <f t="array" ref="O247">_xlfn.IFS(J247="M","MEDIUM",J247="D","DARK",J247="L","LIGHT")</f>
        <v>LIGHT</v>
      </c>
      <c r="P247" t="str">
        <f>_xlfn.XLOOKUP(cofee_orders_table[[#This Row],[Customer ID]],customers!$A$2:$A$1001,customers!$I$2:$I$1001,,0)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INDEX(data,MATCH($D248,prod,0),MATCH(I$1,header,0))</f>
        <v>Lib</v>
      </c>
      <c r="J248" t="str">
        <f>INDEX(data,MATCH($D248,prod,0),MATCH(J$1,header,0))</f>
        <v>D</v>
      </c>
      <c r="K248" s="4">
        <f>INDEX(data,MATCH($D248,prod,0),MATCH(K$1,header,0))</f>
        <v>1</v>
      </c>
      <c r="L248" s="5">
        <f>INDEX(data,MATCH($D248,prod,0),MATCH(L$1,header,0))</f>
        <v>12.95</v>
      </c>
      <c r="M248" s="5">
        <f t="shared" si="6"/>
        <v>38.849999999999994</v>
      </c>
      <c r="N248" t="str">
        <f t="shared" si="7"/>
        <v>Liberica</v>
      </c>
      <c r="O248" t="str" cm="1">
        <f t="array" ref="O248">_xlfn.IFS(J248="M","MEDIUM",J248="D","DARK",J248="L","LIGHT")</f>
        <v>DARK</v>
      </c>
      <c r="P248" t="str">
        <f>_xlfn.XLOOKUP(cofee_orders_table[[#This Row],[Customer ID]],customers!$A$2:$A$1001,customers!$I$2:$I$1001,,0)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INDEX(data,MATCH($D249,prod,0),MATCH(I$1,header,0))</f>
        <v>Rob</v>
      </c>
      <c r="J249" t="str">
        <f>INDEX(data,MATCH($D249,prod,0),MATCH(J$1,header,0))</f>
        <v>L</v>
      </c>
      <c r="K249" s="4">
        <f>INDEX(data,MATCH($D249,prod,0),MATCH(K$1,header,0))</f>
        <v>0.2</v>
      </c>
      <c r="L249" s="5">
        <f>INDEX(data,MATCH($D249,prod,0),MATCH(L$1,header,0))</f>
        <v>3.5849999999999995</v>
      </c>
      <c r="M249" s="5">
        <f t="shared" si="6"/>
        <v>21.509999999999998</v>
      </c>
      <c r="N249" t="str">
        <f t="shared" si="7"/>
        <v>Robusta</v>
      </c>
      <c r="O249" t="str" cm="1">
        <f t="array" ref="O249">_xlfn.IFS(J249="M","MEDIUM",J249="D","DARK",J249="L","LIGHT")</f>
        <v>LIGHT</v>
      </c>
      <c r="P249" t="str">
        <f>_xlfn.XLOOKUP(cofee_orders_table[[#This Row],[Customer ID]],customers!$A$2:$A$1001,customers!$I$2:$I$1001,,0)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INDEX(data,MATCH($D250,prod,0),MATCH(I$1,header,0))</f>
        <v>Ara</v>
      </c>
      <c r="J250" t="str">
        <f>INDEX(data,MATCH($D250,prod,0),MATCH(J$1,header,0))</f>
        <v>D</v>
      </c>
      <c r="K250" s="4">
        <f>INDEX(data,MATCH($D250,prod,0),MATCH(K$1,header,0))</f>
        <v>1</v>
      </c>
      <c r="L250" s="5">
        <f>INDEX(data,MATCH($D250,prod,0),MATCH(L$1,header,0))</f>
        <v>9.9499999999999993</v>
      </c>
      <c r="M250" s="5">
        <f t="shared" si="6"/>
        <v>9.9499999999999993</v>
      </c>
      <c r="N250" t="str">
        <f t="shared" si="7"/>
        <v>Arabica</v>
      </c>
      <c r="O250" t="str" cm="1">
        <f t="array" ref="O250">_xlfn.IFS(J250="M","MEDIUM",J250="D","DARK",J250="L","LIGHT")</f>
        <v>DARK</v>
      </c>
      <c r="P250" t="str">
        <f>_xlfn.XLOOKUP(cofee_orders_table[[#This Row],[Customer ID]],customers!$A$2:$A$1001,customers!$I$2:$I$1001,,0)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INDEX(data,MATCH($D251,prod,0),MATCH(I$1,header,0))</f>
        <v>Lib</v>
      </c>
      <c r="J251" t="str">
        <f>INDEX(data,MATCH($D251,prod,0),MATCH(J$1,header,0))</f>
        <v>L</v>
      </c>
      <c r="K251" s="4">
        <f>INDEX(data,MATCH($D251,prod,0),MATCH(K$1,header,0))</f>
        <v>1</v>
      </c>
      <c r="L251" s="5">
        <f>INDEX(data,MATCH($D251,prod,0),MATCH(L$1,header,0))</f>
        <v>15.85</v>
      </c>
      <c r="M251" s="5">
        <f t="shared" si="6"/>
        <v>15.85</v>
      </c>
      <c r="N251" t="str">
        <f t="shared" si="7"/>
        <v>Liberica</v>
      </c>
      <c r="O251" t="str" cm="1">
        <f t="array" ref="O251">_xlfn.IFS(J251="M","MEDIUM",J251="D","DARK",J251="L","LIGHT")</f>
        <v>LIGHT</v>
      </c>
      <c r="P251" t="str">
        <f>_xlfn.XLOOKUP(cofee_orders_table[[#This Row],[Customer ID]],customers!$A$2:$A$1001,customers!$I$2:$I$1001,,0)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INDEX(data,MATCH($D252,prod,0),MATCH(I$1,header,0))</f>
        <v>Rob</v>
      </c>
      <c r="J252" t="str">
        <f>INDEX(data,MATCH($D252,prod,0),MATCH(J$1,header,0))</f>
        <v>M</v>
      </c>
      <c r="K252" s="4">
        <f>INDEX(data,MATCH($D252,prod,0),MATCH(K$1,header,0))</f>
        <v>0.2</v>
      </c>
      <c r="L252" s="5">
        <f>INDEX(data,MATCH($D252,prod,0),MATCH(L$1,header,0))</f>
        <v>2.9849999999999999</v>
      </c>
      <c r="M252" s="5">
        <f t="shared" si="6"/>
        <v>2.9849999999999999</v>
      </c>
      <c r="N252" t="str">
        <f t="shared" si="7"/>
        <v>Robusta</v>
      </c>
      <c r="O252" t="str" cm="1">
        <f t="array" ref="O252">_xlfn.IFS(J252="M","MEDIUM",J252="D","DARK",J252="L","LIGHT")</f>
        <v>MEDIUM</v>
      </c>
      <c r="P252" t="str">
        <f>_xlfn.XLOOKUP(cofee_orders_table[[#This Row],[Customer ID]],customers!$A$2:$A$1001,customers!$I$2:$I$1001,,0)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INDEX(data,MATCH($D253,prod,0),MATCH(I$1,header,0))</f>
        <v>Exc</v>
      </c>
      <c r="J253" t="str">
        <f>INDEX(data,MATCH($D253,prod,0),MATCH(J$1,header,0))</f>
        <v>M</v>
      </c>
      <c r="K253" s="4">
        <f>INDEX(data,MATCH($D253,prod,0),MATCH(K$1,header,0))</f>
        <v>1</v>
      </c>
      <c r="L253" s="5">
        <f>INDEX(data,MATCH($D253,prod,0),MATCH(L$1,header,0))</f>
        <v>13.75</v>
      </c>
      <c r="M253" s="5">
        <f t="shared" si="6"/>
        <v>68.75</v>
      </c>
      <c r="N253" t="str">
        <f t="shared" si="7"/>
        <v>Excelsa</v>
      </c>
      <c r="O253" t="str" cm="1">
        <f t="array" ref="O253">_xlfn.IFS(J253="M","MEDIUM",J253="D","DARK",J253="L","LIGHT")</f>
        <v>MEDIUM</v>
      </c>
      <c r="P253" t="str">
        <f>_xlfn.XLOOKUP(cofee_orders_table[[#This Row],[Customer ID]],customers!$A$2:$A$1001,customers!$I$2:$I$1001,,0)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INDEX(data,MATCH($D254,prod,0),MATCH(I$1,header,0))</f>
        <v>Ara</v>
      </c>
      <c r="J254" t="str">
        <f>INDEX(data,MATCH($D254,prod,0),MATCH(J$1,header,0))</f>
        <v>D</v>
      </c>
      <c r="K254" s="4">
        <f>INDEX(data,MATCH($D254,prod,0),MATCH(K$1,header,0))</f>
        <v>1</v>
      </c>
      <c r="L254" s="5">
        <f>INDEX(data,MATCH($D254,prod,0),MATCH(L$1,header,0))</f>
        <v>9.9499999999999993</v>
      </c>
      <c r="M254" s="5">
        <f t="shared" si="6"/>
        <v>29.849999999999998</v>
      </c>
      <c r="N254" t="str">
        <f t="shared" si="7"/>
        <v>Arabica</v>
      </c>
      <c r="O254" t="str" cm="1">
        <f t="array" ref="O254">_xlfn.IFS(J254="M","MEDIUM",J254="D","DARK",J254="L","LIGHT")</f>
        <v>DARK</v>
      </c>
      <c r="P254" t="str">
        <f>_xlfn.XLOOKUP(cofee_orders_table[[#This Row],[Customer ID]],customers!$A$2:$A$1001,customers!$I$2:$I$1001,,0)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INDEX(data,MATCH($D255,prod,0),MATCH(I$1,header,0))</f>
        <v>Lib</v>
      </c>
      <c r="J255" t="str">
        <f>INDEX(data,MATCH($D255,prod,0),MATCH(J$1,header,0))</f>
        <v>M</v>
      </c>
      <c r="K255" s="4">
        <f>INDEX(data,MATCH($D255,prod,0),MATCH(K$1,header,0))</f>
        <v>1</v>
      </c>
      <c r="L255" s="5">
        <f>INDEX(data,MATCH($D255,prod,0),MATCH(L$1,header,0))</f>
        <v>14.55</v>
      </c>
      <c r="M255" s="5">
        <f t="shared" si="6"/>
        <v>58.2</v>
      </c>
      <c r="N255" t="str">
        <f t="shared" si="7"/>
        <v>Liberica</v>
      </c>
      <c r="O255" t="str" cm="1">
        <f t="array" ref="O255">_xlfn.IFS(J255="M","MEDIUM",J255="D","DARK",J255="L","LIGHT")</f>
        <v>MEDIUM</v>
      </c>
      <c r="P255" t="str">
        <f>_xlfn.XLOOKUP(cofee_orders_table[[#This Row],[Customer ID]],customers!$A$2:$A$1001,customers!$I$2:$I$1001,,0)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INDEX(data,MATCH($D256,prod,0),MATCH(I$1,header,0))</f>
        <v>Rob</v>
      </c>
      <c r="J256" t="str">
        <f>INDEX(data,MATCH($D256,prod,0),MATCH(J$1,header,0))</f>
        <v>L</v>
      </c>
      <c r="K256" s="4">
        <f>INDEX(data,MATCH($D256,prod,0),MATCH(K$1,header,0))</f>
        <v>0.5</v>
      </c>
      <c r="L256" s="5">
        <f>INDEX(data,MATCH($D256,prod,0),MATCH(L$1,header,0))</f>
        <v>7.169999999999999</v>
      </c>
      <c r="M256" s="5">
        <f t="shared" si="6"/>
        <v>28.679999999999996</v>
      </c>
      <c r="N256" t="str">
        <f t="shared" si="7"/>
        <v>Robusta</v>
      </c>
      <c r="O256" t="str" cm="1">
        <f t="array" ref="O256">_xlfn.IFS(J256="M","MEDIUM",J256="D","DARK",J256="L","LIGHT")</f>
        <v>LIGHT</v>
      </c>
      <c r="P256" t="str">
        <f>_xlfn.XLOOKUP(cofee_orders_table[[#This Row],[Customer ID]],customers!$A$2:$A$1001,customers!$I$2:$I$1001,,0)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INDEX(data,MATCH($D257,prod,0),MATCH(I$1,header,0))</f>
        <v>Rob</v>
      </c>
      <c r="J257" t="str">
        <f>INDEX(data,MATCH($D257,prod,0),MATCH(J$1,header,0))</f>
        <v>L</v>
      </c>
      <c r="K257" s="4">
        <f>INDEX(data,MATCH($D257,prod,0),MATCH(K$1,header,0))</f>
        <v>0.5</v>
      </c>
      <c r="L257" s="5">
        <f>INDEX(data,MATCH($D257,prod,0),MATCH(L$1,header,0))</f>
        <v>7.169999999999999</v>
      </c>
      <c r="M257" s="5">
        <f t="shared" si="6"/>
        <v>21.509999999999998</v>
      </c>
      <c r="N257" t="str">
        <f t="shared" si="7"/>
        <v>Robusta</v>
      </c>
      <c r="O257" t="str" cm="1">
        <f t="array" ref="O257">_xlfn.IFS(J257="M","MEDIUM",J257="D","DARK",J257="L","LIGHT")</f>
        <v>LIGHT</v>
      </c>
      <c r="P257" t="str">
        <f>_xlfn.XLOOKUP(cofee_orders_table[[#This Row],[Customer ID]],customers!$A$2:$A$1001,customers!$I$2:$I$1001,,0)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INDEX(data,MATCH($D258,prod,0),MATCH(I$1,header,0))</f>
        <v>Lib</v>
      </c>
      <c r="J258" t="str">
        <f>INDEX(data,MATCH($D258,prod,0),MATCH(J$1,header,0))</f>
        <v>M</v>
      </c>
      <c r="K258" s="4">
        <f>INDEX(data,MATCH($D258,prod,0),MATCH(K$1,header,0))</f>
        <v>0.5</v>
      </c>
      <c r="L258" s="5">
        <f>INDEX(data,MATCH($D258,prod,0),MATCH(L$1,header,0))</f>
        <v>8.73</v>
      </c>
      <c r="M258" s="5">
        <f t="shared" si="6"/>
        <v>17.46</v>
      </c>
      <c r="N258" t="str">
        <f t="shared" si="7"/>
        <v>Liberica</v>
      </c>
      <c r="O258" t="str" cm="1">
        <f t="array" ref="O258">_xlfn.IFS(J258="M","MEDIUM",J258="D","DARK",J258="L","LIGHT")</f>
        <v>MEDIUM</v>
      </c>
      <c r="P258" t="str">
        <f>_xlfn.XLOOKUP(cofee_orders_table[[#This Row],[Customer ID]],customers!$A$2:$A$1001,customers!$I$2:$I$1001,,0)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INDEX(data,MATCH($D259,prod,0),MATCH(I$1,header,0))</f>
        <v>Exc</v>
      </c>
      <c r="J259" t="str">
        <f>INDEX(data,MATCH($D259,prod,0),MATCH(J$1,header,0))</f>
        <v>D</v>
      </c>
      <c r="K259" s="4">
        <f>INDEX(data,MATCH($D259,prod,0),MATCH(K$1,header,0))</f>
        <v>2.5</v>
      </c>
      <c r="L259" s="5">
        <f>INDEX(data,MATCH($D259,prod,0),MATCH(L$1,header,0))</f>
        <v>27.945</v>
      </c>
      <c r="M259" s="5">
        <f t="shared" ref="M259:M322" si="8">E259*L259</f>
        <v>27.945</v>
      </c>
      <c r="N259" t="str">
        <f t="shared" ref="N259:N322" si="9">IF(I259="Rob","Robusta",IF(I259="Exc","Excelsa",IF(I259="Ara","Arabica",IF(I259="Lib","Liberica"))))</f>
        <v>Excelsa</v>
      </c>
      <c r="O259" t="str" cm="1">
        <f t="array" ref="O259">_xlfn.IFS(J259="M","MEDIUM",J259="D","DARK",J259="L","LIGHT")</f>
        <v>DARK</v>
      </c>
      <c r="P259" t="str">
        <f>_xlfn.XLOOKUP(cofee_orders_table[[#This Row],[Customer ID]],customers!$A$2:$A$1001,customers!$I$2:$I$1001,,0)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INDEX(data,MATCH($D260,prod,0),MATCH(I$1,header,0))</f>
        <v>Exc</v>
      </c>
      <c r="J260" t="str">
        <f>INDEX(data,MATCH($D260,prod,0),MATCH(J$1,header,0))</f>
        <v>D</v>
      </c>
      <c r="K260" s="4">
        <f>INDEX(data,MATCH($D260,prod,0),MATCH(K$1,header,0))</f>
        <v>2.5</v>
      </c>
      <c r="L260" s="5">
        <f>INDEX(data,MATCH($D260,prod,0),MATCH(L$1,header,0))</f>
        <v>27.945</v>
      </c>
      <c r="M260" s="5">
        <f t="shared" si="8"/>
        <v>139.72499999999999</v>
      </c>
      <c r="N260" t="str">
        <f t="shared" si="9"/>
        <v>Excelsa</v>
      </c>
      <c r="O260" t="str" cm="1">
        <f t="array" ref="O260">_xlfn.IFS(J260="M","MEDIUM",J260="D","DARK",J260="L","LIGHT")</f>
        <v>DARK</v>
      </c>
      <c r="P260" t="str">
        <f>_xlfn.XLOOKUP(cofee_orders_table[[#This Row],[Customer ID]],customers!$A$2:$A$1001,customers!$I$2:$I$1001,,0)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INDEX(data,MATCH($D261,prod,0),MATCH(I$1,header,0))</f>
        <v>Rob</v>
      </c>
      <c r="J261" t="str">
        <f>INDEX(data,MATCH($D261,prod,0),MATCH(J$1,header,0))</f>
        <v>M</v>
      </c>
      <c r="K261" s="4">
        <f>INDEX(data,MATCH($D261,prod,0),MATCH(K$1,header,0))</f>
        <v>0.2</v>
      </c>
      <c r="L261" s="5">
        <f>INDEX(data,MATCH($D261,prod,0),MATCH(L$1,header,0))</f>
        <v>2.9849999999999999</v>
      </c>
      <c r="M261" s="5">
        <f t="shared" si="8"/>
        <v>5.97</v>
      </c>
      <c r="N261" t="str">
        <f t="shared" si="9"/>
        <v>Robusta</v>
      </c>
      <c r="O261" t="str" cm="1">
        <f t="array" ref="O261">_xlfn.IFS(J261="M","MEDIUM",J261="D","DARK",J261="L","LIGHT")</f>
        <v>MEDIUM</v>
      </c>
      <c r="P261" t="str">
        <f>_xlfn.XLOOKUP(cofee_orders_table[[#This Row],[Customer ID]],customers!$A$2:$A$1001,customers!$I$2:$I$1001,,0)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INDEX(data,MATCH($D262,prod,0),MATCH(I$1,header,0))</f>
        <v>Rob</v>
      </c>
      <c r="J262" t="str">
        <f>INDEX(data,MATCH($D262,prod,0),MATCH(J$1,header,0))</f>
        <v>L</v>
      </c>
      <c r="K262" s="4">
        <f>INDEX(data,MATCH($D262,prod,0),MATCH(K$1,header,0))</f>
        <v>2.5</v>
      </c>
      <c r="L262" s="5">
        <f>INDEX(data,MATCH($D262,prod,0),MATCH(L$1,header,0))</f>
        <v>27.484999999999996</v>
      </c>
      <c r="M262" s="5">
        <f t="shared" si="8"/>
        <v>27.484999999999996</v>
      </c>
      <c r="N262" t="str">
        <f t="shared" si="9"/>
        <v>Robusta</v>
      </c>
      <c r="O262" t="str" cm="1">
        <f t="array" ref="O262">_xlfn.IFS(J262="M","MEDIUM",J262="D","DARK",J262="L","LIGHT")</f>
        <v>LIGHT</v>
      </c>
      <c r="P262" t="str">
        <f>_xlfn.XLOOKUP(cofee_orders_table[[#This Row],[Customer ID]],customers!$A$2:$A$1001,customers!$I$2:$I$1001,,0)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INDEX(data,MATCH($D263,prod,0),MATCH(I$1,header,0))</f>
        <v>Rob</v>
      </c>
      <c r="J263" t="str">
        <f>INDEX(data,MATCH($D263,prod,0),MATCH(J$1,header,0))</f>
        <v>L</v>
      </c>
      <c r="K263" s="4">
        <f>INDEX(data,MATCH($D263,prod,0),MATCH(K$1,header,0))</f>
        <v>1</v>
      </c>
      <c r="L263" s="5">
        <f>INDEX(data,MATCH($D263,prod,0),MATCH(L$1,header,0))</f>
        <v>11.95</v>
      </c>
      <c r="M263" s="5">
        <f t="shared" si="8"/>
        <v>59.75</v>
      </c>
      <c r="N263" t="str">
        <f t="shared" si="9"/>
        <v>Robusta</v>
      </c>
      <c r="O263" t="str" cm="1">
        <f t="array" ref="O263">_xlfn.IFS(J263="M","MEDIUM",J263="D","DARK",J263="L","LIGHT")</f>
        <v>LIGHT</v>
      </c>
      <c r="P263" t="str">
        <f>_xlfn.XLOOKUP(cofee_orders_table[[#This Row],[Customer ID]],customers!$A$2:$A$1001,customers!$I$2:$I$1001,,0)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INDEX(data,MATCH($D264,prod,0),MATCH(I$1,header,0))</f>
        <v>Exc</v>
      </c>
      <c r="J264" t="str">
        <f>INDEX(data,MATCH($D264,prod,0),MATCH(J$1,header,0))</f>
        <v>M</v>
      </c>
      <c r="K264" s="4">
        <f>INDEX(data,MATCH($D264,prod,0),MATCH(K$1,header,0))</f>
        <v>1</v>
      </c>
      <c r="L264" s="5">
        <f>INDEX(data,MATCH($D264,prod,0),MATCH(L$1,header,0))</f>
        <v>13.75</v>
      </c>
      <c r="M264" s="5">
        <f t="shared" si="8"/>
        <v>41.25</v>
      </c>
      <c r="N264" t="str">
        <f t="shared" si="9"/>
        <v>Excelsa</v>
      </c>
      <c r="O264" t="str" cm="1">
        <f t="array" ref="O264">_xlfn.IFS(J264="M","MEDIUM",J264="D","DARK",J264="L","LIGHT")</f>
        <v>MEDIUM</v>
      </c>
      <c r="P264" t="str">
        <f>_xlfn.XLOOKUP(cofee_orders_table[[#This Row],[Customer ID]],customers!$A$2:$A$1001,customers!$I$2:$I$1001,,0)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INDEX(data,MATCH($D265,prod,0),MATCH(I$1,header,0))</f>
        <v>Lib</v>
      </c>
      <c r="J265" t="str">
        <f>INDEX(data,MATCH($D265,prod,0),MATCH(J$1,header,0))</f>
        <v>M</v>
      </c>
      <c r="K265" s="4">
        <f>INDEX(data,MATCH($D265,prod,0),MATCH(K$1,header,0))</f>
        <v>2.5</v>
      </c>
      <c r="L265" s="5">
        <f>INDEX(data,MATCH($D265,prod,0),MATCH(L$1,header,0))</f>
        <v>33.464999999999996</v>
      </c>
      <c r="M265" s="5">
        <f t="shared" si="8"/>
        <v>133.85999999999999</v>
      </c>
      <c r="N265" t="str">
        <f t="shared" si="9"/>
        <v>Liberica</v>
      </c>
      <c r="O265" t="str" cm="1">
        <f t="array" ref="O265">_xlfn.IFS(J265="M","MEDIUM",J265="D","DARK",J265="L","LIGHT")</f>
        <v>MEDIUM</v>
      </c>
      <c r="P265" t="str">
        <f>_xlfn.XLOOKUP(cofee_orders_table[[#This Row],[Customer ID]],customers!$A$2:$A$1001,customers!$I$2:$I$1001,,0)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INDEX(data,MATCH($D266,prod,0),MATCH(I$1,header,0))</f>
        <v>Rob</v>
      </c>
      <c r="J266" t="str">
        <f>INDEX(data,MATCH($D266,prod,0),MATCH(J$1,header,0))</f>
        <v>L</v>
      </c>
      <c r="K266" s="4">
        <f>INDEX(data,MATCH($D266,prod,0),MATCH(K$1,header,0))</f>
        <v>1</v>
      </c>
      <c r="L266" s="5">
        <f>INDEX(data,MATCH($D266,prod,0),MATCH(L$1,header,0))</f>
        <v>11.95</v>
      </c>
      <c r="M266" s="5">
        <f t="shared" si="8"/>
        <v>59.75</v>
      </c>
      <c r="N266" t="str">
        <f t="shared" si="9"/>
        <v>Robusta</v>
      </c>
      <c r="O266" t="str" cm="1">
        <f t="array" ref="O266">_xlfn.IFS(J266="M","MEDIUM",J266="D","DARK",J266="L","LIGHT")</f>
        <v>LIGHT</v>
      </c>
      <c r="P266" t="str">
        <f>_xlfn.XLOOKUP(cofee_orders_table[[#This Row],[Customer ID]],customers!$A$2:$A$1001,customers!$I$2:$I$1001,,0)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INDEX(data,MATCH($D267,prod,0),MATCH(I$1,header,0))</f>
        <v>Ara</v>
      </c>
      <c r="J267" t="str">
        <f>INDEX(data,MATCH($D267,prod,0),MATCH(J$1,header,0))</f>
        <v>D</v>
      </c>
      <c r="K267" s="4">
        <f>INDEX(data,MATCH($D267,prod,0),MATCH(K$1,header,0))</f>
        <v>0.5</v>
      </c>
      <c r="L267" s="5">
        <f>INDEX(data,MATCH($D267,prod,0),MATCH(L$1,header,0))</f>
        <v>5.97</v>
      </c>
      <c r="M267" s="5">
        <f t="shared" si="8"/>
        <v>5.97</v>
      </c>
      <c r="N267" t="str">
        <f t="shared" si="9"/>
        <v>Arabica</v>
      </c>
      <c r="O267" t="str" cm="1">
        <f t="array" ref="O267">_xlfn.IFS(J267="M","MEDIUM",J267="D","DARK",J267="L","LIGHT")</f>
        <v>DARK</v>
      </c>
      <c r="P267" t="str">
        <f>_xlfn.XLOOKUP(cofee_orders_table[[#This Row],[Customer ID]],customers!$A$2:$A$1001,customers!$I$2:$I$1001,,0)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INDEX(data,MATCH($D268,prod,0),MATCH(I$1,header,0))</f>
        <v>Exc</v>
      </c>
      <c r="J268" t="str">
        <f>INDEX(data,MATCH($D268,prod,0),MATCH(J$1,header,0))</f>
        <v>D</v>
      </c>
      <c r="K268" s="4">
        <f>INDEX(data,MATCH($D268,prod,0),MATCH(K$1,header,0))</f>
        <v>1</v>
      </c>
      <c r="L268" s="5">
        <f>INDEX(data,MATCH($D268,prod,0),MATCH(L$1,header,0))</f>
        <v>12.15</v>
      </c>
      <c r="M268" s="5">
        <f t="shared" si="8"/>
        <v>24.3</v>
      </c>
      <c r="N268" t="str">
        <f t="shared" si="9"/>
        <v>Excelsa</v>
      </c>
      <c r="O268" t="str" cm="1">
        <f t="array" ref="O268">_xlfn.IFS(J268="M","MEDIUM",J268="D","DARK",J268="L","LIGHT")</f>
        <v>DARK</v>
      </c>
      <c r="P268" t="str">
        <f>_xlfn.XLOOKUP(cofee_orders_table[[#This Row],[Customer ID]],customers!$A$2:$A$1001,customers!$I$2:$I$1001,,0)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INDEX(data,MATCH($D269,prod,0),MATCH(I$1,header,0))</f>
        <v>Exc</v>
      </c>
      <c r="J269" t="str">
        <f>INDEX(data,MATCH($D269,prod,0),MATCH(J$1,header,0))</f>
        <v>D</v>
      </c>
      <c r="K269" s="4">
        <f>INDEX(data,MATCH($D269,prod,0),MATCH(K$1,header,0))</f>
        <v>0.2</v>
      </c>
      <c r="L269" s="5">
        <f>INDEX(data,MATCH($D269,prod,0),MATCH(L$1,header,0))</f>
        <v>3.645</v>
      </c>
      <c r="M269" s="5">
        <f t="shared" si="8"/>
        <v>21.87</v>
      </c>
      <c r="N269" t="str">
        <f t="shared" si="9"/>
        <v>Excelsa</v>
      </c>
      <c r="O269" t="str" cm="1">
        <f t="array" ref="O269">_xlfn.IFS(J269="M","MEDIUM",J269="D","DARK",J269="L","LIGHT")</f>
        <v>DARK</v>
      </c>
      <c r="P269" t="str">
        <f>_xlfn.XLOOKUP(cofee_orders_table[[#This Row],[Customer ID]],customers!$A$2:$A$1001,customers!$I$2:$I$1001,,0)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INDEX(data,MATCH($D270,prod,0),MATCH(I$1,header,0))</f>
        <v>Ara</v>
      </c>
      <c r="J270" t="str">
        <f>INDEX(data,MATCH($D270,prod,0),MATCH(J$1,header,0))</f>
        <v>D</v>
      </c>
      <c r="K270" s="4">
        <f>INDEX(data,MATCH($D270,prod,0),MATCH(K$1,header,0))</f>
        <v>1</v>
      </c>
      <c r="L270" s="5">
        <f>INDEX(data,MATCH($D270,prod,0),MATCH(L$1,header,0))</f>
        <v>9.9499999999999993</v>
      </c>
      <c r="M270" s="5">
        <f t="shared" si="8"/>
        <v>19.899999999999999</v>
      </c>
      <c r="N270" t="str">
        <f t="shared" si="9"/>
        <v>Arabica</v>
      </c>
      <c r="O270" t="str" cm="1">
        <f t="array" ref="O270">_xlfn.IFS(J270="M","MEDIUM",J270="D","DARK",J270="L","LIGHT")</f>
        <v>DARK</v>
      </c>
      <c r="P270" t="str">
        <f>_xlfn.XLOOKUP(cofee_orders_table[[#This Row],[Customer ID]],customers!$A$2:$A$1001,customers!$I$2:$I$1001,,0)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INDEX(data,MATCH($D271,prod,0),MATCH(I$1,header,0))</f>
        <v>Ara</v>
      </c>
      <c r="J271" t="str">
        <f>INDEX(data,MATCH($D271,prod,0),MATCH(J$1,header,0))</f>
        <v>D</v>
      </c>
      <c r="K271" s="4">
        <f>INDEX(data,MATCH($D271,prod,0),MATCH(K$1,header,0))</f>
        <v>0.2</v>
      </c>
      <c r="L271" s="5">
        <f>INDEX(data,MATCH($D271,prod,0),MATCH(L$1,header,0))</f>
        <v>2.9849999999999999</v>
      </c>
      <c r="M271" s="5">
        <f t="shared" si="8"/>
        <v>5.97</v>
      </c>
      <c r="N271" t="str">
        <f t="shared" si="9"/>
        <v>Arabica</v>
      </c>
      <c r="O271" t="str" cm="1">
        <f t="array" ref="O271">_xlfn.IFS(J271="M","MEDIUM",J271="D","DARK",J271="L","LIGHT")</f>
        <v>DARK</v>
      </c>
      <c r="P271" t="str">
        <f>_xlfn.XLOOKUP(cofee_orders_table[[#This Row],[Customer ID]],customers!$A$2:$A$1001,customers!$I$2:$I$1001,,0)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INDEX(data,MATCH($D272,prod,0),MATCH(I$1,header,0))</f>
        <v>Exc</v>
      </c>
      <c r="J272" t="str">
        <f>INDEX(data,MATCH($D272,prod,0),MATCH(J$1,header,0))</f>
        <v>D</v>
      </c>
      <c r="K272" s="4">
        <f>INDEX(data,MATCH($D272,prod,0),MATCH(K$1,header,0))</f>
        <v>0.5</v>
      </c>
      <c r="L272" s="5">
        <f>INDEX(data,MATCH($D272,prod,0),MATCH(L$1,header,0))</f>
        <v>7.29</v>
      </c>
      <c r="M272" s="5">
        <f t="shared" si="8"/>
        <v>7.29</v>
      </c>
      <c r="N272" t="str">
        <f t="shared" si="9"/>
        <v>Excelsa</v>
      </c>
      <c r="O272" t="str" cm="1">
        <f t="array" ref="O272">_xlfn.IFS(J272="M","MEDIUM",J272="D","DARK",J272="L","LIGHT")</f>
        <v>DARK</v>
      </c>
      <c r="P272" t="str">
        <f>_xlfn.XLOOKUP(cofee_orders_table[[#This Row],[Customer ID]],customers!$A$2:$A$1001,customers!$I$2:$I$1001,,0)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INDEX(data,MATCH($D273,prod,0),MATCH(I$1,header,0))</f>
        <v>Ara</v>
      </c>
      <c r="J273" t="str">
        <f>INDEX(data,MATCH($D273,prod,0),MATCH(J$1,header,0))</f>
        <v>D</v>
      </c>
      <c r="K273" s="4">
        <f>INDEX(data,MATCH($D273,prod,0),MATCH(K$1,header,0))</f>
        <v>0.2</v>
      </c>
      <c r="L273" s="5">
        <f>INDEX(data,MATCH($D273,prod,0),MATCH(L$1,header,0))</f>
        <v>2.9849999999999999</v>
      </c>
      <c r="M273" s="5">
        <f t="shared" si="8"/>
        <v>11.94</v>
      </c>
      <c r="N273" t="str">
        <f t="shared" si="9"/>
        <v>Arabica</v>
      </c>
      <c r="O273" t="str" cm="1">
        <f t="array" ref="O273">_xlfn.IFS(J273="M","MEDIUM",J273="D","DARK",J273="L","LIGHT")</f>
        <v>DARK</v>
      </c>
      <c r="P273" t="str">
        <f>_xlfn.XLOOKUP(cofee_orders_table[[#This Row],[Customer ID]],customers!$A$2:$A$1001,customers!$I$2:$I$1001,,0)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INDEX(data,MATCH($D274,prod,0),MATCH(I$1,header,0))</f>
        <v>Rob</v>
      </c>
      <c r="J274" t="str">
        <f>INDEX(data,MATCH($D274,prod,0),MATCH(J$1,header,0))</f>
        <v>L</v>
      </c>
      <c r="K274" s="4">
        <f>INDEX(data,MATCH($D274,prod,0),MATCH(K$1,header,0))</f>
        <v>1</v>
      </c>
      <c r="L274" s="5">
        <f>INDEX(data,MATCH($D274,prod,0),MATCH(L$1,header,0))</f>
        <v>11.95</v>
      </c>
      <c r="M274" s="5">
        <f t="shared" si="8"/>
        <v>71.699999999999989</v>
      </c>
      <c r="N274" t="str">
        <f t="shared" si="9"/>
        <v>Robusta</v>
      </c>
      <c r="O274" t="str" cm="1">
        <f t="array" ref="O274">_xlfn.IFS(J274="M","MEDIUM",J274="D","DARK",J274="L","LIGHT")</f>
        <v>LIGHT</v>
      </c>
      <c r="P274" t="str">
        <f>_xlfn.XLOOKUP(cofee_orders_table[[#This Row],[Customer ID]],customers!$A$2:$A$1001,customers!$I$2:$I$1001,,0)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INDEX(data,MATCH($D275,prod,0),MATCH(I$1,header,0))</f>
        <v>Ara</v>
      </c>
      <c r="J275" t="str">
        <f>INDEX(data,MATCH($D275,prod,0),MATCH(J$1,header,0))</f>
        <v>L</v>
      </c>
      <c r="K275" s="4">
        <f>INDEX(data,MATCH($D275,prod,0),MATCH(K$1,header,0))</f>
        <v>0.2</v>
      </c>
      <c r="L275" s="5">
        <f>INDEX(data,MATCH($D275,prod,0),MATCH(L$1,header,0))</f>
        <v>3.8849999999999998</v>
      </c>
      <c r="M275" s="5">
        <f t="shared" si="8"/>
        <v>7.77</v>
      </c>
      <c r="N275" t="str">
        <f t="shared" si="9"/>
        <v>Arabica</v>
      </c>
      <c r="O275" t="str" cm="1">
        <f t="array" ref="O275">_xlfn.IFS(J275="M","MEDIUM",J275="D","DARK",J275="L","LIGHT")</f>
        <v>LIGHT</v>
      </c>
      <c r="P275" t="str">
        <f>_xlfn.XLOOKUP(cofee_orders_table[[#This Row],[Customer ID]],customers!$A$2:$A$1001,customers!$I$2:$I$1001,,0)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INDEX(data,MATCH($D276,prod,0),MATCH(I$1,header,0))</f>
        <v>Ara</v>
      </c>
      <c r="J276" t="str">
        <f>INDEX(data,MATCH($D276,prod,0),MATCH(J$1,header,0))</f>
        <v>M</v>
      </c>
      <c r="K276" s="4">
        <f>INDEX(data,MATCH($D276,prod,0),MATCH(K$1,header,0))</f>
        <v>2.5</v>
      </c>
      <c r="L276" s="5">
        <f>INDEX(data,MATCH($D276,prod,0),MATCH(L$1,header,0))</f>
        <v>25.874999999999996</v>
      </c>
      <c r="M276" s="5">
        <f t="shared" si="8"/>
        <v>25.874999999999996</v>
      </c>
      <c r="N276" t="str">
        <f t="shared" si="9"/>
        <v>Arabica</v>
      </c>
      <c r="O276" t="str" cm="1">
        <f t="array" ref="O276">_xlfn.IFS(J276="M","MEDIUM",J276="D","DARK",J276="L","LIGHT")</f>
        <v>MEDIUM</v>
      </c>
      <c r="P276" t="str">
        <f>_xlfn.XLOOKUP(cofee_orders_table[[#This Row],[Customer ID]],customers!$A$2:$A$1001,customers!$I$2:$I$1001,,0)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INDEX(data,MATCH($D277,prod,0),MATCH(I$1,header,0))</f>
        <v>Exc</v>
      </c>
      <c r="J277" t="str">
        <f>INDEX(data,MATCH($D277,prod,0),MATCH(J$1,header,0))</f>
        <v>L</v>
      </c>
      <c r="K277" s="4">
        <f>INDEX(data,MATCH($D277,prod,0),MATCH(K$1,header,0))</f>
        <v>2.5</v>
      </c>
      <c r="L277" s="5">
        <f>INDEX(data,MATCH($D277,prod,0),MATCH(L$1,header,0))</f>
        <v>34.154999999999994</v>
      </c>
      <c r="M277" s="5">
        <f t="shared" si="8"/>
        <v>204.92999999999995</v>
      </c>
      <c r="N277" t="str">
        <f t="shared" si="9"/>
        <v>Excelsa</v>
      </c>
      <c r="O277" t="str" cm="1">
        <f t="array" ref="O277">_xlfn.IFS(J277="M","MEDIUM",J277="D","DARK",J277="L","LIGHT")</f>
        <v>LIGHT</v>
      </c>
      <c r="P277" t="str">
        <f>_xlfn.XLOOKUP(cofee_orders_table[[#This Row],[Customer ID]],customers!$A$2:$A$1001,customers!$I$2:$I$1001,,0)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INDEX(data,MATCH($D278,prod,0),MATCH(I$1,header,0))</f>
        <v>Rob</v>
      </c>
      <c r="J278" t="str">
        <f>INDEX(data,MATCH($D278,prod,0),MATCH(J$1,header,0))</f>
        <v>L</v>
      </c>
      <c r="K278" s="4">
        <f>INDEX(data,MATCH($D278,prod,0),MATCH(K$1,header,0))</f>
        <v>2.5</v>
      </c>
      <c r="L278" s="5">
        <f>INDEX(data,MATCH($D278,prod,0),MATCH(L$1,header,0))</f>
        <v>27.484999999999996</v>
      </c>
      <c r="M278" s="5">
        <f t="shared" si="8"/>
        <v>109.93999999999998</v>
      </c>
      <c r="N278" t="str">
        <f t="shared" si="9"/>
        <v>Robusta</v>
      </c>
      <c r="O278" t="str" cm="1">
        <f t="array" ref="O278">_xlfn.IFS(J278="M","MEDIUM",J278="D","DARK",J278="L","LIGHT")</f>
        <v>LIGHT</v>
      </c>
      <c r="P278" t="str">
        <f>_xlfn.XLOOKUP(cofee_orders_table[[#This Row],[Customer ID]],customers!$A$2:$A$1001,customers!$I$2:$I$1001,,0)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INDEX(data,MATCH($D279,prod,0),MATCH(I$1,header,0))</f>
        <v>Exc</v>
      </c>
      <c r="J279" t="str">
        <f>INDEX(data,MATCH($D279,prod,0),MATCH(J$1,header,0))</f>
        <v>L</v>
      </c>
      <c r="K279" s="4">
        <f>INDEX(data,MATCH($D279,prod,0),MATCH(K$1,header,0))</f>
        <v>1</v>
      </c>
      <c r="L279" s="5">
        <f>INDEX(data,MATCH($D279,prod,0),MATCH(L$1,header,0))</f>
        <v>14.85</v>
      </c>
      <c r="M279" s="5">
        <f t="shared" si="8"/>
        <v>89.1</v>
      </c>
      <c r="N279" t="str">
        <f t="shared" si="9"/>
        <v>Excelsa</v>
      </c>
      <c r="O279" t="str" cm="1">
        <f t="array" ref="O279">_xlfn.IFS(J279="M","MEDIUM",J279="D","DARK",J279="L","LIGHT")</f>
        <v>LIGHT</v>
      </c>
      <c r="P279" t="str">
        <f>_xlfn.XLOOKUP(cofee_orders_table[[#This Row],[Customer ID]],customers!$A$2:$A$1001,customers!$I$2:$I$1001,,0)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INDEX(data,MATCH($D280,prod,0),MATCH(I$1,header,0))</f>
        <v>Ara</v>
      </c>
      <c r="J280" t="str">
        <f>INDEX(data,MATCH($D280,prod,0),MATCH(J$1,header,0))</f>
        <v>L</v>
      </c>
      <c r="K280" s="4">
        <f>INDEX(data,MATCH($D280,prod,0),MATCH(K$1,header,0))</f>
        <v>0.2</v>
      </c>
      <c r="L280" s="5">
        <f>INDEX(data,MATCH($D280,prod,0),MATCH(L$1,header,0))</f>
        <v>3.8849999999999998</v>
      </c>
      <c r="M280" s="5">
        <f t="shared" si="8"/>
        <v>7.77</v>
      </c>
      <c r="N280" t="str">
        <f t="shared" si="9"/>
        <v>Arabica</v>
      </c>
      <c r="O280" t="str" cm="1">
        <f t="array" ref="O280">_xlfn.IFS(J280="M","MEDIUM",J280="D","DARK",J280="L","LIGHT")</f>
        <v>LIGHT</v>
      </c>
      <c r="P280" t="str">
        <f>_xlfn.XLOOKUP(cofee_orders_table[[#This Row],[Customer ID]],customers!$A$2:$A$1001,customers!$I$2:$I$1001,,0)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INDEX(data,MATCH($D281,prod,0),MATCH(I$1,header,0))</f>
        <v>Lib</v>
      </c>
      <c r="J281" t="str">
        <f>INDEX(data,MATCH($D281,prod,0),MATCH(J$1,header,0))</f>
        <v>M</v>
      </c>
      <c r="K281" s="4">
        <f>INDEX(data,MATCH($D281,prod,0),MATCH(K$1,header,0))</f>
        <v>2.5</v>
      </c>
      <c r="L281" s="5">
        <f>INDEX(data,MATCH($D281,prod,0),MATCH(L$1,header,0))</f>
        <v>33.464999999999996</v>
      </c>
      <c r="M281" s="5">
        <f t="shared" si="8"/>
        <v>33.464999999999996</v>
      </c>
      <c r="N281" t="str">
        <f t="shared" si="9"/>
        <v>Liberica</v>
      </c>
      <c r="O281" t="str" cm="1">
        <f t="array" ref="O281">_xlfn.IFS(J281="M","MEDIUM",J281="D","DARK",J281="L","LIGHT")</f>
        <v>MEDIUM</v>
      </c>
      <c r="P281" t="str">
        <f>_xlfn.XLOOKUP(cofee_orders_table[[#This Row],[Customer ID]],customers!$A$2:$A$1001,customers!$I$2:$I$1001,,0)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INDEX(data,MATCH($D282,prod,0),MATCH(I$1,header,0))</f>
        <v>Exc</v>
      </c>
      <c r="J282" t="str">
        <f>INDEX(data,MATCH($D282,prod,0),MATCH(J$1,header,0))</f>
        <v>M</v>
      </c>
      <c r="K282" s="4">
        <f>INDEX(data,MATCH($D282,prod,0),MATCH(K$1,header,0))</f>
        <v>0.5</v>
      </c>
      <c r="L282" s="5">
        <f>INDEX(data,MATCH($D282,prod,0),MATCH(L$1,header,0))</f>
        <v>8.25</v>
      </c>
      <c r="M282" s="5">
        <f t="shared" si="8"/>
        <v>41.25</v>
      </c>
      <c r="N282" t="str">
        <f t="shared" si="9"/>
        <v>Excelsa</v>
      </c>
      <c r="O282" t="str" cm="1">
        <f t="array" ref="O282">_xlfn.IFS(J282="M","MEDIUM",J282="D","DARK",J282="L","LIGHT")</f>
        <v>MEDIUM</v>
      </c>
      <c r="P282" t="str">
        <f>_xlfn.XLOOKUP(cofee_orders_table[[#This Row],[Customer ID]],customers!$A$2:$A$1001,customers!$I$2:$I$1001,,0)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INDEX(data,MATCH($D283,prod,0),MATCH(I$1,header,0))</f>
        <v>Exc</v>
      </c>
      <c r="J283" t="str">
        <f>INDEX(data,MATCH($D283,prod,0),MATCH(J$1,header,0))</f>
        <v>L</v>
      </c>
      <c r="K283" s="4">
        <f>INDEX(data,MATCH($D283,prod,0),MATCH(K$1,header,0))</f>
        <v>1</v>
      </c>
      <c r="L283" s="5">
        <f>INDEX(data,MATCH($D283,prod,0),MATCH(L$1,header,0))</f>
        <v>14.85</v>
      </c>
      <c r="M283" s="5">
        <f t="shared" si="8"/>
        <v>59.4</v>
      </c>
      <c r="N283" t="str">
        <f t="shared" si="9"/>
        <v>Excelsa</v>
      </c>
      <c r="O283" t="str" cm="1">
        <f t="array" ref="O283">_xlfn.IFS(J283="M","MEDIUM",J283="D","DARK",J283="L","LIGHT")</f>
        <v>LIGHT</v>
      </c>
      <c r="P283" t="str">
        <f>_xlfn.XLOOKUP(cofee_orders_table[[#This Row],[Customer ID]],customers!$A$2:$A$1001,customers!$I$2:$I$1001,,0)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INDEX(data,MATCH($D284,prod,0),MATCH(I$1,header,0))</f>
        <v>Ara</v>
      </c>
      <c r="J284" t="str">
        <f>INDEX(data,MATCH($D284,prod,0),MATCH(J$1,header,0))</f>
        <v>L</v>
      </c>
      <c r="K284" s="4">
        <f>INDEX(data,MATCH($D284,prod,0),MATCH(K$1,header,0))</f>
        <v>0.5</v>
      </c>
      <c r="L284" s="5">
        <f>INDEX(data,MATCH($D284,prod,0),MATCH(L$1,header,0))</f>
        <v>7.77</v>
      </c>
      <c r="M284" s="5">
        <f t="shared" si="8"/>
        <v>7.77</v>
      </c>
      <c r="N284" t="str">
        <f t="shared" si="9"/>
        <v>Arabica</v>
      </c>
      <c r="O284" t="str" cm="1">
        <f t="array" ref="O284">_xlfn.IFS(J284="M","MEDIUM",J284="D","DARK",J284="L","LIGHT")</f>
        <v>LIGHT</v>
      </c>
      <c r="P284" t="str">
        <f>_xlfn.XLOOKUP(cofee_orders_table[[#This Row],[Customer ID]],customers!$A$2:$A$1001,customers!$I$2:$I$1001,,0)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INDEX(data,MATCH($D285,prod,0),MATCH(I$1,header,0))</f>
        <v>Rob</v>
      </c>
      <c r="J285" t="str">
        <f>INDEX(data,MATCH($D285,prod,0),MATCH(J$1,header,0))</f>
        <v>D</v>
      </c>
      <c r="K285" s="4">
        <f>INDEX(data,MATCH($D285,prod,0),MATCH(K$1,header,0))</f>
        <v>0.5</v>
      </c>
      <c r="L285" s="5">
        <f>INDEX(data,MATCH($D285,prod,0),MATCH(L$1,header,0))</f>
        <v>5.3699999999999992</v>
      </c>
      <c r="M285" s="5">
        <f t="shared" si="8"/>
        <v>5.3699999999999992</v>
      </c>
      <c r="N285" t="str">
        <f t="shared" si="9"/>
        <v>Robusta</v>
      </c>
      <c r="O285" t="str" cm="1">
        <f t="array" ref="O285">_xlfn.IFS(J285="M","MEDIUM",J285="D","DARK",J285="L","LIGHT")</f>
        <v>DARK</v>
      </c>
      <c r="P285" t="str">
        <f>_xlfn.XLOOKUP(cofee_orders_table[[#This Row],[Customer ID]],customers!$A$2:$A$1001,customers!$I$2:$I$1001,,0)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INDEX(data,MATCH($D286,prod,0),MATCH(I$1,header,0))</f>
        <v>Exc</v>
      </c>
      <c r="J286" t="str">
        <f>INDEX(data,MATCH($D286,prod,0),MATCH(J$1,header,0))</f>
        <v>M</v>
      </c>
      <c r="K286" s="4">
        <f>INDEX(data,MATCH($D286,prod,0),MATCH(K$1,header,0))</f>
        <v>2.5</v>
      </c>
      <c r="L286" s="5">
        <f>INDEX(data,MATCH($D286,prod,0),MATCH(L$1,header,0))</f>
        <v>31.624999999999996</v>
      </c>
      <c r="M286" s="5">
        <f t="shared" si="8"/>
        <v>94.874999999999986</v>
      </c>
      <c r="N286" t="str">
        <f t="shared" si="9"/>
        <v>Excelsa</v>
      </c>
      <c r="O286" t="str" cm="1">
        <f t="array" ref="O286">_xlfn.IFS(J286="M","MEDIUM",J286="D","DARK",J286="L","LIGHT")</f>
        <v>MEDIUM</v>
      </c>
      <c r="P286" t="str">
        <f>_xlfn.XLOOKUP(cofee_orders_table[[#This Row],[Customer ID]],customers!$A$2:$A$1001,customers!$I$2:$I$1001,,0)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INDEX(data,MATCH($D287,prod,0),MATCH(I$1,header,0))</f>
        <v>Lib</v>
      </c>
      <c r="J287" t="str">
        <f>INDEX(data,MATCH($D287,prod,0),MATCH(J$1,header,0))</f>
        <v>L</v>
      </c>
      <c r="K287" s="4">
        <f>INDEX(data,MATCH($D287,prod,0),MATCH(K$1,header,0))</f>
        <v>2.5</v>
      </c>
      <c r="L287" s="5">
        <f>INDEX(data,MATCH($D287,prod,0),MATCH(L$1,header,0))</f>
        <v>36.454999999999998</v>
      </c>
      <c r="M287" s="5">
        <f t="shared" si="8"/>
        <v>36.454999999999998</v>
      </c>
      <c r="N287" t="str">
        <f t="shared" si="9"/>
        <v>Liberica</v>
      </c>
      <c r="O287" t="str" cm="1">
        <f t="array" ref="O287">_xlfn.IFS(J287="M","MEDIUM",J287="D","DARK",J287="L","LIGHT")</f>
        <v>LIGHT</v>
      </c>
      <c r="P287" t="str">
        <f>_xlfn.XLOOKUP(cofee_orders_table[[#This Row],[Customer ID]],customers!$A$2:$A$1001,customers!$I$2:$I$1001,,0)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INDEX(data,MATCH($D288,prod,0),MATCH(I$1,header,0))</f>
        <v>Ara</v>
      </c>
      <c r="J288" t="str">
        <f>INDEX(data,MATCH($D288,prod,0),MATCH(J$1,header,0))</f>
        <v>M</v>
      </c>
      <c r="K288" s="4">
        <f>INDEX(data,MATCH($D288,prod,0),MATCH(K$1,header,0))</f>
        <v>0.2</v>
      </c>
      <c r="L288" s="5">
        <f>INDEX(data,MATCH($D288,prod,0),MATCH(L$1,header,0))</f>
        <v>3.375</v>
      </c>
      <c r="M288" s="5">
        <f t="shared" si="8"/>
        <v>13.5</v>
      </c>
      <c r="N288" t="str">
        <f t="shared" si="9"/>
        <v>Arabica</v>
      </c>
      <c r="O288" t="str" cm="1">
        <f t="array" ref="O288">_xlfn.IFS(J288="M","MEDIUM",J288="D","DARK",J288="L","LIGHT")</f>
        <v>MEDIUM</v>
      </c>
      <c r="P288" t="str">
        <f>_xlfn.XLOOKUP(cofee_orders_table[[#This Row],[Customer ID]],customers!$A$2:$A$1001,customers!$I$2:$I$1001,,0)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INDEX(data,MATCH($D289,prod,0),MATCH(I$1,header,0))</f>
        <v>Rob</v>
      </c>
      <c r="J289" t="str">
        <f>INDEX(data,MATCH($D289,prod,0),MATCH(J$1,header,0))</f>
        <v>L</v>
      </c>
      <c r="K289" s="4">
        <f>INDEX(data,MATCH($D289,prod,0),MATCH(K$1,header,0))</f>
        <v>0.2</v>
      </c>
      <c r="L289" s="5">
        <f>INDEX(data,MATCH($D289,prod,0),MATCH(L$1,header,0))</f>
        <v>3.5849999999999995</v>
      </c>
      <c r="M289" s="5">
        <f t="shared" si="8"/>
        <v>14.339999999999998</v>
      </c>
      <c r="N289" t="str">
        <f t="shared" si="9"/>
        <v>Robusta</v>
      </c>
      <c r="O289" t="str" cm="1">
        <f t="array" ref="O289">_xlfn.IFS(J289="M","MEDIUM",J289="D","DARK",J289="L","LIGHT")</f>
        <v>LIGHT</v>
      </c>
      <c r="P289" t="str">
        <f>_xlfn.XLOOKUP(cofee_orders_table[[#This Row],[Customer ID]],customers!$A$2:$A$1001,customers!$I$2:$I$1001,,0)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INDEX(data,MATCH($D290,prod,0),MATCH(I$1,header,0))</f>
        <v>Exc</v>
      </c>
      <c r="J290" t="str">
        <f>INDEX(data,MATCH($D290,prod,0),MATCH(J$1,header,0))</f>
        <v>M</v>
      </c>
      <c r="K290" s="4">
        <f>INDEX(data,MATCH($D290,prod,0),MATCH(K$1,header,0))</f>
        <v>0.5</v>
      </c>
      <c r="L290" s="5">
        <f>INDEX(data,MATCH($D290,prod,0),MATCH(L$1,header,0))</f>
        <v>8.25</v>
      </c>
      <c r="M290" s="5">
        <f t="shared" si="8"/>
        <v>8.25</v>
      </c>
      <c r="N290" t="str">
        <f t="shared" si="9"/>
        <v>Excelsa</v>
      </c>
      <c r="O290" t="str" cm="1">
        <f t="array" ref="O290">_xlfn.IFS(J290="M","MEDIUM",J290="D","DARK",J290="L","LIGHT")</f>
        <v>MEDIUM</v>
      </c>
      <c r="P290" t="str">
        <f>_xlfn.XLOOKUP(cofee_orders_table[[#This Row],[Customer ID]],customers!$A$2:$A$1001,customers!$I$2:$I$1001,,0)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INDEX(data,MATCH($D291,prod,0),MATCH(I$1,header,0))</f>
        <v>Rob</v>
      </c>
      <c r="J291" t="str">
        <f>INDEX(data,MATCH($D291,prod,0),MATCH(J$1,header,0))</f>
        <v>D</v>
      </c>
      <c r="K291" s="4">
        <f>INDEX(data,MATCH($D291,prod,0),MATCH(K$1,header,0))</f>
        <v>0.2</v>
      </c>
      <c r="L291" s="5">
        <f>INDEX(data,MATCH($D291,prod,0),MATCH(L$1,header,0))</f>
        <v>2.6849999999999996</v>
      </c>
      <c r="M291" s="5">
        <f t="shared" si="8"/>
        <v>13.424999999999997</v>
      </c>
      <c r="N291" t="str">
        <f t="shared" si="9"/>
        <v>Robusta</v>
      </c>
      <c r="O291" t="str" cm="1">
        <f t="array" ref="O291">_xlfn.IFS(J291="M","MEDIUM",J291="D","DARK",J291="L","LIGHT")</f>
        <v>DARK</v>
      </c>
      <c r="P291" t="str">
        <f>_xlfn.XLOOKUP(cofee_orders_table[[#This Row],[Customer ID]],customers!$A$2:$A$1001,customers!$I$2:$I$1001,,0)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INDEX(data,MATCH($D292,prod,0),MATCH(I$1,header,0))</f>
        <v>Ara</v>
      </c>
      <c r="J292" t="str">
        <f>INDEX(data,MATCH($D292,prod,0),MATCH(J$1,header,0))</f>
        <v>D</v>
      </c>
      <c r="K292" s="4">
        <f>INDEX(data,MATCH($D292,prod,0),MATCH(K$1,header,0))</f>
        <v>1</v>
      </c>
      <c r="L292" s="5">
        <f>INDEX(data,MATCH($D292,prod,0),MATCH(L$1,header,0))</f>
        <v>9.9499999999999993</v>
      </c>
      <c r="M292" s="5">
        <f t="shared" si="8"/>
        <v>49.75</v>
      </c>
      <c r="N292" t="str">
        <f t="shared" si="9"/>
        <v>Arabica</v>
      </c>
      <c r="O292" t="str" cm="1">
        <f t="array" ref="O292">_xlfn.IFS(J292="M","MEDIUM",J292="D","DARK",J292="L","LIGHT")</f>
        <v>DARK</v>
      </c>
      <c r="P292" t="str">
        <f>_xlfn.XLOOKUP(cofee_orders_table[[#This Row],[Customer ID]],customers!$A$2:$A$1001,customers!$I$2:$I$1001,,0)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INDEX(data,MATCH($D293,prod,0),MATCH(I$1,header,0))</f>
        <v>Exc</v>
      </c>
      <c r="J293" t="str">
        <f>INDEX(data,MATCH($D293,prod,0),MATCH(J$1,header,0))</f>
        <v>M</v>
      </c>
      <c r="K293" s="4">
        <f>INDEX(data,MATCH($D293,prod,0),MATCH(K$1,header,0))</f>
        <v>0.5</v>
      </c>
      <c r="L293" s="5">
        <f>INDEX(data,MATCH($D293,prod,0),MATCH(L$1,header,0))</f>
        <v>8.25</v>
      </c>
      <c r="M293" s="5">
        <f t="shared" si="8"/>
        <v>16.5</v>
      </c>
      <c r="N293" t="str">
        <f t="shared" si="9"/>
        <v>Excelsa</v>
      </c>
      <c r="O293" t="str" cm="1">
        <f t="array" ref="O293">_xlfn.IFS(J293="M","MEDIUM",J293="D","DARK",J293="L","LIGHT")</f>
        <v>MEDIUM</v>
      </c>
      <c r="P293" t="str">
        <f>_xlfn.XLOOKUP(cofee_orders_table[[#This Row],[Customer ID]],customers!$A$2:$A$1001,customers!$I$2:$I$1001,,0)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INDEX(data,MATCH($D294,prod,0),MATCH(I$1,header,0))</f>
        <v>Ara</v>
      </c>
      <c r="J294" t="str">
        <f>INDEX(data,MATCH($D294,prod,0),MATCH(J$1,header,0))</f>
        <v>D</v>
      </c>
      <c r="K294" s="4">
        <f>INDEX(data,MATCH($D294,prod,0),MATCH(K$1,header,0))</f>
        <v>0.5</v>
      </c>
      <c r="L294" s="5">
        <f>INDEX(data,MATCH($D294,prod,0),MATCH(L$1,header,0))</f>
        <v>5.97</v>
      </c>
      <c r="M294" s="5">
        <f t="shared" si="8"/>
        <v>17.91</v>
      </c>
      <c r="N294" t="str">
        <f t="shared" si="9"/>
        <v>Arabica</v>
      </c>
      <c r="O294" t="str" cm="1">
        <f t="array" ref="O294">_xlfn.IFS(J294="M","MEDIUM",J294="D","DARK",J294="L","LIGHT")</f>
        <v>DARK</v>
      </c>
      <c r="P294" t="str">
        <f>_xlfn.XLOOKUP(cofee_orders_table[[#This Row],[Customer ID]],customers!$A$2:$A$1001,customers!$I$2:$I$1001,,0)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INDEX(data,MATCH($D295,prod,0),MATCH(I$1,header,0))</f>
        <v>Ara</v>
      </c>
      <c r="J295" t="str">
        <f>INDEX(data,MATCH($D295,prod,0),MATCH(J$1,header,0))</f>
        <v>D</v>
      </c>
      <c r="K295" s="4">
        <f>INDEX(data,MATCH($D295,prod,0),MATCH(K$1,header,0))</f>
        <v>0.5</v>
      </c>
      <c r="L295" s="5">
        <f>INDEX(data,MATCH($D295,prod,0),MATCH(L$1,header,0))</f>
        <v>5.97</v>
      </c>
      <c r="M295" s="5">
        <f t="shared" si="8"/>
        <v>29.849999999999998</v>
      </c>
      <c r="N295" t="str">
        <f t="shared" si="9"/>
        <v>Arabica</v>
      </c>
      <c r="O295" t="str" cm="1">
        <f t="array" ref="O295">_xlfn.IFS(J295="M","MEDIUM",J295="D","DARK",J295="L","LIGHT")</f>
        <v>DARK</v>
      </c>
      <c r="P295" t="str">
        <f>_xlfn.XLOOKUP(cofee_orders_table[[#This Row],[Customer ID]],customers!$A$2:$A$1001,customers!$I$2:$I$1001,,0)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INDEX(data,MATCH($D296,prod,0),MATCH(I$1,header,0))</f>
        <v>Exc</v>
      </c>
      <c r="J296" t="str">
        <f>INDEX(data,MATCH($D296,prod,0),MATCH(J$1,header,0))</f>
        <v>L</v>
      </c>
      <c r="K296" s="4">
        <f>INDEX(data,MATCH($D296,prod,0),MATCH(K$1,header,0))</f>
        <v>1</v>
      </c>
      <c r="L296" s="5">
        <f>INDEX(data,MATCH($D296,prod,0),MATCH(L$1,header,0))</f>
        <v>14.85</v>
      </c>
      <c r="M296" s="5">
        <f t="shared" si="8"/>
        <v>44.55</v>
      </c>
      <c r="N296" t="str">
        <f t="shared" si="9"/>
        <v>Excelsa</v>
      </c>
      <c r="O296" t="str" cm="1">
        <f t="array" ref="O296">_xlfn.IFS(J296="M","MEDIUM",J296="D","DARK",J296="L","LIGHT")</f>
        <v>LIGHT</v>
      </c>
      <c r="P296" t="str">
        <f>_xlfn.XLOOKUP(cofee_orders_table[[#This Row],[Customer ID]],customers!$A$2:$A$1001,customers!$I$2:$I$1001,,0)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INDEX(data,MATCH($D297,prod,0),MATCH(I$1,header,0))</f>
        <v>Exc</v>
      </c>
      <c r="J297" t="str">
        <f>INDEX(data,MATCH($D297,prod,0),MATCH(J$1,header,0))</f>
        <v>M</v>
      </c>
      <c r="K297" s="4">
        <f>INDEX(data,MATCH($D297,prod,0),MATCH(K$1,header,0))</f>
        <v>1</v>
      </c>
      <c r="L297" s="5">
        <f>INDEX(data,MATCH($D297,prod,0),MATCH(L$1,header,0))</f>
        <v>13.75</v>
      </c>
      <c r="M297" s="5">
        <f t="shared" si="8"/>
        <v>27.5</v>
      </c>
      <c r="N297" t="str">
        <f t="shared" si="9"/>
        <v>Excelsa</v>
      </c>
      <c r="O297" t="str" cm="1">
        <f t="array" ref="O297">_xlfn.IFS(J297="M","MEDIUM",J297="D","DARK",J297="L","LIGHT")</f>
        <v>MEDIUM</v>
      </c>
      <c r="P297" t="str">
        <f>_xlfn.XLOOKUP(cofee_orders_table[[#This Row],[Customer ID]],customers!$A$2:$A$1001,customers!$I$2:$I$1001,,0)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INDEX(data,MATCH($D298,prod,0),MATCH(I$1,header,0))</f>
        <v>Rob</v>
      </c>
      <c r="J298" t="str">
        <f>INDEX(data,MATCH($D298,prod,0),MATCH(J$1,header,0))</f>
        <v>M</v>
      </c>
      <c r="K298" s="4">
        <f>INDEX(data,MATCH($D298,prod,0),MATCH(K$1,header,0))</f>
        <v>0.5</v>
      </c>
      <c r="L298" s="5">
        <f>INDEX(data,MATCH($D298,prod,0),MATCH(L$1,header,0))</f>
        <v>5.97</v>
      </c>
      <c r="M298" s="5">
        <f t="shared" si="8"/>
        <v>35.82</v>
      </c>
      <c r="N298" t="str">
        <f t="shared" si="9"/>
        <v>Robusta</v>
      </c>
      <c r="O298" t="str" cm="1">
        <f t="array" ref="O298">_xlfn.IFS(J298="M","MEDIUM",J298="D","DARK",J298="L","LIGHT")</f>
        <v>MEDIUM</v>
      </c>
      <c r="P298" t="str">
        <f>_xlfn.XLOOKUP(cofee_orders_table[[#This Row],[Customer ID]],customers!$A$2:$A$1001,customers!$I$2:$I$1001,,0)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INDEX(data,MATCH($D299,prod,0),MATCH(I$1,header,0))</f>
        <v>Rob</v>
      </c>
      <c r="J299" t="str">
        <f>INDEX(data,MATCH($D299,prod,0),MATCH(J$1,header,0))</f>
        <v>D</v>
      </c>
      <c r="K299" s="4">
        <f>INDEX(data,MATCH($D299,prod,0),MATCH(K$1,header,0))</f>
        <v>0.5</v>
      </c>
      <c r="L299" s="5">
        <f>INDEX(data,MATCH($D299,prod,0),MATCH(L$1,header,0))</f>
        <v>5.3699999999999992</v>
      </c>
      <c r="M299" s="5">
        <f t="shared" si="8"/>
        <v>16.11</v>
      </c>
      <c r="N299" t="str">
        <f t="shared" si="9"/>
        <v>Robusta</v>
      </c>
      <c r="O299" t="str" cm="1">
        <f t="array" ref="O299">_xlfn.IFS(J299="M","MEDIUM",J299="D","DARK",J299="L","LIGHT")</f>
        <v>DARK</v>
      </c>
      <c r="P299" t="str">
        <f>_xlfn.XLOOKUP(cofee_orders_table[[#This Row],[Customer ID]],customers!$A$2:$A$1001,customers!$I$2:$I$1001,,0)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INDEX(data,MATCH($D300,prod,0),MATCH(I$1,header,0))</f>
        <v>Exc</v>
      </c>
      <c r="J300" t="str">
        <f>INDEX(data,MATCH($D300,prod,0),MATCH(J$1,header,0))</f>
        <v>L</v>
      </c>
      <c r="K300" s="4">
        <f>INDEX(data,MATCH($D300,prod,0),MATCH(K$1,header,0))</f>
        <v>0.2</v>
      </c>
      <c r="L300" s="5">
        <f>INDEX(data,MATCH($D300,prod,0),MATCH(L$1,header,0))</f>
        <v>4.4550000000000001</v>
      </c>
      <c r="M300" s="5">
        <f t="shared" si="8"/>
        <v>26.73</v>
      </c>
      <c r="N300" t="str">
        <f t="shared" si="9"/>
        <v>Excelsa</v>
      </c>
      <c r="O300" t="str" cm="1">
        <f t="array" ref="O300">_xlfn.IFS(J300="M","MEDIUM",J300="D","DARK",J300="L","LIGHT")</f>
        <v>LIGHT</v>
      </c>
      <c r="P300" t="str">
        <f>_xlfn.XLOOKUP(cofee_orders_table[[#This Row],[Customer ID]],customers!$A$2:$A$1001,customers!$I$2:$I$1001,,0)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INDEX(data,MATCH($D301,prod,0),MATCH(I$1,header,0))</f>
        <v>Exc</v>
      </c>
      <c r="J301" t="str">
        <f>INDEX(data,MATCH($D301,prod,0),MATCH(J$1,header,0))</f>
        <v>L</v>
      </c>
      <c r="K301" s="4">
        <f>INDEX(data,MATCH($D301,prod,0),MATCH(K$1,header,0))</f>
        <v>2.5</v>
      </c>
      <c r="L301" s="5">
        <f>INDEX(data,MATCH($D301,prod,0),MATCH(L$1,header,0))</f>
        <v>34.154999999999994</v>
      </c>
      <c r="M301" s="5">
        <f t="shared" si="8"/>
        <v>204.92999999999995</v>
      </c>
      <c r="N301" t="str">
        <f t="shared" si="9"/>
        <v>Excelsa</v>
      </c>
      <c r="O301" t="str" cm="1">
        <f t="array" ref="O301">_xlfn.IFS(J301="M","MEDIUM",J301="D","DARK",J301="L","LIGHT")</f>
        <v>LIGHT</v>
      </c>
      <c r="P301" t="str">
        <f>_xlfn.XLOOKUP(cofee_orders_table[[#This Row],[Customer ID]],customers!$A$2:$A$1001,customers!$I$2:$I$1001,,0)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INDEX(data,MATCH($D302,prod,0),MATCH(I$1,header,0))</f>
        <v>Ara</v>
      </c>
      <c r="J302" t="str">
        <f>INDEX(data,MATCH($D302,prod,0),MATCH(J$1,header,0))</f>
        <v>L</v>
      </c>
      <c r="K302" s="4">
        <f>INDEX(data,MATCH($D302,prod,0),MATCH(K$1,header,0))</f>
        <v>1</v>
      </c>
      <c r="L302" s="5">
        <f>INDEX(data,MATCH($D302,prod,0),MATCH(L$1,header,0))</f>
        <v>12.95</v>
      </c>
      <c r="M302" s="5">
        <f t="shared" si="8"/>
        <v>38.849999999999994</v>
      </c>
      <c r="N302" t="str">
        <f t="shared" si="9"/>
        <v>Arabica</v>
      </c>
      <c r="O302" t="str" cm="1">
        <f t="array" ref="O302">_xlfn.IFS(J302="M","MEDIUM",J302="D","DARK",J302="L","LIGHT")</f>
        <v>LIGHT</v>
      </c>
      <c r="P302" t="str">
        <f>_xlfn.XLOOKUP(cofee_orders_table[[#This Row],[Customer ID]],customers!$A$2:$A$1001,customers!$I$2:$I$1001,,0)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INDEX(data,MATCH($D303,prod,0),MATCH(I$1,header,0))</f>
        <v>Lib</v>
      </c>
      <c r="J303" t="str">
        <f>INDEX(data,MATCH($D303,prod,0),MATCH(J$1,header,0))</f>
        <v>D</v>
      </c>
      <c r="K303" s="4">
        <f>INDEX(data,MATCH($D303,prod,0),MATCH(K$1,header,0))</f>
        <v>0.2</v>
      </c>
      <c r="L303" s="5">
        <f>INDEX(data,MATCH($D303,prod,0),MATCH(L$1,header,0))</f>
        <v>3.8849999999999998</v>
      </c>
      <c r="M303" s="5">
        <f t="shared" si="8"/>
        <v>15.54</v>
      </c>
      <c r="N303" t="str">
        <f t="shared" si="9"/>
        <v>Liberica</v>
      </c>
      <c r="O303" t="str" cm="1">
        <f t="array" ref="O303">_xlfn.IFS(J303="M","MEDIUM",J303="D","DARK",J303="L","LIGHT")</f>
        <v>DARK</v>
      </c>
      <c r="P303" t="str">
        <f>_xlfn.XLOOKUP(cofee_orders_table[[#This Row],[Customer ID]],customers!$A$2:$A$1001,customers!$I$2:$I$1001,,0)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INDEX(data,MATCH($D304,prod,0),MATCH(I$1,header,0))</f>
        <v>Ara</v>
      </c>
      <c r="J304" t="str">
        <f>INDEX(data,MATCH($D304,prod,0),MATCH(J$1,header,0))</f>
        <v>M</v>
      </c>
      <c r="K304" s="4">
        <f>INDEX(data,MATCH($D304,prod,0),MATCH(K$1,header,0))</f>
        <v>0.5</v>
      </c>
      <c r="L304" s="5">
        <f>INDEX(data,MATCH($D304,prod,0),MATCH(L$1,header,0))</f>
        <v>6.75</v>
      </c>
      <c r="M304" s="5">
        <f t="shared" si="8"/>
        <v>6.75</v>
      </c>
      <c r="N304" t="str">
        <f t="shared" si="9"/>
        <v>Arabica</v>
      </c>
      <c r="O304" t="str" cm="1">
        <f t="array" ref="O304">_xlfn.IFS(J304="M","MEDIUM",J304="D","DARK",J304="L","LIGHT")</f>
        <v>MEDIUM</v>
      </c>
      <c r="P304" t="str">
        <f>_xlfn.XLOOKUP(cofee_orders_table[[#This Row],[Customer ID]],customers!$A$2:$A$1001,customers!$I$2:$I$1001,,0)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INDEX(data,MATCH($D305,prod,0),MATCH(I$1,header,0))</f>
        <v>Exc</v>
      </c>
      <c r="J305" t="str">
        <f>INDEX(data,MATCH($D305,prod,0),MATCH(J$1,header,0))</f>
        <v>D</v>
      </c>
      <c r="K305" s="4">
        <f>INDEX(data,MATCH($D305,prod,0),MATCH(K$1,header,0))</f>
        <v>2.5</v>
      </c>
      <c r="L305" s="5">
        <f>INDEX(data,MATCH($D305,prod,0),MATCH(L$1,header,0))</f>
        <v>27.945</v>
      </c>
      <c r="M305" s="5">
        <f t="shared" si="8"/>
        <v>111.78</v>
      </c>
      <c r="N305" t="str">
        <f t="shared" si="9"/>
        <v>Excelsa</v>
      </c>
      <c r="O305" t="str" cm="1">
        <f t="array" ref="O305">_xlfn.IFS(J305="M","MEDIUM",J305="D","DARK",J305="L","LIGHT")</f>
        <v>DARK</v>
      </c>
      <c r="P305" t="str">
        <f>_xlfn.XLOOKUP(cofee_orders_table[[#This Row],[Customer ID]],customers!$A$2:$A$1001,customers!$I$2:$I$1001,,0)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INDEX(data,MATCH($D306,prod,0),MATCH(I$1,header,0))</f>
        <v>Ara</v>
      </c>
      <c r="J306" t="str">
        <f>INDEX(data,MATCH($D306,prod,0),MATCH(J$1,header,0))</f>
        <v>L</v>
      </c>
      <c r="K306" s="4">
        <f>INDEX(data,MATCH($D306,prod,0),MATCH(K$1,header,0))</f>
        <v>0.2</v>
      </c>
      <c r="L306" s="5">
        <f>INDEX(data,MATCH($D306,prod,0),MATCH(L$1,header,0))</f>
        <v>3.8849999999999998</v>
      </c>
      <c r="M306" s="5">
        <f t="shared" si="8"/>
        <v>3.8849999999999998</v>
      </c>
      <c r="N306" t="str">
        <f t="shared" si="9"/>
        <v>Arabica</v>
      </c>
      <c r="O306" t="str" cm="1">
        <f t="array" ref="O306">_xlfn.IFS(J306="M","MEDIUM",J306="D","DARK",J306="L","LIGHT")</f>
        <v>LIGHT</v>
      </c>
      <c r="P306" t="str">
        <f>_xlfn.XLOOKUP(cofee_orders_table[[#This Row],[Customer ID]],customers!$A$2:$A$1001,customers!$I$2:$I$1001,,0)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INDEX(data,MATCH($D307,prod,0),MATCH(I$1,header,0))</f>
        <v>Lib</v>
      </c>
      <c r="J307" t="str">
        <f>INDEX(data,MATCH($D307,prod,0),MATCH(J$1,header,0))</f>
        <v>M</v>
      </c>
      <c r="K307" s="4">
        <f>INDEX(data,MATCH($D307,prod,0),MATCH(K$1,header,0))</f>
        <v>0.2</v>
      </c>
      <c r="L307" s="5">
        <f>INDEX(data,MATCH($D307,prod,0),MATCH(L$1,header,0))</f>
        <v>4.3650000000000002</v>
      </c>
      <c r="M307" s="5">
        <f t="shared" si="8"/>
        <v>21.825000000000003</v>
      </c>
      <c r="N307" t="str">
        <f t="shared" si="9"/>
        <v>Liberica</v>
      </c>
      <c r="O307" t="str" cm="1">
        <f t="array" ref="O307">_xlfn.IFS(J307="M","MEDIUM",J307="D","DARK",J307="L","LIGHT")</f>
        <v>MEDIUM</v>
      </c>
      <c r="P307" t="str">
        <f>_xlfn.XLOOKUP(cofee_orders_table[[#This Row],[Customer ID]],customers!$A$2:$A$1001,customers!$I$2:$I$1001,,0)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INDEX(data,MATCH($D308,prod,0),MATCH(I$1,header,0))</f>
        <v>Rob</v>
      </c>
      <c r="J308" t="str">
        <f>INDEX(data,MATCH($D308,prod,0),MATCH(J$1,header,0))</f>
        <v>M</v>
      </c>
      <c r="K308" s="4">
        <f>INDEX(data,MATCH($D308,prod,0),MATCH(K$1,header,0))</f>
        <v>0.2</v>
      </c>
      <c r="L308" s="5">
        <f>INDEX(data,MATCH($D308,prod,0),MATCH(L$1,header,0))</f>
        <v>2.9849999999999999</v>
      </c>
      <c r="M308" s="5">
        <f t="shared" si="8"/>
        <v>14.924999999999999</v>
      </c>
      <c r="N308" t="str">
        <f t="shared" si="9"/>
        <v>Robusta</v>
      </c>
      <c r="O308" t="str" cm="1">
        <f t="array" ref="O308">_xlfn.IFS(J308="M","MEDIUM",J308="D","DARK",J308="L","LIGHT")</f>
        <v>MEDIUM</v>
      </c>
      <c r="P308" t="str">
        <f>_xlfn.XLOOKUP(cofee_orders_table[[#This Row],[Customer ID]],customers!$A$2:$A$1001,customers!$I$2:$I$1001,,0)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INDEX(data,MATCH($D309,prod,0),MATCH(I$1,header,0))</f>
        <v>Ara</v>
      </c>
      <c r="J309" t="str">
        <f>INDEX(data,MATCH($D309,prod,0),MATCH(J$1,header,0))</f>
        <v>M</v>
      </c>
      <c r="K309" s="4">
        <f>INDEX(data,MATCH($D309,prod,0),MATCH(K$1,header,0))</f>
        <v>1</v>
      </c>
      <c r="L309" s="5">
        <f>INDEX(data,MATCH($D309,prod,0),MATCH(L$1,header,0))</f>
        <v>11.25</v>
      </c>
      <c r="M309" s="5">
        <f t="shared" si="8"/>
        <v>33.75</v>
      </c>
      <c r="N309" t="str">
        <f t="shared" si="9"/>
        <v>Arabica</v>
      </c>
      <c r="O309" t="str" cm="1">
        <f t="array" ref="O309">_xlfn.IFS(J309="M","MEDIUM",J309="D","DARK",J309="L","LIGHT")</f>
        <v>MEDIUM</v>
      </c>
      <c r="P309" t="str">
        <f>_xlfn.XLOOKUP(cofee_orders_table[[#This Row],[Customer ID]],customers!$A$2:$A$1001,customers!$I$2:$I$1001,,0)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INDEX(data,MATCH($D310,prod,0),MATCH(I$1,header,0))</f>
        <v>Ara</v>
      </c>
      <c r="J310" t="str">
        <f>INDEX(data,MATCH($D310,prod,0),MATCH(J$1,header,0))</f>
        <v>M</v>
      </c>
      <c r="K310" s="4">
        <f>INDEX(data,MATCH($D310,prod,0),MATCH(K$1,header,0))</f>
        <v>1</v>
      </c>
      <c r="L310" s="5">
        <f>INDEX(data,MATCH($D310,prod,0),MATCH(L$1,header,0))</f>
        <v>11.25</v>
      </c>
      <c r="M310" s="5">
        <f t="shared" si="8"/>
        <v>33.75</v>
      </c>
      <c r="N310" t="str">
        <f t="shared" si="9"/>
        <v>Arabica</v>
      </c>
      <c r="O310" t="str" cm="1">
        <f t="array" ref="O310">_xlfn.IFS(J310="M","MEDIUM",J310="D","DARK",J310="L","LIGHT")</f>
        <v>MEDIUM</v>
      </c>
      <c r="P310" t="str">
        <f>_xlfn.XLOOKUP(cofee_orders_table[[#This Row],[Customer ID]],customers!$A$2:$A$1001,customers!$I$2:$I$1001,,0)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INDEX(data,MATCH($D311,prod,0),MATCH(I$1,header,0))</f>
        <v>Lib</v>
      </c>
      <c r="J311" t="str">
        <f>INDEX(data,MATCH($D311,prod,0),MATCH(J$1,header,0))</f>
        <v>M</v>
      </c>
      <c r="K311" s="4">
        <f>INDEX(data,MATCH($D311,prod,0),MATCH(K$1,header,0))</f>
        <v>0.2</v>
      </c>
      <c r="L311" s="5">
        <f>INDEX(data,MATCH($D311,prod,0),MATCH(L$1,header,0))</f>
        <v>4.3650000000000002</v>
      </c>
      <c r="M311" s="5">
        <f t="shared" si="8"/>
        <v>26.19</v>
      </c>
      <c r="N311" t="str">
        <f t="shared" si="9"/>
        <v>Liberica</v>
      </c>
      <c r="O311" t="str" cm="1">
        <f t="array" ref="O311">_xlfn.IFS(J311="M","MEDIUM",J311="D","DARK",J311="L","LIGHT")</f>
        <v>MEDIUM</v>
      </c>
      <c r="P311" t="str">
        <f>_xlfn.XLOOKUP(cofee_orders_table[[#This Row],[Customer ID]],customers!$A$2:$A$1001,customers!$I$2:$I$1001,,0)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INDEX(data,MATCH($D312,prod,0),MATCH(I$1,header,0))</f>
        <v>Exc</v>
      </c>
      <c r="J312" t="str">
        <f>INDEX(data,MATCH($D312,prod,0),MATCH(J$1,header,0))</f>
        <v>L</v>
      </c>
      <c r="K312" s="4">
        <f>INDEX(data,MATCH($D312,prod,0),MATCH(K$1,header,0))</f>
        <v>1</v>
      </c>
      <c r="L312" s="5">
        <f>INDEX(data,MATCH($D312,prod,0),MATCH(L$1,header,0))</f>
        <v>14.85</v>
      </c>
      <c r="M312" s="5">
        <f t="shared" si="8"/>
        <v>14.85</v>
      </c>
      <c r="N312" t="str">
        <f t="shared" si="9"/>
        <v>Excelsa</v>
      </c>
      <c r="O312" t="str" cm="1">
        <f t="array" ref="O312">_xlfn.IFS(J312="M","MEDIUM",J312="D","DARK",J312="L","LIGHT")</f>
        <v>LIGHT</v>
      </c>
      <c r="P312" t="str">
        <f>_xlfn.XLOOKUP(cofee_orders_table[[#This Row],[Customer ID]],customers!$A$2:$A$1001,customers!$I$2:$I$1001,,0)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INDEX(data,MATCH($D313,prod,0),MATCH(I$1,header,0))</f>
        <v>Exc</v>
      </c>
      <c r="J313" t="str">
        <f>INDEX(data,MATCH($D313,prod,0),MATCH(J$1,header,0))</f>
        <v>M</v>
      </c>
      <c r="K313" s="4">
        <f>INDEX(data,MATCH($D313,prod,0),MATCH(K$1,header,0))</f>
        <v>2.5</v>
      </c>
      <c r="L313" s="5">
        <f>INDEX(data,MATCH($D313,prod,0),MATCH(L$1,header,0))</f>
        <v>31.624999999999996</v>
      </c>
      <c r="M313" s="5">
        <f t="shared" si="8"/>
        <v>189.74999999999997</v>
      </c>
      <c r="N313" t="str">
        <f t="shared" si="9"/>
        <v>Excelsa</v>
      </c>
      <c r="O313" t="str" cm="1">
        <f t="array" ref="O313">_xlfn.IFS(J313="M","MEDIUM",J313="D","DARK",J313="L","LIGHT")</f>
        <v>MEDIUM</v>
      </c>
      <c r="P313" t="str">
        <f>_xlfn.XLOOKUP(cofee_orders_table[[#This Row],[Customer ID]],customers!$A$2:$A$1001,customers!$I$2:$I$1001,,0)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INDEX(data,MATCH($D314,prod,0),MATCH(I$1,header,0))</f>
        <v>Rob</v>
      </c>
      <c r="J314" t="str">
        <f>INDEX(data,MATCH($D314,prod,0),MATCH(J$1,header,0))</f>
        <v>M</v>
      </c>
      <c r="K314" s="4">
        <f>INDEX(data,MATCH($D314,prod,0),MATCH(K$1,header,0))</f>
        <v>0.5</v>
      </c>
      <c r="L314" s="5">
        <f>INDEX(data,MATCH($D314,prod,0),MATCH(L$1,header,0))</f>
        <v>5.97</v>
      </c>
      <c r="M314" s="5">
        <f t="shared" si="8"/>
        <v>5.97</v>
      </c>
      <c r="N314" t="str">
        <f t="shared" si="9"/>
        <v>Robusta</v>
      </c>
      <c r="O314" t="str" cm="1">
        <f t="array" ref="O314">_xlfn.IFS(J314="M","MEDIUM",J314="D","DARK",J314="L","LIGHT")</f>
        <v>MEDIUM</v>
      </c>
      <c r="P314" t="str">
        <f>_xlfn.XLOOKUP(cofee_orders_table[[#This Row],[Customer ID]],customers!$A$2:$A$1001,customers!$I$2:$I$1001,,0)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INDEX(data,MATCH($D315,prod,0),MATCH(I$1,header,0))</f>
        <v>Rob</v>
      </c>
      <c r="J315" t="str">
        <f>INDEX(data,MATCH($D315,prod,0),MATCH(J$1,header,0))</f>
        <v>M</v>
      </c>
      <c r="K315" s="4">
        <f>INDEX(data,MATCH($D315,prod,0),MATCH(K$1,header,0))</f>
        <v>1</v>
      </c>
      <c r="L315" s="5">
        <f>INDEX(data,MATCH($D315,prod,0),MATCH(L$1,header,0))</f>
        <v>9.9499999999999993</v>
      </c>
      <c r="M315" s="5">
        <f t="shared" si="8"/>
        <v>29.849999999999998</v>
      </c>
      <c r="N315" t="str">
        <f t="shared" si="9"/>
        <v>Robusta</v>
      </c>
      <c r="O315" t="str" cm="1">
        <f t="array" ref="O315">_xlfn.IFS(J315="M","MEDIUM",J315="D","DARK",J315="L","LIGHT")</f>
        <v>MEDIUM</v>
      </c>
      <c r="P315" t="str">
        <f>_xlfn.XLOOKUP(cofee_orders_table[[#This Row],[Customer ID]],customers!$A$2:$A$1001,customers!$I$2:$I$1001,,0)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INDEX(data,MATCH($D316,prod,0),MATCH(I$1,header,0))</f>
        <v>Rob</v>
      </c>
      <c r="J316" t="str">
        <f>INDEX(data,MATCH($D316,prod,0),MATCH(J$1,header,0))</f>
        <v>D</v>
      </c>
      <c r="K316" s="4">
        <f>INDEX(data,MATCH($D316,prod,0),MATCH(K$1,header,0))</f>
        <v>1</v>
      </c>
      <c r="L316" s="5">
        <f>INDEX(data,MATCH($D316,prod,0),MATCH(L$1,header,0))</f>
        <v>8.9499999999999993</v>
      </c>
      <c r="M316" s="5">
        <f t="shared" si="8"/>
        <v>44.75</v>
      </c>
      <c r="N316" t="str">
        <f t="shared" si="9"/>
        <v>Robusta</v>
      </c>
      <c r="O316" t="str" cm="1">
        <f t="array" ref="O316">_xlfn.IFS(J316="M","MEDIUM",J316="D","DARK",J316="L","LIGHT")</f>
        <v>DARK</v>
      </c>
      <c r="P316" t="str">
        <f>_xlfn.XLOOKUP(cofee_orders_table[[#This Row],[Customer ID]],customers!$A$2:$A$1001,customers!$I$2:$I$1001,,0)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INDEX(data,MATCH($D317,prod,0),MATCH(I$1,header,0))</f>
        <v>Exc</v>
      </c>
      <c r="J317" t="str">
        <f>INDEX(data,MATCH($D317,prod,0),MATCH(J$1,header,0))</f>
        <v>L</v>
      </c>
      <c r="K317" s="4">
        <f>INDEX(data,MATCH($D317,prod,0),MATCH(K$1,header,0))</f>
        <v>2.5</v>
      </c>
      <c r="L317" s="5">
        <f>INDEX(data,MATCH($D317,prod,0),MATCH(L$1,header,0))</f>
        <v>34.154999999999994</v>
      </c>
      <c r="M317" s="5">
        <f t="shared" si="8"/>
        <v>34.154999999999994</v>
      </c>
      <c r="N317" t="str">
        <f t="shared" si="9"/>
        <v>Excelsa</v>
      </c>
      <c r="O317" t="str" cm="1">
        <f t="array" ref="O317">_xlfn.IFS(J317="M","MEDIUM",J317="D","DARK",J317="L","LIGHT")</f>
        <v>LIGHT</v>
      </c>
      <c r="P317" t="str">
        <f>_xlfn.XLOOKUP(cofee_orders_table[[#This Row],[Customer ID]],customers!$A$2:$A$1001,customers!$I$2:$I$1001,,0)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INDEX(data,MATCH($D318,prod,0),MATCH(I$1,header,0))</f>
        <v>Exc</v>
      </c>
      <c r="J318" t="str">
        <f>INDEX(data,MATCH($D318,prod,0),MATCH(J$1,header,0))</f>
        <v>L</v>
      </c>
      <c r="K318" s="4">
        <f>INDEX(data,MATCH($D318,prod,0),MATCH(K$1,header,0))</f>
        <v>2.5</v>
      </c>
      <c r="L318" s="5">
        <f>INDEX(data,MATCH($D318,prod,0),MATCH(L$1,header,0))</f>
        <v>34.154999999999994</v>
      </c>
      <c r="M318" s="5">
        <f t="shared" si="8"/>
        <v>204.92999999999995</v>
      </c>
      <c r="N318" t="str">
        <f t="shared" si="9"/>
        <v>Excelsa</v>
      </c>
      <c r="O318" t="str" cm="1">
        <f t="array" ref="O318">_xlfn.IFS(J318="M","MEDIUM",J318="D","DARK",J318="L","LIGHT")</f>
        <v>LIGHT</v>
      </c>
      <c r="P318" t="str">
        <f>_xlfn.XLOOKUP(cofee_orders_table[[#This Row],[Customer ID]],customers!$A$2:$A$1001,customers!$I$2:$I$1001,,0)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INDEX(data,MATCH($D319,prod,0),MATCH(I$1,header,0))</f>
        <v>Exc</v>
      </c>
      <c r="J319" t="str">
        <f>INDEX(data,MATCH($D319,prod,0),MATCH(J$1,header,0))</f>
        <v>D</v>
      </c>
      <c r="K319" s="4">
        <f>INDEX(data,MATCH($D319,prod,0),MATCH(K$1,header,0))</f>
        <v>0.5</v>
      </c>
      <c r="L319" s="5">
        <f>INDEX(data,MATCH($D319,prod,0),MATCH(L$1,header,0))</f>
        <v>7.29</v>
      </c>
      <c r="M319" s="5">
        <f t="shared" si="8"/>
        <v>21.87</v>
      </c>
      <c r="N319" t="str">
        <f t="shared" si="9"/>
        <v>Excelsa</v>
      </c>
      <c r="O319" t="str" cm="1">
        <f t="array" ref="O319">_xlfn.IFS(J319="M","MEDIUM",J319="D","DARK",J319="L","LIGHT")</f>
        <v>DARK</v>
      </c>
      <c r="P319" t="str">
        <f>_xlfn.XLOOKUP(cofee_orders_table[[#This Row],[Customer ID]],customers!$A$2:$A$1001,customers!$I$2:$I$1001,,0)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INDEX(data,MATCH($D320,prod,0),MATCH(I$1,header,0))</f>
        <v>Ara</v>
      </c>
      <c r="J320" t="str">
        <f>INDEX(data,MATCH($D320,prod,0),MATCH(J$1,header,0))</f>
        <v>M</v>
      </c>
      <c r="K320" s="4">
        <f>INDEX(data,MATCH($D320,prod,0),MATCH(K$1,header,0))</f>
        <v>2.5</v>
      </c>
      <c r="L320" s="5">
        <f>INDEX(data,MATCH($D320,prod,0),MATCH(L$1,header,0))</f>
        <v>25.874999999999996</v>
      </c>
      <c r="M320" s="5">
        <f t="shared" si="8"/>
        <v>51.749999999999993</v>
      </c>
      <c r="N320" t="str">
        <f t="shared" si="9"/>
        <v>Arabica</v>
      </c>
      <c r="O320" t="str" cm="1">
        <f t="array" ref="O320">_xlfn.IFS(J320="M","MEDIUM",J320="D","DARK",J320="L","LIGHT")</f>
        <v>MEDIUM</v>
      </c>
      <c r="P320" t="str">
        <f>_xlfn.XLOOKUP(cofee_orders_table[[#This Row],[Customer ID]],customers!$A$2:$A$1001,customers!$I$2:$I$1001,,0)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INDEX(data,MATCH($D321,prod,0),MATCH(I$1,header,0))</f>
        <v>Exc</v>
      </c>
      <c r="J321" t="str">
        <f>INDEX(data,MATCH($D321,prod,0),MATCH(J$1,header,0))</f>
        <v>M</v>
      </c>
      <c r="K321" s="4">
        <f>INDEX(data,MATCH($D321,prod,0),MATCH(K$1,header,0))</f>
        <v>0.2</v>
      </c>
      <c r="L321" s="5">
        <f>INDEX(data,MATCH($D321,prod,0),MATCH(L$1,header,0))</f>
        <v>4.125</v>
      </c>
      <c r="M321" s="5">
        <f t="shared" si="8"/>
        <v>8.25</v>
      </c>
      <c r="N321" t="str">
        <f t="shared" si="9"/>
        <v>Excelsa</v>
      </c>
      <c r="O321" t="str" cm="1">
        <f t="array" ref="O321">_xlfn.IFS(J321="M","MEDIUM",J321="D","DARK",J321="L","LIGHT")</f>
        <v>MEDIUM</v>
      </c>
      <c r="P321" t="str">
        <f>_xlfn.XLOOKUP(cofee_orders_table[[#This Row],[Customer ID]],customers!$A$2:$A$1001,customers!$I$2:$I$1001,,0)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INDEX(data,MATCH($D322,prod,0),MATCH(I$1,header,0))</f>
        <v>Ara</v>
      </c>
      <c r="J322" t="str">
        <f>INDEX(data,MATCH($D322,prod,0),MATCH(J$1,header,0))</f>
        <v>L</v>
      </c>
      <c r="K322" s="4">
        <f>INDEX(data,MATCH($D322,prod,0),MATCH(K$1,header,0))</f>
        <v>0.2</v>
      </c>
      <c r="L322" s="5">
        <f>INDEX(data,MATCH($D322,prod,0),MATCH(L$1,header,0))</f>
        <v>3.8849999999999998</v>
      </c>
      <c r="M322" s="5">
        <f t="shared" si="8"/>
        <v>19.424999999999997</v>
      </c>
      <c r="N322" t="str">
        <f t="shared" si="9"/>
        <v>Arabica</v>
      </c>
      <c r="O322" t="str" cm="1">
        <f t="array" ref="O322">_xlfn.IFS(J322="M","MEDIUM",J322="D","DARK",J322="L","LIGHT")</f>
        <v>LIGHT</v>
      </c>
      <c r="P322" t="str">
        <f>_xlfn.XLOOKUP(cofee_orders_table[[#This Row],[Customer ID]],customers!$A$2:$A$1001,customers!$I$2:$I$1001,,0)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INDEX(data,MATCH($D323,prod,0),MATCH(I$1,header,0))</f>
        <v>Ara</v>
      </c>
      <c r="J323" t="str">
        <f>INDEX(data,MATCH($D323,prod,0),MATCH(J$1,header,0))</f>
        <v>M</v>
      </c>
      <c r="K323" s="4">
        <f>INDEX(data,MATCH($D323,prod,0),MATCH(K$1,header,0))</f>
        <v>0.2</v>
      </c>
      <c r="L323" s="5">
        <f>INDEX(data,MATCH($D323,prod,0),MATCH(L$1,header,0))</f>
        <v>3.375</v>
      </c>
      <c r="M323" s="5">
        <f t="shared" ref="M323:M386" si="10">E323*L323</f>
        <v>20.25</v>
      </c>
      <c r="N323" t="str">
        <f t="shared" ref="N323:N386" si="11">IF(I323="Rob","Robusta",IF(I323="Exc","Excelsa",IF(I323="Ara","Arabica",IF(I323="Lib","Liberica"))))</f>
        <v>Arabica</v>
      </c>
      <c r="O323" t="str" cm="1">
        <f t="array" ref="O323">_xlfn.IFS(J323="M","MEDIUM",J323="D","DARK",J323="L","LIGHT")</f>
        <v>MEDIUM</v>
      </c>
      <c r="P323" t="str">
        <f>_xlfn.XLOOKUP(cofee_orders_table[[#This Row],[Customer ID]],customers!$A$2:$A$1001,customers!$I$2:$I$1001,,0)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INDEX(data,MATCH($D324,prod,0),MATCH(I$1,header,0))</f>
        <v>Lib</v>
      </c>
      <c r="J324" t="str">
        <f>INDEX(data,MATCH($D324,prod,0),MATCH(J$1,header,0))</f>
        <v>D</v>
      </c>
      <c r="K324" s="4">
        <f>INDEX(data,MATCH($D324,prod,0),MATCH(K$1,header,0))</f>
        <v>0.5</v>
      </c>
      <c r="L324" s="5">
        <f>INDEX(data,MATCH($D324,prod,0),MATCH(L$1,header,0))</f>
        <v>7.77</v>
      </c>
      <c r="M324" s="5">
        <f t="shared" si="10"/>
        <v>23.31</v>
      </c>
      <c r="N324" t="str">
        <f t="shared" si="11"/>
        <v>Liberica</v>
      </c>
      <c r="O324" t="str" cm="1">
        <f t="array" ref="O324">_xlfn.IFS(J324="M","MEDIUM",J324="D","DARK",J324="L","LIGHT")</f>
        <v>DARK</v>
      </c>
      <c r="P324" t="str">
        <f>_xlfn.XLOOKUP(cofee_orders_table[[#This Row],[Customer ID]],customers!$A$2:$A$1001,customers!$I$2:$I$1001,,0)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INDEX(data,MATCH($D325,prod,0),MATCH(I$1,header,0))</f>
        <v>Exc</v>
      </c>
      <c r="J325" t="str">
        <f>INDEX(data,MATCH($D325,prod,0),MATCH(J$1,header,0))</f>
        <v>D</v>
      </c>
      <c r="K325" s="4">
        <f>INDEX(data,MATCH($D325,prod,0),MATCH(K$1,header,0))</f>
        <v>0.2</v>
      </c>
      <c r="L325" s="5">
        <f>INDEX(data,MATCH($D325,prod,0),MATCH(L$1,header,0))</f>
        <v>3.645</v>
      </c>
      <c r="M325" s="5">
        <f t="shared" si="10"/>
        <v>18.225000000000001</v>
      </c>
      <c r="N325" t="str">
        <f t="shared" si="11"/>
        <v>Excelsa</v>
      </c>
      <c r="O325" t="str" cm="1">
        <f t="array" ref="O325">_xlfn.IFS(J325="M","MEDIUM",J325="D","DARK",J325="L","LIGHT")</f>
        <v>DARK</v>
      </c>
      <c r="P325" t="str">
        <f>_xlfn.XLOOKUP(cofee_orders_table[[#This Row],[Customer ID]],customers!$A$2:$A$1001,customers!$I$2:$I$1001,,0)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INDEX(data,MATCH($D326,prod,0),MATCH(I$1,header,0))</f>
        <v>Exc</v>
      </c>
      <c r="J326" t="str">
        <f>INDEX(data,MATCH($D326,prod,0),MATCH(J$1,header,0))</f>
        <v>M</v>
      </c>
      <c r="K326" s="4">
        <f>INDEX(data,MATCH($D326,prod,0),MATCH(K$1,header,0))</f>
        <v>1</v>
      </c>
      <c r="L326" s="5">
        <f>INDEX(data,MATCH($D326,prod,0),MATCH(L$1,header,0))</f>
        <v>13.75</v>
      </c>
      <c r="M326" s="5">
        <f t="shared" si="10"/>
        <v>13.75</v>
      </c>
      <c r="N326" t="str">
        <f t="shared" si="11"/>
        <v>Excelsa</v>
      </c>
      <c r="O326" t="str" cm="1">
        <f t="array" ref="O326">_xlfn.IFS(J326="M","MEDIUM",J326="D","DARK",J326="L","LIGHT")</f>
        <v>MEDIUM</v>
      </c>
      <c r="P326" t="str">
        <f>_xlfn.XLOOKUP(cofee_orders_table[[#This Row],[Customer ID]],customers!$A$2:$A$1001,customers!$I$2:$I$1001,,0)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INDEX(data,MATCH($D327,prod,0),MATCH(I$1,header,0))</f>
        <v>Ara</v>
      </c>
      <c r="J327" t="str">
        <f>INDEX(data,MATCH($D327,prod,0),MATCH(J$1,header,0))</f>
        <v>L</v>
      </c>
      <c r="K327" s="4">
        <f>INDEX(data,MATCH($D327,prod,0),MATCH(K$1,header,0))</f>
        <v>2.5</v>
      </c>
      <c r="L327" s="5">
        <f>INDEX(data,MATCH($D327,prod,0),MATCH(L$1,header,0))</f>
        <v>29.784999999999997</v>
      </c>
      <c r="M327" s="5">
        <f t="shared" si="10"/>
        <v>29.784999999999997</v>
      </c>
      <c r="N327" t="str">
        <f t="shared" si="11"/>
        <v>Arabica</v>
      </c>
      <c r="O327" t="str" cm="1">
        <f t="array" ref="O327">_xlfn.IFS(J327="M","MEDIUM",J327="D","DARK",J327="L","LIGHT")</f>
        <v>LIGHT</v>
      </c>
      <c r="P327" t="str">
        <f>_xlfn.XLOOKUP(cofee_orders_table[[#This Row],[Customer ID]],customers!$A$2:$A$1001,customers!$I$2:$I$1001,,0)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INDEX(data,MATCH($D328,prod,0),MATCH(I$1,header,0))</f>
        <v>Rob</v>
      </c>
      <c r="J328" t="str">
        <f>INDEX(data,MATCH($D328,prod,0),MATCH(J$1,header,0))</f>
        <v>D</v>
      </c>
      <c r="K328" s="4">
        <f>INDEX(data,MATCH($D328,prod,0),MATCH(K$1,header,0))</f>
        <v>1</v>
      </c>
      <c r="L328" s="5">
        <f>INDEX(data,MATCH($D328,prod,0),MATCH(L$1,header,0))</f>
        <v>8.9499999999999993</v>
      </c>
      <c r="M328" s="5">
        <f t="shared" si="10"/>
        <v>44.75</v>
      </c>
      <c r="N328" t="str">
        <f t="shared" si="11"/>
        <v>Robusta</v>
      </c>
      <c r="O328" t="str" cm="1">
        <f t="array" ref="O328">_xlfn.IFS(J328="M","MEDIUM",J328="D","DARK",J328="L","LIGHT")</f>
        <v>DARK</v>
      </c>
      <c r="P328" t="str">
        <f>_xlfn.XLOOKUP(cofee_orders_table[[#This Row],[Customer ID]],customers!$A$2:$A$1001,customers!$I$2:$I$1001,,0)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INDEX(data,MATCH($D329,prod,0),MATCH(I$1,header,0))</f>
        <v>Rob</v>
      </c>
      <c r="J329" t="str">
        <f>INDEX(data,MATCH($D329,prod,0),MATCH(J$1,header,0))</f>
        <v>D</v>
      </c>
      <c r="K329" s="4">
        <f>INDEX(data,MATCH($D329,prod,0),MATCH(K$1,header,0))</f>
        <v>1</v>
      </c>
      <c r="L329" s="5">
        <f>INDEX(data,MATCH($D329,prod,0),MATCH(L$1,header,0))</f>
        <v>8.9499999999999993</v>
      </c>
      <c r="M329" s="5">
        <f t="shared" si="10"/>
        <v>44.75</v>
      </c>
      <c r="N329" t="str">
        <f t="shared" si="11"/>
        <v>Robusta</v>
      </c>
      <c r="O329" t="str" cm="1">
        <f t="array" ref="O329">_xlfn.IFS(J329="M","MEDIUM",J329="D","DARK",J329="L","LIGHT")</f>
        <v>DARK</v>
      </c>
      <c r="P329" t="str">
        <f>_xlfn.XLOOKUP(cofee_orders_table[[#This Row],[Customer ID]],customers!$A$2:$A$1001,customers!$I$2:$I$1001,,0)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INDEX(data,MATCH($D330,prod,0),MATCH(I$1,header,0))</f>
        <v>Lib</v>
      </c>
      <c r="J330" t="str">
        <f>INDEX(data,MATCH($D330,prod,0),MATCH(J$1,header,0))</f>
        <v>L</v>
      </c>
      <c r="K330" s="4">
        <f>INDEX(data,MATCH($D330,prod,0),MATCH(K$1,header,0))</f>
        <v>0.5</v>
      </c>
      <c r="L330" s="5">
        <f>INDEX(data,MATCH($D330,prod,0),MATCH(L$1,header,0))</f>
        <v>9.51</v>
      </c>
      <c r="M330" s="5">
        <f t="shared" si="10"/>
        <v>38.04</v>
      </c>
      <c r="N330" t="str">
        <f t="shared" si="11"/>
        <v>Liberica</v>
      </c>
      <c r="O330" t="str" cm="1">
        <f t="array" ref="O330">_xlfn.IFS(J330="M","MEDIUM",J330="D","DARK",J330="L","LIGHT")</f>
        <v>LIGHT</v>
      </c>
      <c r="P330" t="str">
        <f>_xlfn.XLOOKUP(cofee_orders_table[[#This Row],[Customer ID]],customers!$A$2:$A$1001,customers!$I$2:$I$1001,,0)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INDEX(data,MATCH($D331,prod,0),MATCH(I$1,header,0))</f>
        <v>Rob</v>
      </c>
      <c r="J331" t="str">
        <f>INDEX(data,MATCH($D331,prod,0),MATCH(J$1,header,0))</f>
        <v>D</v>
      </c>
      <c r="K331" s="4">
        <f>INDEX(data,MATCH($D331,prod,0),MATCH(K$1,header,0))</f>
        <v>0.5</v>
      </c>
      <c r="L331" s="5">
        <f>INDEX(data,MATCH($D331,prod,0),MATCH(L$1,header,0))</f>
        <v>5.3699999999999992</v>
      </c>
      <c r="M331" s="5">
        <f t="shared" si="10"/>
        <v>21.479999999999997</v>
      </c>
      <c r="N331" t="str">
        <f t="shared" si="11"/>
        <v>Robusta</v>
      </c>
      <c r="O331" t="str" cm="1">
        <f t="array" ref="O331">_xlfn.IFS(J331="M","MEDIUM",J331="D","DARK",J331="L","LIGHT")</f>
        <v>DARK</v>
      </c>
      <c r="P331" t="str">
        <f>_xlfn.XLOOKUP(cofee_orders_table[[#This Row],[Customer ID]],customers!$A$2:$A$1001,customers!$I$2:$I$1001,,0)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INDEX(data,MATCH($D332,prod,0),MATCH(I$1,header,0))</f>
        <v>Rob</v>
      </c>
      <c r="J332" t="str">
        <f>INDEX(data,MATCH($D332,prod,0),MATCH(J$1,header,0))</f>
        <v>D</v>
      </c>
      <c r="K332" s="4">
        <f>INDEX(data,MATCH($D332,prod,0),MATCH(K$1,header,0))</f>
        <v>0.5</v>
      </c>
      <c r="L332" s="5">
        <f>INDEX(data,MATCH($D332,prod,0),MATCH(L$1,header,0))</f>
        <v>5.3699999999999992</v>
      </c>
      <c r="M332" s="5">
        <f t="shared" si="10"/>
        <v>16.11</v>
      </c>
      <c r="N332" t="str">
        <f t="shared" si="11"/>
        <v>Robusta</v>
      </c>
      <c r="O332" t="str" cm="1">
        <f t="array" ref="O332">_xlfn.IFS(J332="M","MEDIUM",J332="D","DARK",J332="L","LIGHT")</f>
        <v>DARK</v>
      </c>
      <c r="P332" t="str">
        <f>_xlfn.XLOOKUP(cofee_orders_table[[#This Row],[Customer ID]],customers!$A$2:$A$1001,customers!$I$2:$I$1001,,0)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INDEX(data,MATCH($D333,prod,0),MATCH(I$1,header,0))</f>
        <v>Rob</v>
      </c>
      <c r="J333" t="str">
        <f>INDEX(data,MATCH($D333,prod,0),MATCH(J$1,header,0))</f>
        <v>M</v>
      </c>
      <c r="K333" s="4">
        <f>INDEX(data,MATCH($D333,prod,0),MATCH(K$1,header,0))</f>
        <v>2.5</v>
      </c>
      <c r="L333" s="5">
        <f>INDEX(data,MATCH($D333,prod,0),MATCH(L$1,header,0))</f>
        <v>22.884999999999998</v>
      </c>
      <c r="M333" s="5">
        <f t="shared" si="10"/>
        <v>22.884999999999998</v>
      </c>
      <c r="N333" t="str">
        <f t="shared" si="11"/>
        <v>Robusta</v>
      </c>
      <c r="O333" t="str" cm="1">
        <f t="array" ref="O333">_xlfn.IFS(J333="M","MEDIUM",J333="D","DARK",J333="L","LIGHT")</f>
        <v>MEDIUM</v>
      </c>
      <c r="P333" t="str">
        <f>_xlfn.XLOOKUP(cofee_orders_table[[#This Row],[Customer ID]],customers!$A$2:$A$1001,customers!$I$2:$I$1001,,0)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INDEX(data,MATCH($D334,prod,0),MATCH(I$1,header,0))</f>
        <v>Ara</v>
      </c>
      <c r="J334" t="str">
        <f>INDEX(data,MATCH($D334,prod,0),MATCH(J$1,header,0))</f>
        <v>D</v>
      </c>
      <c r="K334" s="4">
        <f>INDEX(data,MATCH($D334,prod,0),MATCH(K$1,header,0))</f>
        <v>0.5</v>
      </c>
      <c r="L334" s="5">
        <f>INDEX(data,MATCH($D334,prod,0),MATCH(L$1,header,0))</f>
        <v>5.97</v>
      </c>
      <c r="M334" s="5">
        <f t="shared" si="10"/>
        <v>17.91</v>
      </c>
      <c r="N334" t="str">
        <f t="shared" si="11"/>
        <v>Arabica</v>
      </c>
      <c r="O334" t="str" cm="1">
        <f t="array" ref="O334">_xlfn.IFS(J334="M","MEDIUM",J334="D","DARK",J334="L","LIGHT")</f>
        <v>DARK</v>
      </c>
      <c r="P334" t="str">
        <f>_xlfn.XLOOKUP(cofee_orders_table[[#This Row],[Customer ID]],customers!$A$2:$A$1001,customers!$I$2:$I$1001,,0)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INDEX(data,MATCH($D335,prod,0),MATCH(I$1,header,0))</f>
        <v>Rob</v>
      </c>
      <c r="J335" t="str">
        <f>INDEX(data,MATCH($D335,prod,0),MATCH(J$1,header,0))</f>
        <v>M</v>
      </c>
      <c r="K335" s="4">
        <f>INDEX(data,MATCH($D335,prod,0),MATCH(K$1,header,0))</f>
        <v>0.5</v>
      </c>
      <c r="L335" s="5">
        <f>INDEX(data,MATCH($D335,prod,0),MATCH(L$1,header,0))</f>
        <v>5.97</v>
      </c>
      <c r="M335" s="5">
        <f t="shared" si="10"/>
        <v>23.88</v>
      </c>
      <c r="N335" t="str">
        <f t="shared" si="11"/>
        <v>Robusta</v>
      </c>
      <c r="O335" t="str" cm="1">
        <f t="array" ref="O335">_xlfn.IFS(J335="M","MEDIUM",J335="D","DARK",J335="L","LIGHT")</f>
        <v>MEDIUM</v>
      </c>
      <c r="P335" t="str">
        <f>_xlfn.XLOOKUP(cofee_orders_table[[#This Row],[Customer ID]],customers!$A$2:$A$1001,customers!$I$2:$I$1001,,0)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INDEX(data,MATCH($D336,prod,0),MATCH(I$1,header,0))</f>
        <v>Rob</v>
      </c>
      <c r="J336" t="str">
        <f>INDEX(data,MATCH($D336,prod,0),MATCH(J$1,header,0))</f>
        <v>L</v>
      </c>
      <c r="K336" s="4">
        <f>INDEX(data,MATCH($D336,prod,0),MATCH(K$1,header,0))</f>
        <v>1</v>
      </c>
      <c r="L336" s="5">
        <f>INDEX(data,MATCH($D336,prod,0),MATCH(L$1,header,0))</f>
        <v>11.95</v>
      </c>
      <c r="M336" s="5">
        <f t="shared" si="10"/>
        <v>59.75</v>
      </c>
      <c r="N336" t="str">
        <f t="shared" si="11"/>
        <v>Robusta</v>
      </c>
      <c r="O336" t="str" cm="1">
        <f t="array" ref="O336">_xlfn.IFS(J336="M","MEDIUM",J336="D","DARK",J336="L","LIGHT")</f>
        <v>LIGHT</v>
      </c>
      <c r="P336" t="str">
        <f>_xlfn.XLOOKUP(cofee_orders_table[[#This Row],[Customer ID]],customers!$A$2:$A$1001,customers!$I$2:$I$1001,,0)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INDEX(data,MATCH($D337,prod,0),MATCH(I$1,header,0))</f>
        <v>Lib</v>
      </c>
      <c r="J337" t="str">
        <f>INDEX(data,MATCH($D337,prod,0),MATCH(J$1,header,0))</f>
        <v>L</v>
      </c>
      <c r="K337" s="4">
        <f>INDEX(data,MATCH($D337,prod,0),MATCH(K$1,header,0))</f>
        <v>0.2</v>
      </c>
      <c r="L337" s="5">
        <f>INDEX(data,MATCH($D337,prod,0),MATCH(L$1,header,0))</f>
        <v>4.7549999999999999</v>
      </c>
      <c r="M337" s="5">
        <f t="shared" si="10"/>
        <v>28.53</v>
      </c>
      <c r="N337" t="str">
        <f t="shared" si="11"/>
        <v>Liberica</v>
      </c>
      <c r="O337" t="str" cm="1">
        <f t="array" ref="O337">_xlfn.IFS(J337="M","MEDIUM",J337="D","DARK",J337="L","LIGHT")</f>
        <v>LIGHT</v>
      </c>
      <c r="P337" t="str">
        <f>_xlfn.XLOOKUP(cofee_orders_table[[#This Row],[Customer ID]],customers!$A$2:$A$1001,customers!$I$2:$I$1001,,0)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INDEX(data,MATCH($D338,prod,0),MATCH(I$1,header,0))</f>
        <v>Ara</v>
      </c>
      <c r="J338" t="str">
        <f>INDEX(data,MATCH($D338,prod,0),MATCH(J$1,header,0))</f>
        <v>M</v>
      </c>
      <c r="K338" s="4">
        <f>INDEX(data,MATCH($D338,prod,0),MATCH(K$1,header,0))</f>
        <v>1</v>
      </c>
      <c r="L338" s="5">
        <f>INDEX(data,MATCH($D338,prod,0),MATCH(L$1,header,0))</f>
        <v>11.25</v>
      </c>
      <c r="M338" s="5">
        <f t="shared" si="10"/>
        <v>45</v>
      </c>
      <c r="N338" t="str">
        <f t="shared" si="11"/>
        <v>Arabica</v>
      </c>
      <c r="O338" t="str" cm="1">
        <f t="array" ref="O338">_xlfn.IFS(J338="M","MEDIUM",J338="D","DARK",J338="L","LIGHT")</f>
        <v>MEDIUM</v>
      </c>
      <c r="P338" t="str">
        <f>_xlfn.XLOOKUP(cofee_orders_table[[#This Row],[Customer ID]],customers!$A$2:$A$1001,customers!$I$2:$I$1001,,0)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INDEX(data,MATCH($D339,prod,0),MATCH(I$1,header,0))</f>
        <v>Exc</v>
      </c>
      <c r="J339" t="str">
        <f>INDEX(data,MATCH($D339,prod,0),MATCH(J$1,header,0))</f>
        <v>D</v>
      </c>
      <c r="K339" s="4">
        <f>INDEX(data,MATCH($D339,prod,0),MATCH(K$1,header,0))</f>
        <v>2.5</v>
      </c>
      <c r="L339" s="5">
        <f>INDEX(data,MATCH($D339,prod,0),MATCH(L$1,header,0))</f>
        <v>27.945</v>
      </c>
      <c r="M339" s="5">
        <f t="shared" si="10"/>
        <v>55.89</v>
      </c>
      <c r="N339" t="str">
        <f t="shared" si="11"/>
        <v>Excelsa</v>
      </c>
      <c r="O339" t="str" cm="1">
        <f t="array" ref="O339">_xlfn.IFS(J339="M","MEDIUM",J339="D","DARK",J339="L","LIGHT")</f>
        <v>DARK</v>
      </c>
      <c r="P339" t="str">
        <f>_xlfn.XLOOKUP(cofee_orders_table[[#This Row],[Customer ID]],customers!$A$2:$A$1001,customers!$I$2:$I$1001,,0)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INDEX(data,MATCH($D340,prod,0),MATCH(I$1,header,0))</f>
        <v>Exc</v>
      </c>
      <c r="J340" t="str">
        <f>INDEX(data,MATCH($D340,prod,0),MATCH(J$1,header,0))</f>
        <v>L</v>
      </c>
      <c r="K340" s="4">
        <f>INDEX(data,MATCH($D340,prod,0),MATCH(K$1,header,0))</f>
        <v>1</v>
      </c>
      <c r="L340" s="5">
        <f>INDEX(data,MATCH($D340,prod,0),MATCH(L$1,header,0))</f>
        <v>14.85</v>
      </c>
      <c r="M340" s="5">
        <f t="shared" si="10"/>
        <v>59.4</v>
      </c>
      <c r="N340" t="str">
        <f t="shared" si="11"/>
        <v>Excelsa</v>
      </c>
      <c r="O340" t="str" cm="1">
        <f t="array" ref="O340">_xlfn.IFS(J340="M","MEDIUM",J340="D","DARK",J340="L","LIGHT")</f>
        <v>LIGHT</v>
      </c>
      <c r="P340" t="str">
        <f>_xlfn.XLOOKUP(cofee_orders_table[[#This Row],[Customer ID]],customers!$A$2:$A$1001,customers!$I$2:$I$1001,,0)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INDEX(data,MATCH($D341,prod,0),MATCH(I$1,header,0))</f>
        <v>Exc</v>
      </c>
      <c r="J341" t="str">
        <f>INDEX(data,MATCH($D341,prod,0),MATCH(J$1,header,0))</f>
        <v>D</v>
      </c>
      <c r="K341" s="4">
        <f>INDEX(data,MATCH($D341,prod,0),MATCH(K$1,header,0))</f>
        <v>0.2</v>
      </c>
      <c r="L341" s="5">
        <f>INDEX(data,MATCH($D341,prod,0),MATCH(L$1,header,0))</f>
        <v>3.645</v>
      </c>
      <c r="M341" s="5">
        <f t="shared" si="10"/>
        <v>7.29</v>
      </c>
      <c r="N341" t="str">
        <f t="shared" si="11"/>
        <v>Excelsa</v>
      </c>
      <c r="O341" t="str" cm="1">
        <f t="array" ref="O341">_xlfn.IFS(J341="M","MEDIUM",J341="D","DARK",J341="L","LIGHT")</f>
        <v>DARK</v>
      </c>
      <c r="P341" t="str">
        <f>_xlfn.XLOOKUP(cofee_orders_table[[#This Row],[Customer ID]],customers!$A$2:$A$1001,customers!$I$2:$I$1001,,0)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INDEX(data,MATCH($D342,prod,0),MATCH(I$1,header,0))</f>
        <v>Exc</v>
      </c>
      <c r="J342" t="str">
        <f>INDEX(data,MATCH($D342,prod,0),MATCH(J$1,header,0))</f>
        <v>D</v>
      </c>
      <c r="K342" s="4">
        <f>INDEX(data,MATCH($D342,prod,0),MATCH(K$1,header,0))</f>
        <v>0.5</v>
      </c>
      <c r="L342" s="5">
        <f>INDEX(data,MATCH($D342,prod,0),MATCH(L$1,header,0))</f>
        <v>7.29</v>
      </c>
      <c r="M342" s="5">
        <f t="shared" si="10"/>
        <v>7.29</v>
      </c>
      <c r="N342" t="str">
        <f t="shared" si="11"/>
        <v>Excelsa</v>
      </c>
      <c r="O342" t="str" cm="1">
        <f t="array" ref="O342">_xlfn.IFS(J342="M","MEDIUM",J342="D","DARK",J342="L","LIGHT")</f>
        <v>DARK</v>
      </c>
      <c r="P342" t="str">
        <f>_xlfn.XLOOKUP(cofee_orders_table[[#This Row],[Customer ID]],customers!$A$2:$A$1001,customers!$I$2:$I$1001,,0)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INDEX(data,MATCH($D343,prod,0),MATCH(I$1,header,0))</f>
        <v>Exc</v>
      </c>
      <c r="J343" t="str">
        <f>INDEX(data,MATCH($D343,prod,0),MATCH(J$1,header,0))</f>
        <v>L</v>
      </c>
      <c r="K343" s="4">
        <f>INDEX(data,MATCH($D343,prod,0),MATCH(K$1,header,0))</f>
        <v>0.5</v>
      </c>
      <c r="L343" s="5">
        <f>INDEX(data,MATCH($D343,prod,0),MATCH(L$1,header,0))</f>
        <v>8.91</v>
      </c>
      <c r="M343" s="5">
        <f t="shared" si="10"/>
        <v>17.82</v>
      </c>
      <c r="N343" t="str">
        <f t="shared" si="11"/>
        <v>Excelsa</v>
      </c>
      <c r="O343" t="str" cm="1">
        <f t="array" ref="O343">_xlfn.IFS(J343="M","MEDIUM",J343="D","DARK",J343="L","LIGHT")</f>
        <v>LIGHT</v>
      </c>
      <c r="P343" t="str">
        <f>_xlfn.XLOOKUP(cofee_orders_table[[#This Row],[Customer ID]],customers!$A$2:$A$1001,customers!$I$2:$I$1001,,0)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INDEX(data,MATCH($D344,prod,0),MATCH(I$1,header,0))</f>
        <v>Lib</v>
      </c>
      <c r="J344" t="str">
        <f>INDEX(data,MATCH($D344,prod,0),MATCH(J$1,header,0))</f>
        <v>D</v>
      </c>
      <c r="K344" s="4">
        <f>INDEX(data,MATCH($D344,prod,0),MATCH(K$1,header,0))</f>
        <v>0.5</v>
      </c>
      <c r="L344" s="5">
        <f>INDEX(data,MATCH($D344,prod,0),MATCH(L$1,header,0))</f>
        <v>7.77</v>
      </c>
      <c r="M344" s="5">
        <f t="shared" si="10"/>
        <v>38.849999999999994</v>
      </c>
      <c r="N344" t="str">
        <f t="shared" si="11"/>
        <v>Liberica</v>
      </c>
      <c r="O344" t="str" cm="1">
        <f t="array" ref="O344">_xlfn.IFS(J344="M","MEDIUM",J344="D","DARK",J344="L","LIGHT")</f>
        <v>DARK</v>
      </c>
      <c r="P344" t="str">
        <f>_xlfn.XLOOKUP(cofee_orders_table[[#This Row],[Customer ID]],customers!$A$2:$A$1001,customers!$I$2:$I$1001,,0)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INDEX(data,MATCH($D345,prod,0),MATCH(I$1,header,0))</f>
        <v>Rob</v>
      </c>
      <c r="J345" t="str">
        <f>INDEX(data,MATCH($D345,prod,0),MATCH(J$1,header,0))</f>
        <v>D</v>
      </c>
      <c r="K345" s="4">
        <f>INDEX(data,MATCH($D345,prod,0),MATCH(K$1,header,0))</f>
        <v>0.5</v>
      </c>
      <c r="L345" s="5">
        <f>INDEX(data,MATCH($D345,prod,0),MATCH(L$1,header,0))</f>
        <v>5.3699999999999992</v>
      </c>
      <c r="M345" s="5">
        <f t="shared" si="10"/>
        <v>32.22</v>
      </c>
      <c r="N345" t="str">
        <f t="shared" si="11"/>
        <v>Robusta</v>
      </c>
      <c r="O345" t="str" cm="1">
        <f t="array" ref="O345">_xlfn.IFS(J345="M","MEDIUM",J345="D","DARK",J345="L","LIGHT")</f>
        <v>DARK</v>
      </c>
      <c r="P345" t="str">
        <f>_xlfn.XLOOKUP(cofee_orders_table[[#This Row],[Customer ID]],customers!$A$2:$A$1001,customers!$I$2:$I$1001,,0)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INDEX(data,MATCH($D346,prod,0),MATCH(I$1,header,0))</f>
        <v>Rob</v>
      </c>
      <c r="J346" t="str">
        <f>INDEX(data,MATCH($D346,prod,0),MATCH(J$1,header,0))</f>
        <v>M</v>
      </c>
      <c r="K346" s="4">
        <f>INDEX(data,MATCH($D346,prod,0),MATCH(K$1,header,0))</f>
        <v>1</v>
      </c>
      <c r="L346" s="5">
        <f>INDEX(data,MATCH($D346,prod,0),MATCH(L$1,header,0))</f>
        <v>9.9499999999999993</v>
      </c>
      <c r="M346" s="5">
        <f t="shared" si="10"/>
        <v>19.899999999999999</v>
      </c>
      <c r="N346" t="str">
        <f t="shared" si="11"/>
        <v>Robusta</v>
      </c>
      <c r="O346" t="str" cm="1">
        <f t="array" ref="O346">_xlfn.IFS(J346="M","MEDIUM",J346="D","DARK",J346="L","LIGHT")</f>
        <v>MEDIUM</v>
      </c>
      <c r="P346" t="str">
        <f>_xlfn.XLOOKUP(cofee_orders_table[[#This Row],[Customer ID]],customers!$A$2:$A$1001,customers!$I$2:$I$1001,,0)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INDEX(data,MATCH($D347,prod,0),MATCH(I$1,header,0))</f>
        <v>Rob</v>
      </c>
      <c r="J347" t="str">
        <f>INDEX(data,MATCH($D347,prod,0),MATCH(J$1,header,0))</f>
        <v>L</v>
      </c>
      <c r="K347" s="4">
        <f>INDEX(data,MATCH($D347,prod,0),MATCH(K$1,header,0))</f>
        <v>1</v>
      </c>
      <c r="L347" s="5">
        <f>INDEX(data,MATCH($D347,prod,0),MATCH(L$1,header,0))</f>
        <v>11.95</v>
      </c>
      <c r="M347" s="5">
        <f t="shared" si="10"/>
        <v>59.75</v>
      </c>
      <c r="N347" t="str">
        <f t="shared" si="11"/>
        <v>Robusta</v>
      </c>
      <c r="O347" t="str" cm="1">
        <f t="array" ref="O347">_xlfn.IFS(J347="M","MEDIUM",J347="D","DARK",J347="L","LIGHT")</f>
        <v>LIGHT</v>
      </c>
      <c r="P347" t="str">
        <f>_xlfn.XLOOKUP(cofee_orders_table[[#This Row],[Customer ID]],customers!$A$2:$A$1001,customers!$I$2:$I$1001,,0)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INDEX(data,MATCH($D348,prod,0),MATCH(I$1,header,0))</f>
        <v>Ara</v>
      </c>
      <c r="J348" t="str">
        <f>INDEX(data,MATCH($D348,prod,0),MATCH(J$1,header,0))</f>
        <v>L</v>
      </c>
      <c r="K348" s="4">
        <f>INDEX(data,MATCH($D348,prod,0),MATCH(K$1,header,0))</f>
        <v>0.5</v>
      </c>
      <c r="L348" s="5">
        <f>INDEX(data,MATCH($D348,prod,0),MATCH(L$1,header,0))</f>
        <v>7.77</v>
      </c>
      <c r="M348" s="5">
        <f t="shared" si="10"/>
        <v>23.31</v>
      </c>
      <c r="N348" t="str">
        <f t="shared" si="11"/>
        <v>Arabica</v>
      </c>
      <c r="O348" t="str" cm="1">
        <f t="array" ref="O348">_xlfn.IFS(J348="M","MEDIUM",J348="D","DARK",J348="L","LIGHT")</f>
        <v>LIGHT</v>
      </c>
      <c r="P348" t="str">
        <f>_xlfn.XLOOKUP(cofee_orders_table[[#This Row],[Customer ID]],customers!$A$2:$A$1001,customers!$I$2:$I$1001,,0)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INDEX(data,MATCH($D349,prod,0),MATCH(I$1,header,0))</f>
        <v>Lib</v>
      </c>
      <c r="J349" t="str">
        <f>INDEX(data,MATCH($D349,prod,0),MATCH(J$1,header,0))</f>
        <v>M</v>
      </c>
      <c r="K349" s="4">
        <f>INDEX(data,MATCH($D349,prod,0),MATCH(K$1,header,0))</f>
        <v>1</v>
      </c>
      <c r="L349" s="5">
        <f>INDEX(data,MATCH($D349,prod,0),MATCH(L$1,header,0))</f>
        <v>14.55</v>
      </c>
      <c r="M349" s="5">
        <f t="shared" si="10"/>
        <v>43.650000000000006</v>
      </c>
      <c r="N349" t="str">
        <f t="shared" si="11"/>
        <v>Liberica</v>
      </c>
      <c r="O349" t="str" cm="1">
        <f t="array" ref="O349">_xlfn.IFS(J349="M","MEDIUM",J349="D","DARK",J349="L","LIGHT")</f>
        <v>MEDIUM</v>
      </c>
      <c r="P349" t="str">
        <f>_xlfn.XLOOKUP(cofee_orders_table[[#This Row],[Customer ID]],customers!$A$2:$A$1001,customers!$I$2:$I$1001,,0)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INDEX(data,MATCH($D350,prod,0),MATCH(I$1,header,0))</f>
        <v>Exc</v>
      </c>
      <c r="J350" t="str">
        <f>INDEX(data,MATCH($D350,prod,0),MATCH(J$1,header,0))</f>
        <v>L</v>
      </c>
      <c r="K350" s="4">
        <f>INDEX(data,MATCH($D350,prod,0),MATCH(K$1,header,0))</f>
        <v>2.5</v>
      </c>
      <c r="L350" s="5">
        <f>INDEX(data,MATCH($D350,prod,0),MATCH(L$1,header,0))</f>
        <v>34.154999999999994</v>
      </c>
      <c r="M350" s="5">
        <f t="shared" si="10"/>
        <v>204.92999999999995</v>
      </c>
      <c r="N350" t="str">
        <f t="shared" si="11"/>
        <v>Excelsa</v>
      </c>
      <c r="O350" t="str" cm="1">
        <f t="array" ref="O350">_xlfn.IFS(J350="M","MEDIUM",J350="D","DARK",J350="L","LIGHT")</f>
        <v>LIGHT</v>
      </c>
      <c r="P350" t="str">
        <f>_xlfn.XLOOKUP(cofee_orders_table[[#This Row],[Customer ID]],customers!$A$2:$A$1001,customers!$I$2:$I$1001,,0)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INDEX(data,MATCH($D351,prod,0),MATCH(I$1,header,0))</f>
        <v>Rob</v>
      </c>
      <c r="J351" t="str">
        <f>INDEX(data,MATCH($D351,prod,0),MATCH(J$1,header,0))</f>
        <v>L</v>
      </c>
      <c r="K351" s="4">
        <f>INDEX(data,MATCH($D351,prod,0),MATCH(K$1,header,0))</f>
        <v>0.2</v>
      </c>
      <c r="L351" s="5">
        <f>INDEX(data,MATCH($D351,prod,0),MATCH(L$1,header,0))</f>
        <v>3.5849999999999995</v>
      </c>
      <c r="M351" s="5">
        <f t="shared" si="10"/>
        <v>14.339999999999998</v>
      </c>
      <c r="N351" t="str">
        <f t="shared" si="11"/>
        <v>Robusta</v>
      </c>
      <c r="O351" t="str" cm="1">
        <f t="array" ref="O351">_xlfn.IFS(J351="M","MEDIUM",J351="D","DARK",J351="L","LIGHT")</f>
        <v>LIGHT</v>
      </c>
      <c r="P351" t="str">
        <f>_xlfn.XLOOKUP(cofee_orders_table[[#This Row],[Customer ID]],customers!$A$2:$A$1001,customers!$I$2:$I$1001,,0)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INDEX(data,MATCH($D352,prod,0),MATCH(I$1,header,0))</f>
        <v>Ara</v>
      </c>
      <c r="J352" t="str">
        <f>INDEX(data,MATCH($D352,prod,0),MATCH(J$1,header,0))</f>
        <v>D</v>
      </c>
      <c r="K352" s="4">
        <f>INDEX(data,MATCH($D352,prod,0),MATCH(K$1,header,0))</f>
        <v>0.5</v>
      </c>
      <c r="L352" s="5">
        <f>INDEX(data,MATCH($D352,prod,0),MATCH(L$1,header,0))</f>
        <v>5.97</v>
      </c>
      <c r="M352" s="5">
        <f t="shared" si="10"/>
        <v>23.88</v>
      </c>
      <c r="N352" t="str">
        <f t="shared" si="11"/>
        <v>Arabica</v>
      </c>
      <c r="O352" t="str" cm="1">
        <f t="array" ref="O352">_xlfn.IFS(J352="M","MEDIUM",J352="D","DARK",J352="L","LIGHT")</f>
        <v>DARK</v>
      </c>
      <c r="P352" t="str">
        <f>_xlfn.XLOOKUP(cofee_orders_table[[#This Row],[Customer ID]],customers!$A$2:$A$1001,customers!$I$2:$I$1001,,0)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INDEX(data,MATCH($D353,prod,0),MATCH(I$1,header,0))</f>
        <v>Ara</v>
      </c>
      <c r="J353" t="str">
        <f>INDEX(data,MATCH($D353,prod,0),MATCH(J$1,header,0))</f>
        <v>M</v>
      </c>
      <c r="K353" s="4">
        <f>INDEX(data,MATCH($D353,prod,0),MATCH(K$1,header,0))</f>
        <v>1</v>
      </c>
      <c r="L353" s="5">
        <f>INDEX(data,MATCH($D353,prod,0),MATCH(L$1,header,0))</f>
        <v>11.25</v>
      </c>
      <c r="M353" s="5">
        <f t="shared" si="10"/>
        <v>22.5</v>
      </c>
      <c r="N353" t="str">
        <f t="shared" si="11"/>
        <v>Arabica</v>
      </c>
      <c r="O353" t="str" cm="1">
        <f t="array" ref="O353">_xlfn.IFS(J353="M","MEDIUM",J353="D","DARK",J353="L","LIGHT")</f>
        <v>MEDIUM</v>
      </c>
      <c r="P353" t="str">
        <f>_xlfn.XLOOKUP(cofee_orders_table[[#This Row],[Customer ID]],customers!$A$2:$A$1001,customers!$I$2:$I$1001,,0)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INDEX(data,MATCH($D354,prod,0),MATCH(I$1,header,0))</f>
        <v>Exc</v>
      </c>
      <c r="J354" t="str">
        <f>INDEX(data,MATCH($D354,prod,0),MATCH(J$1,header,0))</f>
        <v>D</v>
      </c>
      <c r="K354" s="4">
        <f>INDEX(data,MATCH($D354,prod,0),MATCH(K$1,header,0))</f>
        <v>0.5</v>
      </c>
      <c r="L354" s="5">
        <f>INDEX(data,MATCH($D354,prod,0),MATCH(L$1,header,0))</f>
        <v>7.29</v>
      </c>
      <c r="M354" s="5">
        <f t="shared" si="10"/>
        <v>36.450000000000003</v>
      </c>
      <c r="N354" t="str">
        <f t="shared" si="11"/>
        <v>Excelsa</v>
      </c>
      <c r="O354" t="str" cm="1">
        <f t="array" ref="O354">_xlfn.IFS(J354="M","MEDIUM",J354="D","DARK",J354="L","LIGHT")</f>
        <v>DARK</v>
      </c>
      <c r="P354" t="str">
        <f>_xlfn.XLOOKUP(cofee_orders_table[[#This Row],[Customer ID]],customers!$A$2:$A$1001,customers!$I$2:$I$1001,,0)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INDEX(data,MATCH($D355,prod,0),MATCH(I$1,header,0))</f>
        <v>Ara</v>
      </c>
      <c r="J355" t="str">
        <f>INDEX(data,MATCH($D355,prod,0),MATCH(J$1,header,0))</f>
        <v>M</v>
      </c>
      <c r="K355" s="4">
        <f>INDEX(data,MATCH($D355,prod,0),MATCH(K$1,header,0))</f>
        <v>0.5</v>
      </c>
      <c r="L355" s="5">
        <f>INDEX(data,MATCH($D355,prod,0),MATCH(L$1,header,0))</f>
        <v>6.75</v>
      </c>
      <c r="M355" s="5">
        <f t="shared" si="10"/>
        <v>27</v>
      </c>
      <c r="N355" t="str">
        <f t="shared" si="11"/>
        <v>Arabica</v>
      </c>
      <c r="O355" t="str" cm="1">
        <f t="array" ref="O355">_xlfn.IFS(J355="M","MEDIUM",J355="D","DARK",J355="L","LIGHT")</f>
        <v>MEDIUM</v>
      </c>
      <c r="P355" t="str">
        <f>_xlfn.XLOOKUP(cofee_orders_table[[#This Row],[Customer ID]],customers!$A$2:$A$1001,customers!$I$2:$I$1001,,0)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INDEX(data,MATCH($D356,prod,0),MATCH(I$1,header,0))</f>
        <v>Ara</v>
      </c>
      <c r="J356" t="str">
        <f>INDEX(data,MATCH($D356,prod,0),MATCH(J$1,header,0))</f>
        <v>M</v>
      </c>
      <c r="K356" s="4">
        <f>INDEX(data,MATCH($D356,prod,0),MATCH(K$1,header,0))</f>
        <v>2.5</v>
      </c>
      <c r="L356" s="5">
        <f>INDEX(data,MATCH($D356,prod,0),MATCH(L$1,header,0))</f>
        <v>25.874999999999996</v>
      </c>
      <c r="M356" s="5">
        <f t="shared" si="10"/>
        <v>155.24999999999997</v>
      </c>
      <c r="N356" t="str">
        <f t="shared" si="11"/>
        <v>Arabica</v>
      </c>
      <c r="O356" t="str" cm="1">
        <f t="array" ref="O356">_xlfn.IFS(J356="M","MEDIUM",J356="D","DARK",J356="L","LIGHT")</f>
        <v>MEDIUM</v>
      </c>
      <c r="P356" t="str">
        <f>_xlfn.XLOOKUP(cofee_orders_table[[#This Row],[Customer ID]],customers!$A$2:$A$1001,customers!$I$2:$I$1001,,0)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INDEX(data,MATCH($D357,prod,0),MATCH(I$1,header,0))</f>
        <v>Ara</v>
      </c>
      <c r="J357" t="str">
        <f>INDEX(data,MATCH($D357,prod,0),MATCH(J$1,header,0))</f>
        <v>D</v>
      </c>
      <c r="K357" s="4">
        <f>INDEX(data,MATCH($D357,prod,0),MATCH(K$1,header,0))</f>
        <v>2.5</v>
      </c>
      <c r="L357" s="5">
        <f>INDEX(data,MATCH($D357,prod,0),MATCH(L$1,header,0))</f>
        <v>22.884999999999998</v>
      </c>
      <c r="M357" s="5">
        <f t="shared" si="10"/>
        <v>114.42499999999998</v>
      </c>
      <c r="N357" t="str">
        <f t="shared" si="11"/>
        <v>Arabica</v>
      </c>
      <c r="O357" t="str" cm="1">
        <f t="array" ref="O357">_xlfn.IFS(J357="M","MEDIUM",J357="D","DARK",J357="L","LIGHT")</f>
        <v>DARK</v>
      </c>
      <c r="P357" t="str">
        <f>_xlfn.XLOOKUP(cofee_orders_table[[#This Row],[Customer ID]],customers!$A$2:$A$1001,customers!$I$2:$I$1001,,0)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INDEX(data,MATCH($D358,prod,0),MATCH(I$1,header,0))</f>
        <v>Lib</v>
      </c>
      <c r="J358" t="str">
        <f>INDEX(data,MATCH($D358,prod,0),MATCH(J$1,header,0))</f>
        <v>D</v>
      </c>
      <c r="K358" s="4">
        <f>INDEX(data,MATCH($D358,prod,0),MATCH(K$1,header,0))</f>
        <v>1</v>
      </c>
      <c r="L358" s="5">
        <f>INDEX(data,MATCH($D358,prod,0),MATCH(L$1,header,0))</f>
        <v>12.95</v>
      </c>
      <c r="M358" s="5">
        <f t="shared" si="10"/>
        <v>51.8</v>
      </c>
      <c r="N358" t="str">
        <f t="shared" si="11"/>
        <v>Liberica</v>
      </c>
      <c r="O358" t="str" cm="1">
        <f t="array" ref="O358">_xlfn.IFS(J358="M","MEDIUM",J358="D","DARK",J358="L","LIGHT")</f>
        <v>DARK</v>
      </c>
      <c r="P358" t="str">
        <f>_xlfn.XLOOKUP(cofee_orders_table[[#This Row],[Customer ID]],customers!$A$2:$A$1001,customers!$I$2:$I$1001,,0)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INDEX(data,MATCH($D359,prod,0),MATCH(I$1,header,0))</f>
        <v>Ara</v>
      </c>
      <c r="J359" t="str">
        <f>INDEX(data,MATCH($D359,prod,0),MATCH(J$1,header,0))</f>
        <v>M</v>
      </c>
      <c r="K359" s="4">
        <f>INDEX(data,MATCH($D359,prod,0),MATCH(K$1,header,0))</f>
        <v>2.5</v>
      </c>
      <c r="L359" s="5">
        <f>INDEX(data,MATCH($D359,prod,0),MATCH(L$1,header,0))</f>
        <v>25.874999999999996</v>
      </c>
      <c r="M359" s="5">
        <f t="shared" si="10"/>
        <v>155.24999999999997</v>
      </c>
      <c r="N359" t="str">
        <f t="shared" si="11"/>
        <v>Arabica</v>
      </c>
      <c r="O359" t="str" cm="1">
        <f t="array" ref="O359">_xlfn.IFS(J359="M","MEDIUM",J359="D","DARK",J359="L","LIGHT")</f>
        <v>MEDIUM</v>
      </c>
      <c r="P359" t="str">
        <f>_xlfn.XLOOKUP(cofee_orders_table[[#This Row],[Customer ID]],customers!$A$2:$A$1001,customers!$I$2:$I$1001,,0)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INDEX(data,MATCH($D360,prod,0),MATCH(I$1,header,0))</f>
        <v>Ara</v>
      </c>
      <c r="J360" t="str">
        <f>INDEX(data,MATCH($D360,prod,0),MATCH(J$1,header,0))</f>
        <v>L</v>
      </c>
      <c r="K360" s="4">
        <f>INDEX(data,MATCH($D360,prod,0),MATCH(K$1,header,0))</f>
        <v>2.5</v>
      </c>
      <c r="L360" s="5">
        <f>INDEX(data,MATCH($D360,prod,0),MATCH(L$1,header,0))</f>
        <v>29.784999999999997</v>
      </c>
      <c r="M360" s="5">
        <f t="shared" si="10"/>
        <v>29.784999999999997</v>
      </c>
      <c r="N360" t="str">
        <f t="shared" si="11"/>
        <v>Arabica</v>
      </c>
      <c r="O360" t="str" cm="1">
        <f t="array" ref="O360">_xlfn.IFS(J360="M","MEDIUM",J360="D","DARK",J360="L","LIGHT")</f>
        <v>LIGHT</v>
      </c>
      <c r="P360" t="str">
        <f>_xlfn.XLOOKUP(cofee_orders_table[[#This Row],[Customer ID]],customers!$A$2:$A$1001,customers!$I$2:$I$1001,,0)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INDEX(data,MATCH($D361,prod,0),MATCH(I$1,header,0))</f>
        <v>Rob</v>
      </c>
      <c r="J361" t="str">
        <f>INDEX(data,MATCH($D361,prod,0),MATCH(J$1,header,0))</f>
        <v>L</v>
      </c>
      <c r="K361" s="4">
        <f>INDEX(data,MATCH($D361,prod,0),MATCH(K$1,header,0))</f>
        <v>0.2</v>
      </c>
      <c r="L361" s="5">
        <f>INDEX(data,MATCH($D361,prod,0),MATCH(L$1,header,0))</f>
        <v>3.5849999999999995</v>
      </c>
      <c r="M361" s="5">
        <f t="shared" si="10"/>
        <v>21.509999999999998</v>
      </c>
      <c r="N361" t="str">
        <f t="shared" si="11"/>
        <v>Robusta</v>
      </c>
      <c r="O361" t="str" cm="1">
        <f t="array" ref="O361">_xlfn.IFS(J361="M","MEDIUM",J361="D","DARK",J361="L","LIGHT")</f>
        <v>LIGHT</v>
      </c>
      <c r="P361" t="str">
        <f>_xlfn.XLOOKUP(cofee_orders_table[[#This Row],[Customer ID]],customers!$A$2:$A$1001,customers!$I$2:$I$1001,,0)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INDEX(data,MATCH($D362,prod,0),MATCH(I$1,header,0))</f>
        <v>Rob</v>
      </c>
      <c r="J362" t="str">
        <f>INDEX(data,MATCH($D362,prod,0),MATCH(J$1,header,0))</f>
        <v>D</v>
      </c>
      <c r="K362" s="4">
        <f>INDEX(data,MATCH($D362,prod,0),MATCH(K$1,header,0))</f>
        <v>2.5</v>
      </c>
      <c r="L362" s="5">
        <f>INDEX(data,MATCH($D362,prod,0),MATCH(L$1,header,0))</f>
        <v>20.584999999999997</v>
      </c>
      <c r="M362" s="5">
        <f t="shared" si="10"/>
        <v>41.169999999999995</v>
      </c>
      <c r="N362" t="str">
        <f t="shared" si="11"/>
        <v>Robusta</v>
      </c>
      <c r="O362" t="str" cm="1">
        <f t="array" ref="O362">_xlfn.IFS(J362="M","MEDIUM",J362="D","DARK",J362="L","LIGHT")</f>
        <v>DARK</v>
      </c>
      <c r="P362" t="str">
        <f>_xlfn.XLOOKUP(cofee_orders_table[[#This Row],[Customer ID]],customers!$A$2:$A$1001,customers!$I$2:$I$1001,,0)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INDEX(data,MATCH($D363,prod,0),MATCH(I$1,header,0))</f>
        <v>Rob</v>
      </c>
      <c r="J363" t="str">
        <f>INDEX(data,MATCH($D363,prod,0),MATCH(J$1,header,0))</f>
        <v>M</v>
      </c>
      <c r="K363" s="4">
        <f>INDEX(data,MATCH($D363,prod,0),MATCH(K$1,header,0))</f>
        <v>0.5</v>
      </c>
      <c r="L363" s="5">
        <f>INDEX(data,MATCH($D363,prod,0),MATCH(L$1,header,0))</f>
        <v>5.97</v>
      </c>
      <c r="M363" s="5">
        <f t="shared" si="10"/>
        <v>5.97</v>
      </c>
      <c r="N363" t="str">
        <f t="shared" si="11"/>
        <v>Robusta</v>
      </c>
      <c r="O363" t="str" cm="1">
        <f t="array" ref="O363">_xlfn.IFS(J363="M","MEDIUM",J363="D","DARK",J363="L","LIGHT")</f>
        <v>MEDIUM</v>
      </c>
      <c r="P363" t="str">
        <f>_xlfn.XLOOKUP(cofee_orders_table[[#This Row],[Customer ID]],customers!$A$2:$A$1001,customers!$I$2:$I$1001,,0)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INDEX(data,MATCH($D364,prod,0),MATCH(I$1,header,0))</f>
        <v>Exc</v>
      </c>
      <c r="J364" t="str">
        <f>INDEX(data,MATCH($D364,prod,0),MATCH(J$1,header,0))</f>
        <v>L</v>
      </c>
      <c r="K364" s="4">
        <f>INDEX(data,MATCH($D364,prod,0),MATCH(K$1,header,0))</f>
        <v>1</v>
      </c>
      <c r="L364" s="5">
        <f>INDEX(data,MATCH($D364,prod,0),MATCH(L$1,header,0))</f>
        <v>14.85</v>
      </c>
      <c r="M364" s="5">
        <f t="shared" si="10"/>
        <v>74.25</v>
      </c>
      <c r="N364" t="str">
        <f t="shared" si="11"/>
        <v>Excelsa</v>
      </c>
      <c r="O364" t="str" cm="1">
        <f t="array" ref="O364">_xlfn.IFS(J364="M","MEDIUM",J364="D","DARK",J364="L","LIGHT")</f>
        <v>LIGHT</v>
      </c>
      <c r="P364" t="str">
        <f>_xlfn.XLOOKUP(cofee_orders_table[[#This Row],[Customer ID]],customers!$A$2:$A$1001,customers!$I$2:$I$1001,,0)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INDEX(data,MATCH($D365,prod,0),MATCH(I$1,header,0))</f>
        <v>Lib</v>
      </c>
      <c r="J365" t="str">
        <f>INDEX(data,MATCH($D365,prod,0),MATCH(J$1,header,0))</f>
        <v>M</v>
      </c>
      <c r="K365" s="4">
        <f>INDEX(data,MATCH($D365,prod,0),MATCH(K$1,header,0))</f>
        <v>1</v>
      </c>
      <c r="L365" s="5">
        <f>INDEX(data,MATCH($D365,prod,0),MATCH(L$1,header,0))</f>
        <v>14.55</v>
      </c>
      <c r="M365" s="5">
        <f t="shared" si="10"/>
        <v>87.300000000000011</v>
      </c>
      <c r="N365" t="str">
        <f t="shared" si="11"/>
        <v>Liberica</v>
      </c>
      <c r="O365" t="str" cm="1">
        <f t="array" ref="O365">_xlfn.IFS(J365="M","MEDIUM",J365="D","DARK",J365="L","LIGHT")</f>
        <v>MEDIUM</v>
      </c>
      <c r="P365" t="str">
        <f>_xlfn.XLOOKUP(cofee_orders_table[[#This Row],[Customer ID]],customers!$A$2:$A$1001,customers!$I$2:$I$1001,,0)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INDEX(data,MATCH($D366,prod,0),MATCH(I$1,header,0))</f>
        <v>Exc</v>
      </c>
      <c r="J366" t="str">
        <f>INDEX(data,MATCH($D366,prod,0),MATCH(J$1,header,0))</f>
        <v>D</v>
      </c>
      <c r="K366" s="4">
        <f>INDEX(data,MATCH($D366,prod,0),MATCH(K$1,header,0))</f>
        <v>1</v>
      </c>
      <c r="L366" s="5">
        <f>INDEX(data,MATCH($D366,prod,0),MATCH(L$1,header,0))</f>
        <v>12.15</v>
      </c>
      <c r="M366" s="5">
        <f t="shared" si="10"/>
        <v>72.900000000000006</v>
      </c>
      <c r="N366" t="str">
        <f t="shared" si="11"/>
        <v>Excelsa</v>
      </c>
      <c r="O366" t="str" cm="1">
        <f t="array" ref="O366">_xlfn.IFS(J366="M","MEDIUM",J366="D","DARK",J366="L","LIGHT")</f>
        <v>DARK</v>
      </c>
      <c r="P366" t="str">
        <f>_xlfn.XLOOKUP(cofee_orders_table[[#This Row],[Customer ID]],customers!$A$2:$A$1001,customers!$I$2:$I$1001,,0)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INDEX(data,MATCH($D367,prod,0),MATCH(I$1,header,0))</f>
        <v>Lib</v>
      </c>
      <c r="J367" t="str">
        <f>INDEX(data,MATCH($D367,prod,0),MATCH(J$1,header,0))</f>
        <v>D</v>
      </c>
      <c r="K367" s="4">
        <f>INDEX(data,MATCH($D367,prod,0),MATCH(K$1,header,0))</f>
        <v>0.5</v>
      </c>
      <c r="L367" s="5">
        <f>INDEX(data,MATCH($D367,prod,0),MATCH(L$1,header,0))</f>
        <v>7.77</v>
      </c>
      <c r="M367" s="5">
        <f t="shared" si="10"/>
        <v>7.77</v>
      </c>
      <c r="N367" t="str">
        <f t="shared" si="11"/>
        <v>Liberica</v>
      </c>
      <c r="O367" t="str" cm="1">
        <f t="array" ref="O367">_xlfn.IFS(J367="M","MEDIUM",J367="D","DARK",J367="L","LIGHT")</f>
        <v>DARK</v>
      </c>
      <c r="P367" t="str">
        <f>_xlfn.XLOOKUP(cofee_orders_table[[#This Row],[Customer ID]],customers!$A$2:$A$1001,customers!$I$2:$I$1001,,0)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INDEX(data,MATCH($D368,prod,0),MATCH(I$1,header,0))</f>
        <v>Exc</v>
      </c>
      <c r="J368" t="str">
        <f>INDEX(data,MATCH($D368,prod,0),MATCH(J$1,header,0))</f>
        <v>D</v>
      </c>
      <c r="K368" s="4">
        <f>INDEX(data,MATCH($D368,prod,0),MATCH(K$1,header,0))</f>
        <v>0.5</v>
      </c>
      <c r="L368" s="5">
        <f>INDEX(data,MATCH($D368,prod,0),MATCH(L$1,header,0))</f>
        <v>7.29</v>
      </c>
      <c r="M368" s="5">
        <f t="shared" si="10"/>
        <v>43.74</v>
      </c>
      <c r="N368" t="str">
        <f t="shared" si="11"/>
        <v>Excelsa</v>
      </c>
      <c r="O368" t="str" cm="1">
        <f t="array" ref="O368">_xlfn.IFS(J368="M","MEDIUM",J368="D","DARK",J368="L","LIGHT")</f>
        <v>DARK</v>
      </c>
      <c r="P368" t="str">
        <f>_xlfn.XLOOKUP(cofee_orders_table[[#This Row],[Customer ID]],customers!$A$2:$A$1001,customers!$I$2:$I$1001,,0)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INDEX(data,MATCH($D369,prod,0),MATCH(I$1,header,0))</f>
        <v>Lib</v>
      </c>
      <c r="J369" t="str">
        <f>INDEX(data,MATCH($D369,prod,0),MATCH(J$1,header,0))</f>
        <v>M</v>
      </c>
      <c r="K369" s="4">
        <f>INDEX(data,MATCH($D369,prod,0),MATCH(K$1,header,0))</f>
        <v>0.2</v>
      </c>
      <c r="L369" s="5">
        <f>INDEX(data,MATCH($D369,prod,0),MATCH(L$1,header,0))</f>
        <v>4.3650000000000002</v>
      </c>
      <c r="M369" s="5">
        <f t="shared" si="10"/>
        <v>8.73</v>
      </c>
      <c r="N369" t="str">
        <f t="shared" si="11"/>
        <v>Liberica</v>
      </c>
      <c r="O369" t="str" cm="1">
        <f t="array" ref="O369">_xlfn.IFS(J369="M","MEDIUM",J369="D","DARK",J369="L","LIGHT")</f>
        <v>MEDIUM</v>
      </c>
      <c r="P369" t="str">
        <f>_xlfn.XLOOKUP(cofee_orders_table[[#This Row],[Customer ID]],customers!$A$2:$A$1001,customers!$I$2:$I$1001,,0)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INDEX(data,MATCH($D370,prod,0),MATCH(I$1,header,0))</f>
        <v>Exc</v>
      </c>
      <c r="J370" t="str">
        <f>INDEX(data,MATCH($D370,prod,0),MATCH(J$1,header,0))</f>
        <v>M</v>
      </c>
      <c r="K370" s="4">
        <f>INDEX(data,MATCH($D370,prod,0),MATCH(K$1,header,0))</f>
        <v>2.5</v>
      </c>
      <c r="L370" s="5">
        <f>INDEX(data,MATCH($D370,prod,0),MATCH(L$1,header,0))</f>
        <v>31.624999999999996</v>
      </c>
      <c r="M370" s="5">
        <f t="shared" si="10"/>
        <v>63.249999999999993</v>
      </c>
      <c r="N370" t="str">
        <f t="shared" si="11"/>
        <v>Excelsa</v>
      </c>
      <c r="O370" t="str" cm="1">
        <f t="array" ref="O370">_xlfn.IFS(J370="M","MEDIUM",J370="D","DARK",J370="L","LIGHT")</f>
        <v>MEDIUM</v>
      </c>
      <c r="P370" t="str">
        <f>_xlfn.XLOOKUP(cofee_orders_table[[#This Row],[Customer ID]],customers!$A$2:$A$1001,customers!$I$2:$I$1001,,0)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INDEX(data,MATCH($D371,prod,0),MATCH(I$1,header,0))</f>
        <v>Exc</v>
      </c>
      <c r="J371" t="str">
        <f>INDEX(data,MATCH($D371,prod,0),MATCH(J$1,header,0))</f>
        <v>L</v>
      </c>
      <c r="K371" s="4">
        <f>INDEX(data,MATCH($D371,prod,0),MATCH(K$1,header,0))</f>
        <v>0.5</v>
      </c>
      <c r="L371" s="5">
        <f>INDEX(data,MATCH($D371,prod,0),MATCH(L$1,header,0))</f>
        <v>8.91</v>
      </c>
      <c r="M371" s="5">
        <f t="shared" si="10"/>
        <v>8.91</v>
      </c>
      <c r="N371" t="str">
        <f t="shared" si="11"/>
        <v>Excelsa</v>
      </c>
      <c r="O371" t="str" cm="1">
        <f t="array" ref="O371">_xlfn.IFS(J371="M","MEDIUM",J371="D","DARK",J371="L","LIGHT")</f>
        <v>LIGHT</v>
      </c>
      <c r="P371" t="str">
        <f>_xlfn.XLOOKUP(cofee_orders_table[[#This Row],[Customer ID]],customers!$A$2:$A$1001,customers!$I$2:$I$1001,,0)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INDEX(data,MATCH($D372,prod,0),MATCH(I$1,header,0))</f>
        <v>Exc</v>
      </c>
      <c r="J372" t="str">
        <f>INDEX(data,MATCH($D372,prod,0),MATCH(J$1,header,0))</f>
        <v>D</v>
      </c>
      <c r="K372" s="4">
        <f>INDEX(data,MATCH($D372,prod,0),MATCH(K$1,header,0))</f>
        <v>1</v>
      </c>
      <c r="L372" s="5">
        <f>INDEX(data,MATCH($D372,prod,0),MATCH(L$1,header,0))</f>
        <v>12.15</v>
      </c>
      <c r="M372" s="5">
        <f t="shared" si="10"/>
        <v>24.3</v>
      </c>
      <c r="N372" t="str">
        <f t="shared" si="11"/>
        <v>Excelsa</v>
      </c>
      <c r="O372" t="str" cm="1">
        <f t="array" ref="O372">_xlfn.IFS(J372="M","MEDIUM",J372="D","DARK",J372="L","LIGHT")</f>
        <v>DARK</v>
      </c>
      <c r="P372" t="str">
        <f>_xlfn.XLOOKUP(cofee_orders_table[[#This Row],[Customer ID]],customers!$A$2:$A$1001,customers!$I$2:$I$1001,,0)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INDEX(data,MATCH($D373,prod,0),MATCH(I$1,header,0))</f>
        <v>Ara</v>
      </c>
      <c r="J373" t="str">
        <f>INDEX(data,MATCH($D373,prod,0),MATCH(J$1,header,0))</f>
        <v>L</v>
      </c>
      <c r="K373" s="4">
        <f>INDEX(data,MATCH($D373,prod,0),MATCH(K$1,header,0))</f>
        <v>0.5</v>
      </c>
      <c r="L373" s="5">
        <f>INDEX(data,MATCH($D373,prod,0),MATCH(L$1,header,0))</f>
        <v>7.77</v>
      </c>
      <c r="M373" s="5">
        <f t="shared" si="10"/>
        <v>46.62</v>
      </c>
      <c r="N373" t="str">
        <f t="shared" si="11"/>
        <v>Arabica</v>
      </c>
      <c r="O373" t="str" cm="1">
        <f t="array" ref="O373">_xlfn.IFS(J373="M","MEDIUM",J373="D","DARK",J373="L","LIGHT")</f>
        <v>LIGHT</v>
      </c>
      <c r="P373" t="str">
        <f>_xlfn.XLOOKUP(cofee_orders_table[[#This Row],[Customer ID]],customers!$A$2:$A$1001,customers!$I$2:$I$1001,,0)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INDEX(data,MATCH($D374,prod,0),MATCH(I$1,header,0))</f>
        <v>Rob</v>
      </c>
      <c r="J374" t="str">
        <f>INDEX(data,MATCH($D374,prod,0),MATCH(J$1,header,0))</f>
        <v>L</v>
      </c>
      <c r="K374" s="4">
        <f>INDEX(data,MATCH($D374,prod,0),MATCH(K$1,header,0))</f>
        <v>0.5</v>
      </c>
      <c r="L374" s="5">
        <f>INDEX(data,MATCH($D374,prod,0),MATCH(L$1,header,0))</f>
        <v>7.169999999999999</v>
      </c>
      <c r="M374" s="5">
        <f t="shared" si="10"/>
        <v>43.019999999999996</v>
      </c>
      <c r="N374" t="str">
        <f t="shared" si="11"/>
        <v>Robusta</v>
      </c>
      <c r="O374" t="str" cm="1">
        <f t="array" ref="O374">_xlfn.IFS(J374="M","MEDIUM",J374="D","DARK",J374="L","LIGHT")</f>
        <v>LIGHT</v>
      </c>
      <c r="P374" t="str">
        <f>_xlfn.XLOOKUP(cofee_orders_table[[#This Row],[Customer ID]],customers!$A$2:$A$1001,customers!$I$2:$I$1001,,0)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INDEX(data,MATCH($D375,prod,0),MATCH(I$1,header,0))</f>
        <v>Ara</v>
      </c>
      <c r="J375" t="str">
        <f>INDEX(data,MATCH($D375,prod,0),MATCH(J$1,header,0))</f>
        <v>D</v>
      </c>
      <c r="K375" s="4">
        <f>INDEX(data,MATCH($D375,prod,0),MATCH(K$1,header,0))</f>
        <v>0.5</v>
      </c>
      <c r="L375" s="5">
        <f>INDEX(data,MATCH($D375,prod,0),MATCH(L$1,header,0))</f>
        <v>5.97</v>
      </c>
      <c r="M375" s="5">
        <f t="shared" si="10"/>
        <v>17.91</v>
      </c>
      <c r="N375" t="str">
        <f t="shared" si="11"/>
        <v>Arabica</v>
      </c>
      <c r="O375" t="str" cm="1">
        <f t="array" ref="O375">_xlfn.IFS(J375="M","MEDIUM",J375="D","DARK",J375="L","LIGHT")</f>
        <v>DARK</v>
      </c>
      <c r="P375" t="str">
        <f>_xlfn.XLOOKUP(cofee_orders_table[[#This Row],[Customer ID]],customers!$A$2:$A$1001,customers!$I$2:$I$1001,,0)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INDEX(data,MATCH($D376,prod,0),MATCH(I$1,header,0))</f>
        <v>Lib</v>
      </c>
      <c r="J376" t="str">
        <f>INDEX(data,MATCH($D376,prod,0),MATCH(J$1,header,0))</f>
        <v>L</v>
      </c>
      <c r="K376" s="4">
        <f>INDEX(data,MATCH($D376,prod,0),MATCH(K$1,header,0))</f>
        <v>0.5</v>
      </c>
      <c r="L376" s="5">
        <f>INDEX(data,MATCH($D376,prod,0),MATCH(L$1,header,0))</f>
        <v>9.51</v>
      </c>
      <c r="M376" s="5">
        <f t="shared" si="10"/>
        <v>38.04</v>
      </c>
      <c r="N376" t="str">
        <f t="shared" si="11"/>
        <v>Liberica</v>
      </c>
      <c r="O376" t="str" cm="1">
        <f t="array" ref="O376">_xlfn.IFS(J376="M","MEDIUM",J376="D","DARK",J376="L","LIGHT")</f>
        <v>LIGHT</v>
      </c>
      <c r="P376" t="str">
        <f>_xlfn.XLOOKUP(cofee_orders_table[[#This Row],[Customer ID]],customers!$A$2:$A$1001,customers!$I$2:$I$1001,,0)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INDEX(data,MATCH($D377,prod,0),MATCH(I$1,header,0))</f>
        <v>Ara</v>
      </c>
      <c r="J377" t="str">
        <f>INDEX(data,MATCH($D377,prod,0),MATCH(J$1,header,0))</f>
        <v>M</v>
      </c>
      <c r="K377" s="4">
        <f>INDEX(data,MATCH($D377,prod,0),MATCH(K$1,header,0))</f>
        <v>0.2</v>
      </c>
      <c r="L377" s="5">
        <f>INDEX(data,MATCH($D377,prod,0),MATCH(L$1,header,0))</f>
        <v>3.375</v>
      </c>
      <c r="M377" s="5">
        <f t="shared" si="10"/>
        <v>6.75</v>
      </c>
      <c r="N377" t="str">
        <f t="shared" si="11"/>
        <v>Arabica</v>
      </c>
      <c r="O377" t="str" cm="1">
        <f t="array" ref="O377">_xlfn.IFS(J377="M","MEDIUM",J377="D","DARK",J377="L","LIGHT")</f>
        <v>MEDIUM</v>
      </c>
      <c r="P377" t="str">
        <f>_xlfn.XLOOKUP(cofee_orders_table[[#This Row],[Customer ID]],customers!$A$2:$A$1001,customers!$I$2:$I$1001,,0)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INDEX(data,MATCH($D378,prod,0),MATCH(I$1,header,0))</f>
        <v>Rob</v>
      </c>
      <c r="J378" t="str">
        <f>INDEX(data,MATCH($D378,prod,0),MATCH(J$1,header,0))</f>
        <v>M</v>
      </c>
      <c r="K378" s="4">
        <f>INDEX(data,MATCH($D378,prod,0),MATCH(K$1,header,0))</f>
        <v>0.5</v>
      </c>
      <c r="L378" s="5">
        <f>INDEX(data,MATCH($D378,prod,0),MATCH(L$1,header,0))</f>
        <v>5.97</v>
      </c>
      <c r="M378" s="5">
        <f t="shared" si="10"/>
        <v>5.97</v>
      </c>
      <c r="N378" t="str">
        <f t="shared" si="11"/>
        <v>Robusta</v>
      </c>
      <c r="O378" t="str" cm="1">
        <f t="array" ref="O378">_xlfn.IFS(J378="M","MEDIUM",J378="D","DARK",J378="L","LIGHT")</f>
        <v>MEDIUM</v>
      </c>
      <c r="P378" t="str">
        <f>_xlfn.XLOOKUP(cofee_orders_table[[#This Row],[Customer ID]],customers!$A$2:$A$1001,customers!$I$2:$I$1001,,0)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INDEX(data,MATCH($D379,prod,0),MATCH(I$1,header,0))</f>
        <v>Rob</v>
      </c>
      <c r="J379" t="str">
        <f>INDEX(data,MATCH($D379,prod,0),MATCH(J$1,header,0))</f>
        <v>D</v>
      </c>
      <c r="K379" s="4">
        <f>INDEX(data,MATCH($D379,prod,0),MATCH(K$1,header,0))</f>
        <v>0.2</v>
      </c>
      <c r="L379" s="5">
        <f>INDEX(data,MATCH($D379,prod,0),MATCH(L$1,header,0))</f>
        <v>2.6849999999999996</v>
      </c>
      <c r="M379" s="5">
        <f t="shared" si="10"/>
        <v>8.0549999999999997</v>
      </c>
      <c r="N379" t="str">
        <f t="shared" si="11"/>
        <v>Robusta</v>
      </c>
      <c r="O379" t="str" cm="1">
        <f t="array" ref="O379">_xlfn.IFS(J379="M","MEDIUM",J379="D","DARK",J379="L","LIGHT")</f>
        <v>DARK</v>
      </c>
      <c r="P379" t="str">
        <f>_xlfn.XLOOKUP(cofee_orders_table[[#This Row],[Customer ID]],customers!$A$2:$A$1001,customers!$I$2:$I$1001,,0)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INDEX(data,MATCH($D380,prod,0),MATCH(I$1,header,0))</f>
        <v>Ara</v>
      </c>
      <c r="J380" t="str">
        <f>INDEX(data,MATCH($D380,prod,0),MATCH(J$1,header,0))</f>
        <v>L</v>
      </c>
      <c r="K380" s="4">
        <f>INDEX(data,MATCH($D380,prod,0),MATCH(K$1,header,0))</f>
        <v>0.5</v>
      </c>
      <c r="L380" s="5">
        <f>INDEX(data,MATCH($D380,prod,0),MATCH(L$1,header,0))</f>
        <v>7.77</v>
      </c>
      <c r="M380" s="5">
        <f t="shared" si="10"/>
        <v>23.31</v>
      </c>
      <c r="N380" t="str">
        <f t="shared" si="11"/>
        <v>Arabica</v>
      </c>
      <c r="O380" t="str" cm="1">
        <f t="array" ref="O380">_xlfn.IFS(J380="M","MEDIUM",J380="D","DARK",J380="L","LIGHT")</f>
        <v>LIGHT</v>
      </c>
      <c r="P380" t="str">
        <f>_xlfn.XLOOKUP(cofee_orders_table[[#This Row],[Customer ID]],customers!$A$2:$A$1001,customers!$I$2:$I$1001,,0)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INDEX(data,MATCH($D381,prod,0),MATCH(I$1,header,0))</f>
        <v>Rob</v>
      </c>
      <c r="J381" t="str">
        <f>INDEX(data,MATCH($D381,prod,0),MATCH(J$1,header,0))</f>
        <v>L</v>
      </c>
      <c r="K381" s="4">
        <f>INDEX(data,MATCH($D381,prod,0),MATCH(K$1,header,0))</f>
        <v>0.5</v>
      </c>
      <c r="L381" s="5">
        <f>INDEX(data,MATCH($D381,prod,0),MATCH(L$1,header,0))</f>
        <v>7.169999999999999</v>
      </c>
      <c r="M381" s="5">
        <f t="shared" si="10"/>
        <v>43.019999999999996</v>
      </c>
      <c r="N381" t="str">
        <f t="shared" si="11"/>
        <v>Robusta</v>
      </c>
      <c r="O381" t="str" cm="1">
        <f t="array" ref="O381">_xlfn.IFS(J381="M","MEDIUM",J381="D","DARK",J381="L","LIGHT")</f>
        <v>LIGHT</v>
      </c>
      <c r="P381" t="str">
        <f>_xlfn.XLOOKUP(cofee_orders_table[[#This Row],[Customer ID]],customers!$A$2:$A$1001,customers!$I$2:$I$1001,,0)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INDEX(data,MATCH($D382,prod,0),MATCH(I$1,header,0))</f>
        <v>Lib</v>
      </c>
      <c r="J382" t="str">
        <f>INDEX(data,MATCH($D382,prod,0),MATCH(J$1,header,0))</f>
        <v>D</v>
      </c>
      <c r="K382" s="4">
        <f>INDEX(data,MATCH($D382,prod,0),MATCH(K$1,header,0))</f>
        <v>0.5</v>
      </c>
      <c r="L382" s="5">
        <f>INDEX(data,MATCH($D382,prod,0),MATCH(L$1,header,0))</f>
        <v>7.77</v>
      </c>
      <c r="M382" s="5">
        <f t="shared" si="10"/>
        <v>23.31</v>
      </c>
      <c r="N382" t="str">
        <f t="shared" si="11"/>
        <v>Liberica</v>
      </c>
      <c r="O382" t="str" cm="1">
        <f t="array" ref="O382">_xlfn.IFS(J382="M","MEDIUM",J382="D","DARK",J382="L","LIGHT")</f>
        <v>DARK</v>
      </c>
      <c r="P382" t="str">
        <f>_xlfn.XLOOKUP(cofee_orders_table[[#This Row],[Customer ID]],customers!$A$2:$A$1001,customers!$I$2:$I$1001,,0)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INDEX(data,MATCH($D383,prod,0),MATCH(I$1,header,0))</f>
        <v>Ara</v>
      </c>
      <c r="J383" t="str">
        <f>INDEX(data,MATCH($D383,prod,0),MATCH(J$1,header,0))</f>
        <v>D</v>
      </c>
      <c r="K383" s="4">
        <f>INDEX(data,MATCH($D383,prod,0),MATCH(K$1,header,0))</f>
        <v>0.2</v>
      </c>
      <c r="L383" s="5">
        <f>INDEX(data,MATCH($D383,prod,0),MATCH(L$1,header,0))</f>
        <v>2.9849999999999999</v>
      </c>
      <c r="M383" s="5">
        <f t="shared" si="10"/>
        <v>14.924999999999999</v>
      </c>
      <c r="N383" t="str">
        <f t="shared" si="11"/>
        <v>Arabica</v>
      </c>
      <c r="O383" t="str" cm="1">
        <f t="array" ref="O383">_xlfn.IFS(J383="M","MEDIUM",J383="D","DARK",J383="L","LIGHT")</f>
        <v>DARK</v>
      </c>
      <c r="P383" t="str">
        <f>_xlfn.XLOOKUP(cofee_orders_table[[#This Row],[Customer ID]],customers!$A$2:$A$1001,customers!$I$2:$I$1001,,0)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INDEX(data,MATCH($D384,prod,0),MATCH(I$1,header,0))</f>
        <v>Exc</v>
      </c>
      <c r="J384" t="str">
        <f>INDEX(data,MATCH($D384,prod,0),MATCH(J$1,header,0))</f>
        <v>D</v>
      </c>
      <c r="K384" s="4">
        <f>INDEX(data,MATCH($D384,prod,0),MATCH(K$1,header,0))</f>
        <v>0.5</v>
      </c>
      <c r="L384" s="5">
        <f>INDEX(data,MATCH($D384,prod,0),MATCH(L$1,header,0))</f>
        <v>7.29</v>
      </c>
      <c r="M384" s="5">
        <f t="shared" si="10"/>
        <v>21.87</v>
      </c>
      <c r="N384" t="str">
        <f t="shared" si="11"/>
        <v>Excelsa</v>
      </c>
      <c r="O384" t="str" cm="1">
        <f t="array" ref="O384">_xlfn.IFS(J384="M","MEDIUM",J384="D","DARK",J384="L","LIGHT")</f>
        <v>DARK</v>
      </c>
      <c r="P384" t="str">
        <f>_xlfn.XLOOKUP(cofee_orders_table[[#This Row],[Customer ID]],customers!$A$2:$A$1001,customers!$I$2:$I$1001,,0)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INDEX(data,MATCH($D385,prod,0),MATCH(I$1,header,0))</f>
        <v>Exc</v>
      </c>
      <c r="J385" t="str">
        <f>INDEX(data,MATCH($D385,prod,0),MATCH(J$1,header,0))</f>
        <v>L</v>
      </c>
      <c r="K385" s="4">
        <f>INDEX(data,MATCH($D385,prod,0),MATCH(K$1,header,0))</f>
        <v>0.5</v>
      </c>
      <c r="L385" s="5">
        <f>INDEX(data,MATCH($D385,prod,0),MATCH(L$1,header,0))</f>
        <v>8.91</v>
      </c>
      <c r="M385" s="5">
        <f t="shared" si="10"/>
        <v>53.46</v>
      </c>
      <c r="N385" t="str">
        <f t="shared" si="11"/>
        <v>Excelsa</v>
      </c>
      <c r="O385" t="str" cm="1">
        <f t="array" ref="O385">_xlfn.IFS(J385="M","MEDIUM",J385="D","DARK",J385="L","LIGHT")</f>
        <v>LIGHT</v>
      </c>
      <c r="P385" t="str">
        <f>_xlfn.XLOOKUP(cofee_orders_table[[#This Row],[Customer ID]],customers!$A$2:$A$1001,customers!$I$2:$I$1001,,0)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INDEX(data,MATCH($D386,prod,0),MATCH(I$1,header,0))</f>
        <v>Ara</v>
      </c>
      <c r="J386" t="str">
        <f>INDEX(data,MATCH($D386,prod,0),MATCH(J$1,header,0))</f>
        <v>L</v>
      </c>
      <c r="K386" s="4">
        <f>INDEX(data,MATCH($D386,prod,0),MATCH(K$1,header,0))</f>
        <v>2.5</v>
      </c>
      <c r="L386" s="5">
        <f>INDEX(data,MATCH($D386,prod,0),MATCH(L$1,header,0))</f>
        <v>29.784999999999997</v>
      </c>
      <c r="M386" s="5">
        <f t="shared" si="10"/>
        <v>119.13999999999999</v>
      </c>
      <c r="N386" t="str">
        <f t="shared" si="11"/>
        <v>Arabica</v>
      </c>
      <c r="O386" t="str" cm="1">
        <f t="array" ref="O386">_xlfn.IFS(J386="M","MEDIUM",J386="D","DARK",J386="L","LIGHT")</f>
        <v>LIGHT</v>
      </c>
      <c r="P386" t="str">
        <f>_xlfn.XLOOKUP(cofee_orders_table[[#This Row],[Customer ID]],customers!$A$2:$A$1001,customers!$I$2:$I$1001,,0)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INDEX(data,MATCH($D387,prod,0),MATCH(I$1,header,0))</f>
        <v>Lib</v>
      </c>
      <c r="J387" t="str">
        <f>INDEX(data,MATCH($D387,prod,0),MATCH(J$1,header,0))</f>
        <v>M</v>
      </c>
      <c r="K387" s="4">
        <f>INDEX(data,MATCH($D387,prod,0),MATCH(K$1,header,0))</f>
        <v>0.5</v>
      </c>
      <c r="L387" s="5">
        <f>INDEX(data,MATCH($D387,prod,0),MATCH(L$1,header,0))</f>
        <v>8.73</v>
      </c>
      <c r="M387" s="5">
        <f t="shared" ref="M387:M450" si="12">E387*L387</f>
        <v>43.650000000000006</v>
      </c>
      <c r="N387" t="str">
        <f t="shared" ref="N387:N450" si="13">IF(I387="Rob","Robusta",IF(I387="Exc","Excelsa",IF(I387="Ara","Arabica",IF(I387="Lib","Liberica"))))</f>
        <v>Liberica</v>
      </c>
      <c r="O387" t="str" cm="1">
        <f t="array" ref="O387">_xlfn.IFS(J387="M","MEDIUM",J387="D","DARK",J387="L","LIGHT")</f>
        <v>MEDIUM</v>
      </c>
      <c r="P387" t="str">
        <f>_xlfn.XLOOKUP(cofee_orders_table[[#This Row],[Customer ID]],customers!$A$2:$A$1001,customers!$I$2:$I$1001,,0)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INDEX(data,MATCH($D388,prod,0),MATCH(I$1,header,0))</f>
        <v>Ara</v>
      </c>
      <c r="J388" t="str">
        <f>INDEX(data,MATCH($D388,prod,0),MATCH(J$1,header,0))</f>
        <v>D</v>
      </c>
      <c r="K388" s="4">
        <f>INDEX(data,MATCH($D388,prod,0),MATCH(K$1,header,0))</f>
        <v>0.2</v>
      </c>
      <c r="L388" s="5">
        <f>INDEX(data,MATCH($D388,prod,0),MATCH(L$1,header,0))</f>
        <v>2.9849999999999999</v>
      </c>
      <c r="M388" s="5">
        <f t="shared" si="12"/>
        <v>17.91</v>
      </c>
      <c r="N388" t="str">
        <f t="shared" si="13"/>
        <v>Arabica</v>
      </c>
      <c r="O388" t="str" cm="1">
        <f t="array" ref="O388">_xlfn.IFS(J388="M","MEDIUM",J388="D","DARK",J388="L","LIGHT")</f>
        <v>DARK</v>
      </c>
      <c r="P388" t="str">
        <f>_xlfn.XLOOKUP(cofee_orders_table[[#This Row],[Customer ID]],customers!$A$2:$A$1001,customers!$I$2:$I$1001,,0)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INDEX(data,MATCH($D389,prod,0),MATCH(I$1,header,0))</f>
        <v>Exc</v>
      </c>
      <c r="J389" t="str">
        <f>INDEX(data,MATCH($D389,prod,0),MATCH(J$1,header,0))</f>
        <v>L</v>
      </c>
      <c r="K389" s="4">
        <f>INDEX(data,MATCH($D389,prod,0),MATCH(K$1,header,0))</f>
        <v>1</v>
      </c>
      <c r="L389" s="5">
        <f>INDEX(data,MATCH($D389,prod,0),MATCH(L$1,header,0))</f>
        <v>14.85</v>
      </c>
      <c r="M389" s="5">
        <f t="shared" si="12"/>
        <v>74.25</v>
      </c>
      <c r="N389" t="str">
        <f t="shared" si="13"/>
        <v>Excelsa</v>
      </c>
      <c r="O389" t="str" cm="1">
        <f t="array" ref="O389">_xlfn.IFS(J389="M","MEDIUM",J389="D","DARK",J389="L","LIGHT")</f>
        <v>LIGHT</v>
      </c>
      <c r="P389" t="str">
        <f>_xlfn.XLOOKUP(cofee_orders_table[[#This Row],[Customer ID]],customers!$A$2:$A$1001,customers!$I$2:$I$1001,,0)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INDEX(data,MATCH($D390,prod,0),MATCH(I$1,header,0))</f>
        <v>Lib</v>
      </c>
      <c r="J390" t="str">
        <f>INDEX(data,MATCH($D390,prod,0),MATCH(J$1,header,0))</f>
        <v>D</v>
      </c>
      <c r="K390" s="4">
        <f>INDEX(data,MATCH($D390,prod,0),MATCH(K$1,header,0))</f>
        <v>0.2</v>
      </c>
      <c r="L390" s="5">
        <f>INDEX(data,MATCH($D390,prod,0),MATCH(L$1,header,0))</f>
        <v>3.8849999999999998</v>
      </c>
      <c r="M390" s="5">
        <f t="shared" si="12"/>
        <v>11.654999999999999</v>
      </c>
      <c r="N390" t="str">
        <f t="shared" si="13"/>
        <v>Liberica</v>
      </c>
      <c r="O390" t="str" cm="1">
        <f t="array" ref="O390">_xlfn.IFS(J390="M","MEDIUM",J390="D","DARK",J390="L","LIGHT")</f>
        <v>DARK</v>
      </c>
      <c r="P390" t="str">
        <f>_xlfn.XLOOKUP(cofee_orders_table[[#This Row],[Customer ID]],customers!$A$2:$A$1001,customers!$I$2:$I$1001,,0)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INDEX(data,MATCH($D391,prod,0),MATCH(I$1,header,0))</f>
        <v>Lib</v>
      </c>
      <c r="J391" t="str">
        <f>INDEX(data,MATCH($D391,prod,0),MATCH(J$1,header,0))</f>
        <v>D</v>
      </c>
      <c r="K391" s="4">
        <f>INDEX(data,MATCH($D391,prod,0),MATCH(K$1,header,0))</f>
        <v>0.5</v>
      </c>
      <c r="L391" s="5">
        <f>INDEX(data,MATCH($D391,prod,0),MATCH(L$1,header,0))</f>
        <v>7.77</v>
      </c>
      <c r="M391" s="5">
        <f t="shared" si="12"/>
        <v>23.31</v>
      </c>
      <c r="N391" t="str">
        <f t="shared" si="13"/>
        <v>Liberica</v>
      </c>
      <c r="O391" t="str" cm="1">
        <f t="array" ref="O391">_xlfn.IFS(J391="M","MEDIUM",J391="D","DARK",J391="L","LIGHT")</f>
        <v>DARK</v>
      </c>
      <c r="P391" t="str">
        <f>_xlfn.XLOOKUP(cofee_orders_table[[#This Row],[Customer ID]],customers!$A$2:$A$1001,customers!$I$2:$I$1001,,0)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INDEX(data,MATCH($D392,prod,0),MATCH(I$1,header,0))</f>
        <v>Exc</v>
      </c>
      <c r="J392" t="str">
        <f>INDEX(data,MATCH($D392,prod,0),MATCH(J$1,header,0))</f>
        <v>D</v>
      </c>
      <c r="K392" s="4">
        <f>INDEX(data,MATCH($D392,prod,0),MATCH(K$1,header,0))</f>
        <v>0.5</v>
      </c>
      <c r="L392" s="5">
        <f>INDEX(data,MATCH($D392,prod,0),MATCH(L$1,header,0))</f>
        <v>7.29</v>
      </c>
      <c r="M392" s="5">
        <f t="shared" si="12"/>
        <v>14.58</v>
      </c>
      <c r="N392" t="str">
        <f t="shared" si="13"/>
        <v>Excelsa</v>
      </c>
      <c r="O392" t="str" cm="1">
        <f t="array" ref="O392">_xlfn.IFS(J392="M","MEDIUM",J392="D","DARK",J392="L","LIGHT")</f>
        <v>DARK</v>
      </c>
      <c r="P392" t="str">
        <f>_xlfn.XLOOKUP(cofee_orders_table[[#This Row],[Customer ID]],customers!$A$2:$A$1001,customers!$I$2:$I$1001,,0)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INDEX(data,MATCH($D393,prod,0),MATCH(I$1,header,0))</f>
        <v>Ara</v>
      </c>
      <c r="J393" t="str">
        <f>INDEX(data,MATCH($D393,prod,0),MATCH(J$1,header,0))</f>
        <v>M</v>
      </c>
      <c r="K393" s="4">
        <f>INDEX(data,MATCH($D393,prod,0),MATCH(K$1,header,0))</f>
        <v>0.5</v>
      </c>
      <c r="L393" s="5">
        <f>INDEX(data,MATCH($D393,prod,0),MATCH(L$1,header,0))</f>
        <v>6.75</v>
      </c>
      <c r="M393" s="5">
        <f t="shared" si="12"/>
        <v>13.5</v>
      </c>
      <c r="N393" t="str">
        <f t="shared" si="13"/>
        <v>Arabica</v>
      </c>
      <c r="O393" t="str" cm="1">
        <f t="array" ref="O393">_xlfn.IFS(J393="M","MEDIUM",J393="D","DARK",J393="L","LIGHT")</f>
        <v>MEDIUM</v>
      </c>
      <c r="P393" t="str">
        <f>_xlfn.XLOOKUP(cofee_orders_table[[#This Row],[Customer ID]],customers!$A$2:$A$1001,customers!$I$2:$I$1001,,0)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INDEX(data,MATCH($D394,prod,0),MATCH(I$1,header,0))</f>
        <v>Exc</v>
      </c>
      <c r="J394" t="str">
        <f>INDEX(data,MATCH($D394,prod,0),MATCH(J$1,header,0))</f>
        <v>L</v>
      </c>
      <c r="K394" s="4">
        <f>INDEX(data,MATCH($D394,prod,0),MATCH(K$1,header,0))</f>
        <v>1</v>
      </c>
      <c r="L394" s="5">
        <f>INDEX(data,MATCH($D394,prod,0),MATCH(L$1,header,0))</f>
        <v>14.85</v>
      </c>
      <c r="M394" s="5">
        <f t="shared" si="12"/>
        <v>89.1</v>
      </c>
      <c r="N394" t="str">
        <f t="shared" si="13"/>
        <v>Excelsa</v>
      </c>
      <c r="O394" t="str" cm="1">
        <f t="array" ref="O394">_xlfn.IFS(J394="M","MEDIUM",J394="D","DARK",J394="L","LIGHT")</f>
        <v>LIGHT</v>
      </c>
      <c r="P394" t="str">
        <f>_xlfn.XLOOKUP(cofee_orders_table[[#This Row],[Customer ID]],customers!$A$2:$A$1001,customers!$I$2:$I$1001,,0)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INDEX(data,MATCH($D395,prod,0),MATCH(I$1,header,0))</f>
        <v>Ara</v>
      </c>
      <c r="J395" t="str">
        <f>INDEX(data,MATCH($D395,prod,0),MATCH(J$1,header,0))</f>
        <v>L</v>
      </c>
      <c r="K395" s="4">
        <f>INDEX(data,MATCH($D395,prod,0),MATCH(K$1,header,0))</f>
        <v>0.2</v>
      </c>
      <c r="L395" s="5">
        <f>INDEX(data,MATCH($D395,prod,0),MATCH(L$1,header,0))</f>
        <v>3.8849999999999998</v>
      </c>
      <c r="M395" s="5">
        <f t="shared" si="12"/>
        <v>3.8849999999999998</v>
      </c>
      <c r="N395" t="str">
        <f t="shared" si="13"/>
        <v>Arabica</v>
      </c>
      <c r="O395" t="str" cm="1">
        <f t="array" ref="O395">_xlfn.IFS(J395="M","MEDIUM",J395="D","DARK",J395="L","LIGHT")</f>
        <v>LIGHT</v>
      </c>
      <c r="P395" t="str">
        <f>_xlfn.XLOOKUP(cofee_orders_table[[#This Row],[Customer ID]],customers!$A$2:$A$1001,customers!$I$2:$I$1001,,0)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INDEX(data,MATCH($D396,prod,0),MATCH(I$1,header,0))</f>
        <v>Rob</v>
      </c>
      <c r="J396" t="str">
        <f>INDEX(data,MATCH($D396,prod,0),MATCH(J$1,header,0))</f>
        <v>L</v>
      </c>
      <c r="K396" s="4">
        <f>INDEX(data,MATCH($D396,prod,0),MATCH(K$1,header,0))</f>
        <v>2.5</v>
      </c>
      <c r="L396" s="5">
        <f>INDEX(data,MATCH($D396,prod,0),MATCH(L$1,header,0))</f>
        <v>27.484999999999996</v>
      </c>
      <c r="M396" s="5">
        <f t="shared" si="12"/>
        <v>109.93999999999998</v>
      </c>
      <c r="N396" t="str">
        <f t="shared" si="13"/>
        <v>Robusta</v>
      </c>
      <c r="O396" t="str" cm="1">
        <f t="array" ref="O396">_xlfn.IFS(J396="M","MEDIUM",J396="D","DARK",J396="L","LIGHT")</f>
        <v>LIGHT</v>
      </c>
      <c r="P396" t="str">
        <f>_xlfn.XLOOKUP(cofee_orders_table[[#This Row],[Customer ID]],customers!$A$2:$A$1001,customers!$I$2:$I$1001,,0)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INDEX(data,MATCH($D397,prod,0),MATCH(I$1,header,0))</f>
        <v>Lib</v>
      </c>
      <c r="J397" t="str">
        <f>INDEX(data,MATCH($D397,prod,0),MATCH(J$1,header,0))</f>
        <v>D</v>
      </c>
      <c r="K397" s="4">
        <f>INDEX(data,MATCH($D397,prod,0),MATCH(K$1,header,0))</f>
        <v>0.5</v>
      </c>
      <c r="L397" s="5">
        <f>INDEX(data,MATCH($D397,prod,0),MATCH(L$1,header,0))</f>
        <v>7.77</v>
      </c>
      <c r="M397" s="5">
        <f t="shared" si="12"/>
        <v>46.62</v>
      </c>
      <c r="N397" t="str">
        <f t="shared" si="13"/>
        <v>Liberica</v>
      </c>
      <c r="O397" t="str" cm="1">
        <f t="array" ref="O397">_xlfn.IFS(J397="M","MEDIUM",J397="D","DARK",J397="L","LIGHT")</f>
        <v>DARK</v>
      </c>
      <c r="P397" t="str">
        <f>_xlfn.XLOOKUP(cofee_orders_table[[#This Row],[Customer ID]],customers!$A$2:$A$1001,customers!$I$2:$I$1001,,0)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INDEX(data,MATCH($D398,prod,0),MATCH(I$1,header,0))</f>
        <v>Ara</v>
      </c>
      <c r="J398" t="str">
        <f>INDEX(data,MATCH($D398,prod,0),MATCH(J$1,header,0))</f>
        <v>L</v>
      </c>
      <c r="K398" s="4">
        <f>INDEX(data,MATCH($D398,prod,0),MATCH(K$1,header,0))</f>
        <v>0.5</v>
      </c>
      <c r="L398" s="5">
        <f>INDEX(data,MATCH($D398,prod,0),MATCH(L$1,header,0))</f>
        <v>7.77</v>
      </c>
      <c r="M398" s="5">
        <f t="shared" si="12"/>
        <v>38.849999999999994</v>
      </c>
      <c r="N398" t="str">
        <f t="shared" si="13"/>
        <v>Arabica</v>
      </c>
      <c r="O398" t="str" cm="1">
        <f t="array" ref="O398">_xlfn.IFS(J398="M","MEDIUM",J398="D","DARK",J398="L","LIGHT")</f>
        <v>LIGHT</v>
      </c>
      <c r="P398" t="str">
        <f>_xlfn.XLOOKUP(cofee_orders_table[[#This Row],[Customer ID]],customers!$A$2:$A$1001,customers!$I$2:$I$1001,,0)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INDEX(data,MATCH($D399,prod,0),MATCH(I$1,header,0))</f>
        <v>Lib</v>
      </c>
      <c r="J399" t="str">
        <f>INDEX(data,MATCH($D399,prod,0),MATCH(J$1,header,0))</f>
        <v>D</v>
      </c>
      <c r="K399" s="4">
        <f>INDEX(data,MATCH($D399,prod,0),MATCH(K$1,header,0))</f>
        <v>0.5</v>
      </c>
      <c r="L399" s="5">
        <f>INDEX(data,MATCH($D399,prod,0),MATCH(L$1,header,0))</f>
        <v>7.77</v>
      </c>
      <c r="M399" s="5">
        <f t="shared" si="12"/>
        <v>31.08</v>
      </c>
      <c r="N399" t="str">
        <f t="shared" si="13"/>
        <v>Liberica</v>
      </c>
      <c r="O399" t="str" cm="1">
        <f t="array" ref="O399">_xlfn.IFS(J399="M","MEDIUM",J399="D","DARK",J399="L","LIGHT")</f>
        <v>DARK</v>
      </c>
      <c r="P399" t="str">
        <f>_xlfn.XLOOKUP(cofee_orders_table[[#This Row],[Customer ID]],customers!$A$2:$A$1001,customers!$I$2:$I$1001,,0)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INDEX(data,MATCH($D400,prod,0),MATCH(I$1,header,0))</f>
        <v>Ara</v>
      </c>
      <c r="J400" t="str">
        <f>INDEX(data,MATCH($D400,prod,0),MATCH(J$1,header,0))</f>
        <v>D</v>
      </c>
      <c r="K400" s="4">
        <f>INDEX(data,MATCH($D400,prod,0),MATCH(K$1,header,0))</f>
        <v>0.2</v>
      </c>
      <c r="L400" s="5">
        <f>INDEX(data,MATCH($D400,prod,0),MATCH(L$1,header,0))</f>
        <v>2.9849999999999999</v>
      </c>
      <c r="M400" s="5">
        <f t="shared" si="12"/>
        <v>17.91</v>
      </c>
      <c r="N400" t="str">
        <f t="shared" si="13"/>
        <v>Arabica</v>
      </c>
      <c r="O400" t="str" cm="1">
        <f t="array" ref="O400">_xlfn.IFS(J400="M","MEDIUM",J400="D","DARK",J400="L","LIGHT")</f>
        <v>DARK</v>
      </c>
      <c r="P400" t="str">
        <f>_xlfn.XLOOKUP(cofee_orders_table[[#This Row],[Customer ID]],customers!$A$2:$A$1001,customers!$I$2:$I$1001,,0)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INDEX(data,MATCH($D401,prod,0),MATCH(I$1,header,0))</f>
        <v>Exc</v>
      </c>
      <c r="J401" t="str">
        <f>INDEX(data,MATCH($D401,prod,0),MATCH(J$1,header,0))</f>
        <v>D</v>
      </c>
      <c r="K401" s="4">
        <f>INDEX(data,MATCH($D401,prod,0),MATCH(K$1,header,0))</f>
        <v>2.5</v>
      </c>
      <c r="L401" s="5">
        <f>INDEX(data,MATCH($D401,prod,0),MATCH(L$1,header,0))</f>
        <v>27.945</v>
      </c>
      <c r="M401" s="5">
        <f t="shared" si="12"/>
        <v>167.67000000000002</v>
      </c>
      <c r="N401" t="str">
        <f t="shared" si="13"/>
        <v>Excelsa</v>
      </c>
      <c r="O401" t="str" cm="1">
        <f t="array" ref="O401">_xlfn.IFS(J401="M","MEDIUM",J401="D","DARK",J401="L","LIGHT")</f>
        <v>DARK</v>
      </c>
      <c r="P401" t="str">
        <f>_xlfn.XLOOKUP(cofee_orders_table[[#This Row],[Customer ID]],customers!$A$2:$A$1001,customers!$I$2:$I$1001,,0)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INDEX(data,MATCH($D402,prod,0),MATCH(I$1,header,0))</f>
        <v>Lib</v>
      </c>
      <c r="J402" t="str">
        <f>INDEX(data,MATCH($D402,prod,0),MATCH(J$1,header,0))</f>
        <v>L</v>
      </c>
      <c r="K402" s="4">
        <f>INDEX(data,MATCH($D402,prod,0),MATCH(K$1,header,0))</f>
        <v>1</v>
      </c>
      <c r="L402" s="5">
        <f>INDEX(data,MATCH($D402,prod,0),MATCH(L$1,header,0))</f>
        <v>15.85</v>
      </c>
      <c r="M402" s="5">
        <f t="shared" si="12"/>
        <v>63.4</v>
      </c>
      <c r="N402" t="str">
        <f t="shared" si="13"/>
        <v>Liberica</v>
      </c>
      <c r="O402" t="str" cm="1">
        <f t="array" ref="O402">_xlfn.IFS(J402="M","MEDIUM",J402="D","DARK",J402="L","LIGHT")</f>
        <v>LIGHT</v>
      </c>
      <c r="P402" t="str">
        <f>_xlfn.XLOOKUP(cofee_orders_table[[#This Row],[Customer ID]],customers!$A$2:$A$1001,customers!$I$2:$I$1001,,0)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INDEX(data,MATCH($D403,prod,0),MATCH(I$1,header,0))</f>
        <v>Lib</v>
      </c>
      <c r="J403" t="str">
        <f>INDEX(data,MATCH($D403,prod,0),MATCH(J$1,header,0))</f>
        <v>M</v>
      </c>
      <c r="K403" s="4">
        <f>INDEX(data,MATCH($D403,prod,0),MATCH(K$1,header,0))</f>
        <v>0.2</v>
      </c>
      <c r="L403" s="5">
        <f>INDEX(data,MATCH($D403,prod,0),MATCH(L$1,header,0))</f>
        <v>4.3650000000000002</v>
      </c>
      <c r="M403" s="5">
        <f t="shared" si="12"/>
        <v>8.73</v>
      </c>
      <c r="N403" t="str">
        <f t="shared" si="13"/>
        <v>Liberica</v>
      </c>
      <c r="O403" t="str" cm="1">
        <f t="array" ref="O403">_xlfn.IFS(J403="M","MEDIUM",J403="D","DARK",J403="L","LIGHT")</f>
        <v>MEDIUM</v>
      </c>
      <c r="P403" t="str">
        <f>_xlfn.XLOOKUP(cofee_orders_table[[#This Row],[Customer ID]],customers!$A$2:$A$1001,customers!$I$2:$I$1001,,0)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INDEX(data,MATCH($D404,prod,0),MATCH(I$1,header,0))</f>
        <v>Rob</v>
      </c>
      <c r="J404" t="str">
        <f>INDEX(data,MATCH($D404,prod,0),MATCH(J$1,header,0))</f>
        <v>D</v>
      </c>
      <c r="K404" s="4">
        <f>INDEX(data,MATCH($D404,prod,0),MATCH(K$1,header,0))</f>
        <v>1</v>
      </c>
      <c r="L404" s="5">
        <f>INDEX(data,MATCH($D404,prod,0),MATCH(L$1,header,0))</f>
        <v>8.9499999999999993</v>
      </c>
      <c r="M404" s="5">
        <f t="shared" si="12"/>
        <v>26.849999999999998</v>
      </c>
      <c r="N404" t="str">
        <f t="shared" si="13"/>
        <v>Robusta</v>
      </c>
      <c r="O404" t="str" cm="1">
        <f t="array" ref="O404">_xlfn.IFS(J404="M","MEDIUM",J404="D","DARK",J404="L","LIGHT")</f>
        <v>DARK</v>
      </c>
      <c r="P404" t="str">
        <f>_xlfn.XLOOKUP(cofee_orders_table[[#This Row],[Customer ID]],customers!$A$2:$A$1001,customers!$I$2:$I$1001,,0)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INDEX(data,MATCH($D405,prod,0),MATCH(I$1,header,0))</f>
        <v>Lib</v>
      </c>
      <c r="J405" t="str">
        <f>INDEX(data,MATCH($D405,prod,0),MATCH(J$1,header,0))</f>
        <v>L</v>
      </c>
      <c r="K405" s="4">
        <f>INDEX(data,MATCH($D405,prod,0),MATCH(K$1,header,0))</f>
        <v>0.2</v>
      </c>
      <c r="L405" s="5">
        <f>INDEX(data,MATCH($D405,prod,0),MATCH(L$1,header,0))</f>
        <v>4.7549999999999999</v>
      </c>
      <c r="M405" s="5">
        <f t="shared" si="12"/>
        <v>9.51</v>
      </c>
      <c r="N405" t="str">
        <f t="shared" si="13"/>
        <v>Liberica</v>
      </c>
      <c r="O405" t="str" cm="1">
        <f t="array" ref="O405">_xlfn.IFS(J405="M","MEDIUM",J405="D","DARK",J405="L","LIGHT")</f>
        <v>LIGHT</v>
      </c>
      <c r="P405" t="str">
        <f>_xlfn.XLOOKUP(cofee_orders_table[[#This Row],[Customer ID]],customers!$A$2:$A$1001,customers!$I$2:$I$1001,,0)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INDEX(data,MATCH($D406,prod,0),MATCH(I$1,header,0))</f>
        <v>Ara</v>
      </c>
      <c r="J406" t="str">
        <f>INDEX(data,MATCH($D406,prod,0),MATCH(J$1,header,0))</f>
        <v>D</v>
      </c>
      <c r="K406" s="4">
        <f>INDEX(data,MATCH($D406,prod,0),MATCH(K$1,header,0))</f>
        <v>1</v>
      </c>
      <c r="L406" s="5">
        <f>INDEX(data,MATCH($D406,prod,0),MATCH(L$1,header,0))</f>
        <v>9.9499999999999993</v>
      </c>
      <c r="M406" s="5">
        <f t="shared" si="12"/>
        <v>39.799999999999997</v>
      </c>
      <c r="N406" t="str">
        <f t="shared" si="13"/>
        <v>Arabica</v>
      </c>
      <c r="O406" t="str" cm="1">
        <f t="array" ref="O406">_xlfn.IFS(J406="M","MEDIUM",J406="D","DARK",J406="L","LIGHT")</f>
        <v>DARK</v>
      </c>
      <c r="P406" t="str">
        <f>_xlfn.XLOOKUP(cofee_orders_table[[#This Row],[Customer ID]],customers!$A$2:$A$1001,customers!$I$2:$I$1001,,0)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INDEX(data,MATCH($D407,prod,0),MATCH(I$1,header,0))</f>
        <v>Exc</v>
      </c>
      <c r="J407" t="str">
        <f>INDEX(data,MATCH($D407,prod,0),MATCH(J$1,header,0))</f>
        <v>M</v>
      </c>
      <c r="K407" s="4">
        <f>INDEX(data,MATCH($D407,prod,0),MATCH(K$1,header,0))</f>
        <v>0.5</v>
      </c>
      <c r="L407" s="5">
        <f>INDEX(data,MATCH($D407,prod,0),MATCH(L$1,header,0))</f>
        <v>8.25</v>
      </c>
      <c r="M407" s="5">
        <f t="shared" si="12"/>
        <v>24.75</v>
      </c>
      <c r="N407" t="str">
        <f t="shared" si="13"/>
        <v>Excelsa</v>
      </c>
      <c r="O407" t="str" cm="1">
        <f t="array" ref="O407">_xlfn.IFS(J407="M","MEDIUM",J407="D","DARK",J407="L","LIGHT")</f>
        <v>MEDIUM</v>
      </c>
      <c r="P407" t="str">
        <f>_xlfn.XLOOKUP(cofee_orders_table[[#This Row],[Customer ID]],customers!$A$2:$A$1001,customers!$I$2:$I$1001,,0)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INDEX(data,MATCH($D408,prod,0),MATCH(I$1,header,0))</f>
        <v>Exc</v>
      </c>
      <c r="J408" t="str">
        <f>INDEX(data,MATCH($D408,prod,0),MATCH(J$1,header,0))</f>
        <v>M</v>
      </c>
      <c r="K408" s="4">
        <f>INDEX(data,MATCH($D408,prod,0),MATCH(K$1,header,0))</f>
        <v>1</v>
      </c>
      <c r="L408" s="5">
        <f>INDEX(data,MATCH($D408,prod,0),MATCH(L$1,header,0))</f>
        <v>13.75</v>
      </c>
      <c r="M408" s="5">
        <f t="shared" si="12"/>
        <v>68.75</v>
      </c>
      <c r="N408" t="str">
        <f t="shared" si="13"/>
        <v>Excelsa</v>
      </c>
      <c r="O408" t="str" cm="1">
        <f t="array" ref="O408">_xlfn.IFS(J408="M","MEDIUM",J408="D","DARK",J408="L","LIGHT")</f>
        <v>MEDIUM</v>
      </c>
      <c r="P408" t="str">
        <f>_xlfn.XLOOKUP(cofee_orders_table[[#This Row],[Customer ID]],customers!$A$2:$A$1001,customers!$I$2:$I$1001,,0)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INDEX(data,MATCH($D409,prod,0),MATCH(I$1,header,0))</f>
        <v>Exc</v>
      </c>
      <c r="J409" t="str">
        <f>INDEX(data,MATCH($D409,prod,0),MATCH(J$1,header,0))</f>
        <v>M</v>
      </c>
      <c r="K409" s="4">
        <f>INDEX(data,MATCH($D409,prod,0),MATCH(K$1,header,0))</f>
        <v>0.5</v>
      </c>
      <c r="L409" s="5">
        <f>INDEX(data,MATCH($D409,prod,0),MATCH(L$1,header,0))</f>
        <v>8.25</v>
      </c>
      <c r="M409" s="5">
        <f t="shared" si="12"/>
        <v>49.5</v>
      </c>
      <c r="N409" t="str">
        <f t="shared" si="13"/>
        <v>Excelsa</v>
      </c>
      <c r="O409" t="str" cm="1">
        <f t="array" ref="O409">_xlfn.IFS(J409="M","MEDIUM",J409="D","DARK",J409="L","LIGHT")</f>
        <v>MEDIUM</v>
      </c>
      <c r="P409" t="str">
        <f>_xlfn.XLOOKUP(cofee_orders_table[[#This Row],[Customer ID]],customers!$A$2:$A$1001,customers!$I$2:$I$1001,,0)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INDEX(data,MATCH($D410,prod,0),MATCH(I$1,header,0))</f>
        <v>Ara</v>
      </c>
      <c r="J410" t="str">
        <f>INDEX(data,MATCH($D410,prod,0),MATCH(J$1,header,0))</f>
        <v>M</v>
      </c>
      <c r="K410" s="4">
        <f>INDEX(data,MATCH($D410,prod,0),MATCH(K$1,header,0))</f>
        <v>2.5</v>
      </c>
      <c r="L410" s="5">
        <f>INDEX(data,MATCH($D410,prod,0),MATCH(L$1,header,0))</f>
        <v>25.874999999999996</v>
      </c>
      <c r="M410" s="5">
        <f t="shared" si="12"/>
        <v>51.749999999999993</v>
      </c>
      <c r="N410" t="str">
        <f t="shared" si="13"/>
        <v>Arabica</v>
      </c>
      <c r="O410" t="str" cm="1">
        <f t="array" ref="O410">_xlfn.IFS(J410="M","MEDIUM",J410="D","DARK",J410="L","LIGHT")</f>
        <v>MEDIUM</v>
      </c>
      <c r="P410" t="str">
        <f>_xlfn.XLOOKUP(cofee_orders_table[[#This Row],[Customer ID]],customers!$A$2:$A$1001,customers!$I$2:$I$1001,,0)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INDEX(data,MATCH($D411,prod,0),MATCH(I$1,header,0))</f>
        <v>Lib</v>
      </c>
      <c r="J411" t="str">
        <f>INDEX(data,MATCH($D411,prod,0),MATCH(J$1,header,0))</f>
        <v>L</v>
      </c>
      <c r="K411" s="4">
        <f>INDEX(data,MATCH($D411,prod,0),MATCH(K$1,header,0))</f>
        <v>1</v>
      </c>
      <c r="L411" s="5">
        <f>INDEX(data,MATCH($D411,prod,0),MATCH(L$1,header,0))</f>
        <v>15.85</v>
      </c>
      <c r="M411" s="5">
        <f t="shared" si="12"/>
        <v>47.55</v>
      </c>
      <c r="N411" t="str">
        <f t="shared" si="13"/>
        <v>Liberica</v>
      </c>
      <c r="O411" t="str" cm="1">
        <f t="array" ref="O411">_xlfn.IFS(J411="M","MEDIUM",J411="D","DARK",J411="L","LIGHT")</f>
        <v>LIGHT</v>
      </c>
      <c r="P411" t="str">
        <f>_xlfn.XLOOKUP(cofee_orders_table[[#This Row],[Customer ID]],customers!$A$2:$A$1001,customers!$I$2:$I$1001,,0)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INDEX(data,MATCH($D412,prod,0),MATCH(I$1,header,0))</f>
        <v>Ara</v>
      </c>
      <c r="J412" t="str">
        <f>INDEX(data,MATCH($D412,prod,0),MATCH(J$1,header,0))</f>
        <v>L</v>
      </c>
      <c r="K412" s="4">
        <f>INDEX(data,MATCH($D412,prod,0),MATCH(K$1,header,0))</f>
        <v>0.2</v>
      </c>
      <c r="L412" s="5">
        <f>INDEX(data,MATCH($D412,prod,0),MATCH(L$1,header,0))</f>
        <v>3.8849999999999998</v>
      </c>
      <c r="M412" s="5">
        <f t="shared" si="12"/>
        <v>15.54</v>
      </c>
      <c r="N412" t="str">
        <f t="shared" si="13"/>
        <v>Arabica</v>
      </c>
      <c r="O412" t="str" cm="1">
        <f t="array" ref="O412">_xlfn.IFS(J412="M","MEDIUM",J412="D","DARK",J412="L","LIGHT")</f>
        <v>LIGHT</v>
      </c>
      <c r="P412" t="str">
        <f>_xlfn.XLOOKUP(cofee_orders_table[[#This Row],[Customer ID]],customers!$A$2:$A$1001,customers!$I$2:$I$1001,,0)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INDEX(data,MATCH($D413,prod,0),MATCH(I$1,header,0))</f>
        <v>Lib</v>
      </c>
      <c r="J413" t="str">
        <f>INDEX(data,MATCH($D413,prod,0),MATCH(J$1,header,0))</f>
        <v>M</v>
      </c>
      <c r="K413" s="4">
        <f>INDEX(data,MATCH($D413,prod,0),MATCH(K$1,header,0))</f>
        <v>1</v>
      </c>
      <c r="L413" s="5">
        <f>INDEX(data,MATCH($D413,prod,0),MATCH(L$1,header,0))</f>
        <v>14.55</v>
      </c>
      <c r="M413" s="5">
        <f t="shared" si="12"/>
        <v>87.300000000000011</v>
      </c>
      <c r="N413" t="str">
        <f t="shared" si="13"/>
        <v>Liberica</v>
      </c>
      <c r="O413" t="str" cm="1">
        <f t="array" ref="O413">_xlfn.IFS(J413="M","MEDIUM",J413="D","DARK",J413="L","LIGHT")</f>
        <v>MEDIUM</v>
      </c>
      <c r="P413" t="str">
        <f>_xlfn.XLOOKUP(cofee_orders_table[[#This Row],[Customer ID]],customers!$A$2:$A$1001,customers!$I$2:$I$1001,,0)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INDEX(data,MATCH($D414,prod,0),MATCH(I$1,header,0))</f>
        <v>Ara</v>
      </c>
      <c r="J414" t="str">
        <f>INDEX(data,MATCH($D414,prod,0),MATCH(J$1,header,0))</f>
        <v>M</v>
      </c>
      <c r="K414" s="4">
        <f>INDEX(data,MATCH($D414,prod,0),MATCH(K$1,header,0))</f>
        <v>1</v>
      </c>
      <c r="L414" s="5">
        <f>INDEX(data,MATCH($D414,prod,0),MATCH(L$1,header,0))</f>
        <v>11.25</v>
      </c>
      <c r="M414" s="5">
        <f t="shared" si="12"/>
        <v>56.25</v>
      </c>
      <c r="N414" t="str">
        <f t="shared" si="13"/>
        <v>Arabica</v>
      </c>
      <c r="O414" t="str" cm="1">
        <f t="array" ref="O414">_xlfn.IFS(J414="M","MEDIUM",J414="D","DARK",J414="L","LIGHT")</f>
        <v>MEDIUM</v>
      </c>
      <c r="P414" t="str">
        <f>_xlfn.XLOOKUP(cofee_orders_table[[#This Row],[Customer ID]],customers!$A$2:$A$1001,customers!$I$2:$I$1001,,0)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INDEX(data,MATCH($D415,prod,0),MATCH(I$1,header,0))</f>
        <v>Lib</v>
      </c>
      <c r="J415" t="str">
        <f>INDEX(data,MATCH($D415,prod,0),MATCH(J$1,header,0))</f>
        <v>L</v>
      </c>
      <c r="K415" s="4">
        <f>INDEX(data,MATCH($D415,prod,0),MATCH(K$1,header,0))</f>
        <v>2.5</v>
      </c>
      <c r="L415" s="5">
        <f>INDEX(data,MATCH($D415,prod,0),MATCH(L$1,header,0))</f>
        <v>36.454999999999998</v>
      </c>
      <c r="M415" s="5">
        <f t="shared" si="12"/>
        <v>36.454999999999998</v>
      </c>
      <c r="N415" t="str">
        <f t="shared" si="13"/>
        <v>Liberica</v>
      </c>
      <c r="O415" t="str" cm="1">
        <f t="array" ref="O415">_xlfn.IFS(J415="M","MEDIUM",J415="D","DARK",J415="L","LIGHT")</f>
        <v>LIGHT</v>
      </c>
      <c r="P415" t="str">
        <f>_xlfn.XLOOKUP(cofee_orders_table[[#This Row],[Customer ID]],customers!$A$2:$A$1001,customers!$I$2:$I$1001,,0)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INDEX(data,MATCH($D416,prod,0),MATCH(I$1,header,0))</f>
        <v>Rob</v>
      </c>
      <c r="J416" t="str">
        <f>INDEX(data,MATCH($D416,prod,0),MATCH(J$1,header,0))</f>
        <v>L</v>
      </c>
      <c r="K416" s="4">
        <f>INDEX(data,MATCH($D416,prod,0),MATCH(K$1,header,0))</f>
        <v>0.2</v>
      </c>
      <c r="L416" s="5">
        <f>INDEX(data,MATCH($D416,prod,0),MATCH(L$1,header,0))</f>
        <v>3.5849999999999995</v>
      </c>
      <c r="M416" s="5">
        <f t="shared" si="12"/>
        <v>10.754999999999999</v>
      </c>
      <c r="N416" t="str">
        <f t="shared" si="13"/>
        <v>Robusta</v>
      </c>
      <c r="O416" t="str" cm="1">
        <f t="array" ref="O416">_xlfn.IFS(J416="M","MEDIUM",J416="D","DARK",J416="L","LIGHT")</f>
        <v>LIGHT</v>
      </c>
      <c r="P416" t="str">
        <f>_xlfn.XLOOKUP(cofee_orders_table[[#This Row],[Customer ID]],customers!$A$2:$A$1001,customers!$I$2:$I$1001,,0)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INDEX(data,MATCH($D417,prod,0),MATCH(I$1,header,0))</f>
        <v>Rob</v>
      </c>
      <c r="J417" t="str">
        <f>INDEX(data,MATCH($D417,prod,0),MATCH(J$1,header,0))</f>
        <v>M</v>
      </c>
      <c r="K417" s="4">
        <f>INDEX(data,MATCH($D417,prod,0),MATCH(K$1,header,0))</f>
        <v>0.2</v>
      </c>
      <c r="L417" s="5">
        <f>INDEX(data,MATCH($D417,prod,0),MATCH(L$1,header,0))</f>
        <v>2.9849999999999999</v>
      </c>
      <c r="M417" s="5">
        <f t="shared" si="12"/>
        <v>8.9550000000000001</v>
      </c>
      <c r="N417" t="str">
        <f t="shared" si="13"/>
        <v>Robusta</v>
      </c>
      <c r="O417" t="str" cm="1">
        <f t="array" ref="O417">_xlfn.IFS(J417="M","MEDIUM",J417="D","DARK",J417="L","LIGHT")</f>
        <v>MEDIUM</v>
      </c>
      <c r="P417" t="str">
        <f>_xlfn.XLOOKUP(cofee_orders_table[[#This Row],[Customer ID]],customers!$A$2:$A$1001,customers!$I$2:$I$1001,,0)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INDEX(data,MATCH($D418,prod,0),MATCH(I$1,header,0))</f>
        <v>Ara</v>
      </c>
      <c r="J418" t="str">
        <f>INDEX(data,MATCH($D418,prod,0),MATCH(J$1,header,0))</f>
        <v>L</v>
      </c>
      <c r="K418" s="4">
        <f>INDEX(data,MATCH($D418,prod,0),MATCH(K$1,header,0))</f>
        <v>0.5</v>
      </c>
      <c r="L418" s="5">
        <f>INDEX(data,MATCH($D418,prod,0),MATCH(L$1,header,0))</f>
        <v>7.77</v>
      </c>
      <c r="M418" s="5">
        <f t="shared" si="12"/>
        <v>23.31</v>
      </c>
      <c r="N418" t="str">
        <f t="shared" si="13"/>
        <v>Arabica</v>
      </c>
      <c r="O418" t="str" cm="1">
        <f t="array" ref="O418">_xlfn.IFS(J418="M","MEDIUM",J418="D","DARK",J418="L","LIGHT")</f>
        <v>LIGHT</v>
      </c>
      <c r="P418" t="str">
        <f>_xlfn.XLOOKUP(cofee_orders_table[[#This Row],[Customer ID]],customers!$A$2:$A$1001,customers!$I$2:$I$1001,,0)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INDEX(data,MATCH($D419,prod,0),MATCH(I$1,header,0))</f>
        <v>Ara</v>
      </c>
      <c r="J419" t="str">
        <f>INDEX(data,MATCH($D419,prod,0),MATCH(J$1,header,0))</f>
        <v>L</v>
      </c>
      <c r="K419" s="4">
        <f>INDEX(data,MATCH($D419,prod,0),MATCH(K$1,header,0))</f>
        <v>2.5</v>
      </c>
      <c r="L419" s="5">
        <f>INDEX(data,MATCH($D419,prod,0),MATCH(L$1,header,0))</f>
        <v>29.784999999999997</v>
      </c>
      <c r="M419" s="5">
        <f t="shared" si="12"/>
        <v>29.784999999999997</v>
      </c>
      <c r="N419" t="str">
        <f t="shared" si="13"/>
        <v>Arabica</v>
      </c>
      <c r="O419" t="str" cm="1">
        <f t="array" ref="O419">_xlfn.IFS(J419="M","MEDIUM",J419="D","DARK",J419="L","LIGHT")</f>
        <v>LIGHT</v>
      </c>
      <c r="P419" t="str">
        <f>_xlfn.XLOOKUP(cofee_orders_table[[#This Row],[Customer ID]],customers!$A$2:$A$1001,customers!$I$2:$I$1001,,0)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INDEX(data,MATCH($D420,prod,0),MATCH(I$1,header,0))</f>
        <v>Ara</v>
      </c>
      <c r="J420" t="str">
        <f>INDEX(data,MATCH($D420,prod,0),MATCH(J$1,header,0))</f>
        <v>L</v>
      </c>
      <c r="K420" s="4">
        <f>INDEX(data,MATCH($D420,prod,0),MATCH(K$1,header,0))</f>
        <v>2.5</v>
      </c>
      <c r="L420" s="5">
        <f>INDEX(data,MATCH($D420,prod,0),MATCH(L$1,header,0))</f>
        <v>29.784999999999997</v>
      </c>
      <c r="M420" s="5">
        <f t="shared" si="12"/>
        <v>148.92499999999998</v>
      </c>
      <c r="N420" t="str">
        <f t="shared" si="13"/>
        <v>Arabica</v>
      </c>
      <c r="O420" t="str" cm="1">
        <f t="array" ref="O420">_xlfn.IFS(J420="M","MEDIUM",J420="D","DARK",J420="L","LIGHT")</f>
        <v>LIGHT</v>
      </c>
      <c r="P420" t="str">
        <f>_xlfn.XLOOKUP(cofee_orders_table[[#This Row],[Customer ID]],customers!$A$2:$A$1001,customers!$I$2:$I$1001,,0)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INDEX(data,MATCH($D421,prod,0),MATCH(I$1,header,0))</f>
        <v>Lib</v>
      </c>
      <c r="J421" t="str">
        <f>INDEX(data,MATCH($D421,prod,0),MATCH(J$1,header,0))</f>
        <v>M</v>
      </c>
      <c r="K421" s="4">
        <f>INDEX(data,MATCH($D421,prod,0),MATCH(K$1,header,0))</f>
        <v>0.5</v>
      </c>
      <c r="L421" s="5">
        <f>INDEX(data,MATCH($D421,prod,0),MATCH(L$1,header,0))</f>
        <v>8.73</v>
      </c>
      <c r="M421" s="5">
        <f t="shared" si="12"/>
        <v>8.73</v>
      </c>
      <c r="N421" t="str">
        <f t="shared" si="13"/>
        <v>Liberica</v>
      </c>
      <c r="O421" t="str" cm="1">
        <f t="array" ref="O421">_xlfn.IFS(J421="M","MEDIUM",J421="D","DARK",J421="L","LIGHT")</f>
        <v>MEDIUM</v>
      </c>
      <c r="P421" t="str">
        <f>_xlfn.XLOOKUP(cofee_orders_table[[#This Row],[Customer ID]],customers!$A$2:$A$1001,customers!$I$2:$I$1001,,0)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INDEX(data,MATCH($D422,prod,0),MATCH(I$1,header,0))</f>
        <v>Lib</v>
      </c>
      <c r="J422" t="str">
        <f>INDEX(data,MATCH($D422,prod,0),MATCH(J$1,header,0))</f>
        <v>D</v>
      </c>
      <c r="K422" s="4">
        <f>INDEX(data,MATCH($D422,prod,0),MATCH(K$1,header,0))</f>
        <v>0.5</v>
      </c>
      <c r="L422" s="5">
        <f>INDEX(data,MATCH($D422,prod,0),MATCH(L$1,header,0))</f>
        <v>7.77</v>
      </c>
      <c r="M422" s="5">
        <f t="shared" si="12"/>
        <v>31.08</v>
      </c>
      <c r="N422" t="str">
        <f t="shared" si="13"/>
        <v>Liberica</v>
      </c>
      <c r="O422" t="str" cm="1">
        <f t="array" ref="O422">_xlfn.IFS(J422="M","MEDIUM",J422="D","DARK",J422="L","LIGHT")</f>
        <v>DARK</v>
      </c>
      <c r="P422" t="str">
        <f>_xlfn.XLOOKUP(cofee_orders_table[[#This Row],[Customer ID]],customers!$A$2:$A$1001,customers!$I$2:$I$1001,,0)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INDEX(data,MATCH($D423,prod,0),MATCH(I$1,header,0))</f>
        <v>Ara</v>
      </c>
      <c r="J423" t="str">
        <f>INDEX(data,MATCH($D423,prod,0),MATCH(J$1,header,0))</f>
        <v>D</v>
      </c>
      <c r="K423" s="4">
        <f>INDEX(data,MATCH($D423,prod,0),MATCH(K$1,header,0))</f>
        <v>2.5</v>
      </c>
      <c r="L423" s="5">
        <f>INDEX(data,MATCH($D423,prod,0),MATCH(L$1,header,0))</f>
        <v>22.884999999999998</v>
      </c>
      <c r="M423" s="5">
        <f t="shared" si="12"/>
        <v>137.31</v>
      </c>
      <c r="N423" t="str">
        <f t="shared" si="13"/>
        <v>Arabica</v>
      </c>
      <c r="O423" t="str" cm="1">
        <f t="array" ref="O423">_xlfn.IFS(J423="M","MEDIUM",J423="D","DARK",J423="L","LIGHT")</f>
        <v>DARK</v>
      </c>
      <c r="P423" t="str">
        <f>_xlfn.XLOOKUP(cofee_orders_table[[#This Row],[Customer ID]],customers!$A$2:$A$1001,customers!$I$2:$I$1001,,0)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INDEX(data,MATCH($D424,prod,0),MATCH(I$1,header,0))</f>
        <v>Ara</v>
      </c>
      <c r="J424" t="str">
        <f>INDEX(data,MATCH($D424,prod,0),MATCH(J$1,header,0))</f>
        <v>D</v>
      </c>
      <c r="K424" s="4">
        <f>INDEX(data,MATCH($D424,prod,0),MATCH(K$1,header,0))</f>
        <v>0.5</v>
      </c>
      <c r="L424" s="5">
        <f>INDEX(data,MATCH($D424,prod,0),MATCH(L$1,header,0))</f>
        <v>5.97</v>
      </c>
      <c r="M424" s="5">
        <f t="shared" si="12"/>
        <v>29.849999999999998</v>
      </c>
      <c r="N424" t="str">
        <f t="shared" si="13"/>
        <v>Arabica</v>
      </c>
      <c r="O424" t="str" cm="1">
        <f t="array" ref="O424">_xlfn.IFS(J424="M","MEDIUM",J424="D","DARK",J424="L","LIGHT")</f>
        <v>DARK</v>
      </c>
      <c r="P424" t="str">
        <f>_xlfn.XLOOKUP(cofee_orders_table[[#This Row],[Customer ID]],customers!$A$2:$A$1001,customers!$I$2:$I$1001,,0)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INDEX(data,MATCH($D425,prod,0),MATCH(I$1,header,0))</f>
        <v>Rob</v>
      </c>
      <c r="J425" t="str">
        <f>INDEX(data,MATCH($D425,prod,0),MATCH(J$1,header,0))</f>
        <v>M</v>
      </c>
      <c r="K425" s="4">
        <f>INDEX(data,MATCH($D425,prod,0),MATCH(K$1,header,0))</f>
        <v>0.5</v>
      </c>
      <c r="L425" s="5">
        <f>INDEX(data,MATCH($D425,prod,0),MATCH(L$1,header,0))</f>
        <v>5.97</v>
      </c>
      <c r="M425" s="5">
        <f t="shared" si="12"/>
        <v>17.91</v>
      </c>
      <c r="N425" t="str">
        <f t="shared" si="13"/>
        <v>Robusta</v>
      </c>
      <c r="O425" t="str" cm="1">
        <f t="array" ref="O425">_xlfn.IFS(J425="M","MEDIUM",J425="D","DARK",J425="L","LIGHT")</f>
        <v>MEDIUM</v>
      </c>
      <c r="P425" t="str">
        <f>_xlfn.XLOOKUP(cofee_orders_table[[#This Row],[Customer ID]],customers!$A$2:$A$1001,customers!$I$2:$I$1001,,0)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INDEX(data,MATCH($D426,prod,0),MATCH(I$1,header,0))</f>
        <v>Exc</v>
      </c>
      <c r="J426" t="str">
        <f>INDEX(data,MATCH($D426,prod,0),MATCH(J$1,header,0))</f>
        <v>L</v>
      </c>
      <c r="K426" s="4">
        <f>INDEX(data,MATCH($D426,prod,0),MATCH(K$1,header,0))</f>
        <v>0.5</v>
      </c>
      <c r="L426" s="5">
        <f>INDEX(data,MATCH($D426,prod,0),MATCH(L$1,header,0))</f>
        <v>8.91</v>
      </c>
      <c r="M426" s="5">
        <f t="shared" si="12"/>
        <v>26.73</v>
      </c>
      <c r="N426" t="str">
        <f t="shared" si="13"/>
        <v>Excelsa</v>
      </c>
      <c r="O426" t="str" cm="1">
        <f t="array" ref="O426">_xlfn.IFS(J426="M","MEDIUM",J426="D","DARK",J426="L","LIGHT")</f>
        <v>LIGHT</v>
      </c>
      <c r="P426" t="str">
        <f>_xlfn.XLOOKUP(cofee_orders_table[[#This Row],[Customer ID]],customers!$A$2:$A$1001,customers!$I$2:$I$1001,,0)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INDEX(data,MATCH($D427,prod,0),MATCH(I$1,header,0))</f>
        <v>Rob</v>
      </c>
      <c r="J427" t="str">
        <f>INDEX(data,MATCH($D427,prod,0),MATCH(J$1,header,0))</f>
        <v>D</v>
      </c>
      <c r="K427" s="4">
        <f>INDEX(data,MATCH($D427,prod,0),MATCH(K$1,header,0))</f>
        <v>1</v>
      </c>
      <c r="L427" s="5">
        <f>INDEX(data,MATCH($D427,prod,0),MATCH(L$1,header,0))</f>
        <v>8.9499999999999993</v>
      </c>
      <c r="M427" s="5">
        <f t="shared" si="12"/>
        <v>17.899999999999999</v>
      </c>
      <c r="N427" t="str">
        <f t="shared" si="13"/>
        <v>Robusta</v>
      </c>
      <c r="O427" t="str" cm="1">
        <f t="array" ref="O427">_xlfn.IFS(J427="M","MEDIUM",J427="D","DARK",J427="L","LIGHT")</f>
        <v>DARK</v>
      </c>
      <c r="P427" t="str">
        <f>_xlfn.XLOOKUP(cofee_orders_table[[#This Row],[Customer ID]],customers!$A$2:$A$1001,customers!$I$2:$I$1001,,0)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INDEX(data,MATCH($D428,prod,0),MATCH(I$1,header,0))</f>
        <v>Rob</v>
      </c>
      <c r="J428" t="str">
        <f>INDEX(data,MATCH($D428,prod,0),MATCH(J$1,header,0))</f>
        <v>L</v>
      </c>
      <c r="K428" s="4">
        <f>INDEX(data,MATCH($D428,prod,0),MATCH(K$1,header,0))</f>
        <v>0.2</v>
      </c>
      <c r="L428" s="5">
        <f>INDEX(data,MATCH($D428,prod,0),MATCH(L$1,header,0))</f>
        <v>3.5849999999999995</v>
      </c>
      <c r="M428" s="5">
        <f t="shared" si="12"/>
        <v>14.339999999999998</v>
      </c>
      <c r="N428" t="str">
        <f t="shared" si="13"/>
        <v>Robusta</v>
      </c>
      <c r="O428" t="str" cm="1">
        <f t="array" ref="O428">_xlfn.IFS(J428="M","MEDIUM",J428="D","DARK",J428="L","LIGHT")</f>
        <v>LIGHT</v>
      </c>
      <c r="P428" t="str">
        <f>_xlfn.XLOOKUP(cofee_orders_table[[#This Row],[Customer ID]],customers!$A$2:$A$1001,customers!$I$2:$I$1001,,0)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INDEX(data,MATCH($D429,prod,0),MATCH(I$1,header,0))</f>
        <v>Ara</v>
      </c>
      <c r="J429" t="str">
        <f>INDEX(data,MATCH($D429,prod,0),MATCH(J$1,header,0))</f>
        <v>M</v>
      </c>
      <c r="K429" s="4">
        <f>INDEX(data,MATCH($D429,prod,0),MATCH(K$1,header,0))</f>
        <v>2.5</v>
      </c>
      <c r="L429" s="5">
        <f>INDEX(data,MATCH($D429,prod,0),MATCH(L$1,header,0))</f>
        <v>25.874999999999996</v>
      </c>
      <c r="M429" s="5">
        <f t="shared" si="12"/>
        <v>77.624999999999986</v>
      </c>
      <c r="N429" t="str">
        <f t="shared" si="13"/>
        <v>Arabica</v>
      </c>
      <c r="O429" t="str" cm="1">
        <f t="array" ref="O429">_xlfn.IFS(J429="M","MEDIUM",J429="D","DARK",J429="L","LIGHT")</f>
        <v>MEDIUM</v>
      </c>
      <c r="P429" t="str">
        <f>_xlfn.XLOOKUP(cofee_orders_table[[#This Row],[Customer ID]],customers!$A$2:$A$1001,customers!$I$2:$I$1001,,0)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INDEX(data,MATCH($D430,prod,0),MATCH(I$1,header,0))</f>
        <v>Rob</v>
      </c>
      <c r="J430" t="str">
        <f>INDEX(data,MATCH($D430,prod,0),MATCH(J$1,header,0))</f>
        <v>L</v>
      </c>
      <c r="K430" s="4">
        <f>INDEX(data,MATCH($D430,prod,0),MATCH(K$1,header,0))</f>
        <v>1</v>
      </c>
      <c r="L430" s="5">
        <f>INDEX(data,MATCH($D430,prod,0),MATCH(L$1,header,0))</f>
        <v>11.95</v>
      </c>
      <c r="M430" s="5">
        <f t="shared" si="12"/>
        <v>59.75</v>
      </c>
      <c r="N430" t="str">
        <f t="shared" si="13"/>
        <v>Robusta</v>
      </c>
      <c r="O430" t="str" cm="1">
        <f t="array" ref="O430">_xlfn.IFS(J430="M","MEDIUM",J430="D","DARK",J430="L","LIGHT")</f>
        <v>LIGHT</v>
      </c>
      <c r="P430" t="str">
        <f>_xlfn.XLOOKUP(cofee_orders_table[[#This Row],[Customer ID]],customers!$A$2:$A$1001,customers!$I$2:$I$1001,,0)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INDEX(data,MATCH($D431,prod,0),MATCH(I$1,header,0))</f>
        <v>Ara</v>
      </c>
      <c r="J431" t="str">
        <f>INDEX(data,MATCH($D431,prod,0),MATCH(J$1,header,0))</f>
        <v>L</v>
      </c>
      <c r="K431" s="4">
        <f>INDEX(data,MATCH($D431,prod,0),MATCH(K$1,header,0))</f>
        <v>1</v>
      </c>
      <c r="L431" s="5">
        <f>INDEX(data,MATCH($D431,prod,0),MATCH(L$1,header,0))</f>
        <v>12.95</v>
      </c>
      <c r="M431" s="5">
        <f t="shared" si="12"/>
        <v>77.699999999999989</v>
      </c>
      <c r="N431" t="str">
        <f t="shared" si="13"/>
        <v>Arabica</v>
      </c>
      <c r="O431" t="str" cm="1">
        <f t="array" ref="O431">_xlfn.IFS(J431="M","MEDIUM",J431="D","DARK",J431="L","LIGHT")</f>
        <v>LIGHT</v>
      </c>
      <c r="P431" t="str">
        <f>_xlfn.XLOOKUP(cofee_orders_table[[#This Row],[Customer ID]],customers!$A$2:$A$1001,customers!$I$2:$I$1001,,0)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INDEX(data,MATCH($D432,prod,0),MATCH(I$1,header,0))</f>
        <v>Rob</v>
      </c>
      <c r="J432" t="str">
        <f>INDEX(data,MATCH($D432,prod,0),MATCH(J$1,header,0))</f>
        <v>D</v>
      </c>
      <c r="K432" s="4">
        <f>INDEX(data,MATCH($D432,prod,0),MATCH(K$1,header,0))</f>
        <v>0.2</v>
      </c>
      <c r="L432" s="5">
        <f>INDEX(data,MATCH($D432,prod,0),MATCH(L$1,header,0))</f>
        <v>2.6849999999999996</v>
      </c>
      <c r="M432" s="5">
        <f t="shared" si="12"/>
        <v>5.3699999999999992</v>
      </c>
      <c r="N432" t="str">
        <f t="shared" si="13"/>
        <v>Robusta</v>
      </c>
      <c r="O432" t="str" cm="1">
        <f t="array" ref="O432">_xlfn.IFS(J432="M","MEDIUM",J432="D","DARK",J432="L","LIGHT")</f>
        <v>DARK</v>
      </c>
      <c r="P432" t="str">
        <f>_xlfn.XLOOKUP(cofee_orders_table[[#This Row],[Customer ID]],customers!$A$2:$A$1001,customers!$I$2:$I$1001,,0)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INDEX(data,MATCH($D433,prod,0),MATCH(I$1,header,0))</f>
        <v>Exc</v>
      </c>
      <c r="J433" t="str">
        <f>INDEX(data,MATCH($D433,prod,0),MATCH(J$1,header,0))</f>
        <v>D</v>
      </c>
      <c r="K433" s="4">
        <f>INDEX(data,MATCH($D433,prod,0),MATCH(K$1,header,0))</f>
        <v>2.5</v>
      </c>
      <c r="L433" s="5">
        <f>INDEX(data,MATCH($D433,prod,0),MATCH(L$1,header,0))</f>
        <v>27.945</v>
      </c>
      <c r="M433" s="5">
        <f t="shared" si="12"/>
        <v>83.835000000000008</v>
      </c>
      <c r="N433" t="str">
        <f t="shared" si="13"/>
        <v>Excelsa</v>
      </c>
      <c r="O433" t="str" cm="1">
        <f t="array" ref="O433">_xlfn.IFS(J433="M","MEDIUM",J433="D","DARK",J433="L","LIGHT")</f>
        <v>DARK</v>
      </c>
      <c r="P433" t="str">
        <f>_xlfn.XLOOKUP(cofee_orders_table[[#This Row],[Customer ID]],customers!$A$2:$A$1001,customers!$I$2:$I$1001,,0)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INDEX(data,MATCH($D434,prod,0),MATCH(I$1,header,0))</f>
        <v>Ara</v>
      </c>
      <c r="J434" t="str">
        <f>INDEX(data,MATCH($D434,prod,0),MATCH(J$1,header,0))</f>
        <v>M</v>
      </c>
      <c r="K434" s="4">
        <f>INDEX(data,MATCH($D434,prod,0),MATCH(K$1,header,0))</f>
        <v>1</v>
      </c>
      <c r="L434" s="5">
        <f>INDEX(data,MATCH($D434,prod,0),MATCH(L$1,header,0))</f>
        <v>11.25</v>
      </c>
      <c r="M434" s="5">
        <f t="shared" si="12"/>
        <v>22.5</v>
      </c>
      <c r="N434" t="str">
        <f t="shared" si="13"/>
        <v>Arabica</v>
      </c>
      <c r="O434" t="str" cm="1">
        <f t="array" ref="O434">_xlfn.IFS(J434="M","MEDIUM",J434="D","DARK",J434="L","LIGHT")</f>
        <v>MEDIUM</v>
      </c>
      <c r="P434" t="str">
        <f>_xlfn.XLOOKUP(cofee_orders_table[[#This Row],[Customer ID]],customers!$A$2:$A$1001,customers!$I$2:$I$1001,,0)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INDEX(data,MATCH($D435,prod,0),MATCH(I$1,header,0))</f>
        <v>Lib</v>
      </c>
      <c r="J435" t="str">
        <f>INDEX(data,MATCH($D435,prod,0),MATCH(J$1,header,0))</f>
        <v>M</v>
      </c>
      <c r="K435" s="4">
        <f>INDEX(data,MATCH($D435,prod,0),MATCH(K$1,header,0))</f>
        <v>2.5</v>
      </c>
      <c r="L435" s="5">
        <f>INDEX(data,MATCH($D435,prod,0),MATCH(L$1,header,0))</f>
        <v>33.464999999999996</v>
      </c>
      <c r="M435" s="5">
        <f t="shared" si="12"/>
        <v>200.78999999999996</v>
      </c>
      <c r="N435" t="str">
        <f t="shared" si="13"/>
        <v>Liberica</v>
      </c>
      <c r="O435" t="str" cm="1">
        <f t="array" ref="O435">_xlfn.IFS(J435="M","MEDIUM",J435="D","DARK",J435="L","LIGHT")</f>
        <v>MEDIUM</v>
      </c>
      <c r="P435" t="str">
        <f>_xlfn.XLOOKUP(cofee_orders_table[[#This Row],[Customer ID]],customers!$A$2:$A$1001,customers!$I$2:$I$1001,,0)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INDEX(data,MATCH($D436,prod,0),MATCH(I$1,header,0))</f>
        <v>Ara</v>
      </c>
      <c r="J436" t="str">
        <f>INDEX(data,MATCH($D436,prod,0),MATCH(J$1,header,0))</f>
        <v>M</v>
      </c>
      <c r="K436" s="4">
        <f>INDEX(data,MATCH($D436,prod,0),MATCH(K$1,header,0))</f>
        <v>1</v>
      </c>
      <c r="L436" s="5">
        <f>INDEX(data,MATCH($D436,prod,0),MATCH(L$1,header,0))</f>
        <v>11.25</v>
      </c>
      <c r="M436" s="5">
        <f t="shared" si="12"/>
        <v>67.5</v>
      </c>
      <c r="N436" t="str">
        <f t="shared" si="13"/>
        <v>Arabica</v>
      </c>
      <c r="O436" t="str" cm="1">
        <f t="array" ref="O436">_xlfn.IFS(J436="M","MEDIUM",J436="D","DARK",J436="L","LIGHT")</f>
        <v>MEDIUM</v>
      </c>
      <c r="P436" t="str">
        <f>_xlfn.XLOOKUP(cofee_orders_table[[#This Row],[Customer ID]],customers!$A$2:$A$1001,customers!$I$2:$I$1001,,0)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INDEX(data,MATCH($D437,prod,0),MATCH(I$1,header,0))</f>
        <v>Exc</v>
      </c>
      <c r="J437" t="str">
        <f>INDEX(data,MATCH($D437,prod,0),MATCH(J$1,header,0))</f>
        <v>M</v>
      </c>
      <c r="K437" s="4">
        <f>INDEX(data,MATCH($D437,prod,0),MATCH(K$1,header,0))</f>
        <v>0.5</v>
      </c>
      <c r="L437" s="5">
        <f>INDEX(data,MATCH($D437,prod,0),MATCH(L$1,header,0))</f>
        <v>8.25</v>
      </c>
      <c r="M437" s="5">
        <f t="shared" si="12"/>
        <v>8.25</v>
      </c>
      <c r="N437" t="str">
        <f t="shared" si="13"/>
        <v>Excelsa</v>
      </c>
      <c r="O437" t="str" cm="1">
        <f t="array" ref="O437">_xlfn.IFS(J437="M","MEDIUM",J437="D","DARK",J437="L","LIGHT")</f>
        <v>MEDIUM</v>
      </c>
      <c r="P437" t="str">
        <f>_xlfn.XLOOKUP(cofee_orders_table[[#This Row],[Customer ID]],customers!$A$2:$A$1001,customers!$I$2:$I$1001,,0)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INDEX(data,MATCH($D438,prod,0),MATCH(I$1,header,0))</f>
        <v>Lib</v>
      </c>
      <c r="J438" t="str">
        <f>INDEX(data,MATCH($D438,prod,0),MATCH(J$1,header,0))</f>
        <v>L</v>
      </c>
      <c r="K438" s="4">
        <f>INDEX(data,MATCH($D438,prod,0),MATCH(K$1,header,0))</f>
        <v>0.2</v>
      </c>
      <c r="L438" s="5">
        <f>INDEX(data,MATCH($D438,prod,0),MATCH(L$1,header,0))</f>
        <v>4.7549999999999999</v>
      </c>
      <c r="M438" s="5">
        <f t="shared" si="12"/>
        <v>9.51</v>
      </c>
      <c r="N438" t="str">
        <f t="shared" si="13"/>
        <v>Liberica</v>
      </c>
      <c r="O438" t="str" cm="1">
        <f t="array" ref="O438">_xlfn.IFS(J438="M","MEDIUM",J438="D","DARK",J438="L","LIGHT")</f>
        <v>LIGHT</v>
      </c>
      <c r="P438" t="str">
        <f>_xlfn.XLOOKUP(cofee_orders_table[[#This Row],[Customer ID]],customers!$A$2:$A$1001,customers!$I$2:$I$1001,,0)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INDEX(data,MATCH($D439,prod,0),MATCH(I$1,header,0))</f>
        <v>Lib</v>
      </c>
      <c r="J439" t="str">
        <f>INDEX(data,MATCH($D439,prod,0),MATCH(J$1,header,0))</f>
        <v>D</v>
      </c>
      <c r="K439" s="4">
        <f>INDEX(data,MATCH($D439,prod,0),MATCH(K$1,header,0))</f>
        <v>2.5</v>
      </c>
      <c r="L439" s="5">
        <f>INDEX(data,MATCH($D439,prod,0),MATCH(L$1,header,0))</f>
        <v>29.784999999999997</v>
      </c>
      <c r="M439" s="5">
        <f t="shared" si="12"/>
        <v>29.784999999999997</v>
      </c>
      <c r="N439" t="str">
        <f t="shared" si="13"/>
        <v>Liberica</v>
      </c>
      <c r="O439" t="str" cm="1">
        <f t="array" ref="O439">_xlfn.IFS(J439="M","MEDIUM",J439="D","DARK",J439="L","LIGHT")</f>
        <v>DARK</v>
      </c>
      <c r="P439" t="str">
        <f>_xlfn.XLOOKUP(cofee_orders_table[[#This Row],[Customer ID]],customers!$A$2:$A$1001,customers!$I$2:$I$1001,,0)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INDEX(data,MATCH($D440,prod,0),MATCH(I$1,header,0))</f>
        <v>Lib</v>
      </c>
      <c r="J440" t="str">
        <f>INDEX(data,MATCH($D440,prod,0),MATCH(J$1,header,0))</f>
        <v>D</v>
      </c>
      <c r="K440" s="4">
        <f>INDEX(data,MATCH($D440,prod,0),MATCH(K$1,header,0))</f>
        <v>0.5</v>
      </c>
      <c r="L440" s="5">
        <f>INDEX(data,MATCH($D440,prod,0),MATCH(L$1,header,0))</f>
        <v>7.77</v>
      </c>
      <c r="M440" s="5">
        <f t="shared" si="12"/>
        <v>15.54</v>
      </c>
      <c r="N440" t="str">
        <f t="shared" si="13"/>
        <v>Liberica</v>
      </c>
      <c r="O440" t="str" cm="1">
        <f t="array" ref="O440">_xlfn.IFS(J440="M","MEDIUM",J440="D","DARK",J440="L","LIGHT")</f>
        <v>DARK</v>
      </c>
      <c r="P440" t="str">
        <f>_xlfn.XLOOKUP(cofee_orders_table[[#This Row],[Customer ID]],customers!$A$2:$A$1001,customers!$I$2:$I$1001,,0)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INDEX(data,MATCH($D441,prod,0),MATCH(I$1,header,0))</f>
        <v>Exc</v>
      </c>
      <c r="J441" t="str">
        <f>INDEX(data,MATCH($D441,prod,0),MATCH(J$1,header,0))</f>
        <v>L</v>
      </c>
      <c r="K441" s="4">
        <f>INDEX(data,MATCH($D441,prod,0),MATCH(K$1,header,0))</f>
        <v>0.5</v>
      </c>
      <c r="L441" s="5">
        <f>INDEX(data,MATCH($D441,prod,0),MATCH(L$1,header,0))</f>
        <v>8.91</v>
      </c>
      <c r="M441" s="5">
        <f t="shared" si="12"/>
        <v>35.64</v>
      </c>
      <c r="N441" t="str">
        <f t="shared" si="13"/>
        <v>Excelsa</v>
      </c>
      <c r="O441" t="str" cm="1">
        <f t="array" ref="O441">_xlfn.IFS(J441="M","MEDIUM",J441="D","DARK",J441="L","LIGHT")</f>
        <v>LIGHT</v>
      </c>
      <c r="P441" t="str">
        <f>_xlfn.XLOOKUP(cofee_orders_table[[#This Row],[Customer ID]],customers!$A$2:$A$1001,customers!$I$2:$I$1001,,0)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INDEX(data,MATCH($D442,prod,0),MATCH(I$1,header,0))</f>
        <v>Ara</v>
      </c>
      <c r="J442" t="str">
        <f>INDEX(data,MATCH($D442,prod,0),MATCH(J$1,header,0))</f>
        <v>M</v>
      </c>
      <c r="K442" s="4">
        <f>INDEX(data,MATCH($D442,prod,0),MATCH(K$1,header,0))</f>
        <v>2.5</v>
      </c>
      <c r="L442" s="5">
        <f>INDEX(data,MATCH($D442,prod,0),MATCH(L$1,header,0))</f>
        <v>25.874999999999996</v>
      </c>
      <c r="M442" s="5">
        <f t="shared" si="12"/>
        <v>103.49999999999999</v>
      </c>
      <c r="N442" t="str">
        <f t="shared" si="13"/>
        <v>Arabica</v>
      </c>
      <c r="O442" t="str" cm="1">
        <f t="array" ref="O442">_xlfn.IFS(J442="M","MEDIUM",J442="D","DARK",J442="L","LIGHT")</f>
        <v>MEDIUM</v>
      </c>
      <c r="P442" t="str">
        <f>_xlfn.XLOOKUP(cofee_orders_table[[#This Row],[Customer ID]],customers!$A$2:$A$1001,customers!$I$2:$I$1001,,0)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INDEX(data,MATCH($D443,prod,0),MATCH(I$1,header,0))</f>
        <v>Exc</v>
      </c>
      <c r="J443" t="str">
        <f>INDEX(data,MATCH($D443,prod,0),MATCH(J$1,header,0))</f>
        <v>D</v>
      </c>
      <c r="K443" s="4">
        <f>INDEX(data,MATCH($D443,prod,0),MATCH(K$1,header,0))</f>
        <v>1</v>
      </c>
      <c r="L443" s="5">
        <f>INDEX(data,MATCH($D443,prod,0),MATCH(L$1,header,0))</f>
        <v>12.15</v>
      </c>
      <c r="M443" s="5">
        <f t="shared" si="12"/>
        <v>36.450000000000003</v>
      </c>
      <c r="N443" t="str">
        <f t="shared" si="13"/>
        <v>Excelsa</v>
      </c>
      <c r="O443" t="str" cm="1">
        <f t="array" ref="O443">_xlfn.IFS(J443="M","MEDIUM",J443="D","DARK",J443="L","LIGHT")</f>
        <v>DARK</v>
      </c>
      <c r="P443" t="str">
        <f>_xlfn.XLOOKUP(cofee_orders_table[[#This Row],[Customer ID]],customers!$A$2:$A$1001,customers!$I$2:$I$1001,,0)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INDEX(data,MATCH($D444,prod,0),MATCH(I$1,header,0))</f>
        <v>Rob</v>
      </c>
      <c r="J444" t="str">
        <f>INDEX(data,MATCH($D444,prod,0),MATCH(J$1,header,0))</f>
        <v>L</v>
      </c>
      <c r="K444" s="4">
        <f>INDEX(data,MATCH($D444,prod,0),MATCH(K$1,header,0))</f>
        <v>0.5</v>
      </c>
      <c r="L444" s="5">
        <f>INDEX(data,MATCH($D444,prod,0),MATCH(L$1,header,0))</f>
        <v>7.169999999999999</v>
      </c>
      <c r="M444" s="5">
        <f t="shared" si="12"/>
        <v>35.849999999999994</v>
      </c>
      <c r="N444" t="str">
        <f t="shared" si="13"/>
        <v>Robusta</v>
      </c>
      <c r="O444" t="str" cm="1">
        <f t="array" ref="O444">_xlfn.IFS(J444="M","MEDIUM",J444="D","DARK",J444="L","LIGHT")</f>
        <v>LIGHT</v>
      </c>
      <c r="P444" t="str">
        <f>_xlfn.XLOOKUP(cofee_orders_table[[#This Row],[Customer ID]],customers!$A$2:$A$1001,customers!$I$2:$I$1001,,0)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INDEX(data,MATCH($D445,prod,0),MATCH(I$1,header,0))</f>
        <v>Exc</v>
      </c>
      <c r="J445" t="str">
        <f>INDEX(data,MATCH($D445,prod,0),MATCH(J$1,header,0))</f>
        <v>L</v>
      </c>
      <c r="K445" s="4">
        <f>INDEX(data,MATCH($D445,prod,0),MATCH(K$1,header,0))</f>
        <v>0.2</v>
      </c>
      <c r="L445" s="5">
        <f>INDEX(data,MATCH($D445,prod,0),MATCH(L$1,header,0))</f>
        <v>4.4550000000000001</v>
      </c>
      <c r="M445" s="5">
        <f t="shared" si="12"/>
        <v>22.274999999999999</v>
      </c>
      <c r="N445" t="str">
        <f t="shared" si="13"/>
        <v>Excelsa</v>
      </c>
      <c r="O445" t="str" cm="1">
        <f t="array" ref="O445">_xlfn.IFS(J445="M","MEDIUM",J445="D","DARK",J445="L","LIGHT")</f>
        <v>LIGHT</v>
      </c>
      <c r="P445" t="str">
        <f>_xlfn.XLOOKUP(cofee_orders_table[[#This Row],[Customer ID]],customers!$A$2:$A$1001,customers!$I$2:$I$1001,,0)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INDEX(data,MATCH($D446,prod,0),MATCH(I$1,header,0))</f>
        <v>Exc</v>
      </c>
      <c r="J446" t="str">
        <f>INDEX(data,MATCH($D446,prod,0),MATCH(J$1,header,0))</f>
        <v>M</v>
      </c>
      <c r="K446" s="4">
        <f>INDEX(data,MATCH($D446,prod,0),MATCH(K$1,header,0))</f>
        <v>0.2</v>
      </c>
      <c r="L446" s="5">
        <f>INDEX(data,MATCH($D446,prod,0),MATCH(L$1,header,0))</f>
        <v>4.125</v>
      </c>
      <c r="M446" s="5">
        <f t="shared" si="12"/>
        <v>24.75</v>
      </c>
      <c r="N446" t="str">
        <f t="shared" si="13"/>
        <v>Excelsa</v>
      </c>
      <c r="O446" t="str" cm="1">
        <f t="array" ref="O446">_xlfn.IFS(J446="M","MEDIUM",J446="D","DARK",J446="L","LIGHT")</f>
        <v>MEDIUM</v>
      </c>
      <c r="P446" t="str">
        <f>_xlfn.XLOOKUP(cofee_orders_table[[#This Row],[Customer ID]],customers!$A$2:$A$1001,customers!$I$2:$I$1001,,0)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INDEX(data,MATCH($D447,prod,0),MATCH(I$1,header,0))</f>
        <v>Lib</v>
      </c>
      <c r="J447" t="str">
        <f>INDEX(data,MATCH($D447,prod,0),MATCH(J$1,header,0))</f>
        <v>M</v>
      </c>
      <c r="K447" s="4">
        <f>INDEX(data,MATCH($D447,prod,0),MATCH(K$1,header,0))</f>
        <v>2.5</v>
      </c>
      <c r="L447" s="5">
        <f>INDEX(data,MATCH($D447,prod,0),MATCH(L$1,header,0))</f>
        <v>33.464999999999996</v>
      </c>
      <c r="M447" s="5">
        <f t="shared" si="12"/>
        <v>66.929999999999993</v>
      </c>
      <c r="N447" t="str">
        <f t="shared" si="13"/>
        <v>Liberica</v>
      </c>
      <c r="O447" t="str" cm="1">
        <f t="array" ref="O447">_xlfn.IFS(J447="M","MEDIUM",J447="D","DARK",J447="L","LIGHT")</f>
        <v>MEDIUM</v>
      </c>
      <c r="P447" t="str">
        <f>_xlfn.XLOOKUP(cofee_orders_table[[#This Row],[Customer ID]],customers!$A$2:$A$1001,customers!$I$2:$I$1001,,0)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INDEX(data,MATCH($D448,prod,0),MATCH(I$1,header,0))</f>
        <v>Lib</v>
      </c>
      <c r="J448" t="str">
        <f>INDEX(data,MATCH($D448,prod,0),MATCH(J$1,header,0))</f>
        <v>M</v>
      </c>
      <c r="K448" s="4">
        <f>INDEX(data,MATCH($D448,prod,0),MATCH(K$1,header,0))</f>
        <v>0.5</v>
      </c>
      <c r="L448" s="5">
        <f>INDEX(data,MATCH($D448,prod,0),MATCH(L$1,header,0))</f>
        <v>8.73</v>
      </c>
      <c r="M448" s="5">
        <f t="shared" si="12"/>
        <v>8.73</v>
      </c>
      <c r="N448" t="str">
        <f t="shared" si="13"/>
        <v>Liberica</v>
      </c>
      <c r="O448" t="str" cm="1">
        <f t="array" ref="O448">_xlfn.IFS(J448="M","MEDIUM",J448="D","DARK",J448="L","LIGHT")</f>
        <v>MEDIUM</v>
      </c>
      <c r="P448" t="str">
        <f>_xlfn.XLOOKUP(cofee_orders_table[[#This Row],[Customer ID]],customers!$A$2:$A$1001,customers!$I$2:$I$1001,,0)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INDEX(data,MATCH($D449,prod,0),MATCH(I$1,header,0))</f>
        <v>Rob</v>
      </c>
      <c r="J449" t="str">
        <f>INDEX(data,MATCH($D449,prod,0),MATCH(J$1,header,0))</f>
        <v>M</v>
      </c>
      <c r="K449" s="4">
        <f>INDEX(data,MATCH($D449,prod,0),MATCH(K$1,header,0))</f>
        <v>0.5</v>
      </c>
      <c r="L449" s="5">
        <f>INDEX(data,MATCH($D449,prod,0),MATCH(L$1,header,0))</f>
        <v>5.97</v>
      </c>
      <c r="M449" s="5">
        <f t="shared" si="12"/>
        <v>17.91</v>
      </c>
      <c r="N449" t="str">
        <f t="shared" si="13"/>
        <v>Robusta</v>
      </c>
      <c r="O449" t="str" cm="1">
        <f t="array" ref="O449">_xlfn.IFS(J449="M","MEDIUM",J449="D","DARK",J449="L","LIGHT")</f>
        <v>MEDIUM</v>
      </c>
      <c r="P449" t="str">
        <f>_xlfn.XLOOKUP(cofee_orders_table[[#This Row],[Customer ID]],customers!$A$2:$A$1001,customers!$I$2:$I$1001,,0)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INDEX(data,MATCH($D450,prod,0),MATCH(I$1,header,0))</f>
        <v>Rob</v>
      </c>
      <c r="J450" t="str">
        <f>INDEX(data,MATCH($D450,prod,0),MATCH(J$1,header,0))</f>
        <v>L</v>
      </c>
      <c r="K450" s="4">
        <f>INDEX(data,MATCH($D450,prod,0),MATCH(K$1,header,0))</f>
        <v>0.5</v>
      </c>
      <c r="L450" s="5">
        <f>INDEX(data,MATCH($D450,prod,0),MATCH(L$1,header,0))</f>
        <v>7.169999999999999</v>
      </c>
      <c r="M450" s="5">
        <f t="shared" si="12"/>
        <v>7.169999999999999</v>
      </c>
      <c r="N450" t="str">
        <f t="shared" si="13"/>
        <v>Robusta</v>
      </c>
      <c r="O450" t="str" cm="1">
        <f t="array" ref="O450">_xlfn.IFS(J450="M","MEDIUM",J450="D","DARK",J450="L","LIGHT")</f>
        <v>LIGHT</v>
      </c>
      <c r="P450" t="str">
        <f>_xlfn.XLOOKUP(cofee_orders_table[[#This Row],[Customer ID]],customers!$A$2:$A$1001,customers!$I$2:$I$1001,,0)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INDEX(data,MATCH($D451,prod,0),MATCH(I$1,header,0))</f>
        <v>Rob</v>
      </c>
      <c r="J451" t="str">
        <f>INDEX(data,MATCH($D451,prod,0),MATCH(J$1,header,0))</f>
        <v>D</v>
      </c>
      <c r="K451" s="4">
        <f>INDEX(data,MATCH($D451,prod,0),MATCH(K$1,header,0))</f>
        <v>0.2</v>
      </c>
      <c r="L451" s="5">
        <f>INDEX(data,MATCH($D451,prod,0),MATCH(L$1,header,0))</f>
        <v>2.6849999999999996</v>
      </c>
      <c r="M451" s="5">
        <f t="shared" ref="M451:M514" si="14">E451*L451</f>
        <v>5.3699999999999992</v>
      </c>
      <c r="N451" t="str">
        <f t="shared" ref="N451:N514" si="15">IF(I451="Rob","Robusta",IF(I451="Exc","Excelsa",IF(I451="Ara","Arabica",IF(I451="Lib","Liberica"))))</f>
        <v>Robusta</v>
      </c>
      <c r="O451" t="str" cm="1">
        <f t="array" ref="O451">_xlfn.IFS(J451="M","MEDIUM",J451="D","DARK",J451="L","LIGHT")</f>
        <v>DARK</v>
      </c>
      <c r="P451" t="str">
        <f>_xlfn.XLOOKUP(cofee_orders_table[[#This Row],[Customer ID]],customers!$A$2:$A$1001,customers!$I$2:$I$1001,,0)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INDEX(data,MATCH($D452,prod,0),MATCH(I$1,header,0))</f>
        <v>Lib</v>
      </c>
      <c r="J452" t="str">
        <f>INDEX(data,MATCH($D452,prod,0),MATCH(J$1,header,0))</f>
        <v>L</v>
      </c>
      <c r="K452" s="4">
        <f>INDEX(data,MATCH($D452,prod,0),MATCH(K$1,header,0))</f>
        <v>0.2</v>
      </c>
      <c r="L452" s="5">
        <f>INDEX(data,MATCH($D452,prod,0),MATCH(L$1,header,0))</f>
        <v>4.7549999999999999</v>
      </c>
      <c r="M452" s="5">
        <f t="shared" si="14"/>
        <v>23.774999999999999</v>
      </c>
      <c r="N452" t="str">
        <f t="shared" si="15"/>
        <v>Liberica</v>
      </c>
      <c r="O452" t="str" cm="1">
        <f t="array" ref="O452">_xlfn.IFS(J452="M","MEDIUM",J452="D","DARK",J452="L","LIGHT")</f>
        <v>LIGHT</v>
      </c>
      <c r="P452" t="str">
        <f>_xlfn.XLOOKUP(cofee_orders_table[[#This Row],[Customer ID]],customers!$A$2:$A$1001,customers!$I$2:$I$1001,,0)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INDEX(data,MATCH($D453,prod,0),MATCH(I$1,header,0))</f>
        <v>Rob</v>
      </c>
      <c r="J453" t="str">
        <f>INDEX(data,MATCH($D453,prod,0),MATCH(J$1,header,0))</f>
        <v>D</v>
      </c>
      <c r="K453" s="4">
        <f>INDEX(data,MATCH($D453,prod,0),MATCH(K$1,header,0))</f>
        <v>2.5</v>
      </c>
      <c r="L453" s="5">
        <f>INDEX(data,MATCH($D453,prod,0),MATCH(L$1,header,0))</f>
        <v>20.584999999999997</v>
      </c>
      <c r="M453" s="5">
        <f t="shared" si="14"/>
        <v>41.169999999999995</v>
      </c>
      <c r="N453" t="str">
        <f t="shared" si="15"/>
        <v>Robusta</v>
      </c>
      <c r="O453" t="str" cm="1">
        <f t="array" ref="O453">_xlfn.IFS(J453="M","MEDIUM",J453="D","DARK",J453="L","LIGHT")</f>
        <v>DARK</v>
      </c>
      <c r="P453" t="str">
        <f>_xlfn.XLOOKUP(cofee_orders_table[[#This Row],[Customer ID]],customers!$A$2:$A$1001,customers!$I$2:$I$1001,,0)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INDEX(data,MATCH($D454,prod,0),MATCH(I$1,header,0))</f>
        <v>Ara</v>
      </c>
      <c r="J454" t="str">
        <f>INDEX(data,MATCH($D454,prod,0),MATCH(J$1,header,0))</f>
        <v>L</v>
      </c>
      <c r="K454" s="4">
        <f>INDEX(data,MATCH($D454,prod,0),MATCH(K$1,header,0))</f>
        <v>0.2</v>
      </c>
      <c r="L454" s="5">
        <f>INDEX(data,MATCH($D454,prod,0),MATCH(L$1,header,0))</f>
        <v>3.8849999999999998</v>
      </c>
      <c r="M454" s="5">
        <f t="shared" si="14"/>
        <v>11.654999999999999</v>
      </c>
      <c r="N454" t="str">
        <f t="shared" si="15"/>
        <v>Arabica</v>
      </c>
      <c r="O454" t="str" cm="1">
        <f t="array" ref="O454">_xlfn.IFS(J454="M","MEDIUM",J454="D","DARK",J454="L","LIGHT")</f>
        <v>LIGHT</v>
      </c>
      <c r="P454" t="str">
        <f>_xlfn.XLOOKUP(cofee_orders_table[[#This Row],[Customer ID]],customers!$A$2:$A$1001,customers!$I$2:$I$1001,,0)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INDEX(data,MATCH($D455,prod,0),MATCH(I$1,header,0))</f>
        <v>Lib</v>
      </c>
      <c r="J455" t="str">
        <f>INDEX(data,MATCH($D455,prod,0),MATCH(J$1,header,0))</f>
        <v>L</v>
      </c>
      <c r="K455" s="4">
        <f>INDEX(data,MATCH($D455,prod,0),MATCH(K$1,header,0))</f>
        <v>0.5</v>
      </c>
      <c r="L455" s="5">
        <f>INDEX(data,MATCH($D455,prod,0),MATCH(L$1,header,0))</f>
        <v>9.51</v>
      </c>
      <c r="M455" s="5">
        <f t="shared" si="14"/>
        <v>38.04</v>
      </c>
      <c r="N455" t="str">
        <f t="shared" si="15"/>
        <v>Liberica</v>
      </c>
      <c r="O455" t="str" cm="1">
        <f t="array" ref="O455">_xlfn.IFS(J455="M","MEDIUM",J455="D","DARK",J455="L","LIGHT")</f>
        <v>LIGHT</v>
      </c>
      <c r="P455" t="str">
        <f>_xlfn.XLOOKUP(cofee_orders_table[[#This Row],[Customer ID]],customers!$A$2:$A$1001,customers!$I$2:$I$1001,,0)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INDEX(data,MATCH($D456,prod,0),MATCH(I$1,header,0))</f>
        <v>Rob</v>
      </c>
      <c r="J456" t="str">
        <f>INDEX(data,MATCH($D456,prod,0),MATCH(J$1,header,0))</f>
        <v>D</v>
      </c>
      <c r="K456" s="4">
        <f>INDEX(data,MATCH($D456,prod,0),MATCH(K$1,header,0))</f>
        <v>2.5</v>
      </c>
      <c r="L456" s="5">
        <f>INDEX(data,MATCH($D456,prod,0),MATCH(L$1,header,0))</f>
        <v>20.584999999999997</v>
      </c>
      <c r="M456" s="5">
        <f t="shared" si="14"/>
        <v>82.339999999999989</v>
      </c>
      <c r="N456" t="str">
        <f t="shared" si="15"/>
        <v>Robusta</v>
      </c>
      <c r="O456" t="str" cm="1">
        <f t="array" ref="O456">_xlfn.IFS(J456="M","MEDIUM",J456="D","DARK",J456="L","LIGHT")</f>
        <v>DARK</v>
      </c>
      <c r="P456" t="str">
        <f>_xlfn.XLOOKUP(cofee_orders_table[[#This Row],[Customer ID]],customers!$A$2:$A$1001,customers!$I$2:$I$1001,,0)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INDEX(data,MATCH($D457,prod,0),MATCH(I$1,header,0))</f>
        <v>Lib</v>
      </c>
      <c r="J457" t="str">
        <f>INDEX(data,MATCH($D457,prod,0),MATCH(J$1,header,0))</f>
        <v>L</v>
      </c>
      <c r="K457" s="4">
        <f>INDEX(data,MATCH($D457,prod,0),MATCH(K$1,header,0))</f>
        <v>0.2</v>
      </c>
      <c r="L457" s="5">
        <f>INDEX(data,MATCH($D457,prod,0),MATCH(L$1,header,0))</f>
        <v>4.7549999999999999</v>
      </c>
      <c r="M457" s="5">
        <f t="shared" si="14"/>
        <v>9.51</v>
      </c>
      <c r="N457" t="str">
        <f t="shared" si="15"/>
        <v>Liberica</v>
      </c>
      <c r="O457" t="str" cm="1">
        <f t="array" ref="O457">_xlfn.IFS(J457="M","MEDIUM",J457="D","DARK",J457="L","LIGHT")</f>
        <v>LIGHT</v>
      </c>
      <c r="P457" t="str">
        <f>_xlfn.XLOOKUP(cofee_orders_table[[#This Row],[Customer ID]],customers!$A$2:$A$1001,customers!$I$2:$I$1001,,0)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INDEX(data,MATCH($D458,prod,0),MATCH(I$1,header,0))</f>
        <v>Rob</v>
      </c>
      <c r="J458" t="str">
        <f>INDEX(data,MATCH($D458,prod,0),MATCH(J$1,header,0))</f>
        <v>D</v>
      </c>
      <c r="K458" s="4">
        <f>INDEX(data,MATCH($D458,prod,0),MATCH(K$1,header,0))</f>
        <v>2.5</v>
      </c>
      <c r="L458" s="5">
        <f>INDEX(data,MATCH($D458,prod,0),MATCH(L$1,header,0))</f>
        <v>20.584999999999997</v>
      </c>
      <c r="M458" s="5">
        <f t="shared" si="14"/>
        <v>41.169999999999995</v>
      </c>
      <c r="N458" t="str">
        <f t="shared" si="15"/>
        <v>Robusta</v>
      </c>
      <c r="O458" t="str" cm="1">
        <f t="array" ref="O458">_xlfn.IFS(J458="M","MEDIUM",J458="D","DARK",J458="L","LIGHT")</f>
        <v>DARK</v>
      </c>
      <c r="P458" t="str">
        <f>_xlfn.XLOOKUP(cofee_orders_table[[#This Row],[Customer ID]],customers!$A$2:$A$1001,customers!$I$2:$I$1001,,0)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INDEX(data,MATCH($D459,prod,0),MATCH(I$1,header,0))</f>
        <v>Lib</v>
      </c>
      <c r="J459" t="str">
        <f>INDEX(data,MATCH($D459,prod,0),MATCH(J$1,header,0))</f>
        <v>L</v>
      </c>
      <c r="K459" s="4">
        <f>INDEX(data,MATCH($D459,prod,0),MATCH(K$1,header,0))</f>
        <v>0.5</v>
      </c>
      <c r="L459" s="5">
        <f>INDEX(data,MATCH($D459,prod,0),MATCH(L$1,header,0))</f>
        <v>9.51</v>
      </c>
      <c r="M459" s="5">
        <f t="shared" si="14"/>
        <v>47.55</v>
      </c>
      <c r="N459" t="str">
        <f t="shared" si="15"/>
        <v>Liberica</v>
      </c>
      <c r="O459" t="str" cm="1">
        <f t="array" ref="O459">_xlfn.IFS(J459="M","MEDIUM",J459="D","DARK",J459="L","LIGHT")</f>
        <v>LIGHT</v>
      </c>
      <c r="P459" t="str">
        <f>_xlfn.XLOOKUP(cofee_orders_table[[#This Row],[Customer ID]],customers!$A$2:$A$1001,customers!$I$2:$I$1001,,0)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INDEX(data,MATCH($D460,prod,0),MATCH(I$1,header,0))</f>
        <v>Ara</v>
      </c>
      <c r="J460" t="str">
        <f>INDEX(data,MATCH($D460,prod,0),MATCH(J$1,header,0))</f>
        <v>M</v>
      </c>
      <c r="K460" s="4">
        <f>INDEX(data,MATCH($D460,prod,0),MATCH(K$1,header,0))</f>
        <v>1</v>
      </c>
      <c r="L460" s="5">
        <f>INDEX(data,MATCH($D460,prod,0),MATCH(L$1,header,0))</f>
        <v>11.25</v>
      </c>
      <c r="M460" s="5">
        <f t="shared" si="14"/>
        <v>45</v>
      </c>
      <c r="N460" t="str">
        <f t="shared" si="15"/>
        <v>Arabica</v>
      </c>
      <c r="O460" t="str" cm="1">
        <f t="array" ref="O460">_xlfn.IFS(J460="M","MEDIUM",J460="D","DARK",J460="L","LIGHT")</f>
        <v>MEDIUM</v>
      </c>
      <c r="P460" t="str">
        <f>_xlfn.XLOOKUP(cofee_orders_table[[#This Row],[Customer ID]],customers!$A$2:$A$1001,customers!$I$2:$I$1001,,0)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INDEX(data,MATCH($D461,prod,0),MATCH(I$1,header,0))</f>
        <v>Lib</v>
      </c>
      <c r="J461" t="str">
        <f>INDEX(data,MATCH($D461,prod,0),MATCH(J$1,header,0))</f>
        <v>L</v>
      </c>
      <c r="K461" s="4">
        <f>INDEX(data,MATCH($D461,prod,0),MATCH(K$1,header,0))</f>
        <v>0.2</v>
      </c>
      <c r="L461" s="5">
        <f>INDEX(data,MATCH($D461,prod,0),MATCH(L$1,header,0))</f>
        <v>4.7549999999999999</v>
      </c>
      <c r="M461" s="5">
        <f t="shared" si="14"/>
        <v>23.774999999999999</v>
      </c>
      <c r="N461" t="str">
        <f t="shared" si="15"/>
        <v>Liberica</v>
      </c>
      <c r="O461" t="str" cm="1">
        <f t="array" ref="O461">_xlfn.IFS(J461="M","MEDIUM",J461="D","DARK",J461="L","LIGHT")</f>
        <v>LIGHT</v>
      </c>
      <c r="P461" t="str">
        <f>_xlfn.XLOOKUP(cofee_orders_table[[#This Row],[Customer ID]],customers!$A$2:$A$1001,customers!$I$2:$I$1001,,0)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INDEX(data,MATCH($D462,prod,0),MATCH(I$1,header,0))</f>
        <v>Rob</v>
      </c>
      <c r="J462" t="str">
        <f>INDEX(data,MATCH($D462,prod,0),MATCH(J$1,header,0))</f>
        <v>D</v>
      </c>
      <c r="K462" s="4">
        <f>INDEX(data,MATCH($D462,prod,0),MATCH(K$1,header,0))</f>
        <v>0.5</v>
      </c>
      <c r="L462" s="5">
        <f>INDEX(data,MATCH($D462,prod,0),MATCH(L$1,header,0))</f>
        <v>5.3699999999999992</v>
      </c>
      <c r="M462" s="5">
        <f t="shared" si="14"/>
        <v>16.11</v>
      </c>
      <c r="N462" t="str">
        <f t="shared" si="15"/>
        <v>Robusta</v>
      </c>
      <c r="O462" t="str" cm="1">
        <f t="array" ref="O462">_xlfn.IFS(J462="M","MEDIUM",J462="D","DARK",J462="L","LIGHT")</f>
        <v>DARK</v>
      </c>
      <c r="P462" t="str">
        <f>_xlfn.XLOOKUP(cofee_orders_table[[#This Row],[Customer ID]],customers!$A$2:$A$1001,customers!$I$2:$I$1001,,0)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INDEX(data,MATCH($D463,prod,0),MATCH(I$1,header,0))</f>
        <v>Rob</v>
      </c>
      <c r="J463" t="str">
        <f>INDEX(data,MATCH($D463,prod,0),MATCH(J$1,header,0))</f>
        <v>D</v>
      </c>
      <c r="K463" s="4">
        <f>INDEX(data,MATCH($D463,prod,0),MATCH(K$1,header,0))</f>
        <v>0.2</v>
      </c>
      <c r="L463" s="5">
        <f>INDEX(data,MATCH($D463,prod,0),MATCH(L$1,header,0))</f>
        <v>2.6849999999999996</v>
      </c>
      <c r="M463" s="5">
        <f t="shared" si="14"/>
        <v>10.739999999999998</v>
      </c>
      <c r="N463" t="str">
        <f t="shared" si="15"/>
        <v>Robusta</v>
      </c>
      <c r="O463" t="str" cm="1">
        <f t="array" ref="O463">_xlfn.IFS(J463="M","MEDIUM",J463="D","DARK",J463="L","LIGHT")</f>
        <v>DARK</v>
      </c>
      <c r="P463" t="str">
        <f>_xlfn.XLOOKUP(cofee_orders_table[[#This Row],[Customer ID]],customers!$A$2:$A$1001,customers!$I$2:$I$1001,,0)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INDEX(data,MATCH($D464,prod,0),MATCH(I$1,header,0))</f>
        <v>Ara</v>
      </c>
      <c r="J464" t="str">
        <f>INDEX(data,MATCH($D464,prod,0),MATCH(J$1,header,0))</f>
        <v>D</v>
      </c>
      <c r="K464" s="4">
        <f>INDEX(data,MATCH($D464,prod,0),MATCH(K$1,header,0))</f>
        <v>1</v>
      </c>
      <c r="L464" s="5">
        <f>INDEX(data,MATCH($D464,prod,0),MATCH(L$1,header,0))</f>
        <v>9.9499999999999993</v>
      </c>
      <c r="M464" s="5">
        <f t="shared" si="14"/>
        <v>49.75</v>
      </c>
      <c r="N464" t="str">
        <f t="shared" si="15"/>
        <v>Arabica</v>
      </c>
      <c r="O464" t="str" cm="1">
        <f t="array" ref="O464">_xlfn.IFS(J464="M","MEDIUM",J464="D","DARK",J464="L","LIGHT")</f>
        <v>DARK</v>
      </c>
      <c r="P464" t="str">
        <f>_xlfn.XLOOKUP(cofee_orders_table[[#This Row],[Customer ID]],customers!$A$2:$A$1001,customers!$I$2:$I$1001,,0)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INDEX(data,MATCH($D465,prod,0),MATCH(I$1,header,0))</f>
        <v>Exc</v>
      </c>
      <c r="J465" t="str">
        <f>INDEX(data,MATCH($D465,prod,0),MATCH(J$1,header,0))</f>
        <v>M</v>
      </c>
      <c r="K465" s="4">
        <f>INDEX(data,MATCH($D465,prod,0),MATCH(K$1,header,0))</f>
        <v>1</v>
      </c>
      <c r="L465" s="5">
        <f>INDEX(data,MATCH($D465,prod,0),MATCH(L$1,header,0))</f>
        <v>13.75</v>
      </c>
      <c r="M465" s="5">
        <f t="shared" si="14"/>
        <v>27.5</v>
      </c>
      <c r="N465" t="str">
        <f t="shared" si="15"/>
        <v>Excelsa</v>
      </c>
      <c r="O465" t="str" cm="1">
        <f t="array" ref="O465">_xlfn.IFS(J465="M","MEDIUM",J465="D","DARK",J465="L","LIGHT")</f>
        <v>MEDIUM</v>
      </c>
      <c r="P465" t="str">
        <f>_xlfn.XLOOKUP(cofee_orders_table[[#This Row],[Customer ID]],customers!$A$2:$A$1001,customers!$I$2:$I$1001,,0)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INDEX(data,MATCH($D466,prod,0),MATCH(I$1,header,0))</f>
        <v>Lib</v>
      </c>
      <c r="J466" t="str">
        <f>INDEX(data,MATCH($D466,prod,0),MATCH(J$1,header,0))</f>
        <v>D</v>
      </c>
      <c r="K466" s="4">
        <f>INDEX(data,MATCH($D466,prod,0),MATCH(K$1,header,0))</f>
        <v>2.5</v>
      </c>
      <c r="L466" s="5">
        <f>INDEX(data,MATCH($D466,prod,0),MATCH(L$1,header,0))</f>
        <v>29.784999999999997</v>
      </c>
      <c r="M466" s="5">
        <f t="shared" si="14"/>
        <v>119.13999999999999</v>
      </c>
      <c r="N466" t="str">
        <f t="shared" si="15"/>
        <v>Liberica</v>
      </c>
      <c r="O466" t="str" cm="1">
        <f t="array" ref="O466">_xlfn.IFS(J466="M","MEDIUM",J466="D","DARK",J466="L","LIGHT")</f>
        <v>DARK</v>
      </c>
      <c r="P466" t="str">
        <f>_xlfn.XLOOKUP(cofee_orders_table[[#This Row],[Customer ID]],customers!$A$2:$A$1001,customers!$I$2:$I$1001,,0)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INDEX(data,MATCH($D467,prod,0),MATCH(I$1,header,0))</f>
        <v>Rob</v>
      </c>
      <c r="J467" t="str">
        <f>INDEX(data,MATCH($D467,prod,0),MATCH(J$1,header,0))</f>
        <v>D</v>
      </c>
      <c r="K467" s="4">
        <f>INDEX(data,MATCH($D467,prod,0),MATCH(K$1,header,0))</f>
        <v>2.5</v>
      </c>
      <c r="L467" s="5">
        <f>INDEX(data,MATCH($D467,prod,0),MATCH(L$1,header,0))</f>
        <v>20.584999999999997</v>
      </c>
      <c r="M467" s="5">
        <f t="shared" si="14"/>
        <v>20.584999999999997</v>
      </c>
      <c r="N467" t="str">
        <f t="shared" si="15"/>
        <v>Robusta</v>
      </c>
      <c r="O467" t="str" cm="1">
        <f t="array" ref="O467">_xlfn.IFS(J467="M","MEDIUM",J467="D","DARK",J467="L","LIGHT")</f>
        <v>DARK</v>
      </c>
      <c r="P467" t="str">
        <f>_xlfn.XLOOKUP(cofee_orders_table[[#This Row],[Customer ID]],customers!$A$2:$A$1001,customers!$I$2:$I$1001,,0)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INDEX(data,MATCH($D468,prod,0),MATCH(I$1,header,0))</f>
        <v>Ara</v>
      </c>
      <c r="J468" t="str">
        <f>INDEX(data,MATCH($D468,prod,0),MATCH(J$1,header,0))</f>
        <v>D</v>
      </c>
      <c r="K468" s="4">
        <f>INDEX(data,MATCH($D468,prod,0),MATCH(K$1,header,0))</f>
        <v>0.2</v>
      </c>
      <c r="L468" s="5">
        <f>INDEX(data,MATCH($D468,prod,0),MATCH(L$1,header,0))</f>
        <v>2.9849999999999999</v>
      </c>
      <c r="M468" s="5">
        <f t="shared" si="14"/>
        <v>8.9550000000000001</v>
      </c>
      <c r="N468" t="str">
        <f t="shared" si="15"/>
        <v>Arabica</v>
      </c>
      <c r="O468" t="str" cm="1">
        <f t="array" ref="O468">_xlfn.IFS(J468="M","MEDIUM",J468="D","DARK",J468="L","LIGHT")</f>
        <v>DARK</v>
      </c>
      <c r="P468" t="str">
        <f>_xlfn.XLOOKUP(cofee_orders_table[[#This Row],[Customer ID]],customers!$A$2:$A$1001,customers!$I$2:$I$1001,,0)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INDEX(data,MATCH($D469,prod,0),MATCH(I$1,header,0))</f>
        <v>Ara</v>
      </c>
      <c r="J469" t="str">
        <f>INDEX(data,MATCH($D469,prod,0),MATCH(J$1,header,0))</f>
        <v>D</v>
      </c>
      <c r="K469" s="4">
        <f>INDEX(data,MATCH($D469,prod,0),MATCH(K$1,header,0))</f>
        <v>0.5</v>
      </c>
      <c r="L469" s="5">
        <f>INDEX(data,MATCH($D469,prod,0),MATCH(L$1,header,0))</f>
        <v>5.97</v>
      </c>
      <c r="M469" s="5">
        <f t="shared" si="14"/>
        <v>5.97</v>
      </c>
      <c r="N469" t="str">
        <f t="shared" si="15"/>
        <v>Arabica</v>
      </c>
      <c r="O469" t="str" cm="1">
        <f t="array" ref="O469">_xlfn.IFS(J469="M","MEDIUM",J469="D","DARK",J469="L","LIGHT")</f>
        <v>DARK</v>
      </c>
      <c r="P469" t="str">
        <f>_xlfn.XLOOKUP(cofee_orders_table[[#This Row],[Customer ID]],customers!$A$2:$A$1001,customers!$I$2:$I$1001,,0)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INDEX(data,MATCH($D470,prod,0),MATCH(I$1,header,0))</f>
        <v>Exc</v>
      </c>
      <c r="J470" t="str">
        <f>INDEX(data,MATCH($D470,prod,0),MATCH(J$1,header,0))</f>
        <v>M</v>
      </c>
      <c r="K470" s="4">
        <f>INDEX(data,MATCH($D470,prod,0),MATCH(K$1,header,0))</f>
        <v>1</v>
      </c>
      <c r="L470" s="5">
        <f>INDEX(data,MATCH($D470,prod,0),MATCH(L$1,header,0))</f>
        <v>13.75</v>
      </c>
      <c r="M470" s="5">
        <f t="shared" si="14"/>
        <v>41.25</v>
      </c>
      <c r="N470" t="str">
        <f t="shared" si="15"/>
        <v>Excelsa</v>
      </c>
      <c r="O470" t="str" cm="1">
        <f t="array" ref="O470">_xlfn.IFS(J470="M","MEDIUM",J470="D","DARK",J470="L","LIGHT")</f>
        <v>MEDIUM</v>
      </c>
      <c r="P470" t="str">
        <f>_xlfn.XLOOKUP(cofee_orders_table[[#This Row],[Customer ID]],customers!$A$2:$A$1001,customers!$I$2:$I$1001,,0)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INDEX(data,MATCH($D471,prod,0),MATCH(I$1,header,0))</f>
        <v>Exc</v>
      </c>
      <c r="J471" t="str">
        <f>INDEX(data,MATCH($D471,prod,0),MATCH(J$1,header,0))</f>
        <v>L</v>
      </c>
      <c r="K471" s="4">
        <f>INDEX(data,MATCH($D471,prod,0),MATCH(K$1,header,0))</f>
        <v>0.2</v>
      </c>
      <c r="L471" s="5">
        <f>INDEX(data,MATCH($D471,prod,0),MATCH(L$1,header,0))</f>
        <v>4.4550000000000001</v>
      </c>
      <c r="M471" s="5">
        <f t="shared" si="14"/>
        <v>22.274999999999999</v>
      </c>
      <c r="N471" t="str">
        <f t="shared" si="15"/>
        <v>Excelsa</v>
      </c>
      <c r="O471" t="str" cm="1">
        <f t="array" ref="O471">_xlfn.IFS(J471="M","MEDIUM",J471="D","DARK",J471="L","LIGHT")</f>
        <v>LIGHT</v>
      </c>
      <c r="P471" t="str">
        <f>_xlfn.XLOOKUP(cofee_orders_table[[#This Row],[Customer ID]],customers!$A$2:$A$1001,customers!$I$2:$I$1001,,0)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INDEX(data,MATCH($D472,prod,0),MATCH(I$1,header,0))</f>
        <v>Ara</v>
      </c>
      <c r="J472" t="str">
        <f>INDEX(data,MATCH($D472,prod,0),MATCH(J$1,header,0))</f>
        <v>M</v>
      </c>
      <c r="K472" s="4">
        <f>INDEX(data,MATCH($D472,prod,0),MATCH(K$1,header,0))</f>
        <v>0.5</v>
      </c>
      <c r="L472" s="5">
        <f>INDEX(data,MATCH($D472,prod,0),MATCH(L$1,header,0))</f>
        <v>6.75</v>
      </c>
      <c r="M472" s="5">
        <f t="shared" si="14"/>
        <v>6.75</v>
      </c>
      <c r="N472" t="str">
        <f t="shared" si="15"/>
        <v>Arabica</v>
      </c>
      <c r="O472" t="str" cm="1">
        <f t="array" ref="O472">_xlfn.IFS(J472="M","MEDIUM",J472="D","DARK",J472="L","LIGHT")</f>
        <v>MEDIUM</v>
      </c>
      <c r="P472" t="str">
        <f>_xlfn.XLOOKUP(cofee_orders_table[[#This Row],[Customer ID]],customers!$A$2:$A$1001,customers!$I$2:$I$1001,,0)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INDEX(data,MATCH($D473,prod,0),MATCH(I$1,header,0))</f>
        <v>Lib</v>
      </c>
      <c r="J473" t="str">
        <f>INDEX(data,MATCH($D473,prod,0),MATCH(J$1,header,0))</f>
        <v>M</v>
      </c>
      <c r="K473" s="4">
        <f>INDEX(data,MATCH($D473,prod,0),MATCH(K$1,header,0))</f>
        <v>2.5</v>
      </c>
      <c r="L473" s="5">
        <f>INDEX(data,MATCH($D473,prod,0),MATCH(L$1,header,0))</f>
        <v>33.464999999999996</v>
      </c>
      <c r="M473" s="5">
        <f t="shared" si="14"/>
        <v>133.85999999999999</v>
      </c>
      <c r="N473" t="str">
        <f t="shared" si="15"/>
        <v>Liberica</v>
      </c>
      <c r="O473" t="str" cm="1">
        <f t="array" ref="O473">_xlfn.IFS(J473="M","MEDIUM",J473="D","DARK",J473="L","LIGHT")</f>
        <v>MEDIUM</v>
      </c>
      <c r="P473" t="str">
        <f>_xlfn.XLOOKUP(cofee_orders_table[[#This Row],[Customer ID]],customers!$A$2:$A$1001,customers!$I$2:$I$1001,,0)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INDEX(data,MATCH($D474,prod,0),MATCH(I$1,header,0))</f>
        <v>Ara</v>
      </c>
      <c r="J474" t="str">
        <f>INDEX(data,MATCH($D474,prod,0),MATCH(J$1,header,0))</f>
        <v>D</v>
      </c>
      <c r="K474" s="4">
        <f>INDEX(data,MATCH($D474,prod,0),MATCH(K$1,header,0))</f>
        <v>0.2</v>
      </c>
      <c r="L474" s="5">
        <f>INDEX(data,MATCH($D474,prod,0),MATCH(L$1,header,0))</f>
        <v>2.9849999999999999</v>
      </c>
      <c r="M474" s="5">
        <f t="shared" si="14"/>
        <v>5.97</v>
      </c>
      <c r="N474" t="str">
        <f t="shared" si="15"/>
        <v>Arabica</v>
      </c>
      <c r="O474" t="str" cm="1">
        <f t="array" ref="O474">_xlfn.IFS(J474="M","MEDIUM",J474="D","DARK",J474="L","LIGHT")</f>
        <v>DARK</v>
      </c>
      <c r="P474" t="str">
        <f>_xlfn.XLOOKUP(cofee_orders_table[[#This Row],[Customer ID]],customers!$A$2:$A$1001,customers!$I$2:$I$1001,,0)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INDEX(data,MATCH($D475,prod,0),MATCH(I$1,header,0))</f>
        <v>Ara</v>
      </c>
      <c r="J475" t="str">
        <f>INDEX(data,MATCH($D475,prod,0),MATCH(J$1,header,0))</f>
        <v>L</v>
      </c>
      <c r="K475" s="4">
        <f>INDEX(data,MATCH($D475,prod,0),MATCH(K$1,header,0))</f>
        <v>1</v>
      </c>
      <c r="L475" s="5">
        <f>INDEX(data,MATCH($D475,prod,0),MATCH(L$1,header,0))</f>
        <v>12.95</v>
      </c>
      <c r="M475" s="5">
        <f t="shared" si="14"/>
        <v>25.9</v>
      </c>
      <c r="N475" t="str">
        <f t="shared" si="15"/>
        <v>Arabica</v>
      </c>
      <c r="O475" t="str" cm="1">
        <f t="array" ref="O475">_xlfn.IFS(J475="M","MEDIUM",J475="D","DARK",J475="L","LIGHT")</f>
        <v>LIGHT</v>
      </c>
      <c r="P475" t="str">
        <f>_xlfn.XLOOKUP(cofee_orders_table[[#This Row],[Customer ID]],customers!$A$2:$A$1001,customers!$I$2:$I$1001,,0)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INDEX(data,MATCH($D476,prod,0),MATCH(I$1,header,0))</f>
        <v>Exc</v>
      </c>
      <c r="J476" t="str">
        <f>INDEX(data,MATCH($D476,prod,0),MATCH(J$1,header,0))</f>
        <v>M</v>
      </c>
      <c r="K476" s="4">
        <f>INDEX(data,MATCH($D476,prod,0),MATCH(K$1,header,0))</f>
        <v>2.5</v>
      </c>
      <c r="L476" s="5">
        <f>INDEX(data,MATCH($D476,prod,0),MATCH(L$1,header,0))</f>
        <v>31.624999999999996</v>
      </c>
      <c r="M476" s="5">
        <f t="shared" si="14"/>
        <v>31.624999999999996</v>
      </c>
      <c r="N476" t="str">
        <f t="shared" si="15"/>
        <v>Excelsa</v>
      </c>
      <c r="O476" t="str" cm="1">
        <f t="array" ref="O476">_xlfn.IFS(J476="M","MEDIUM",J476="D","DARK",J476="L","LIGHT")</f>
        <v>MEDIUM</v>
      </c>
      <c r="P476" t="str">
        <f>_xlfn.XLOOKUP(cofee_orders_table[[#This Row],[Customer ID]],customers!$A$2:$A$1001,customers!$I$2:$I$1001,,0)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INDEX(data,MATCH($D477,prod,0),MATCH(I$1,header,0))</f>
        <v>Lib</v>
      </c>
      <c r="J477" t="str">
        <f>INDEX(data,MATCH($D477,prod,0),MATCH(J$1,header,0))</f>
        <v>M</v>
      </c>
      <c r="K477" s="4">
        <f>INDEX(data,MATCH($D477,prod,0),MATCH(K$1,header,0))</f>
        <v>0.2</v>
      </c>
      <c r="L477" s="5">
        <f>INDEX(data,MATCH($D477,prod,0),MATCH(L$1,header,0))</f>
        <v>4.3650000000000002</v>
      </c>
      <c r="M477" s="5">
        <f t="shared" si="14"/>
        <v>8.73</v>
      </c>
      <c r="N477" t="str">
        <f t="shared" si="15"/>
        <v>Liberica</v>
      </c>
      <c r="O477" t="str" cm="1">
        <f t="array" ref="O477">_xlfn.IFS(J477="M","MEDIUM",J477="D","DARK",J477="L","LIGHT")</f>
        <v>MEDIUM</v>
      </c>
      <c r="P477" t="str">
        <f>_xlfn.XLOOKUP(cofee_orders_table[[#This Row],[Customer ID]],customers!$A$2:$A$1001,customers!$I$2:$I$1001,,0)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INDEX(data,MATCH($D478,prod,0),MATCH(I$1,header,0))</f>
        <v>Exc</v>
      </c>
      <c r="J478" t="str">
        <f>INDEX(data,MATCH($D478,prod,0),MATCH(J$1,header,0))</f>
        <v>L</v>
      </c>
      <c r="K478" s="4">
        <f>INDEX(data,MATCH($D478,prod,0),MATCH(K$1,header,0))</f>
        <v>0.2</v>
      </c>
      <c r="L478" s="5">
        <f>INDEX(data,MATCH($D478,prod,0),MATCH(L$1,header,0))</f>
        <v>4.4550000000000001</v>
      </c>
      <c r="M478" s="5">
        <f t="shared" si="14"/>
        <v>26.73</v>
      </c>
      <c r="N478" t="str">
        <f t="shared" si="15"/>
        <v>Excelsa</v>
      </c>
      <c r="O478" t="str" cm="1">
        <f t="array" ref="O478">_xlfn.IFS(J478="M","MEDIUM",J478="D","DARK",J478="L","LIGHT")</f>
        <v>LIGHT</v>
      </c>
      <c r="P478" t="str">
        <f>_xlfn.XLOOKUP(cofee_orders_table[[#This Row],[Customer ID]],customers!$A$2:$A$1001,customers!$I$2:$I$1001,,0)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INDEX(data,MATCH($D479,prod,0),MATCH(I$1,header,0))</f>
        <v>Lib</v>
      </c>
      <c r="J479" t="str">
        <f>INDEX(data,MATCH($D479,prod,0),MATCH(J$1,header,0))</f>
        <v>M</v>
      </c>
      <c r="K479" s="4">
        <f>INDEX(data,MATCH($D479,prod,0),MATCH(K$1,header,0))</f>
        <v>0.2</v>
      </c>
      <c r="L479" s="5">
        <f>INDEX(data,MATCH($D479,prod,0),MATCH(L$1,header,0))</f>
        <v>4.3650000000000002</v>
      </c>
      <c r="M479" s="5">
        <f t="shared" si="14"/>
        <v>26.19</v>
      </c>
      <c r="N479" t="str">
        <f t="shared" si="15"/>
        <v>Liberica</v>
      </c>
      <c r="O479" t="str" cm="1">
        <f t="array" ref="O479">_xlfn.IFS(J479="M","MEDIUM",J479="D","DARK",J479="L","LIGHT")</f>
        <v>MEDIUM</v>
      </c>
      <c r="P479" t="str">
        <f>_xlfn.XLOOKUP(cofee_orders_table[[#This Row],[Customer ID]],customers!$A$2:$A$1001,customers!$I$2:$I$1001,,0)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INDEX(data,MATCH($D480,prod,0),MATCH(I$1,header,0))</f>
        <v>Rob</v>
      </c>
      <c r="J480" t="str">
        <f>INDEX(data,MATCH($D480,prod,0),MATCH(J$1,header,0))</f>
        <v>D</v>
      </c>
      <c r="K480" s="4">
        <f>INDEX(data,MATCH($D480,prod,0),MATCH(K$1,header,0))</f>
        <v>1</v>
      </c>
      <c r="L480" s="5">
        <f>INDEX(data,MATCH($D480,prod,0),MATCH(L$1,header,0))</f>
        <v>8.9499999999999993</v>
      </c>
      <c r="M480" s="5">
        <f t="shared" si="14"/>
        <v>53.699999999999996</v>
      </c>
      <c r="N480" t="str">
        <f t="shared" si="15"/>
        <v>Robusta</v>
      </c>
      <c r="O480" t="str" cm="1">
        <f t="array" ref="O480">_xlfn.IFS(J480="M","MEDIUM",J480="D","DARK",J480="L","LIGHT")</f>
        <v>DARK</v>
      </c>
      <c r="P480" t="str">
        <f>_xlfn.XLOOKUP(cofee_orders_table[[#This Row],[Customer ID]],customers!$A$2:$A$1001,customers!$I$2:$I$1001,,0)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INDEX(data,MATCH($D481,prod,0),MATCH(I$1,header,0))</f>
        <v>Exc</v>
      </c>
      <c r="J481" t="str">
        <f>INDEX(data,MATCH($D481,prod,0),MATCH(J$1,header,0))</f>
        <v>M</v>
      </c>
      <c r="K481" s="4">
        <f>INDEX(data,MATCH($D481,prod,0),MATCH(K$1,header,0))</f>
        <v>2.5</v>
      </c>
      <c r="L481" s="5">
        <f>INDEX(data,MATCH($D481,prod,0),MATCH(L$1,header,0))</f>
        <v>31.624999999999996</v>
      </c>
      <c r="M481" s="5">
        <f t="shared" si="14"/>
        <v>126.49999999999999</v>
      </c>
      <c r="N481" t="str">
        <f t="shared" si="15"/>
        <v>Excelsa</v>
      </c>
      <c r="O481" t="str" cm="1">
        <f t="array" ref="O481">_xlfn.IFS(J481="M","MEDIUM",J481="D","DARK",J481="L","LIGHT")</f>
        <v>MEDIUM</v>
      </c>
      <c r="P481" t="str">
        <f>_xlfn.XLOOKUP(cofee_orders_table[[#This Row],[Customer ID]],customers!$A$2:$A$1001,customers!$I$2:$I$1001,,0)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INDEX(data,MATCH($D482,prod,0),MATCH(I$1,header,0))</f>
        <v>Exc</v>
      </c>
      <c r="J482" t="str">
        <f>INDEX(data,MATCH($D482,prod,0),MATCH(J$1,header,0))</f>
        <v>M</v>
      </c>
      <c r="K482" s="4">
        <f>INDEX(data,MATCH($D482,prod,0),MATCH(K$1,header,0))</f>
        <v>0.2</v>
      </c>
      <c r="L482" s="5">
        <f>INDEX(data,MATCH($D482,prod,0),MATCH(L$1,header,0))</f>
        <v>4.125</v>
      </c>
      <c r="M482" s="5">
        <f t="shared" si="14"/>
        <v>4.125</v>
      </c>
      <c r="N482" t="str">
        <f t="shared" si="15"/>
        <v>Excelsa</v>
      </c>
      <c r="O482" t="str" cm="1">
        <f t="array" ref="O482">_xlfn.IFS(J482="M","MEDIUM",J482="D","DARK",J482="L","LIGHT")</f>
        <v>MEDIUM</v>
      </c>
      <c r="P482" t="str">
        <f>_xlfn.XLOOKUP(cofee_orders_table[[#This Row],[Customer ID]],customers!$A$2:$A$1001,customers!$I$2:$I$1001,,0)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INDEX(data,MATCH($D483,prod,0),MATCH(I$1,header,0))</f>
        <v>Rob</v>
      </c>
      <c r="J483" t="str">
        <f>INDEX(data,MATCH($D483,prod,0),MATCH(J$1,header,0))</f>
        <v>L</v>
      </c>
      <c r="K483" s="4">
        <f>INDEX(data,MATCH($D483,prod,0),MATCH(K$1,header,0))</f>
        <v>1</v>
      </c>
      <c r="L483" s="5">
        <f>INDEX(data,MATCH($D483,prod,0),MATCH(L$1,header,0))</f>
        <v>11.95</v>
      </c>
      <c r="M483" s="5">
        <f t="shared" si="14"/>
        <v>23.9</v>
      </c>
      <c r="N483" t="str">
        <f t="shared" si="15"/>
        <v>Robusta</v>
      </c>
      <c r="O483" t="str" cm="1">
        <f t="array" ref="O483">_xlfn.IFS(J483="M","MEDIUM",J483="D","DARK",J483="L","LIGHT")</f>
        <v>LIGHT</v>
      </c>
      <c r="P483" t="str">
        <f>_xlfn.XLOOKUP(cofee_orders_table[[#This Row],[Customer ID]],customers!$A$2:$A$1001,customers!$I$2:$I$1001,,0)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INDEX(data,MATCH($D484,prod,0),MATCH(I$1,header,0))</f>
        <v>Exc</v>
      </c>
      <c r="J484" t="str">
        <f>INDEX(data,MATCH($D484,prod,0),MATCH(J$1,header,0))</f>
        <v>D</v>
      </c>
      <c r="K484" s="4">
        <f>INDEX(data,MATCH($D484,prod,0),MATCH(K$1,header,0))</f>
        <v>2.5</v>
      </c>
      <c r="L484" s="5">
        <f>INDEX(data,MATCH($D484,prod,0),MATCH(L$1,header,0))</f>
        <v>27.945</v>
      </c>
      <c r="M484" s="5">
        <f t="shared" si="14"/>
        <v>139.72499999999999</v>
      </c>
      <c r="N484" t="str">
        <f t="shared" si="15"/>
        <v>Excelsa</v>
      </c>
      <c r="O484" t="str" cm="1">
        <f t="array" ref="O484">_xlfn.IFS(J484="M","MEDIUM",J484="D","DARK",J484="L","LIGHT")</f>
        <v>DARK</v>
      </c>
      <c r="P484" t="str">
        <f>_xlfn.XLOOKUP(cofee_orders_table[[#This Row],[Customer ID]],customers!$A$2:$A$1001,customers!$I$2:$I$1001,,0)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INDEX(data,MATCH($D485,prod,0),MATCH(I$1,header,0))</f>
        <v>Lib</v>
      </c>
      <c r="J485" t="str">
        <f>INDEX(data,MATCH($D485,prod,0),MATCH(J$1,header,0))</f>
        <v>D</v>
      </c>
      <c r="K485" s="4">
        <f>INDEX(data,MATCH($D485,prod,0),MATCH(K$1,header,0))</f>
        <v>2.5</v>
      </c>
      <c r="L485" s="5">
        <f>INDEX(data,MATCH($D485,prod,0),MATCH(L$1,header,0))</f>
        <v>29.784999999999997</v>
      </c>
      <c r="M485" s="5">
        <f t="shared" si="14"/>
        <v>59.569999999999993</v>
      </c>
      <c r="N485" t="str">
        <f t="shared" si="15"/>
        <v>Liberica</v>
      </c>
      <c r="O485" t="str" cm="1">
        <f t="array" ref="O485">_xlfn.IFS(J485="M","MEDIUM",J485="D","DARK",J485="L","LIGHT")</f>
        <v>DARK</v>
      </c>
      <c r="P485" t="str">
        <f>_xlfn.XLOOKUP(cofee_orders_table[[#This Row],[Customer ID]],customers!$A$2:$A$1001,customers!$I$2:$I$1001,,0)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INDEX(data,MATCH($D486,prod,0),MATCH(I$1,header,0))</f>
        <v>Lib</v>
      </c>
      <c r="J486" t="str">
        <f>INDEX(data,MATCH($D486,prod,0),MATCH(J$1,header,0))</f>
        <v>L</v>
      </c>
      <c r="K486" s="4">
        <f>INDEX(data,MATCH($D486,prod,0),MATCH(K$1,header,0))</f>
        <v>0.5</v>
      </c>
      <c r="L486" s="5">
        <f>INDEX(data,MATCH($D486,prod,0),MATCH(L$1,header,0))</f>
        <v>9.51</v>
      </c>
      <c r="M486" s="5">
        <f t="shared" si="14"/>
        <v>57.06</v>
      </c>
      <c r="N486" t="str">
        <f t="shared" si="15"/>
        <v>Liberica</v>
      </c>
      <c r="O486" t="str" cm="1">
        <f t="array" ref="O486">_xlfn.IFS(J486="M","MEDIUM",J486="D","DARK",J486="L","LIGHT")</f>
        <v>LIGHT</v>
      </c>
      <c r="P486" t="str">
        <f>_xlfn.XLOOKUP(cofee_orders_table[[#This Row],[Customer ID]],customers!$A$2:$A$1001,customers!$I$2:$I$1001,,0)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INDEX(data,MATCH($D487,prod,0),MATCH(I$1,header,0))</f>
        <v>Rob</v>
      </c>
      <c r="J487" t="str">
        <f>INDEX(data,MATCH($D487,prod,0),MATCH(J$1,header,0))</f>
        <v>L</v>
      </c>
      <c r="K487" s="4">
        <f>INDEX(data,MATCH($D487,prod,0),MATCH(K$1,header,0))</f>
        <v>0.2</v>
      </c>
      <c r="L487" s="5">
        <f>INDEX(data,MATCH($D487,prod,0),MATCH(L$1,header,0))</f>
        <v>3.5849999999999995</v>
      </c>
      <c r="M487" s="5">
        <f t="shared" si="14"/>
        <v>21.509999999999998</v>
      </c>
      <c r="N487" t="str">
        <f t="shared" si="15"/>
        <v>Robusta</v>
      </c>
      <c r="O487" t="str" cm="1">
        <f t="array" ref="O487">_xlfn.IFS(J487="M","MEDIUM",J487="D","DARK",J487="L","LIGHT")</f>
        <v>LIGHT</v>
      </c>
      <c r="P487" t="str">
        <f>_xlfn.XLOOKUP(cofee_orders_table[[#This Row],[Customer ID]],customers!$A$2:$A$1001,customers!$I$2:$I$1001,,0)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INDEX(data,MATCH($D488,prod,0),MATCH(I$1,header,0))</f>
        <v>Lib</v>
      </c>
      <c r="J488" t="str">
        <f>INDEX(data,MATCH($D488,prod,0),MATCH(J$1,header,0))</f>
        <v>M</v>
      </c>
      <c r="K488" s="4">
        <f>INDEX(data,MATCH($D488,prod,0),MATCH(K$1,header,0))</f>
        <v>0.5</v>
      </c>
      <c r="L488" s="5">
        <f>INDEX(data,MATCH($D488,prod,0),MATCH(L$1,header,0))</f>
        <v>8.73</v>
      </c>
      <c r="M488" s="5">
        <f t="shared" si="14"/>
        <v>52.38</v>
      </c>
      <c r="N488" t="str">
        <f t="shared" si="15"/>
        <v>Liberica</v>
      </c>
      <c r="O488" t="str" cm="1">
        <f t="array" ref="O488">_xlfn.IFS(J488="M","MEDIUM",J488="D","DARK",J488="L","LIGHT")</f>
        <v>MEDIUM</v>
      </c>
      <c r="P488" t="str">
        <f>_xlfn.XLOOKUP(cofee_orders_table[[#This Row],[Customer ID]],customers!$A$2:$A$1001,customers!$I$2:$I$1001,,0)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INDEX(data,MATCH($D489,prod,0),MATCH(I$1,header,0))</f>
        <v>Exc</v>
      </c>
      <c r="J489" t="str">
        <f>INDEX(data,MATCH($D489,prod,0),MATCH(J$1,header,0))</f>
        <v>D</v>
      </c>
      <c r="K489" s="4">
        <f>INDEX(data,MATCH($D489,prod,0),MATCH(K$1,header,0))</f>
        <v>1</v>
      </c>
      <c r="L489" s="5">
        <f>INDEX(data,MATCH($D489,prod,0),MATCH(L$1,header,0))</f>
        <v>12.15</v>
      </c>
      <c r="M489" s="5">
        <f t="shared" si="14"/>
        <v>72.900000000000006</v>
      </c>
      <c r="N489" t="str">
        <f t="shared" si="15"/>
        <v>Excelsa</v>
      </c>
      <c r="O489" t="str" cm="1">
        <f t="array" ref="O489">_xlfn.IFS(J489="M","MEDIUM",J489="D","DARK",J489="L","LIGHT")</f>
        <v>DARK</v>
      </c>
      <c r="P489" t="str">
        <f>_xlfn.XLOOKUP(cofee_orders_table[[#This Row],[Customer ID]],customers!$A$2:$A$1001,customers!$I$2:$I$1001,,0)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INDEX(data,MATCH($D490,prod,0),MATCH(I$1,header,0))</f>
        <v>Rob</v>
      </c>
      <c r="J490" t="str">
        <f>INDEX(data,MATCH($D490,prod,0),MATCH(J$1,header,0))</f>
        <v>M</v>
      </c>
      <c r="K490" s="4">
        <f>INDEX(data,MATCH($D490,prod,0),MATCH(K$1,header,0))</f>
        <v>0.2</v>
      </c>
      <c r="L490" s="5">
        <f>INDEX(data,MATCH($D490,prod,0),MATCH(L$1,header,0))</f>
        <v>2.9849999999999999</v>
      </c>
      <c r="M490" s="5">
        <f t="shared" si="14"/>
        <v>14.924999999999999</v>
      </c>
      <c r="N490" t="str">
        <f t="shared" si="15"/>
        <v>Robusta</v>
      </c>
      <c r="O490" t="str" cm="1">
        <f t="array" ref="O490">_xlfn.IFS(J490="M","MEDIUM",J490="D","DARK",J490="L","LIGHT")</f>
        <v>MEDIUM</v>
      </c>
      <c r="P490" t="str">
        <f>_xlfn.XLOOKUP(cofee_orders_table[[#This Row],[Customer ID]],customers!$A$2:$A$1001,customers!$I$2:$I$1001,,0)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INDEX(data,MATCH($D491,prod,0),MATCH(I$1,header,0))</f>
        <v>Lib</v>
      </c>
      <c r="J491" t="str">
        <f>INDEX(data,MATCH($D491,prod,0),MATCH(J$1,header,0))</f>
        <v>L</v>
      </c>
      <c r="K491" s="4">
        <f>INDEX(data,MATCH($D491,prod,0),MATCH(K$1,header,0))</f>
        <v>1</v>
      </c>
      <c r="L491" s="5">
        <f>INDEX(data,MATCH($D491,prod,0),MATCH(L$1,header,0))</f>
        <v>15.85</v>
      </c>
      <c r="M491" s="5">
        <f t="shared" si="14"/>
        <v>95.1</v>
      </c>
      <c r="N491" t="str">
        <f t="shared" si="15"/>
        <v>Liberica</v>
      </c>
      <c r="O491" t="str" cm="1">
        <f t="array" ref="O491">_xlfn.IFS(J491="M","MEDIUM",J491="D","DARK",J491="L","LIGHT")</f>
        <v>LIGHT</v>
      </c>
      <c r="P491" t="str">
        <f>_xlfn.XLOOKUP(cofee_orders_table[[#This Row],[Customer ID]],customers!$A$2:$A$1001,customers!$I$2:$I$1001,,0)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INDEX(data,MATCH($D492,prod,0),MATCH(I$1,header,0))</f>
        <v>Lib</v>
      </c>
      <c r="J492" t="str">
        <f>INDEX(data,MATCH($D492,prod,0),MATCH(J$1,header,0))</f>
        <v>D</v>
      </c>
      <c r="K492" s="4">
        <f>INDEX(data,MATCH($D492,prod,0),MATCH(K$1,header,0))</f>
        <v>0.5</v>
      </c>
      <c r="L492" s="5">
        <f>INDEX(data,MATCH($D492,prod,0),MATCH(L$1,header,0))</f>
        <v>7.77</v>
      </c>
      <c r="M492" s="5">
        <f t="shared" si="14"/>
        <v>15.54</v>
      </c>
      <c r="N492" t="str">
        <f t="shared" si="15"/>
        <v>Liberica</v>
      </c>
      <c r="O492" t="str" cm="1">
        <f t="array" ref="O492">_xlfn.IFS(J492="M","MEDIUM",J492="D","DARK",J492="L","LIGHT")</f>
        <v>DARK</v>
      </c>
      <c r="P492" t="str">
        <f>_xlfn.XLOOKUP(cofee_orders_table[[#This Row],[Customer ID]],customers!$A$2:$A$1001,customers!$I$2:$I$1001,,0)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INDEX(data,MATCH($D493,prod,0),MATCH(I$1,header,0))</f>
        <v>Lib</v>
      </c>
      <c r="J493" t="str">
        <f>INDEX(data,MATCH($D493,prod,0),MATCH(J$1,header,0))</f>
        <v>D</v>
      </c>
      <c r="K493" s="4">
        <f>INDEX(data,MATCH($D493,prod,0),MATCH(K$1,header,0))</f>
        <v>0.2</v>
      </c>
      <c r="L493" s="5">
        <f>INDEX(data,MATCH($D493,prod,0),MATCH(L$1,header,0))</f>
        <v>3.8849999999999998</v>
      </c>
      <c r="M493" s="5">
        <f t="shared" si="14"/>
        <v>23.31</v>
      </c>
      <c r="N493" t="str">
        <f t="shared" si="15"/>
        <v>Liberica</v>
      </c>
      <c r="O493" t="str" cm="1">
        <f t="array" ref="O493">_xlfn.IFS(J493="M","MEDIUM",J493="D","DARK",J493="L","LIGHT")</f>
        <v>DARK</v>
      </c>
      <c r="P493" t="str">
        <f>_xlfn.XLOOKUP(cofee_orders_table[[#This Row],[Customer ID]],customers!$A$2:$A$1001,customers!$I$2:$I$1001,,0)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INDEX(data,MATCH($D494,prod,0),MATCH(I$1,header,0))</f>
        <v>Exc</v>
      </c>
      <c r="J494" t="str">
        <f>INDEX(data,MATCH($D494,prod,0),MATCH(J$1,header,0))</f>
        <v>M</v>
      </c>
      <c r="K494" s="4">
        <f>INDEX(data,MATCH($D494,prod,0),MATCH(K$1,header,0))</f>
        <v>0.2</v>
      </c>
      <c r="L494" s="5">
        <f>INDEX(data,MATCH($D494,prod,0),MATCH(L$1,header,0))</f>
        <v>4.125</v>
      </c>
      <c r="M494" s="5">
        <f t="shared" si="14"/>
        <v>4.125</v>
      </c>
      <c r="N494" t="str">
        <f t="shared" si="15"/>
        <v>Excelsa</v>
      </c>
      <c r="O494" t="str" cm="1">
        <f t="array" ref="O494">_xlfn.IFS(J494="M","MEDIUM",J494="D","DARK",J494="L","LIGHT")</f>
        <v>MEDIUM</v>
      </c>
      <c r="P494" t="str">
        <f>_xlfn.XLOOKUP(cofee_orders_table[[#This Row],[Customer ID]],customers!$A$2:$A$1001,customers!$I$2:$I$1001,,0)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INDEX(data,MATCH($D495,prod,0),MATCH(I$1,header,0))</f>
        <v>Rob</v>
      </c>
      <c r="J495" t="str">
        <f>INDEX(data,MATCH($D495,prod,0),MATCH(J$1,header,0))</f>
        <v>M</v>
      </c>
      <c r="K495" s="4">
        <f>INDEX(data,MATCH($D495,prod,0),MATCH(K$1,header,0))</f>
        <v>0.5</v>
      </c>
      <c r="L495" s="5">
        <f>INDEX(data,MATCH($D495,prod,0),MATCH(L$1,header,0))</f>
        <v>5.97</v>
      </c>
      <c r="M495" s="5">
        <f t="shared" si="14"/>
        <v>35.82</v>
      </c>
      <c r="N495" t="str">
        <f t="shared" si="15"/>
        <v>Robusta</v>
      </c>
      <c r="O495" t="str" cm="1">
        <f t="array" ref="O495">_xlfn.IFS(J495="M","MEDIUM",J495="D","DARK",J495="L","LIGHT")</f>
        <v>MEDIUM</v>
      </c>
      <c r="P495" t="str">
        <f>_xlfn.XLOOKUP(cofee_orders_table[[#This Row],[Customer ID]],customers!$A$2:$A$1001,customers!$I$2:$I$1001,,0)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INDEX(data,MATCH($D496,prod,0),MATCH(I$1,header,0))</f>
        <v>Lib</v>
      </c>
      <c r="J496" t="str">
        <f>INDEX(data,MATCH($D496,prod,0),MATCH(J$1,header,0))</f>
        <v>L</v>
      </c>
      <c r="K496" s="4">
        <f>INDEX(data,MATCH($D496,prod,0),MATCH(K$1,header,0))</f>
        <v>1</v>
      </c>
      <c r="L496" s="5">
        <f>INDEX(data,MATCH($D496,prod,0),MATCH(L$1,header,0))</f>
        <v>15.85</v>
      </c>
      <c r="M496" s="5">
        <f t="shared" si="14"/>
        <v>31.7</v>
      </c>
      <c r="N496" t="str">
        <f t="shared" si="15"/>
        <v>Liberica</v>
      </c>
      <c r="O496" t="str" cm="1">
        <f t="array" ref="O496">_xlfn.IFS(J496="M","MEDIUM",J496="D","DARK",J496="L","LIGHT")</f>
        <v>LIGHT</v>
      </c>
      <c r="P496" t="str">
        <f>_xlfn.XLOOKUP(cofee_orders_table[[#This Row],[Customer ID]],customers!$A$2:$A$1001,customers!$I$2:$I$1001,,0)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INDEX(data,MATCH($D497,prod,0),MATCH(I$1,header,0))</f>
        <v>Lib</v>
      </c>
      <c r="J497" t="str">
        <f>INDEX(data,MATCH($D497,prod,0),MATCH(J$1,header,0))</f>
        <v>L</v>
      </c>
      <c r="K497" s="4">
        <f>INDEX(data,MATCH($D497,prod,0),MATCH(K$1,header,0))</f>
        <v>1</v>
      </c>
      <c r="L497" s="5">
        <f>INDEX(data,MATCH($D497,prod,0),MATCH(L$1,header,0))</f>
        <v>15.85</v>
      </c>
      <c r="M497" s="5">
        <f t="shared" si="14"/>
        <v>79.25</v>
      </c>
      <c r="N497" t="str">
        <f t="shared" si="15"/>
        <v>Liberica</v>
      </c>
      <c r="O497" t="str" cm="1">
        <f t="array" ref="O497">_xlfn.IFS(J497="M","MEDIUM",J497="D","DARK",J497="L","LIGHT")</f>
        <v>LIGHT</v>
      </c>
      <c r="P497" t="str">
        <f>_xlfn.XLOOKUP(cofee_orders_table[[#This Row],[Customer ID]],customers!$A$2:$A$1001,customers!$I$2:$I$1001,,0)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INDEX(data,MATCH($D498,prod,0),MATCH(I$1,header,0))</f>
        <v>Exc</v>
      </c>
      <c r="J498" t="str">
        <f>INDEX(data,MATCH($D498,prod,0),MATCH(J$1,header,0))</f>
        <v>D</v>
      </c>
      <c r="K498" s="4">
        <f>INDEX(data,MATCH($D498,prod,0),MATCH(K$1,header,0))</f>
        <v>0.2</v>
      </c>
      <c r="L498" s="5">
        <f>INDEX(data,MATCH($D498,prod,0),MATCH(L$1,header,0))</f>
        <v>3.645</v>
      </c>
      <c r="M498" s="5">
        <f t="shared" si="14"/>
        <v>10.935</v>
      </c>
      <c r="N498" t="str">
        <f t="shared" si="15"/>
        <v>Excelsa</v>
      </c>
      <c r="O498" t="str" cm="1">
        <f t="array" ref="O498">_xlfn.IFS(J498="M","MEDIUM",J498="D","DARK",J498="L","LIGHT")</f>
        <v>DARK</v>
      </c>
      <c r="P498" t="str">
        <f>_xlfn.XLOOKUP(cofee_orders_table[[#This Row],[Customer ID]],customers!$A$2:$A$1001,customers!$I$2:$I$1001,,0)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INDEX(data,MATCH($D499,prod,0),MATCH(I$1,header,0))</f>
        <v>Ara</v>
      </c>
      <c r="J499" t="str">
        <f>INDEX(data,MATCH($D499,prod,0),MATCH(J$1,header,0))</f>
        <v>D</v>
      </c>
      <c r="K499" s="4">
        <f>INDEX(data,MATCH($D499,prod,0),MATCH(K$1,header,0))</f>
        <v>1</v>
      </c>
      <c r="L499" s="5">
        <f>INDEX(data,MATCH($D499,prod,0),MATCH(L$1,header,0))</f>
        <v>9.9499999999999993</v>
      </c>
      <c r="M499" s="5">
        <f t="shared" si="14"/>
        <v>39.799999999999997</v>
      </c>
      <c r="N499" t="str">
        <f t="shared" si="15"/>
        <v>Arabica</v>
      </c>
      <c r="O499" t="str" cm="1">
        <f t="array" ref="O499">_xlfn.IFS(J499="M","MEDIUM",J499="D","DARK",J499="L","LIGHT")</f>
        <v>DARK</v>
      </c>
      <c r="P499" t="str">
        <f>_xlfn.XLOOKUP(cofee_orders_table[[#This Row],[Customer ID]],customers!$A$2:$A$1001,customers!$I$2:$I$1001,,0)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INDEX(data,MATCH($D500,prod,0),MATCH(I$1,header,0))</f>
        <v>Rob</v>
      </c>
      <c r="J500" t="str">
        <f>INDEX(data,MATCH($D500,prod,0),MATCH(J$1,header,0))</f>
        <v>M</v>
      </c>
      <c r="K500" s="4">
        <f>INDEX(data,MATCH($D500,prod,0),MATCH(K$1,header,0))</f>
        <v>1</v>
      </c>
      <c r="L500" s="5">
        <f>INDEX(data,MATCH($D500,prod,0),MATCH(L$1,header,0))</f>
        <v>9.9499999999999993</v>
      </c>
      <c r="M500" s="5">
        <f t="shared" si="14"/>
        <v>49.75</v>
      </c>
      <c r="N500" t="str">
        <f t="shared" si="15"/>
        <v>Robusta</v>
      </c>
      <c r="O500" t="str" cm="1">
        <f t="array" ref="O500">_xlfn.IFS(J500="M","MEDIUM",J500="D","DARK",J500="L","LIGHT")</f>
        <v>MEDIUM</v>
      </c>
      <c r="P500" t="str">
        <f>_xlfn.XLOOKUP(cofee_orders_table[[#This Row],[Customer ID]],customers!$A$2:$A$1001,customers!$I$2:$I$1001,,0)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INDEX(data,MATCH($D501,prod,0),MATCH(I$1,header,0))</f>
        <v>Rob</v>
      </c>
      <c r="J501" t="str">
        <f>INDEX(data,MATCH($D501,prod,0),MATCH(J$1,header,0))</f>
        <v>D</v>
      </c>
      <c r="K501" s="4">
        <f>INDEX(data,MATCH($D501,prod,0),MATCH(K$1,header,0))</f>
        <v>0.2</v>
      </c>
      <c r="L501" s="5">
        <f>INDEX(data,MATCH($D501,prod,0),MATCH(L$1,header,0))</f>
        <v>2.6849999999999996</v>
      </c>
      <c r="M501" s="5">
        <f t="shared" si="14"/>
        <v>8.0549999999999997</v>
      </c>
      <c r="N501" t="str">
        <f t="shared" si="15"/>
        <v>Robusta</v>
      </c>
      <c r="O501" t="str" cm="1">
        <f t="array" ref="O501">_xlfn.IFS(J501="M","MEDIUM",J501="D","DARK",J501="L","LIGHT")</f>
        <v>DARK</v>
      </c>
      <c r="P501" t="str">
        <f>_xlfn.XLOOKUP(cofee_orders_table[[#This Row],[Customer ID]],customers!$A$2:$A$1001,customers!$I$2:$I$1001,,0)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INDEX(data,MATCH($D502,prod,0),MATCH(I$1,header,0))</f>
        <v>Rob</v>
      </c>
      <c r="J502" t="str">
        <f>INDEX(data,MATCH($D502,prod,0),MATCH(J$1,header,0))</f>
        <v>L</v>
      </c>
      <c r="K502" s="4">
        <f>INDEX(data,MATCH($D502,prod,0),MATCH(K$1,header,0))</f>
        <v>1</v>
      </c>
      <c r="L502" s="5">
        <f>INDEX(data,MATCH($D502,prod,0),MATCH(L$1,header,0))</f>
        <v>11.95</v>
      </c>
      <c r="M502" s="5">
        <f t="shared" si="14"/>
        <v>47.8</v>
      </c>
      <c r="N502" t="str">
        <f t="shared" si="15"/>
        <v>Robusta</v>
      </c>
      <c r="O502" t="str" cm="1">
        <f t="array" ref="O502">_xlfn.IFS(J502="M","MEDIUM",J502="D","DARK",J502="L","LIGHT")</f>
        <v>LIGHT</v>
      </c>
      <c r="P502" t="str">
        <f>_xlfn.XLOOKUP(cofee_orders_table[[#This Row],[Customer ID]],customers!$A$2:$A$1001,customers!$I$2:$I$1001,,0)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INDEX(data,MATCH($D503,prod,0),MATCH(I$1,header,0))</f>
        <v>Rob</v>
      </c>
      <c r="J503" t="str">
        <f>INDEX(data,MATCH($D503,prod,0),MATCH(J$1,header,0))</f>
        <v>M</v>
      </c>
      <c r="K503" s="4">
        <f>INDEX(data,MATCH($D503,prod,0),MATCH(K$1,header,0))</f>
        <v>0.2</v>
      </c>
      <c r="L503" s="5">
        <f>INDEX(data,MATCH($D503,prod,0),MATCH(L$1,header,0))</f>
        <v>2.9849999999999999</v>
      </c>
      <c r="M503" s="5">
        <f t="shared" si="14"/>
        <v>11.94</v>
      </c>
      <c r="N503" t="str">
        <f t="shared" si="15"/>
        <v>Robusta</v>
      </c>
      <c r="O503" t="str" cm="1">
        <f t="array" ref="O503">_xlfn.IFS(J503="M","MEDIUM",J503="D","DARK",J503="L","LIGHT")</f>
        <v>MEDIUM</v>
      </c>
      <c r="P503" t="str">
        <f>_xlfn.XLOOKUP(cofee_orders_table[[#This Row],[Customer ID]],customers!$A$2:$A$1001,customers!$I$2:$I$1001,,0)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INDEX(data,MATCH($D504,prod,0),MATCH(I$1,header,0))</f>
        <v>Exc</v>
      </c>
      <c r="J504" t="str">
        <f>INDEX(data,MATCH($D504,prod,0),MATCH(J$1,header,0))</f>
        <v>M</v>
      </c>
      <c r="K504" s="4">
        <f>INDEX(data,MATCH($D504,prod,0),MATCH(K$1,header,0))</f>
        <v>0.2</v>
      </c>
      <c r="L504" s="5">
        <f>INDEX(data,MATCH($D504,prod,0),MATCH(L$1,header,0))</f>
        <v>4.125</v>
      </c>
      <c r="M504" s="5">
        <f t="shared" si="14"/>
        <v>16.5</v>
      </c>
      <c r="N504" t="str">
        <f t="shared" si="15"/>
        <v>Excelsa</v>
      </c>
      <c r="O504" t="str" cm="1">
        <f t="array" ref="O504">_xlfn.IFS(J504="M","MEDIUM",J504="D","DARK",J504="L","LIGHT")</f>
        <v>MEDIUM</v>
      </c>
      <c r="P504" t="str">
        <f>_xlfn.XLOOKUP(cofee_orders_table[[#This Row],[Customer ID]],customers!$A$2:$A$1001,customers!$I$2:$I$1001,,0)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INDEX(data,MATCH($D505,prod,0),MATCH(I$1,header,0))</f>
        <v>Lib</v>
      </c>
      <c r="J505" t="str">
        <f>INDEX(data,MATCH($D505,prod,0),MATCH(J$1,header,0))</f>
        <v>D</v>
      </c>
      <c r="K505" s="4">
        <f>INDEX(data,MATCH($D505,prod,0),MATCH(K$1,header,0))</f>
        <v>1</v>
      </c>
      <c r="L505" s="5">
        <f>INDEX(data,MATCH($D505,prod,0),MATCH(L$1,header,0))</f>
        <v>12.95</v>
      </c>
      <c r="M505" s="5">
        <f t="shared" si="14"/>
        <v>51.8</v>
      </c>
      <c r="N505" t="str">
        <f t="shared" si="15"/>
        <v>Liberica</v>
      </c>
      <c r="O505" t="str" cm="1">
        <f t="array" ref="O505">_xlfn.IFS(J505="M","MEDIUM",J505="D","DARK",J505="L","LIGHT")</f>
        <v>DARK</v>
      </c>
      <c r="P505" t="str">
        <f>_xlfn.XLOOKUP(cofee_orders_table[[#This Row],[Customer ID]],customers!$A$2:$A$1001,customers!$I$2:$I$1001,,0)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INDEX(data,MATCH($D506,prod,0),MATCH(I$1,header,0))</f>
        <v>Lib</v>
      </c>
      <c r="J506" t="str">
        <f>INDEX(data,MATCH($D506,prod,0),MATCH(J$1,header,0))</f>
        <v>L</v>
      </c>
      <c r="K506" s="4">
        <f>INDEX(data,MATCH($D506,prod,0),MATCH(K$1,header,0))</f>
        <v>0.2</v>
      </c>
      <c r="L506" s="5">
        <f>INDEX(data,MATCH($D506,prod,0),MATCH(L$1,header,0))</f>
        <v>4.7549999999999999</v>
      </c>
      <c r="M506" s="5">
        <f t="shared" si="14"/>
        <v>14.265000000000001</v>
      </c>
      <c r="N506" t="str">
        <f t="shared" si="15"/>
        <v>Liberica</v>
      </c>
      <c r="O506" t="str" cm="1">
        <f t="array" ref="O506">_xlfn.IFS(J506="M","MEDIUM",J506="D","DARK",J506="L","LIGHT")</f>
        <v>LIGHT</v>
      </c>
      <c r="P506" t="str">
        <f>_xlfn.XLOOKUP(cofee_orders_table[[#This Row],[Customer ID]],customers!$A$2:$A$1001,customers!$I$2:$I$1001,,0)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INDEX(data,MATCH($D507,prod,0),MATCH(I$1,header,0))</f>
        <v>Lib</v>
      </c>
      <c r="J507" t="str">
        <f>INDEX(data,MATCH($D507,prod,0),MATCH(J$1,header,0))</f>
        <v>M</v>
      </c>
      <c r="K507" s="4">
        <f>INDEX(data,MATCH($D507,prod,0),MATCH(K$1,header,0))</f>
        <v>0.2</v>
      </c>
      <c r="L507" s="5">
        <f>INDEX(data,MATCH($D507,prod,0),MATCH(L$1,header,0))</f>
        <v>4.3650000000000002</v>
      </c>
      <c r="M507" s="5">
        <f t="shared" si="14"/>
        <v>26.19</v>
      </c>
      <c r="N507" t="str">
        <f t="shared" si="15"/>
        <v>Liberica</v>
      </c>
      <c r="O507" t="str" cm="1">
        <f t="array" ref="O507">_xlfn.IFS(J507="M","MEDIUM",J507="D","DARK",J507="L","LIGHT")</f>
        <v>MEDIUM</v>
      </c>
      <c r="P507" t="str">
        <f>_xlfn.XLOOKUP(cofee_orders_table[[#This Row],[Customer ID]],customers!$A$2:$A$1001,customers!$I$2:$I$1001,,0)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INDEX(data,MATCH($D508,prod,0),MATCH(I$1,header,0))</f>
        <v>Ara</v>
      </c>
      <c r="J508" t="str">
        <f>INDEX(data,MATCH($D508,prod,0),MATCH(J$1,header,0))</f>
        <v>L</v>
      </c>
      <c r="K508" s="4">
        <f>INDEX(data,MATCH($D508,prod,0),MATCH(K$1,header,0))</f>
        <v>1</v>
      </c>
      <c r="L508" s="5">
        <f>INDEX(data,MATCH($D508,prod,0),MATCH(L$1,header,0))</f>
        <v>12.95</v>
      </c>
      <c r="M508" s="5">
        <f t="shared" si="14"/>
        <v>25.9</v>
      </c>
      <c r="N508" t="str">
        <f t="shared" si="15"/>
        <v>Arabica</v>
      </c>
      <c r="O508" t="str" cm="1">
        <f t="array" ref="O508">_xlfn.IFS(J508="M","MEDIUM",J508="D","DARK",J508="L","LIGHT")</f>
        <v>LIGHT</v>
      </c>
      <c r="P508" t="str">
        <f>_xlfn.XLOOKUP(cofee_orders_table[[#This Row],[Customer ID]],customers!$A$2:$A$1001,customers!$I$2:$I$1001,,0)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INDEX(data,MATCH($D509,prod,0),MATCH(I$1,header,0))</f>
        <v>Ara</v>
      </c>
      <c r="J509" t="str">
        <f>INDEX(data,MATCH($D509,prod,0),MATCH(J$1,header,0))</f>
        <v>L</v>
      </c>
      <c r="K509" s="4">
        <f>INDEX(data,MATCH($D509,prod,0),MATCH(K$1,header,0))</f>
        <v>2.5</v>
      </c>
      <c r="L509" s="5">
        <f>INDEX(data,MATCH($D509,prod,0),MATCH(L$1,header,0))</f>
        <v>29.784999999999997</v>
      </c>
      <c r="M509" s="5">
        <f t="shared" si="14"/>
        <v>89.35499999999999</v>
      </c>
      <c r="N509" t="str">
        <f t="shared" si="15"/>
        <v>Arabica</v>
      </c>
      <c r="O509" t="str" cm="1">
        <f t="array" ref="O509">_xlfn.IFS(J509="M","MEDIUM",J509="D","DARK",J509="L","LIGHT")</f>
        <v>LIGHT</v>
      </c>
      <c r="P509" t="str">
        <f>_xlfn.XLOOKUP(cofee_orders_table[[#This Row],[Customer ID]],customers!$A$2:$A$1001,customers!$I$2:$I$1001,,0)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INDEX(data,MATCH($D510,prod,0),MATCH(I$1,header,0))</f>
        <v>Lib</v>
      </c>
      <c r="J510" t="str">
        <f>INDEX(data,MATCH($D510,prod,0),MATCH(J$1,header,0))</f>
        <v>D</v>
      </c>
      <c r="K510" s="4">
        <f>INDEX(data,MATCH($D510,prod,0),MATCH(K$1,header,0))</f>
        <v>0.5</v>
      </c>
      <c r="L510" s="5">
        <f>INDEX(data,MATCH($D510,prod,0),MATCH(L$1,header,0))</f>
        <v>7.77</v>
      </c>
      <c r="M510" s="5">
        <f t="shared" si="14"/>
        <v>46.62</v>
      </c>
      <c r="N510" t="str">
        <f t="shared" si="15"/>
        <v>Liberica</v>
      </c>
      <c r="O510" t="str" cm="1">
        <f t="array" ref="O510">_xlfn.IFS(J510="M","MEDIUM",J510="D","DARK",J510="L","LIGHT")</f>
        <v>DARK</v>
      </c>
      <c r="P510" t="str">
        <f>_xlfn.XLOOKUP(cofee_orders_table[[#This Row],[Customer ID]],customers!$A$2:$A$1001,customers!$I$2:$I$1001,,0)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INDEX(data,MATCH($D511,prod,0),MATCH(I$1,header,0))</f>
        <v>Ara</v>
      </c>
      <c r="J511" t="str">
        <f>INDEX(data,MATCH($D511,prod,0),MATCH(J$1,header,0))</f>
        <v>D</v>
      </c>
      <c r="K511" s="4">
        <f>INDEX(data,MATCH($D511,prod,0),MATCH(K$1,header,0))</f>
        <v>1</v>
      </c>
      <c r="L511" s="5">
        <f>INDEX(data,MATCH($D511,prod,0),MATCH(L$1,header,0))</f>
        <v>9.9499999999999993</v>
      </c>
      <c r="M511" s="5">
        <f t="shared" si="14"/>
        <v>29.849999999999998</v>
      </c>
      <c r="N511" t="str">
        <f t="shared" si="15"/>
        <v>Arabica</v>
      </c>
      <c r="O511" t="str" cm="1">
        <f t="array" ref="O511">_xlfn.IFS(J511="M","MEDIUM",J511="D","DARK",J511="L","LIGHT")</f>
        <v>DARK</v>
      </c>
      <c r="P511" t="str">
        <f>_xlfn.XLOOKUP(cofee_orders_table[[#This Row],[Customer ID]],customers!$A$2:$A$1001,customers!$I$2:$I$1001,,0)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INDEX(data,MATCH($D512,prod,0),MATCH(I$1,header,0))</f>
        <v>Rob</v>
      </c>
      <c r="J512" t="str">
        <f>INDEX(data,MATCH($D512,prod,0),MATCH(J$1,header,0))</f>
        <v>L</v>
      </c>
      <c r="K512" s="4">
        <f>INDEX(data,MATCH($D512,prod,0),MATCH(K$1,header,0))</f>
        <v>0.2</v>
      </c>
      <c r="L512" s="5">
        <f>INDEX(data,MATCH($D512,prod,0),MATCH(L$1,header,0))</f>
        <v>3.5849999999999995</v>
      </c>
      <c r="M512" s="5">
        <f t="shared" si="14"/>
        <v>10.754999999999999</v>
      </c>
      <c r="N512" t="str">
        <f t="shared" si="15"/>
        <v>Robusta</v>
      </c>
      <c r="O512" t="str" cm="1">
        <f t="array" ref="O512">_xlfn.IFS(J512="M","MEDIUM",J512="D","DARK",J512="L","LIGHT")</f>
        <v>LIGHT</v>
      </c>
      <c r="P512" t="str">
        <f>_xlfn.XLOOKUP(cofee_orders_table[[#This Row],[Customer ID]],customers!$A$2:$A$1001,customers!$I$2:$I$1001,,0)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INDEX(data,MATCH($D513,prod,0),MATCH(I$1,header,0))</f>
        <v>Ara</v>
      </c>
      <c r="J513" t="str">
        <f>INDEX(data,MATCH($D513,prod,0),MATCH(J$1,header,0))</f>
        <v>M</v>
      </c>
      <c r="K513" s="4">
        <f>INDEX(data,MATCH($D513,prod,0),MATCH(K$1,header,0))</f>
        <v>0.2</v>
      </c>
      <c r="L513" s="5">
        <f>INDEX(data,MATCH($D513,prod,0),MATCH(L$1,header,0))</f>
        <v>3.375</v>
      </c>
      <c r="M513" s="5">
        <f t="shared" si="14"/>
        <v>13.5</v>
      </c>
      <c r="N513" t="str">
        <f t="shared" si="15"/>
        <v>Arabica</v>
      </c>
      <c r="O513" t="str" cm="1">
        <f t="array" ref="O513">_xlfn.IFS(J513="M","MEDIUM",J513="D","DARK",J513="L","LIGHT")</f>
        <v>MEDIUM</v>
      </c>
      <c r="P513" t="str">
        <f>_xlfn.XLOOKUP(cofee_orders_table[[#This Row],[Customer ID]],customers!$A$2:$A$1001,customers!$I$2:$I$1001,,0)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INDEX(data,MATCH($D514,prod,0),MATCH(I$1,header,0))</f>
        <v>Lib</v>
      </c>
      <c r="J514" t="str">
        <f>INDEX(data,MATCH($D514,prod,0),MATCH(J$1,header,0))</f>
        <v>L</v>
      </c>
      <c r="K514" s="4">
        <f>INDEX(data,MATCH($D514,prod,0),MATCH(K$1,header,0))</f>
        <v>1</v>
      </c>
      <c r="L514" s="5">
        <f>INDEX(data,MATCH($D514,prod,0),MATCH(L$1,header,0))</f>
        <v>15.85</v>
      </c>
      <c r="M514" s="5">
        <f t="shared" si="14"/>
        <v>47.55</v>
      </c>
      <c r="N514" t="str">
        <f t="shared" si="15"/>
        <v>Liberica</v>
      </c>
      <c r="O514" t="str" cm="1">
        <f t="array" ref="O514">_xlfn.IFS(J514="M","MEDIUM",J514="D","DARK",J514="L","LIGHT")</f>
        <v>LIGHT</v>
      </c>
      <c r="P514" t="str">
        <f>_xlfn.XLOOKUP(cofee_orders_table[[#This Row],[Customer ID]],customers!$A$2:$A$1001,customers!$I$2:$I$1001,,0)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INDEX(data,MATCH($D515,prod,0),MATCH(I$1,header,0))</f>
        <v>Lib</v>
      </c>
      <c r="J515" t="str">
        <f>INDEX(data,MATCH($D515,prod,0),MATCH(J$1,header,0))</f>
        <v>L</v>
      </c>
      <c r="K515" s="4">
        <f>INDEX(data,MATCH($D515,prod,0),MATCH(K$1,header,0))</f>
        <v>1</v>
      </c>
      <c r="L515" s="5">
        <f>INDEX(data,MATCH($D515,prod,0),MATCH(L$1,header,0))</f>
        <v>15.85</v>
      </c>
      <c r="M515" s="5">
        <f t="shared" ref="M515:M578" si="16">E515*L515</f>
        <v>79.25</v>
      </c>
      <c r="N515" t="str">
        <f t="shared" ref="N515:N578" si="17">IF(I515="Rob","Robusta",IF(I515="Exc","Excelsa",IF(I515="Ara","Arabica",IF(I515="Lib","Liberica"))))</f>
        <v>Liberica</v>
      </c>
      <c r="O515" t="str" cm="1">
        <f t="array" ref="O515">_xlfn.IFS(J515="M","MEDIUM",J515="D","DARK",J515="L","LIGHT")</f>
        <v>LIGHT</v>
      </c>
      <c r="P515" t="str">
        <f>_xlfn.XLOOKUP(cofee_orders_table[[#This Row],[Customer ID]],customers!$A$2:$A$1001,customers!$I$2:$I$1001,,0)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INDEX(data,MATCH($D516,prod,0),MATCH(I$1,header,0))</f>
        <v>Lib</v>
      </c>
      <c r="J516" t="str">
        <f>INDEX(data,MATCH($D516,prod,0),MATCH(J$1,header,0))</f>
        <v>M</v>
      </c>
      <c r="K516" s="4">
        <f>INDEX(data,MATCH($D516,prod,0),MATCH(K$1,header,0))</f>
        <v>0.2</v>
      </c>
      <c r="L516" s="5">
        <f>INDEX(data,MATCH($D516,prod,0),MATCH(L$1,header,0))</f>
        <v>4.3650000000000002</v>
      </c>
      <c r="M516" s="5">
        <f t="shared" si="16"/>
        <v>26.19</v>
      </c>
      <c r="N516" t="str">
        <f t="shared" si="17"/>
        <v>Liberica</v>
      </c>
      <c r="O516" t="str" cm="1">
        <f t="array" ref="O516">_xlfn.IFS(J516="M","MEDIUM",J516="D","DARK",J516="L","LIGHT")</f>
        <v>MEDIUM</v>
      </c>
      <c r="P516" t="str">
        <f>_xlfn.XLOOKUP(cofee_orders_table[[#This Row],[Customer ID]],customers!$A$2:$A$1001,customers!$I$2:$I$1001,,0)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INDEX(data,MATCH($D517,prod,0),MATCH(I$1,header,0))</f>
        <v>Rob</v>
      </c>
      <c r="J517" t="str">
        <f>INDEX(data,MATCH($D517,prod,0),MATCH(J$1,header,0))</f>
        <v>L</v>
      </c>
      <c r="K517" s="4">
        <f>INDEX(data,MATCH($D517,prod,0),MATCH(K$1,header,0))</f>
        <v>0.5</v>
      </c>
      <c r="L517" s="5">
        <f>INDEX(data,MATCH($D517,prod,0),MATCH(L$1,header,0))</f>
        <v>7.169999999999999</v>
      </c>
      <c r="M517" s="5">
        <f t="shared" si="16"/>
        <v>21.509999999999998</v>
      </c>
      <c r="N517" t="str">
        <f t="shared" si="17"/>
        <v>Robusta</v>
      </c>
      <c r="O517" t="str" cm="1">
        <f t="array" ref="O517">_xlfn.IFS(J517="M","MEDIUM",J517="D","DARK",J517="L","LIGHT")</f>
        <v>LIGHT</v>
      </c>
      <c r="P517" t="str">
        <f>_xlfn.XLOOKUP(cofee_orders_table[[#This Row],[Customer ID]],customers!$A$2:$A$1001,customers!$I$2:$I$1001,,0)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INDEX(data,MATCH($D518,prod,0),MATCH(I$1,header,0))</f>
        <v>Rob</v>
      </c>
      <c r="J518" t="str">
        <f>INDEX(data,MATCH($D518,prod,0),MATCH(J$1,header,0))</f>
        <v>D</v>
      </c>
      <c r="K518" s="4">
        <f>INDEX(data,MATCH($D518,prod,0),MATCH(K$1,header,0))</f>
        <v>2.5</v>
      </c>
      <c r="L518" s="5">
        <f>INDEX(data,MATCH($D518,prod,0),MATCH(L$1,header,0))</f>
        <v>20.584999999999997</v>
      </c>
      <c r="M518" s="5">
        <f t="shared" si="16"/>
        <v>102.92499999999998</v>
      </c>
      <c r="N518" t="str">
        <f t="shared" si="17"/>
        <v>Robusta</v>
      </c>
      <c r="O518" t="str" cm="1">
        <f t="array" ref="O518">_xlfn.IFS(J518="M","MEDIUM",J518="D","DARK",J518="L","LIGHT")</f>
        <v>DARK</v>
      </c>
      <c r="P518" t="str">
        <f>_xlfn.XLOOKUP(cofee_orders_table[[#This Row],[Customer ID]],customers!$A$2:$A$1001,customers!$I$2:$I$1001,,0)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INDEX(data,MATCH($D519,prod,0),MATCH(I$1,header,0))</f>
        <v>Lib</v>
      </c>
      <c r="J519" t="str">
        <f>INDEX(data,MATCH($D519,prod,0),MATCH(J$1,header,0))</f>
        <v>D</v>
      </c>
      <c r="K519" s="4">
        <f>INDEX(data,MATCH($D519,prod,0),MATCH(K$1,header,0))</f>
        <v>0.2</v>
      </c>
      <c r="L519" s="5">
        <f>INDEX(data,MATCH($D519,prod,0),MATCH(L$1,header,0))</f>
        <v>3.8849999999999998</v>
      </c>
      <c r="M519" s="5">
        <f t="shared" si="16"/>
        <v>7.77</v>
      </c>
      <c r="N519" t="str">
        <f t="shared" si="17"/>
        <v>Liberica</v>
      </c>
      <c r="O519" t="str" cm="1">
        <f t="array" ref="O519">_xlfn.IFS(J519="M","MEDIUM",J519="D","DARK",J519="L","LIGHT")</f>
        <v>DARK</v>
      </c>
      <c r="P519" t="str">
        <f>_xlfn.XLOOKUP(cofee_orders_table[[#This Row],[Customer ID]],customers!$A$2:$A$1001,customers!$I$2:$I$1001,,0)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INDEX(data,MATCH($D520,prod,0),MATCH(I$1,header,0))</f>
        <v>Exc</v>
      </c>
      <c r="J520" t="str">
        <f>INDEX(data,MATCH($D520,prod,0),MATCH(J$1,header,0))</f>
        <v>D</v>
      </c>
      <c r="K520" s="4">
        <f>INDEX(data,MATCH($D520,prod,0),MATCH(K$1,header,0))</f>
        <v>2.5</v>
      </c>
      <c r="L520" s="5">
        <f>INDEX(data,MATCH($D520,prod,0),MATCH(L$1,header,0))</f>
        <v>27.945</v>
      </c>
      <c r="M520" s="5">
        <f t="shared" si="16"/>
        <v>139.72499999999999</v>
      </c>
      <c r="N520" t="str">
        <f t="shared" si="17"/>
        <v>Excelsa</v>
      </c>
      <c r="O520" t="str" cm="1">
        <f t="array" ref="O520">_xlfn.IFS(J520="M","MEDIUM",J520="D","DARK",J520="L","LIGHT")</f>
        <v>DARK</v>
      </c>
      <c r="P520" t="str">
        <f>_xlfn.XLOOKUP(cofee_orders_table[[#This Row],[Customer ID]],customers!$A$2:$A$1001,customers!$I$2:$I$1001,,0)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INDEX(data,MATCH($D521,prod,0),MATCH(I$1,header,0))</f>
        <v>Ara</v>
      </c>
      <c r="J521" t="str">
        <f>INDEX(data,MATCH($D521,prod,0),MATCH(J$1,header,0))</f>
        <v>D</v>
      </c>
      <c r="K521" s="4">
        <f>INDEX(data,MATCH($D521,prod,0),MATCH(K$1,header,0))</f>
        <v>0.5</v>
      </c>
      <c r="L521" s="5">
        <f>INDEX(data,MATCH($D521,prod,0),MATCH(L$1,header,0))</f>
        <v>5.97</v>
      </c>
      <c r="M521" s="5">
        <f t="shared" si="16"/>
        <v>11.94</v>
      </c>
      <c r="N521" t="str">
        <f t="shared" si="17"/>
        <v>Arabica</v>
      </c>
      <c r="O521" t="str" cm="1">
        <f t="array" ref="O521">_xlfn.IFS(J521="M","MEDIUM",J521="D","DARK",J521="L","LIGHT")</f>
        <v>DARK</v>
      </c>
      <c r="P521" t="str">
        <f>_xlfn.XLOOKUP(cofee_orders_table[[#This Row],[Customer ID]],customers!$A$2:$A$1001,customers!$I$2:$I$1001,,0)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INDEX(data,MATCH($D522,prod,0),MATCH(I$1,header,0))</f>
        <v>Lib</v>
      </c>
      <c r="J522" t="str">
        <f>INDEX(data,MATCH($D522,prod,0),MATCH(J$1,header,0))</f>
        <v>D</v>
      </c>
      <c r="K522" s="4">
        <f>INDEX(data,MATCH($D522,prod,0),MATCH(K$1,header,0))</f>
        <v>0.2</v>
      </c>
      <c r="L522" s="5">
        <f>INDEX(data,MATCH($D522,prod,0),MATCH(L$1,header,0))</f>
        <v>3.8849999999999998</v>
      </c>
      <c r="M522" s="5">
        <f t="shared" si="16"/>
        <v>3.8849999999999998</v>
      </c>
      <c r="N522" t="str">
        <f t="shared" si="17"/>
        <v>Liberica</v>
      </c>
      <c r="O522" t="str" cm="1">
        <f t="array" ref="O522">_xlfn.IFS(J522="M","MEDIUM",J522="D","DARK",J522="L","LIGHT")</f>
        <v>DARK</v>
      </c>
      <c r="P522" t="str">
        <f>_xlfn.XLOOKUP(cofee_orders_table[[#This Row],[Customer ID]],customers!$A$2:$A$1001,customers!$I$2:$I$1001,,0)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INDEX(data,MATCH($D523,prod,0),MATCH(I$1,header,0))</f>
        <v>Rob</v>
      </c>
      <c r="J523" t="str">
        <f>INDEX(data,MATCH($D523,prod,0),MATCH(J$1,header,0))</f>
        <v>M</v>
      </c>
      <c r="K523" s="4">
        <f>INDEX(data,MATCH($D523,prod,0),MATCH(K$1,header,0))</f>
        <v>1</v>
      </c>
      <c r="L523" s="5">
        <f>INDEX(data,MATCH($D523,prod,0),MATCH(L$1,header,0))</f>
        <v>9.9499999999999993</v>
      </c>
      <c r="M523" s="5">
        <f t="shared" si="16"/>
        <v>39.799999999999997</v>
      </c>
      <c r="N523" t="str">
        <f t="shared" si="17"/>
        <v>Robusta</v>
      </c>
      <c r="O523" t="str" cm="1">
        <f t="array" ref="O523">_xlfn.IFS(J523="M","MEDIUM",J523="D","DARK",J523="L","LIGHT")</f>
        <v>MEDIUM</v>
      </c>
      <c r="P523" t="str">
        <f>_xlfn.XLOOKUP(cofee_orders_table[[#This Row],[Customer ID]],customers!$A$2:$A$1001,customers!$I$2:$I$1001,,0)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INDEX(data,MATCH($D524,prod,0),MATCH(I$1,header,0))</f>
        <v>Rob</v>
      </c>
      <c r="J524" t="str">
        <f>INDEX(data,MATCH($D524,prod,0),MATCH(J$1,header,0))</f>
        <v>M</v>
      </c>
      <c r="K524" s="4">
        <f>INDEX(data,MATCH($D524,prod,0),MATCH(K$1,header,0))</f>
        <v>0.5</v>
      </c>
      <c r="L524" s="5">
        <f>INDEX(data,MATCH($D524,prod,0),MATCH(L$1,header,0))</f>
        <v>5.97</v>
      </c>
      <c r="M524" s="5">
        <f t="shared" si="16"/>
        <v>29.849999999999998</v>
      </c>
      <c r="N524" t="str">
        <f t="shared" si="17"/>
        <v>Robusta</v>
      </c>
      <c r="O524" t="str" cm="1">
        <f t="array" ref="O524">_xlfn.IFS(J524="M","MEDIUM",J524="D","DARK",J524="L","LIGHT")</f>
        <v>MEDIUM</v>
      </c>
      <c r="P524" t="str">
        <f>_xlfn.XLOOKUP(cofee_orders_table[[#This Row],[Customer ID]],customers!$A$2:$A$1001,customers!$I$2:$I$1001,,0)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INDEX(data,MATCH($D525,prod,0),MATCH(I$1,header,0))</f>
        <v>Lib</v>
      </c>
      <c r="J525" t="str">
        <f>INDEX(data,MATCH($D525,prod,0),MATCH(J$1,header,0))</f>
        <v>D</v>
      </c>
      <c r="K525" s="4">
        <f>INDEX(data,MATCH($D525,prod,0),MATCH(K$1,header,0))</f>
        <v>2.5</v>
      </c>
      <c r="L525" s="5">
        <f>INDEX(data,MATCH($D525,prod,0),MATCH(L$1,header,0))</f>
        <v>29.784999999999997</v>
      </c>
      <c r="M525" s="5">
        <f t="shared" si="16"/>
        <v>29.784999999999997</v>
      </c>
      <c r="N525" t="str">
        <f t="shared" si="17"/>
        <v>Liberica</v>
      </c>
      <c r="O525" t="str" cm="1">
        <f t="array" ref="O525">_xlfn.IFS(J525="M","MEDIUM",J525="D","DARK",J525="L","LIGHT")</f>
        <v>DARK</v>
      </c>
      <c r="P525" t="str">
        <f>_xlfn.XLOOKUP(cofee_orders_table[[#This Row],[Customer ID]],customers!$A$2:$A$1001,customers!$I$2:$I$1001,,0)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INDEX(data,MATCH($D526,prod,0),MATCH(I$1,header,0))</f>
        <v>Lib</v>
      </c>
      <c r="J526" t="str">
        <f>INDEX(data,MATCH($D526,prod,0),MATCH(J$1,header,0))</f>
        <v>L</v>
      </c>
      <c r="K526" s="4">
        <f>INDEX(data,MATCH($D526,prod,0),MATCH(K$1,header,0))</f>
        <v>2.5</v>
      </c>
      <c r="L526" s="5">
        <f>INDEX(data,MATCH($D526,prod,0),MATCH(L$1,header,0))</f>
        <v>36.454999999999998</v>
      </c>
      <c r="M526" s="5">
        <f t="shared" si="16"/>
        <v>72.91</v>
      </c>
      <c r="N526" t="str">
        <f t="shared" si="17"/>
        <v>Liberica</v>
      </c>
      <c r="O526" t="str" cm="1">
        <f t="array" ref="O526">_xlfn.IFS(J526="M","MEDIUM",J526="D","DARK",J526="L","LIGHT")</f>
        <v>LIGHT</v>
      </c>
      <c r="P526" t="str">
        <f>_xlfn.XLOOKUP(cofee_orders_table[[#This Row],[Customer ID]],customers!$A$2:$A$1001,customers!$I$2:$I$1001,,0)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INDEX(data,MATCH($D527,prod,0),MATCH(I$1,header,0))</f>
        <v>Rob</v>
      </c>
      <c r="J527" t="str">
        <f>INDEX(data,MATCH($D527,prod,0),MATCH(J$1,header,0))</f>
        <v>D</v>
      </c>
      <c r="K527" s="4">
        <f>INDEX(data,MATCH($D527,prod,0),MATCH(K$1,header,0))</f>
        <v>0.2</v>
      </c>
      <c r="L527" s="5">
        <f>INDEX(data,MATCH($D527,prod,0),MATCH(L$1,header,0))</f>
        <v>2.6849999999999996</v>
      </c>
      <c r="M527" s="5">
        <f t="shared" si="16"/>
        <v>13.424999999999997</v>
      </c>
      <c r="N527" t="str">
        <f t="shared" si="17"/>
        <v>Robusta</v>
      </c>
      <c r="O527" t="str" cm="1">
        <f t="array" ref="O527">_xlfn.IFS(J527="M","MEDIUM",J527="D","DARK",J527="L","LIGHT")</f>
        <v>DARK</v>
      </c>
      <c r="P527" t="str">
        <f>_xlfn.XLOOKUP(cofee_orders_table[[#This Row],[Customer ID]],customers!$A$2:$A$1001,customers!$I$2:$I$1001,,0)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INDEX(data,MATCH($D528,prod,0),MATCH(I$1,header,0))</f>
        <v>Exc</v>
      </c>
      <c r="J528" t="str">
        <f>INDEX(data,MATCH($D528,prod,0),MATCH(J$1,header,0))</f>
        <v>M</v>
      </c>
      <c r="K528" s="4">
        <f>INDEX(data,MATCH($D528,prod,0),MATCH(K$1,header,0))</f>
        <v>2.5</v>
      </c>
      <c r="L528" s="5">
        <f>INDEX(data,MATCH($D528,prod,0),MATCH(L$1,header,0))</f>
        <v>31.624999999999996</v>
      </c>
      <c r="M528" s="5">
        <f t="shared" si="16"/>
        <v>126.49999999999999</v>
      </c>
      <c r="N528" t="str">
        <f t="shared" si="17"/>
        <v>Excelsa</v>
      </c>
      <c r="O528" t="str" cm="1">
        <f t="array" ref="O528">_xlfn.IFS(J528="M","MEDIUM",J528="D","DARK",J528="L","LIGHT")</f>
        <v>MEDIUM</v>
      </c>
      <c r="P528" t="str">
        <f>_xlfn.XLOOKUP(cofee_orders_table[[#This Row],[Customer ID]],customers!$A$2:$A$1001,customers!$I$2:$I$1001,,0)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INDEX(data,MATCH($D529,prod,0),MATCH(I$1,header,0))</f>
        <v>Exc</v>
      </c>
      <c r="J529" t="str">
        <f>INDEX(data,MATCH($D529,prod,0),MATCH(J$1,header,0))</f>
        <v>M</v>
      </c>
      <c r="K529" s="4">
        <f>INDEX(data,MATCH($D529,prod,0),MATCH(K$1,header,0))</f>
        <v>0.5</v>
      </c>
      <c r="L529" s="5">
        <f>INDEX(data,MATCH($D529,prod,0),MATCH(L$1,header,0))</f>
        <v>8.25</v>
      </c>
      <c r="M529" s="5">
        <f t="shared" si="16"/>
        <v>41.25</v>
      </c>
      <c r="N529" t="str">
        <f t="shared" si="17"/>
        <v>Excelsa</v>
      </c>
      <c r="O529" t="str" cm="1">
        <f t="array" ref="O529">_xlfn.IFS(J529="M","MEDIUM",J529="D","DARK",J529="L","LIGHT")</f>
        <v>MEDIUM</v>
      </c>
      <c r="P529" t="str">
        <f>_xlfn.XLOOKUP(cofee_orders_table[[#This Row],[Customer ID]],customers!$A$2:$A$1001,customers!$I$2:$I$1001,,0)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INDEX(data,MATCH($D530,prod,0),MATCH(I$1,header,0))</f>
        <v>Exc</v>
      </c>
      <c r="J530" t="str">
        <f>INDEX(data,MATCH($D530,prod,0),MATCH(J$1,header,0))</f>
        <v>L</v>
      </c>
      <c r="K530" s="4">
        <f>INDEX(data,MATCH($D530,prod,0),MATCH(K$1,header,0))</f>
        <v>0.5</v>
      </c>
      <c r="L530" s="5">
        <f>INDEX(data,MATCH($D530,prod,0),MATCH(L$1,header,0))</f>
        <v>8.91</v>
      </c>
      <c r="M530" s="5">
        <f t="shared" si="16"/>
        <v>53.46</v>
      </c>
      <c r="N530" t="str">
        <f t="shared" si="17"/>
        <v>Excelsa</v>
      </c>
      <c r="O530" t="str" cm="1">
        <f t="array" ref="O530">_xlfn.IFS(J530="M","MEDIUM",J530="D","DARK",J530="L","LIGHT")</f>
        <v>LIGHT</v>
      </c>
      <c r="P530" t="str">
        <f>_xlfn.XLOOKUP(cofee_orders_table[[#This Row],[Customer ID]],customers!$A$2:$A$1001,customers!$I$2:$I$1001,,0)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INDEX(data,MATCH($D531,prod,0),MATCH(I$1,header,0))</f>
        <v>Rob</v>
      </c>
      <c r="J531" t="str">
        <f>INDEX(data,MATCH($D531,prod,0),MATCH(J$1,header,0))</f>
        <v>M</v>
      </c>
      <c r="K531" s="4">
        <f>INDEX(data,MATCH($D531,prod,0),MATCH(K$1,header,0))</f>
        <v>1</v>
      </c>
      <c r="L531" s="5">
        <f>INDEX(data,MATCH($D531,prod,0),MATCH(L$1,header,0))</f>
        <v>9.9499999999999993</v>
      </c>
      <c r="M531" s="5">
        <f t="shared" si="16"/>
        <v>59.699999999999996</v>
      </c>
      <c r="N531" t="str">
        <f t="shared" si="17"/>
        <v>Robusta</v>
      </c>
      <c r="O531" t="str" cm="1">
        <f t="array" ref="O531">_xlfn.IFS(J531="M","MEDIUM",J531="D","DARK",J531="L","LIGHT")</f>
        <v>MEDIUM</v>
      </c>
      <c r="P531" t="str">
        <f>_xlfn.XLOOKUP(cofee_orders_table[[#This Row],[Customer ID]],customers!$A$2:$A$1001,customers!$I$2:$I$1001,,0)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INDEX(data,MATCH($D532,prod,0),MATCH(I$1,header,0))</f>
        <v>Rob</v>
      </c>
      <c r="J532" t="str">
        <f>INDEX(data,MATCH($D532,prod,0),MATCH(J$1,header,0))</f>
        <v>M</v>
      </c>
      <c r="K532" s="4">
        <f>INDEX(data,MATCH($D532,prod,0),MATCH(K$1,header,0))</f>
        <v>1</v>
      </c>
      <c r="L532" s="5">
        <f>INDEX(data,MATCH($D532,prod,0),MATCH(L$1,header,0))</f>
        <v>9.9499999999999993</v>
      </c>
      <c r="M532" s="5">
        <f t="shared" si="16"/>
        <v>59.699999999999996</v>
      </c>
      <c r="N532" t="str">
        <f t="shared" si="17"/>
        <v>Robusta</v>
      </c>
      <c r="O532" t="str" cm="1">
        <f t="array" ref="O532">_xlfn.IFS(J532="M","MEDIUM",J532="D","DARK",J532="L","LIGHT")</f>
        <v>MEDIUM</v>
      </c>
      <c r="P532" t="str">
        <f>_xlfn.XLOOKUP(cofee_orders_table[[#This Row],[Customer ID]],customers!$A$2:$A$1001,customers!$I$2:$I$1001,,0)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INDEX(data,MATCH($D533,prod,0),MATCH(I$1,header,0))</f>
        <v>Rob</v>
      </c>
      <c r="J533" t="str">
        <f>INDEX(data,MATCH($D533,prod,0),MATCH(J$1,header,0))</f>
        <v>D</v>
      </c>
      <c r="K533" s="4">
        <f>INDEX(data,MATCH($D533,prod,0),MATCH(K$1,header,0))</f>
        <v>1</v>
      </c>
      <c r="L533" s="5">
        <f>INDEX(data,MATCH($D533,prod,0),MATCH(L$1,header,0))</f>
        <v>8.9499999999999993</v>
      </c>
      <c r="M533" s="5">
        <f t="shared" si="16"/>
        <v>44.75</v>
      </c>
      <c r="N533" t="str">
        <f t="shared" si="17"/>
        <v>Robusta</v>
      </c>
      <c r="O533" t="str" cm="1">
        <f t="array" ref="O533">_xlfn.IFS(J533="M","MEDIUM",J533="D","DARK",J533="L","LIGHT")</f>
        <v>DARK</v>
      </c>
      <c r="P533" t="str">
        <f>_xlfn.XLOOKUP(cofee_orders_table[[#This Row],[Customer ID]],customers!$A$2:$A$1001,customers!$I$2:$I$1001,,0)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INDEX(data,MATCH($D534,prod,0),MATCH(I$1,header,0))</f>
        <v>Exc</v>
      </c>
      <c r="J534" t="str">
        <f>INDEX(data,MATCH($D534,prod,0),MATCH(J$1,header,0))</f>
        <v>M</v>
      </c>
      <c r="K534" s="4">
        <f>INDEX(data,MATCH($D534,prod,0),MATCH(K$1,header,0))</f>
        <v>0.5</v>
      </c>
      <c r="L534" s="5">
        <f>INDEX(data,MATCH($D534,prod,0),MATCH(L$1,header,0))</f>
        <v>8.25</v>
      </c>
      <c r="M534" s="5">
        <f t="shared" si="16"/>
        <v>16.5</v>
      </c>
      <c r="N534" t="str">
        <f t="shared" si="17"/>
        <v>Excelsa</v>
      </c>
      <c r="O534" t="str" cm="1">
        <f t="array" ref="O534">_xlfn.IFS(J534="M","MEDIUM",J534="D","DARK",J534="L","LIGHT")</f>
        <v>MEDIUM</v>
      </c>
      <c r="P534" t="str">
        <f>_xlfn.XLOOKUP(cofee_orders_table[[#This Row],[Customer ID]],customers!$A$2:$A$1001,customers!$I$2:$I$1001,,0)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INDEX(data,MATCH($D535,prod,0),MATCH(I$1,header,0))</f>
        <v>Rob</v>
      </c>
      <c r="J535" t="str">
        <f>INDEX(data,MATCH($D535,prod,0),MATCH(J$1,header,0))</f>
        <v>D</v>
      </c>
      <c r="K535" s="4">
        <f>INDEX(data,MATCH($D535,prod,0),MATCH(K$1,header,0))</f>
        <v>0.5</v>
      </c>
      <c r="L535" s="5">
        <f>INDEX(data,MATCH($D535,prod,0),MATCH(L$1,header,0))</f>
        <v>5.3699999999999992</v>
      </c>
      <c r="M535" s="5">
        <f t="shared" si="16"/>
        <v>21.479999999999997</v>
      </c>
      <c r="N535" t="str">
        <f t="shared" si="17"/>
        <v>Robusta</v>
      </c>
      <c r="O535" t="str" cm="1">
        <f t="array" ref="O535">_xlfn.IFS(J535="M","MEDIUM",J535="D","DARK",J535="L","LIGHT")</f>
        <v>DARK</v>
      </c>
      <c r="P535" t="str">
        <f>_xlfn.XLOOKUP(cofee_orders_table[[#This Row],[Customer ID]],customers!$A$2:$A$1001,customers!$I$2:$I$1001,,0)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INDEX(data,MATCH($D536,prod,0),MATCH(I$1,header,0))</f>
        <v>Rob</v>
      </c>
      <c r="J536" t="str">
        <f>INDEX(data,MATCH($D536,prod,0),MATCH(J$1,header,0))</f>
        <v>M</v>
      </c>
      <c r="K536" s="4">
        <f>INDEX(data,MATCH($D536,prod,0),MATCH(K$1,header,0))</f>
        <v>2.5</v>
      </c>
      <c r="L536" s="5">
        <f>INDEX(data,MATCH($D536,prod,0),MATCH(L$1,header,0))</f>
        <v>22.884999999999998</v>
      </c>
      <c r="M536" s="5">
        <f t="shared" si="16"/>
        <v>45.769999999999996</v>
      </c>
      <c r="N536" t="str">
        <f t="shared" si="17"/>
        <v>Robusta</v>
      </c>
      <c r="O536" t="str" cm="1">
        <f t="array" ref="O536">_xlfn.IFS(J536="M","MEDIUM",J536="D","DARK",J536="L","LIGHT")</f>
        <v>MEDIUM</v>
      </c>
      <c r="P536" t="str">
        <f>_xlfn.XLOOKUP(cofee_orders_table[[#This Row],[Customer ID]],customers!$A$2:$A$1001,customers!$I$2:$I$1001,,0)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INDEX(data,MATCH($D537,prod,0),MATCH(I$1,header,0))</f>
        <v>Lib</v>
      </c>
      <c r="J537" t="str">
        <f>INDEX(data,MATCH($D537,prod,0),MATCH(J$1,header,0))</f>
        <v>L</v>
      </c>
      <c r="K537" s="4">
        <f>INDEX(data,MATCH($D537,prod,0),MATCH(K$1,header,0))</f>
        <v>0.2</v>
      </c>
      <c r="L537" s="5">
        <f>INDEX(data,MATCH($D537,prod,0),MATCH(L$1,header,0))</f>
        <v>4.7549999999999999</v>
      </c>
      <c r="M537" s="5">
        <f t="shared" si="16"/>
        <v>9.51</v>
      </c>
      <c r="N537" t="str">
        <f t="shared" si="17"/>
        <v>Liberica</v>
      </c>
      <c r="O537" t="str" cm="1">
        <f t="array" ref="O537">_xlfn.IFS(J537="M","MEDIUM",J537="D","DARK",J537="L","LIGHT")</f>
        <v>LIGHT</v>
      </c>
      <c r="P537" t="str">
        <f>_xlfn.XLOOKUP(cofee_orders_table[[#This Row],[Customer ID]],customers!$A$2:$A$1001,customers!$I$2:$I$1001,,0)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INDEX(data,MATCH($D538,prod,0),MATCH(I$1,header,0))</f>
        <v>Rob</v>
      </c>
      <c r="J538" t="str">
        <f>INDEX(data,MATCH($D538,prod,0),MATCH(J$1,header,0))</f>
        <v>D</v>
      </c>
      <c r="K538" s="4">
        <f>INDEX(data,MATCH($D538,prod,0),MATCH(K$1,header,0))</f>
        <v>0.2</v>
      </c>
      <c r="L538" s="5">
        <f>INDEX(data,MATCH($D538,prod,0),MATCH(L$1,header,0))</f>
        <v>2.6849999999999996</v>
      </c>
      <c r="M538" s="5">
        <f t="shared" si="16"/>
        <v>8.0549999999999997</v>
      </c>
      <c r="N538" t="str">
        <f t="shared" si="17"/>
        <v>Robusta</v>
      </c>
      <c r="O538" t="str" cm="1">
        <f t="array" ref="O538">_xlfn.IFS(J538="M","MEDIUM",J538="D","DARK",J538="L","LIGHT")</f>
        <v>DARK</v>
      </c>
      <c r="P538" t="str">
        <f>_xlfn.XLOOKUP(cofee_orders_table[[#This Row],[Customer ID]],customers!$A$2:$A$1001,customers!$I$2:$I$1001,,0)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INDEX(data,MATCH($D539,prod,0),MATCH(I$1,header,0))</f>
        <v>Exc</v>
      </c>
      <c r="J539" t="str">
        <f>INDEX(data,MATCH($D539,prod,0),MATCH(J$1,header,0))</f>
        <v>D</v>
      </c>
      <c r="K539" s="4">
        <f>INDEX(data,MATCH($D539,prod,0),MATCH(K$1,header,0))</f>
        <v>2.5</v>
      </c>
      <c r="L539" s="5">
        <f>INDEX(data,MATCH($D539,prod,0),MATCH(L$1,header,0))</f>
        <v>27.945</v>
      </c>
      <c r="M539" s="5">
        <f t="shared" si="16"/>
        <v>111.78</v>
      </c>
      <c r="N539" t="str">
        <f t="shared" si="17"/>
        <v>Excelsa</v>
      </c>
      <c r="O539" t="str" cm="1">
        <f t="array" ref="O539">_xlfn.IFS(J539="M","MEDIUM",J539="D","DARK",J539="L","LIGHT")</f>
        <v>DARK</v>
      </c>
      <c r="P539" t="str">
        <f>_xlfn.XLOOKUP(cofee_orders_table[[#This Row],[Customer ID]],customers!$A$2:$A$1001,customers!$I$2:$I$1001,,0)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INDEX(data,MATCH($D540,prod,0),MATCH(I$1,header,0))</f>
        <v>Rob</v>
      </c>
      <c r="J540" t="str">
        <f>INDEX(data,MATCH($D540,prod,0),MATCH(J$1,header,0))</f>
        <v>D</v>
      </c>
      <c r="K540" s="4">
        <f>INDEX(data,MATCH($D540,prod,0),MATCH(K$1,header,0))</f>
        <v>0.2</v>
      </c>
      <c r="L540" s="5">
        <f>INDEX(data,MATCH($D540,prod,0),MATCH(L$1,header,0))</f>
        <v>2.6849999999999996</v>
      </c>
      <c r="M540" s="5">
        <f t="shared" si="16"/>
        <v>10.739999999999998</v>
      </c>
      <c r="N540" t="str">
        <f t="shared" si="17"/>
        <v>Robusta</v>
      </c>
      <c r="O540" t="str" cm="1">
        <f t="array" ref="O540">_xlfn.IFS(J540="M","MEDIUM",J540="D","DARK",J540="L","LIGHT")</f>
        <v>DARK</v>
      </c>
      <c r="P540" t="str">
        <f>_xlfn.XLOOKUP(cofee_orders_table[[#This Row],[Customer ID]],customers!$A$2:$A$1001,customers!$I$2:$I$1001,,0)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INDEX(data,MATCH($D541,prod,0),MATCH(I$1,header,0))</f>
        <v>Rob</v>
      </c>
      <c r="J541" t="str">
        <f>INDEX(data,MATCH($D541,prod,0),MATCH(J$1,header,0))</f>
        <v>D</v>
      </c>
      <c r="K541" s="4">
        <f>INDEX(data,MATCH($D541,prod,0),MATCH(K$1,header,0))</f>
        <v>0.5</v>
      </c>
      <c r="L541" s="5">
        <f>INDEX(data,MATCH($D541,prod,0),MATCH(L$1,header,0))</f>
        <v>5.3699999999999992</v>
      </c>
      <c r="M541" s="5">
        <f t="shared" si="16"/>
        <v>26.849999999999994</v>
      </c>
      <c r="N541" t="str">
        <f t="shared" si="17"/>
        <v>Robusta</v>
      </c>
      <c r="O541" t="str" cm="1">
        <f t="array" ref="O541">_xlfn.IFS(J541="M","MEDIUM",J541="D","DARK",J541="L","LIGHT")</f>
        <v>DARK</v>
      </c>
      <c r="P541" t="str">
        <f>_xlfn.XLOOKUP(cofee_orders_table[[#This Row],[Customer ID]],customers!$A$2:$A$1001,customers!$I$2:$I$1001,,0)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INDEX(data,MATCH($D542,prod,0),MATCH(I$1,header,0))</f>
        <v>Lib</v>
      </c>
      <c r="J542" t="str">
        <f>INDEX(data,MATCH($D542,prod,0),MATCH(J$1,header,0))</f>
        <v>L</v>
      </c>
      <c r="K542" s="4">
        <f>INDEX(data,MATCH($D542,prod,0),MATCH(K$1,header,0))</f>
        <v>1</v>
      </c>
      <c r="L542" s="5">
        <f>INDEX(data,MATCH($D542,prod,0),MATCH(L$1,header,0))</f>
        <v>15.85</v>
      </c>
      <c r="M542" s="5">
        <f t="shared" si="16"/>
        <v>63.4</v>
      </c>
      <c r="N542" t="str">
        <f t="shared" si="17"/>
        <v>Liberica</v>
      </c>
      <c r="O542" t="str" cm="1">
        <f t="array" ref="O542">_xlfn.IFS(J542="M","MEDIUM",J542="D","DARK",J542="L","LIGHT")</f>
        <v>LIGHT</v>
      </c>
      <c r="P542" t="str">
        <f>_xlfn.XLOOKUP(cofee_orders_table[[#This Row],[Customer ID]],customers!$A$2:$A$1001,customers!$I$2:$I$1001,,0)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INDEX(data,MATCH($D543,prod,0),MATCH(I$1,header,0))</f>
        <v>Ara</v>
      </c>
      <c r="J543" t="str">
        <f>INDEX(data,MATCH($D543,prod,0),MATCH(J$1,header,0))</f>
        <v>D</v>
      </c>
      <c r="K543" s="4">
        <f>INDEX(data,MATCH($D543,prod,0),MATCH(K$1,header,0))</f>
        <v>2.5</v>
      </c>
      <c r="L543" s="5">
        <f>INDEX(data,MATCH($D543,prod,0),MATCH(L$1,header,0))</f>
        <v>22.884999999999998</v>
      </c>
      <c r="M543" s="5">
        <f t="shared" si="16"/>
        <v>22.884999999999998</v>
      </c>
      <c r="N543" t="str">
        <f t="shared" si="17"/>
        <v>Arabica</v>
      </c>
      <c r="O543" t="str" cm="1">
        <f t="array" ref="O543">_xlfn.IFS(J543="M","MEDIUM",J543="D","DARK",J543="L","LIGHT")</f>
        <v>DARK</v>
      </c>
      <c r="P543" t="str">
        <f>_xlfn.XLOOKUP(cofee_orders_table[[#This Row],[Customer ID]],customers!$A$2:$A$1001,customers!$I$2:$I$1001,,0)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INDEX(data,MATCH($D544,prod,0),MATCH(I$1,header,0))</f>
        <v>Ara</v>
      </c>
      <c r="J544" t="str">
        <f>INDEX(data,MATCH($D544,prod,0),MATCH(J$1,header,0))</f>
        <v>M</v>
      </c>
      <c r="K544" s="4">
        <f>INDEX(data,MATCH($D544,prod,0),MATCH(K$1,header,0))</f>
        <v>2.5</v>
      </c>
      <c r="L544" s="5">
        <f>INDEX(data,MATCH($D544,prod,0),MATCH(L$1,header,0))</f>
        <v>25.874999999999996</v>
      </c>
      <c r="M544" s="5">
        <f t="shared" si="16"/>
        <v>103.49999999999999</v>
      </c>
      <c r="N544" t="str">
        <f t="shared" si="17"/>
        <v>Arabica</v>
      </c>
      <c r="O544" t="str" cm="1">
        <f t="array" ref="O544">_xlfn.IFS(J544="M","MEDIUM",J544="D","DARK",J544="L","LIGHT")</f>
        <v>MEDIUM</v>
      </c>
      <c r="P544" t="str">
        <f>_xlfn.XLOOKUP(cofee_orders_table[[#This Row],[Customer ID]],customers!$A$2:$A$1001,customers!$I$2:$I$1001,,0)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INDEX(data,MATCH($D545,prod,0),MATCH(I$1,header,0))</f>
        <v>Rob</v>
      </c>
      <c r="J545" t="str">
        <f>INDEX(data,MATCH($D545,prod,0),MATCH(J$1,header,0))</f>
        <v>L</v>
      </c>
      <c r="K545" s="4">
        <f>INDEX(data,MATCH($D545,prod,0),MATCH(K$1,header,0))</f>
        <v>2.5</v>
      </c>
      <c r="L545" s="5">
        <f>INDEX(data,MATCH($D545,prod,0),MATCH(L$1,header,0))</f>
        <v>27.484999999999996</v>
      </c>
      <c r="M545" s="5">
        <f t="shared" si="16"/>
        <v>54.969999999999992</v>
      </c>
      <c r="N545" t="str">
        <f t="shared" si="17"/>
        <v>Robusta</v>
      </c>
      <c r="O545" t="str" cm="1">
        <f t="array" ref="O545">_xlfn.IFS(J545="M","MEDIUM",J545="D","DARK",J545="L","LIGHT")</f>
        <v>LIGHT</v>
      </c>
      <c r="P545" t="str">
        <f>_xlfn.XLOOKUP(cofee_orders_table[[#This Row],[Customer ID]],customers!$A$2:$A$1001,customers!$I$2:$I$1001,,0)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INDEX(data,MATCH($D546,prod,0),MATCH(I$1,header,0))</f>
        <v>Ara</v>
      </c>
      <c r="J546" t="str">
        <f>INDEX(data,MATCH($D546,prod,0),MATCH(J$1,header,0))</f>
        <v>L</v>
      </c>
      <c r="K546" s="4">
        <f>INDEX(data,MATCH($D546,prod,0),MATCH(K$1,header,0))</f>
        <v>0.5</v>
      </c>
      <c r="L546" s="5">
        <f>INDEX(data,MATCH($D546,prod,0),MATCH(L$1,header,0))</f>
        <v>7.77</v>
      </c>
      <c r="M546" s="5">
        <f t="shared" si="16"/>
        <v>15.54</v>
      </c>
      <c r="N546" t="str">
        <f t="shared" si="17"/>
        <v>Arabica</v>
      </c>
      <c r="O546" t="str" cm="1">
        <f t="array" ref="O546">_xlfn.IFS(J546="M","MEDIUM",J546="D","DARK",J546="L","LIGHT")</f>
        <v>LIGHT</v>
      </c>
      <c r="P546" t="str">
        <f>_xlfn.XLOOKUP(cofee_orders_table[[#This Row],[Customer ID]],customers!$A$2:$A$1001,customers!$I$2:$I$1001,,0)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INDEX(data,MATCH($D547,prod,0),MATCH(I$1,header,0))</f>
        <v>Lib</v>
      </c>
      <c r="J547" t="str">
        <f>INDEX(data,MATCH($D547,prod,0),MATCH(J$1,header,0))</f>
        <v>D</v>
      </c>
      <c r="K547" s="4">
        <f>INDEX(data,MATCH($D547,prod,0),MATCH(K$1,header,0))</f>
        <v>0.2</v>
      </c>
      <c r="L547" s="5">
        <f>INDEX(data,MATCH($D547,prod,0),MATCH(L$1,header,0))</f>
        <v>3.8849999999999998</v>
      </c>
      <c r="M547" s="5">
        <f t="shared" si="16"/>
        <v>15.54</v>
      </c>
      <c r="N547" t="str">
        <f t="shared" si="17"/>
        <v>Liberica</v>
      </c>
      <c r="O547" t="str" cm="1">
        <f t="array" ref="O547">_xlfn.IFS(J547="M","MEDIUM",J547="D","DARK",J547="L","LIGHT")</f>
        <v>DARK</v>
      </c>
      <c r="P547" t="str">
        <f>_xlfn.XLOOKUP(cofee_orders_table[[#This Row],[Customer ID]],customers!$A$2:$A$1001,customers!$I$2:$I$1001,,0)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INDEX(data,MATCH($D548,prod,0),MATCH(I$1,header,0))</f>
        <v>Exc</v>
      </c>
      <c r="J548" t="str">
        <f>INDEX(data,MATCH($D548,prod,0),MATCH(J$1,header,0))</f>
        <v>D</v>
      </c>
      <c r="K548" s="4">
        <f>INDEX(data,MATCH($D548,prod,0),MATCH(K$1,header,0))</f>
        <v>2.5</v>
      </c>
      <c r="L548" s="5">
        <f>INDEX(data,MATCH($D548,prod,0),MATCH(L$1,header,0))</f>
        <v>27.945</v>
      </c>
      <c r="M548" s="5">
        <f t="shared" si="16"/>
        <v>83.835000000000008</v>
      </c>
      <c r="N548" t="str">
        <f t="shared" si="17"/>
        <v>Excelsa</v>
      </c>
      <c r="O548" t="str" cm="1">
        <f t="array" ref="O548">_xlfn.IFS(J548="M","MEDIUM",J548="D","DARK",J548="L","LIGHT")</f>
        <v>DARK</v>
      </c>
      <c r="P548" t="str">
        <f>_xlfn.XLOOKUP(cofee_orders_table[[#This Row],[Customer ID]],customers!$A$2:$A$1001,customers!$I$2:$I$1001,,0)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INDEX(data,MATCH($D549,prod,0),MATCH(I$1,header,0))</f>
        <v>Rob</v>
      </c>
      <c r="J549" t="str">
        <f>INDEX(data,MATCH($D549,prod,0),MATCH(J$1,header,0))</f>
        <v>L</v>
      </c>
      <c r="K549" s="4">
        <f>INDEX(data,MATCH($D549,prod,0),MATCH(K$1,header,0))</f>
        <v>0.2</v>
      </c>
      <c r="L549" s="5">
        <f>INDEX(data,MATCH($D549,prod,0),MATCH(L$1,header,0))</f>
        <v>3.5849999999999995</v>
      </c>
      <c r="M549" s="5">
        <f t="shared" si="16"/>
        <v>10.754999999999999</v>
      </c>
      <c r="N549" t="str">
        <f t="shared" si="17"/>
        <v>Robusta</v>
      </c>
      <c r="O549" t="str" cm="1">
        <f t="array" ref="O549">_xlfn.IFS(J549="M","MEDIUM",J549="D","DARK",J549="L","LIGHT")</f>
        <v>LIGHT</v>
      </c>
      <c r="P549" t="str">
        <f>_xlfn.XLOOKUP(cofee_orders_table[[#This Row],[Customer ID]],customers!$A$2:$A$1001,customers!$I$2:$I$1001,,0)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INDEX(data,MATCH($D550,prod,0),MATCH(I$1,header,0))</f>
        <v>Exc</v>
      </c>
      <c r="J550" t="str">
        <f>INDEX(data,MATCH($D550,prod,0),MATCH(J$1,header,0))</f>
        <v>L</v>
      </c>
      <c r="K550" s="4">
        <f>INDEX(data,MATCH($D550,prod,0),MATCH(K$1,header,0))</f>
        <v>0.2</v>
      </c>
      <c r="L550" s="5">
        <f>INDEX(data,MATCH($D550,prod,0),MATCH(L$1,header,0))</f>
        <v>4.4550000000000001</v>
      </c>
      <c r="M550" s="5">
        <f t="shared" si="16"/>
        <v>13.365</v>
      </c>
      <c r="N550" t="str">
        <f t="shared" si="17"/>
        <v>Excelsa</v>
      </c>
      <c r="O550" t="str" cm="1">
        <f t="array" ref="O550">_xlfn.IFS(J550="M","MEDIUM",J550="D","DARK",J550="L","LIGHT")</f>
        <v>LIGHT</v>
      </c>
      <c r="P550" t="str">
        <f>_xlfn.XLOOKUP(cofee_orders_table[[#This Row],[Customer ID]],customers!$A$2:$A$1001,customers!$I$2:$I$1001,,0)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INDEX(data,MATCH($D551,prod,0),MATCH(I$1,header,0))</f>
        <v>Exc</v>
      </c>
      <c r="J551" t="str">
        <f>INDEX(data,MATCH($D551,prod,0),MATCH(J$1,header,0))</f>
        <v>L</v>
      </c>
      <c r="K551" s="4">
        <f>INDEX(data,MATCH($D551,prod,0),MATCH(K$1,header,0))</f>
        <v>0.2</v>
      </c>
      <c r="L551" s="5">
        <f>INDEX(data,MATCH($D551,prod,0),MATCH(L$1,header,0))</f>
        <v>4.4550000000000001</v>
      </c>
      <c r="M551" s="5">
        <f t="shared" si="16"/>
        <v>17.82</v>
      </c>
      <c r="N551" t="str">
        <f t="shared" si="17"/>
        <v>Excelsa</v>
      </c>
      <c r="O551" t="str" cm="1">
        <f t="array" ref="O551">_xlfn.IFS(J551="M","MEDIUM",J551="D","DARK",J551="L","LIGHT")</f>
        <v>LIGHT</v>
      </c>
      <c r="P551" t="str">
        <f>_xlfn.XLOOKUP(cofee_orders_table[[#This Row],[Customer ID]],customers!$A$2:$A$1001,customers!$I$2:$I$1001,,0)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INDEX(data,MATCH($D552,prod,0),MATCH(I$1,header,0))</f>
        <v>Lib</v>
      </c>
      <c r="J552" t="str">
        <f>INDEX(data,MATCH($D552,prod,0),MATCH(J$1,header,0))</f>
        <v>D</v>
      </c>
      <c r="K552" s="4">
        <f>INDEX(data,MATCH($D552,prod,0),MATCH(K$1,header,0))</f>
        <v>0.2</v>
      </c>
      <c r="L552" s="5">
        <f>INDEX(data,MATCH($D552,prod,0),MATCH(L$1,header,0))</f>
        <v>3.8849999999999998</v>
      </c>
      <c r="M552" s="5">
        <f t="shared" si="16"/>
        <v>23.31</v>
      </c>
      <c r="N552" t="str">
        <f t="shared" si="17"/>
        <v>Liberica</v>
      </c>
      <c r="O552" t="str" cm="1">
        <f t="array" ref="O552">_xlfn.IFS(J552="M","MEDIUM",J552="D","DARK",J552="L","LIGHT")</f>
        <v>DARK</v>
      </c>
      <c r="P552" t="str">
        <f>_xlfn.XLOOKUP(cofee_orders_table[[#This Row],[Customer ID]],customers!$A$2:$A$1001,customers!$I$2:$I$1001,,0)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INDEX(data,MATCH($D553,prod,0),MATCH(I$1,header,0))</f>
        <v>Exc</v>
      </c>
      <c r="J553" t="str">
        <f>INDEX(data,MATCH($D553,prod,0),MATCH(J$1,header,0))</f>
        <v>D</v>
      </c>
      <c r="K553" s="4">
        <f>INDEX(data,MATCH($D553,prod,0),MATCH(K$1,header,0))</f>
        <v>0.2</v>
      </c>
      <c r="L553" s="5">
        <f>INDEX(data,MATCH($D553,prod,0),MATCH(L$1,header,0))</f>
        <v>3.645</v>
      </c>
      <c r="M553" s="5">
        <f t="shared" si="16"/>
        <v>7.29</v>
      </c>
      <c r="N553" t="str">
        <f t="shared" si="17"/>
        <v>Excelsa</v>
      </c>
      <c r="O553" t="str" cm="1">
        <f t="array" ref="O553">_xlfn.IFS(J553="M","MEDIUM",J553="D","DARK",J553="L","LIGHT")</f>
        <v>DARK</v>
      </c>
      <c r="P553" t="str">
        <f>_xlfn.XLOOKUP(cofee_orders_table[[#This Row],[Customer ID]],customers!$A$2:$A$1001,customers!$I$2:$I$1001,,0)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INDEX(data,MATCH($D554,prod,0),MATCH(I$1,header,0))</f>
        <v>Exc</v>
      </c>
      <c r="J554" t="str">
        <f>INDEX(data,MATCH($D554,prod,0),MATCH(J$1,header,0))</f>
        <v>L</v>
      </c>
      <c r="K554" s="4">
        <f>INDEX(data,MATCH($D554,prod,0),MATCH(K$1,header,0))</f>
        <v>0.2</v>
      </c>
      <c r="L554" s="5">
        <f>INDEX(data,MATCH($D554,prod,0),MATCH(L$1,header,0))</f>
        <v>4.4550000000000001</v>
      </c>
      <c r="M554" s="5">
        <f t="shared" si="16"/>
        <v>17.82</v>
      </c>
      <c r="N554" t="str">
        <f t="shared" si="17"/>
        <v>Excelsa</v>
      </c>
      <c r="O554" t="str" cm="1">
        <f t="array" ref="O554">_xlfn.IFS(J554="M","MEDIUM",J554="D","DARK",J554="L","LIGHT")</f>
        <v>LIGHT</v>
      </c>
      <c r="P554" t="str">
        <f>_xlfn.XLOOKUP(cofee_orders_table[[#This Row],[Customer ID]],customers!$A$2:$A$1001,customers!$I$2:$I$1001,,0)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INDEX(data,MATCH($D555,prod,0),MATCH(I$1,header,0))</f>
        <v>Exc</v>
      </c>
      <c r="J555" t="str">
        <f>INDEX(data,MATCH($D555,prod,0),MATCH(J$1,header,0))</f>
        <v>M</v>
      </c>
      <c r="K555" s="4">
        <f>INDEX(data,MATCH($D555,prod,0),MATCH(K$1,header,0))</f>
        <v>1</v>
      </c>
      <c r="L555" s="5">
        <f>INDEX(data,MATCH($D555,prod,0),MATCH(L$1,header,0))</f>
        <v>13.75</v>
      </c>
      <c r="M555" s="5">
        <f t="shared" si="16"/>
        <v>68.75</v>
      </c>
      <c r="N555" t="str">
        <f t="shared" si="17"/>
        <v>Excelsa</v>
      </c>
      <c r="O555" t="str" cm="1">
        <f t="array" ref="O555">_xlfn.IFS(J555="M","MEDIUM",J555="D","DARK",J555="L","LIGHT")</f>
        <v>MEDIUM</v>
      </c>
      <c r="P555" t="str">
        <f>_xlfn.XLOOKUP(cofee_orders_table[[#This Row],[Customer ID]],customers!$A$2:$A$1001,customers!$I$2:$I$1001,,0)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INDEX(data,MATCH($D556,prod,0),MATCH(I$1,header,0))</f>
        <v>Rob</v>
      </c>
      <c r="J556" t="str">
        <f>INDEX(data,MATCH($D556,prod,0),MATCH(J$1,header,0))</f>
        <v>L</v>
      </c>
      <c r="K556" s="4">
        <f>INDEX(data,MATCH($D556,prod,0),MATCH(K$1,header,0))</f>
        <v>2.5</v>
      </c>
      <c r="L556" s="5">
        <f>INDEX(data,MATCH($D556,prod,0),MATCH(L$1,header,0))</f>
        <v>27.484999999999996</v>
      </c>
      <c r="M556" s="5">
        <f t="shared" si="16"/>
        <v>54.969999999999992</v>
      </c>
      <c r="N556" t="str">
        <f t="shared" si="17"/>
        <v>Robusta</v>
      </c>
      <c r="O556" t="str" cm="1">
        <f t="array" ref="O556">_xlfn.IFS(J556="M","MEDIUM",J556="D","DARK",J556="L","LIGHT")</f>
        <v>LIGHT</v>
      </c>
      <c r="P556" t="str">
        <f>_xlfn.XLOOKUP(cofee_orders_table[[#This Row],[Customer ID]],customers!$A$2:$A$1001,customers!$I$2:$I$1001,,0)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INDEX(data,MATCH($D557,prod,0),MATCH(I$1,header,0))</f>
        <v>Exc</v>
      </c>
      <c r="J557" t="str">
        <f>INDEX(data,MATCH($D557,prod,0),MATCH(J$1,header,0))</f>
        <v>M</v>
      </c>
      <c r="K557" s="4">
        <f>INDEX(data,MATCH($D557,prod,0),MATCH(K$1,header,0))</f>
        <v>1</v>
      </c>
      <c r="L557" s="5">
        <f>INDEX(data,MATCH($D557,prod,0),MATCH(L$1,header,0))</f>
        <v>13.75</v>
      </c>
      <c r="M557" s="5">
        <f t="shared" si="16"/>
        <v>82.5</v>
      </c>
      <c r="N557" t="str">
        <f t="shared" si="17"/>
        <v>Excelsa</v>
      </c>
      <c r="O557" t="str" cm="1">
        <f t="array" ref="O557">_xlfn.IFS(J557="M","MEDIUM",J557="D","DARK",J557="L","LIGHT")</f>
        <v>MEDIUM</v>
      </c>
      <c r="P557" t="str">
        <f>_xlfn.XLOOKUP(cofee_orders_table[[#This Row],[Customer ID]],customers!$A$2:$A$1001,customers!$I$2:$I$1001,,0)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INDEX(data,MATCH($D558,prod,0),MATCH(I$1,header,0))</f>
        <v>Lib</v>
      </c>
      <c r="J558" t="str">
        <f>INDEX(data,MATCH($D558,prod,0),MATCH(J$1,header,0))</f>
        <v>M</v>
      </c>
      <c r="K558" s="4">
        <f>INDEX(data,MATCH($D558,prod,0),MATCH(K$1,header,0))</f>
        <v>0.2</v>
      </c>
      <c r="L558" s="5">
        <f>INDEX(data,MATCH($D558,prod,0),MATCH(L$1,header,0))</f>
        <v>4.3650000000000002</v>
      </c>
      <c r="M558" s="5">
        <f t="shared" si="16"/>
        <v>8.73</v>
      </c>
      <c r="N558" t="str">
        <f t="shared" si="17"/>
        <v>Liberica</v>
      </c>
      <c r="O558" t="str" cm="1">
        <f t="array" ref="O558">_xlfn.IFS(J558="M","MEDIUM",J558="D","DARK",J558="L","LIGHT")</f>
        <v>MEDIUM</v>
      </c>
      <c r="P558" t="str">
        <f>_xlfn.XLOOKUP(cofee_orders_table[[#This Row],[Customer ID]],customers!$A$2:$A$1001,customers!$I$2:$I$1001,,0)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INDEX(data,MATCH($D559,prod,0),MATCH(I$1,header,0))</f>
        <v>Exc</v>
      </c>
      <c r="J559" t="str">
        <f>INDEX(data,MATCH($D559,prod,0),MATCH(J$1,header,0))</f>
        <v>L</v>
      </c>
      <c r="K559" s="4">
        <f>INDEX(data,MATCH($D559,prod,0),MATCH(K$1,header,0))</f>
        <v>1</v>
      </c>
      <c r="L559" s="5">
        <f>INDEX(data,MATCH($D559,prod,0),MATCH(L$1,header,0))</f>
        <v>14.85</v>
      </c>
      <c r="M559" s="5">
        <f t="shared" si="16"/>
        <v>59.4</v>
      </c>
      <c r="N559" t="str">
        <f t="shared" si="17"/>
        <v>Excelsa</v>
      </c>
      <c r="O559" t="str" cm="1">
        <f t="array" ref="O559">_xlfn.IFS(J559="M","MEDIUM",J559="D","DARK",J559="L","LIGHT")</f>
        <v>LIGHT</v>
      </c>
      <c r="P559" t="str">
        <f>_xlfn.XLOOKUP(cofee_orders_table[[#This Row],[Customer ID]],customers!$A$2:$A$1001,customers!$I$2:$I$1001,,0)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INDEX(data,MATCH($D560,prod,0),MATCH(I$1,header,0))</f>
        <v>Lib</v>
      </c>
      <c r="J560" t="str">
        <f>INDEX(data,MATCH($D560,prod,0),MATCH(J$1,header,0))</f>
        <v>D</v>
      </c>
      <c r="K560" s="4">
        <f>INDEX(data,MATCH($D560,prod,0),MATCH(K$1,header,0))</f>
        <v>0.2</v>
      </c>
      <c r="L560" s="5">
        <f>INDEX(data,MATCH($D560,prod,0),MATCH(L$1,header,0))</f>
        <v>3.8849999999999998</v>
      </c>
      <c r="M560" s="5">
        <f t="shared" si="16"/>
        <v>15.54</v>
      </c>
      <c r="N560" t="str">
        <f t="shared" si="17"/>
        <v>Liberica</v>
      </c>
      <c r="O560" t="str" cm="1">
        <f t="array" ref="O560">_xlfn.IFS(J560="M","MEDIUM",J560="D","DARK",J560="L","LIGHT")</f>
        <v>DARK</v>
      </c>
      <c r="P560" t="str">
        <f>_xlfn.XLOOKUP(cofee_orders_table[[#This Row],[Customer ID]],customers!$A$2:$A$1001,customers!$I$2:$I$1001,,0)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INDEX(data,MATCH($D561,prod,0),MATCH(I$1,header,0))</f>
        <v>Ara</v>
      </c>
      <c r="J561" t="str">
        <f>INDEX(data,MATCH($D561,prod,0),MATCH(J$1,header,0))</f>
        <v>L</v>
      </c>
      <c r="K561" s="4">
        <f>INDEX(data,MATCH($D561,prod,0),MATCH(K$1,header,0))</f>
        <v>1</v>
      </c>
      <c r="L561" s="5">
        <f>INDEX(data,MATCH($D561,prod,0),MATCH(L$1,header,0))</f>
        <v>12.95</v>
      </c>
      <c r="M561" s="5">
        <f t="shared" si="16"/>
        <v>38.849999999999994</v>
      </c>
      <c r="N561" t="str">
        <f t="shared" si="17"/>
        <v>Arabica</v>
      </c>
      <c r="O561" t="str" cm="1">
        <f t="array" ref="O561">_xlfn.IFS(J561="M","MEDIUM",J561="D","DARK",J561="L","LIGHT")</f>
        <v>LIGHT</v>
      </c>
      <c r="P561" t="str">
        <f>_xlfn.XLOOKUP(cofee_orders_table[[#This Row],[Customer ID]],customers!$A$2:$A$1001,customers!$I$2:$I$1001,,0)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INDEX(data,MATCH($D562,prod,0),MATCH(I$1,header,0))</f>
        <v>Exc</v>
      </c>
      <c r="J562" t="str">
        <f>INDEX(data,MATCH($D562,prod,0),MATCH(J$1,header,0))</f>
        <v>M</v>
      </c>
      <c r="K562" s="4">
        <f>INDEX(data,MATCH($D562,prod,0),MATCH(K$1,header,0))</f>
        <v>2.5</v>
      </c>
      <c r="L562" s="5">
        <f>INDEX(data,MATCH($D562,prod,0),MATCH(L$1,header,0))</f>
        <v>31.624999999999996</v>
      </c>
      <c r="M562" s="5">
        <f t="shared" si="16"/>
        <v>189.74999999999997</v>
      </c>
      <c r="N562" t="str">
        <f t="shared" si="17"/>
        <v>Excelsa</v>
      </c>
      <c r="O562" t="str" cm="1">
        <f t="array" ref="O562">_xlfn.IFS(J562="M","MEDIUM",J562="D","DARK",J562="L","LIGHT")</f>
        <v>MEDIUM</v>
      </c>
      <c r="P562" t="str">
        <f>_xlfn.XLOOKUP(cofee_orders_table[[#This Row],[Customer ID]],customers!$A$2:$A$1001,customers!$I$2:$I$1001,,0)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INDEX(data,MATCH($D563,prod,0),MATCH(I$1,header,0))</f>
        <v>Ara</v>
      </c>
      <c r="J563" t="str">
        <f>INDEX(data,MATCH($D563,prod,0),MATCH(J$1,header,0))</f>
        <v>D</v>
      </c>
      <c r="K563" s="4">
        <f>INDEX(data,MATCH($D563,prod,0),MATCH(K$1,header,0))</f>
        <v>0.2</v>
      </c>
      <c r="L563" s="5">
        <f>INDEX(data,MATCH($D563,prod,0),MATCH(L$1,header,0))</f>
        <v>2.9849999999999999</v>
      </c>
      <c r="M563" s="5">
        <f t="shared" si="16"/>
        <v>17.91</v>
      </c>
      <c r="N563" t="str">
        <f t="shared" si="17"/>
        <v>Arabica</v>
      </c>
      <c r="O563" t="str" cm="1">
        <f t="array" ref="O563">_xlfn.IFS(J563="M","MEDIUM",J563="D","DARK",J563="L","LIGHT")</f>
        <v>DARK</v>
      </c>
      <c r="P563" t="str">
        <f>_xlfn.XLOOKUP(cofee_orders_table[[#This Row],[Customer ID]],customers!$A$2:$A$1001,customers!$I$2:$I$1001,,0)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INDEX(data,MATCH($D564,prod,0),MATCH(I$1,header,0))</f>
        <v>Lib</v>
      </c>
      <c r="J564" t="str">
        <f>INDEX(data,MATCH($D564,prod,0),MATCH(J$1,header,0))</f>
        <v>L</v>
      </c>
      <c r="K564" s="4">
        <f>INDEX(data,MATCH($D564,prod,0),MATCH(K$1,header,0))</f>
        <v>0.2</v>
      </c>
      <c r="L564" s="5">
        <f>INDEX(data,MATCH($D564,prod,0),MATCH(L$1,header,0))</f>
        <v>4.7549999999999999</v>
      </c>
      <c r="M564" s="5">
        <f t="shared" si="16"/>
        <v>28.53</v>
      </c>
      <c r="N564" t="str">
        <f t="shared" si="17"/>
        <v>Liberica</v>
      </c>
      <c r="O564" t="str" cm="1">
        <f t="array" ref="O564">_xlfn.IFS(J564="M","MEDIUM",J564="D","DARK",J564="L","LIGHT")</f>
        <v>LIGHT</v>
      </c>
      <c r="P564" t="str">
        <f>_xlfn.XLOOKUP(cofee_orders_table[[#This Row],[Customer ID]],customers!$A$2:$A$1001,customers!$I$2:$I$1001,,0)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INDEX(data,MATCH($D565,prod,0),MATCH(I$1,header,0))</f>
        <v>Exc</v>
      </c>
      <c r="J565" t="str">
        <f>INDEX(data,MATCH($D565,prod,0),MATCH(J$1,header,0))</f>
        <v>M</v>
      </c>
      <c r="K565" s="4">
        <f>INDEX(data,MATCH($D565,prod,0),MATCH(K$1,header,0))</f>
        <v>1</v>
      </c>
      <c r="L565" s="5">
        <f>INDEX(data,MATCH($D565,prod,0),MATCH(L$1,header,0))</f>
        <v>13.75</v>
      </c>
      <c r="M565" s="5">
        <f t="shared" si="16"/>
        <v>82.5</v>
      </c>
      <c r="N565" t="str">
        <f t="shared" si="17"/>
        <v>Excelsa</v>
      </c>
      <c r="O565" t="str" cm="1">
        <f t="array" ref="O565">_xlfn.IFS(J565="M","MEDIUM",J565="D","DARK",J565="L","LIGHT")</f>
        <v>MEDIUM</v>
      </c>
      <c r="P565" t="str">
        <f>_xlfn.XLOOKUP(cofee_orders_table[[#This Row],[Customer ID]],customers!$A$2:$A$1001,customers!$I$2:$I$1001,,0)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INDEX(data,MATCH($D566,prod,0),MATCH(I$1,header,0))</f>
        <v>Rob</v>
      </c>
      <c r="J566" t="str">
        <f>INDEX(data,MATCH($D566,prod,0),MATCH(J$1,header,0))</f>
        <v>L</v>
      </c>
      <c r="K566" s="4">
        <f>INDEX(data,MATCH($D566,prod,0),MATCH(K$1,header,0))</f>
        <v>0.5</v>
      </c>
      <c r="L566" s="5">
        <f>INDEX(data,MATCH($D566,prod,0),MATCH(L$1,header,0))</f>
        <v>7.169999999999999</v>
      </c>
      <c r="M566" s="5">
        <f t="shared" si="16"/>
        <v>14.339999999999998</v>
      </c>
      <c r="N566" t="str">
        <f t="shared" si="17"/>
        <v>Robusta</v>
      </c>
      <c r="O566" t="str" cm="1">
        <f t="array" ref="O566">_xlfn.IFS(J566="M","MEDIUM",J566="D","DARK",J566="L","LIGHT")</f>
        <v>LIGHT</v>
      </c>
      <c r="P566" t="str">
        <f>_xlfn.XLOOKUP(cofee_orders_table[[#This Row],[Customer ID]],customers!$A$2:$A$1001,customers!$I$2:$I$1001,,0)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INDEX(data,MATCH($D567,prod,0),MATCH(I$1,header,0))</f>
        <v>Rob</v>
      </c>
      <c r="J567" t="str">
        <f>INDEX(data,MATCH($D567,prod,0),MATCH(J$1,header,0))</f>
        <v>D</v>
      </c>
      <c r="K567" s="4">
        <f>INDEX(data,MATCH($D567,prod,0),MATCH(K$1,header,0))</f>
        <v>2.5</v>
      </c>
      <c r="L567" s="5">
        <f>INDEX(data,MATCH($D567,prod,0),MATCH(L$1,header,0))</f>
        <v>20.584999999999997</v>
      </c>
      <c r="M567" s="5">
        <f t="shared" si="16"/>
        <v>82.339999999999989</v>
      </c>
      <c r="N567" t="str">
        <f t="shared" si="17"/>
        <v>Robusta</v>
      </c>
      <c r="O567" t="str" cm="1">
        <f t="array" ref="O567">_xlfn.IFS(J567="M","MEDIUM",J567="D","DARK",J567="L","LIGHT")</f>
        <v>DARK</v>
      </c>
      <c r="P567" t="str">
        <f>_xlfn.XLOOKUP(cofee_orders_table[[#This Row],[Customer ID]],customers!$A$2:$A$1001,customers!$I$2:$I$1001,,0)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INDEX(data,MATCH($D568,prod,0),MATCH(I$1,header,0))</f>
        <v>Ara</v>
      </c>
      <c r="J568" t="str">
        <f>INDEX(data,MATCH($D568,prod,0),MATCH(J$1,header,0))</f>
        <v>M</v>
      </c>
      <c r="K568" s="4">
        <f>INDEX(data,MATCH($D568,prod,0),MATCH(K$1,header,0))</f>
        <v>0.2</v>
      </c>
      <c r="L568" s="5">
        <f>INDEX(data,MATCH($D568,prod,0),MATCH(L$1,header,0))</f>
        <v>3.375</v>
      </c>
      <c r="M568" s="5">
        <f t="shared" si="16"/>
        <v>20.25</v>
      </c>
      <c r="N568" t="str">
        <f t="shared" si="17"/>
        <v>Arabica</v>
      </c>
      <c r="O568" t="str" cm="1">
        <f t="array" ref="O568">_xlfn.IFS(J568="M","MEDIUM",J568="D","DARK",J568="L","LIGHT")</f>
        <v>MEDIUM</v>
      </c>
      <c r="P568" t="str">
        <f>_xlfn.XLOOKUP(cofee_orders_table[[#This Row],[Customer ID]],customers!$A$2:$A$1001,customers!$I$2:$I$1001,,0)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INDEX(data,MATCH($D569,prod,0),MATCH(I$1,header,0))</f>
        <v>Rob</v>
      </c>
      <c r="J569" t="str">
        <f>INDEX(data,MATCH($D569,prod,0),MATCH(J$1,header,0))</f>
        <v>L</v>
      </c>
      <c r="K569" s="4">
        <f>INDEX(data,MATCH($D569,prod,0),MATCH(K$1,header,0))</f>
        <v>2.5</v>
      </c>
      <c r="L569" s="5">
        <f>INDEX(data,MATCH($D569,prod,0),MATCH(L$1,header,0))</f>
        <v>27.484999999999996</v>
      </c>
      <c r="M569" s="5">
        <f t="shared" si="16"/>
        <v>164.90999999999997</v>
      </c>
      <c r="N569" t="str">
        <f t="shared" si="17"/>
        <v>Robusta</v>
      </c>
      <c r="O569" t="str" cm="1">
        <f t="array" ref="O569">_xlfn.IFS(J569="M","MEDIUM",J569="D","DARK",J569="L","LIGHT")</f>
        <v>LIGHT</v>
      </c>
      <c r="P569" t="str">
        <f>_xlfn.XLOOKUP(cofee_orders_table[[#This Row],[Customer ID]],customers!$A$2:$A$1001,customers!$I$2:$I$1001,,0)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INDEX(data,MATCH($D570,prod,0),MATCH(I$1,header,0))</f>
        <v>Lib</v>
      </c>
      <c r="J570" t="str">
        <f>INDEX(data,MATCH($D570,prod,0),MATCH(J$1,header,0))</f>
        <v>L</v>
      </c>
      <c r="K570" s="4">
        <f>INDEX(data,MATCH($D570,prod,0),MATCH(K$1,header,0))</f>
        <v>0.2</v>
      </c>
      <c r="L570" s="5">
        <f>INDEX(data,MATCH($D570,prod,0),MATCH(L$1,header,0))</f>
        <v>4.7549999999999999</v>
      </c>
      <c r="M570" s="5">
        <f t="shared" si="16"/>
        <v>19.02</v>
      </c>
      <c r="N570" t="str">
        <f t="shared" si="17"/>
        <v>Liberica</v>
      </c>
      <c r="O570" t="str" cm="1">
        <f t="array" ref="O570">_xlfn.IFS(J570="M","MEDIUM",J570="D","DARK",J570="L","LIGHT")</f>
        <v>LIGHT</v>
      </c>
      <c r="P570" t="str">
        <f>_xlfn.XLOOKUP(cofee_orders_table[[#This Row],[Customer ID]],customers!$A$2:$A$1001,customers!$I$2:$I$1001,,0)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INDEX(data,MATCH($D571,prod,0),MATCH(I$1,header,0))</f>
        <v>Ara</v>
      </c>
      <c r="J571" t="str">
        <f>INDEX(data,MATCH($D571,prod,0),MATCH(J$1,header,0))</f>
        <v>D</v>
      </c>
      <c r="K571" s="4">
        <f>INDEX(data,MATCH($D571,prod,0),MATCH(K$1,header,0))</f>
        <v>2.5</v>
      </c>
      <c r="L571" s="5">
        <f>INDEX(data,MATCH($D571,prod,0),MATCH(L$1,header,0))</f>
        <v>22.884999999999998</v>
      </c>
      <c r="M571" s="5">
        <f t="shared" si="16"/>
        <v>137.31</v>
      </c>
      <c r="N571" t="str">
        <f t="shared" si="17"/>
        <v>Arabica</v>
      </c>
      <c r="O571" t="str" cm="1">
        <f t="array" ref="O571">_xlfn.IFS(J571="M","MEDIUM",J571="D","DARK",J571="L","LIGHT")</f>
        <v>DARK</v>
      </c>
      <c r="P571" t="str">
        <f>_xlfn.XLOOKUP(cofee_orders_table[[#This Row],[Customer ID]],customers!$A$2:$A$1001,customers!$I$2:$I$1001,,0)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INDEX(data,MATCH($D572,prod,0),MATCH(I$1,header,0))</f>
        <v>Ara</v>
      </c>
      <c r="J572" t="str">
        <f>INDEX(data,MATCH($D572,prod,0),MATCH(J$1,header,0))</f>
        <v>M</v>
      </c>
      <c r="K572" s="4">
        <f>INDEX(data,MATCH($D572,prod,0),MATCH(K$1,header,0))</f>
        <v>0.5</v>
      </c>
      <c r="L572" s="5">
        <f>INDEX(data,MATCH($D572,prod,0),MATCH(L$1,header,0))</f>
        <v>6.75</v>
      </c>
      <c r="M572" s="5">
        <f t="shared" si="16"/>
        <v>27</v>
      </c>
      <c r="N572" t="str">
        <f t="shared" si="17"/>
        <v>Arabica</v>
      </c>
      <c r="O572" t="str" cm="1">
        <f t="array" ref="O572">_xlfn.IFS(J572="M","MEDIUM",J572="D","DARK",J572="L","LIGHT")</f>
        <v>MEDIUM</v>
      </c>
      <c r="P572" t="str">
        <f>_xlfn.XLOOKUP(cofee_orders_table[[#This Row],[Customer ID]],customers!$A$2:$A$1001,customers!$I$2:$I$1001,,0)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INDEX(data,MATCH($D573,prod,0),MATCH(I$1,header,0))</f>
        <v>Exc</v>
      </c>
      <c r="J573" t="str">
        <f>INDEX(data,MATCH($D573,prod,0),MATCH(J$1,header,0))</f>
        <v>L</v>
      </c>
      <c r="K573" s="4">
        <f>INDEX(data,MATCH($D573,prod,0),MATCH(K$1,header,0))</f>
        <v>0.5</v>
      </c>
      <c r="L573" s="5">
        <f>INDEX(data,MATCH($D573,prod,0),MATCH(L$1,header,0))</f>
        <v>8.91</v>
      </c>
      <c r="M573" s="5">
        <f t="shared" si="16"/>
        <v>35.64</v>
      </c>
      <c r="N573" t="str">
        <f t="shared" si="17"/>
        <v>Excelsa</v>
      </c>
      <c r="O573" t="str" cm="1">
        <f t="array" ref="O573">_xlfn.IFS(J573="M","MEDIUM",J573="D","DARK",J573="L","LIGHT")</f>
        <v>LIGHT</v>
      </c>
      <c r="P573" t="str">
        <f>_xlfn.XLOOKUP(cofee_orders_table[[#This Row],[Customer ID]],customers!$A$2:$A$1001,customers!$I$2:$I$1001,,0)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INDEX(data,MATCH($D574,prod,0),MATCH(I$1,header,0))</f>
        <v>Ara</v>
      </c>
      <c r="J574" t="str">
        <f>INDEX(data,MATCH($D574,prod,0),MATCH(J$1,header,0))</f>
        <v>D</v>
      </c>
      <c r="K574" s="4">
        <f>INDEX(data,MATCH($D574,prod,0),MATCH(K$1,header,0))</f>
        <v>0.2</v>
      </c>
      <c r="L574" s="5">
        <f>INDEX(data,MATCH($D574,prod,0),MATCH(L$1,header,0))</f>
        <v>2.9849999999999999</v>
      </c>
      <c r="M574" s="5">
        <f t="shared" si="16"/>
        <v>5.97</v>
      </c>
      <c r="N574" t="str">
        <f t="shared" si="17"/>
        <v>Arabica</v>
      </c>
      <c r="O574" t="str" cm="1">
        <f t="array" ref="O574">_xlfn.IFS(J574="M","MEDIUM",J574="D","DARK",J574="L","LIGHT")</f>
        <v>DARK</v>
      </c>
      <c r="P574" t="str">
        <f>_xlfn.XLOOKUP(cofee_orders_table[[#This Row],[Customer ID]],customers!$A$2:$A$1001,customers!$I$2:$I$1001,,0)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INDEX(data,MATCH($D575,prod,0),MATCH(I$1,header,0))</f>
        <v>Ara</v>
      </c>
      <c r="J575" t="str">
        <f>INDEX(data,MATCH($D575,prod,0),MATCH(J$1,header,0))</f>
        <v>M</v>
      </c>
      <c r="K575" s="4">
        <f>INDEX(data,MATCH($D575,prod,0),MATCH(K$1,header,0))</f>
        <v>1</v>
      </c>
      <c r="L575" s="5">
        <f>INDEX(data,MATCH($D575,prod,0),MATCH(L$1,header,0))</f>
        <v>11.25</v>
      </c>
      <c r="M575" s="5">
        <f t="shared" si="16"/>
        <v>67.5</v>
      </c>
      <c r="N575" t="str">
        <f t="shared" si="17"/>
        <v>Arabica</v>
      </c>
      <c r="O575" t="str" cm="1">
        <f t="array" ref="O575">_xlfn.IFS(J575="M","MEDIUM",J575="D","DARK",J575="L","LIGHT")</f>
        <v>MEDIUM</v>
      </c>
      <c r="P575" t="str">
        <f>_xlfn.XLOOKUP(cofee_orders_table[[#This Row],[Customer ID]],customers!$A$2:$A$1001,customers!$I$2:$I$1001,,0)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INDEX(data,MATCH($D576,prod,0),MATCH(I$1,header,0))</f>
        <v>Rob</v>
      </c>
      <c r="J576" t="str">
        <f>INDEX(data,MATCH($D576,prod,0),MATCH(J$1,header,0))</f>
        <v>L</v>
      </c>
      <c r="K576" s="4">
        <f>INDEX(data,MATCH($D576,prod,0),MATCH(K$1,header,0))</f>
        <v>0.2</v>
      </c>
      <c r="L576" s="5">
        <f>INDEX(data,MATCH($D576,prod,0),MATCH(L$1,header,0))</f>
        <v>3.5849999999999995</v>
      </c>
      <c r="M576" s="5">
        <f t="shared" si="16"/>
        <v>21.509999999999998</v>
      </c>
      <c r="N576" t="str">
        <f t="shared" si="17"/>
        <v>Robusta</v>
      </c>
      <c r="O576" t="str" cm="1">
        <f t="array" ref="O576">_xlfn.IFS(J576="M","MEDIUM",J576="D","DARK",J576="L","LIGHT")</f>
        <v>LIGHT</v>
      </c>
      <c r="P576" t="str">
        <f>_xlfn.XLOOKUP(cofee_orders_table[[#This Row],[Customer ID]],customers!$A$2:$A$1001,customers!$I$2:$I$1001,,0)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INDEX(data,MATCH($D577,prod,0),MATCH(I$1,header,0))</f>
        <v>Lib</v>
      </c>
      <c r="J577" t="str">
        <f>INDEX(data,MATCH($D577,prod,0),MATCH(J$1,header,0))</f>
        <v>M</v>
      </c>
      <c r="K577" s="4">
        <f>INDEX(data,MATCH($D577,prod,0),MATCH(K$1,header,0))</f>
        <v>2.5</v>
      </c>
      <c r="L577" s="5">
        <f>INDEX(data,MATCH($D577,prod,0),MATCH(L$1,header,0))</f>
        <v>33.464999999999996</v>
      </c>
      <c r="M577" s="5">
        <f t="shared" si="16"/>
        <v>66.929999999999993</v>
      </c>
      <c r="N577" t="str">
        <f t="shared" si="17"/>
        <v>Liberica</v>
      </c>
      <c r="O577" t="str" cm="1">
        <f t="array" ref="O577">_xlfn.IFS(J577="M","MEDIUM",J577="D","DARK",J577="L","LIGHT")</f>
        <v>MEDIUM</v>
      </c>
      <c r="P577" t="str">
        <f>_xlfn.XLOOKUP(cofee_orders_table[[#This Row],[Customer ID]],customers!$A$2:$A$1001,customers!$I$2:$I$1001,,0)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INDEX(data,MATCH($D578,prod,0),MATCH(I$1,header,0))</f>
        <v>Ara</v>
      </c>
      <c r="J578" t="str">
        <f>INDEX(data,MATCH($D578,prod,0),MATCH(J$1,header,0))</f>
        <v>D</v>
      </c>
      <c r="K578" s="4">
        <f>INDEX(data,MATCH($D578,prod,0),MATCH(K$1,header,0))</f>
        <v>0.2</v>
      </c>
      <c r="L578" s="5">
        <f>INDEX(data,MATCH($D578,prod,0),MATCH(L$1,header,0))</f>
        <v>2.9849999999999999</v>
      </c>
      <c r="M578" s="5">
        <f t="shared" si="16"/>
        <v>17.91</v>
      </c>
      <c r="N578" t="str">
        <f t="shared" si="17"/>
        <v>Arabica</v>
      </c>
      <c r="O578" t="str" cm="1">
        <f t="array" ref="O578">_xlfn.IFS(J578="M","MEDIUM",J578="D","DARK",J578="L","LIGHT")</f>
        <v>DARK</v>
      </c>
      <c r="P578" t="str">
        <f>_xlfn.XLOOKUP(cofee_orders_table[[#This Row],[Customer ID]],customers!$A$2:$A$1001,customers!$I$2:$I$1001,,0)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INDEX(data,MATCH($D579,prod,0),MATCH(I$1,header,0))</f>
        <v>Lib</v>
      </c>
      <c r="J579" t="str">
        <f>INDEX(data,MATCH($D579,prod,0),MATCH(J$1,header,0))</f>
        <v>M</v>
      </c>
      <c r="K579" s="4">
        <f>INDEX(data,MATCH($D579,prod,0),MATCH(K$1,header,0))</f>
        <v>1</v>
      </c>
      <c r="L579" s="5">
        <f>INDEX(data,MATCH($D579,prod,0),MATCH(L$1,header,0))</f>
        <v>14.55</v>
      </c>
      <c r="M579" s="5">
        <f t="shared" ref="M579:M642" si="18">E579*L579</f>
        <v>58.2</v>
      </c>
      <c r="N579" t="str">
        <f t="shared" ref="N579:N642" si="19">IF(I579="Rob","Robusta",IF(I579="Exc","Excelsa",IF(I579="Ara","Arabica",IF(I579="Lib","Liberica"))))</f>
        <v>Liberica</v>
      </c>
      <c r="O579" t="str" cm="1">
        <f t="array" ref="O579">_xlfn.IFS(J579="M","MEDIUM",J579="D","DARK",J579="L","LIGHT")</f>
        <v>MEDIUM</v>
      </c>
      <c r="P579" t="str">
        <f>_xlfn.XLOOKUP(cofee_orders_table[[#This Row],[Customer ID]],customers!$A$2:$A$1001,customers!$I$2:$I$1001,,0)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INDEX(data,MATCH($D580,prod,0),MATCH(I$1,header,0))</f>
        <v>Exc</v>
      </c>
      <c r="J580" t="str">
        <f>INDEX(data,MATCH($D580,prod,0),MATCH(J$1,header,0))</f>
        <v>L</v>
      </c>
      <c r="K580" s="4">
        <f>INDEX(data,MATCH($D580,prod,0),MATCH(K$1,header,0))</f>
        <v>0.2</v>
      </c>
      <c r="L580" s="5">
        <f>INDEX(data,MATCH($D580,prod,0),MATCH(L$1,header,0))</f>
        <v>4.4550000000000001</v>
      </c>
      <c r="M580" s="5">
        <f t="shared" si="18"/>
        <v>13.365</v>
      </c>
      <c r="N580" t="str">
        <f t="shared" si="19"/>
        <v>Excelsa</v>
      </c>
      <c r="O580" t="str" cm="1">
        <f t="array" ref="O580">_xlfn.IFS(J580="M","MEDIUM",J580="D","DARK",J580="L","LIGHT")</f>
        <v>LIGHT</v>
      </c>
      <c r="P580" t="str">
        <f>_xlfn.XLOOKUP(cofee_orders_table[[#This Row],[Customer ID]],customers!$A$2:$A$1001,customers!$I$2:$I$1001,,0)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INDEX(data,MATCH($D581,prod,0),MATCH(I$1,header,0))</f>
        <v>Ara</v>
      </c>
      <c r="J581" t="str">
        <f>INDEX(data,MATCH($D581,prod,0),MATCH(J$1,header,0))</f>
        <v>M</v>
      </c>
      <c r="K581" s="4">
        <f>INDEX(data,MATCH($D581,prod,0),MATCH(K$1,header,0))</f>
        <v>0.5</v>
      </c>
      <c r="L581" s="5">
        <f>INDEX(data,MATCH($D581,prod,0),MATCH(L$1,header,0))</f>
        <v>6.75</v>
      </c>
      <c r="M581" s="5">
        <f t="shared" si="18"/>
        <v>33.75</v>
      </c>
      <c r="N581" t="str">
        <f t="shared" si="19"/>
        <v>Arabica</v>
      </c>
      <c r="O581" t="str" cm="1">
        <f t="array" ref="O581">_xlfn.IFS(J581="M","MEDIUM",J581="D","DARK",J581="L","LIGHT")</f>
        <v>MEDIUM</v>
      </c>
      <c r="P581" t="str">
        <f>_xlfn.XLOOKUP(cofee_orders_table[[#This Row],[Customer ID]],customers!$A$2:$A$1001,customers!$I$2:$I$1001,,0)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INDEX(data,MATCH($D582,prod,0),MATCH(I$1,header,0))</f>
        <v>Exc</v>
      </c>
      <c r="J582" t="str">
        <f>INDEX(data,MATCH($D582,prod,0),MATCH(J$1,header,0))</f>
        <v>L</v>
      </c>
      <c r="K582" s="4">
        <f>INDEX(data,MATCH($D582,prod,0),MATCH(K$1,header,0))</f>
        <v>1</v>
      </c>
      <c r="L582" s="5">
        <f>INDEX(data,MATCH($D582,prod,0),MATCH(L$1,header,0))</f>
        <v>14.85</v>
      </c>
      <c r="M582" s="5">
        <f t="shared" si="18"/>
        <v>44.55</v>
      </c>
      <c r="N582" t="str">
        <f t="shared" si="19"/>
        <v>Excelsa</v>
      </c>
      <c r="O582" t="str" cm="1">
        <f t="array" ref="O582">_xlfn.IFS(J582="M","MEDIUM",J582="D","DARK",J582="L","LIGHT")</f>
        <v>LIGHT</v>
      </c>
      <c r="P582" t="str">
        <f>_xlfn.XLOOKUP(cofee_orders_table[[#This Row],[Customer ID]],customers!$A$2:$A$1001,customers!$I$2:$I$1001,,0)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INDEX(data,MATCH($D583,prod,0),MATCH(I$1,header,0))</f>
        <v>Exc</v>
      </c>
      <c r="J583" t="str">
        <f>INDEX(data,MATCH($D583,prod,0),MATCH(J$1,header,0))</f>
        <v>L</v>
      </c>
      <c r="K583" s="4">
        <f>INDEX(data,MATCH($D583,prod,0),MATCH(K$1,header,0))</f>
        <v>0.5</v>
      </c>
      <c r="L583" s="5">
        <f>INDEX(data,MATCH($D583,prod,0),MATCH(L$1,header,0))</f>
        <v>8.91</v>
      </c>
      <c r="M583" s="5">
        <f t="shared" si="18"/>
        <v>44.55</v>
      </c>
      <c r="N583" t="str">
        <f t="shared" si="19"/>
        <v>Excelsa</v>
      </c>
      <c r="O583" t="str" cm="1">
        <f t="array" ref="O583">_xlfn.IFS(J583="M","MEDIUM",J583="D","DARK",J583="L","LIGHT")</f>
        <v>LIGHT</v>
      </c>
      <c r="P583" t="str">
        <f>_xlfn.XLOOKUP(cofee_orders_table[[#This Row],[Customer ID]],customers!$A$2:$A$1001,customers!$I$2:$I$1001,,0)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INDEX(data,MATCH($D584,prod,0),MATCH(I$1,header,0))</f>
        <v>Exc</v>
      </c>
      <c r="J584" t="str">
        <f>INDEX(data,MATCH($D584,prod,0),MATCH(J$1,header,0))</f>
        <v>D</v>
      </c>
      <c r="K584" s="4">
        <f>INDEX(data,MATCH($D584,prod,0),MATCH(K$1,header,0))</f>
        <v>1</v>
      </c>
      <c r="L584" s="5">
        <f>INDEX(data,MATCH($D584,prod,0),MATCH(L$1,header,0))</f>
        <v>12.15</v>
      </c>
      <c r="M584" s="5">
        <f t="shared" si="18"/>
        <v>60.75</v>
      </c>
      <c r="N584" t="str">
        <f t="shared" si="19"/>
        <v>Excelsa</v>
      </c>
      <c r="O584" t="str" cm="1">
        <f t="array" ref="O584">_xlfn.IFS(J584="M","MEDIUM",J584="D","DARK",J584="L","LIGHT")</f>
        <v>DARK</v>
      </c>
      <c r="P584" t="str">
        <f>_xlfn.XLOOKUP(cofee_orders_table[[#This Row],[Customer ID]],customers!$A$2:$A$1001,customers!$I$2:$I$1001,,0)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INDEX(data,MATCH($D585,prod,0),MATCH(I$1,header,0))</f>
        <v>Rob</v>
      </c>
      <c r="J585" t="str">
        <f>INDEX(data,MATCH($D585,prod,0),MATCH(J$1,header,0))</f>
        <v>L</v>
      </c>
      <c r="K585" s="4">
        <f>INDEX(data,MATCH($D585,prod,0),MATCH(K$1,header,0))</f>
        <v>0.2</v>
      </c>
      <c r="L585" s="5">
        <f>INDEX(data,MATCH($D585,prod,0),MATCH(L$1,header,0))</f>
        <v>3.5849999999999995</v>
      </c>
      <c r="M585" s="5">
        <f t="shared" si="18"/>
        <v>3.5849999999999995</v>
      </c>
      <c r="N585" t="str">
        <f t="shared" si="19"/>
        <v>Robusta</v>
      </c>
      <c r="O585" t="str" cm="1">
        <f t="array" ref="O585">_xlfn.IFS(J585="M","MEDIUM",J585="D","DARK",J585="L","LIGHT")</f>
        <v>LIGHT</v>
      </c>
      <c r="P585" t="str">
        <f>_xlfn.XLOOKUP(cofee_orders_table[[#This Row],[Customer ID]],customers!$A$2:$A$1001,customers!$I$2:$I$1001,,0)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INDEX(data,MATCH($D586,prod,0),MATCH(I$1,header,0))</f>
        <v>Rob</v>
      </c>
      <c r="J586" t="str">
        <f>INDEX(data,MATCH($D586,prod,0),MATCH(J$1,header,0))</f>
        <v>L</v>
      </c>
      <c r="K586" s="4">
        <f>INDEX(data,MATCH($D586,prod,0),MATCH(K$1,header,0))</f>
        <v>0.2</v>
      </c>
      <c r="L586" s="5">
        <f>INDEX(data,MATCH($D586,prod,0),MATCH(L$1,header,0))</f>
        <v>3.5849999999999995</v>
      </c>
      <c r="M586" s="5">
        <f t="shared" si="18"/>
        <v>21.509999999999998</v>
      </c>
      <c r="N586" t="str">
        <f t="shared" si="19"/>
        <v>Robusta</v>
      </c>
      <c r="O586" t="str" cm="1">
        <f t="array" ref="O586">_xlfn.IFS(J586="M","MEDIUM",J586="D","DARK",J586="L","LIGHT")</f>
        <v>LIGHT</v>
      </c>
      <c r="P586" t="str">
        <f>_xlfn.XLOOKUP(cofee_orders_table[[#This Row],[Customer ID]],customers!$A$2:$A$1001,customers!$I$2:$I$1001,,0)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INDEX(data,MATCH($D587,prod,0),MATCH(I$1,header,0))</f>
        <v>Exc</v>
      </c>
      <c r="J587" t="str">
        <f>INDEX(data,MATCH($D587,prod,0),MATCH(J$1,header,0))</f>
        <v>M</v>
      </c>
      <c r="K587" s="4">
        <f>INDEX(data,MATCH($D587,prod,0),MATCH(K$1,header,0))</f>
        <v>0.5</v>
      </c>
      <c r="L587" s="5">
        <f>INDEX(data,MATCH($D587,prod,0),MATCH(L$1,header,0))</f>
        <v>8.25</v>
      </c>
      <c r="M587" s="5">
        <f t="shared" si="18"/>
        <v>16.5</v>
      </c>
      <c r="N587" t="str">
        <f t="shared" si="19"/>
        <v>Excelsa</v>
      </c>
      <c r="O587" t="str" cm="1">
        <f t="array" ref="O587">_xlfn.IFS(J587="M","MEDIUM",J587="D","DARK",J587="L","LIGHT")</f>
        <v>MEDIUM</v>
      </c>
      <c r="P587" t="str">
        <f>_xlfn.XLOOKUP(cofee_orders_table[[#This Row],[Customer ID]],customers!$A$2:$A$1001,customers!$I$2:$I$1001,,0)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INDEX(data,MATCH($D588,prod,0),MATCH(I$1,header,0))</f>
        <v>Rob</v>
      </c>
      <c r="J588" t="str">
        <f>INDEX(data,MATCH($D588,prod,0),MATCH(J$1,header,0))</f>
        <v>L</v>
      </c>
      <c r="K588" s="4">
        <f>INDEX(data,MATCH($D588,prod,0),MATCH(K$1,header,0))</f>
        <v>2.5</v>
      </c>
      <c r="L588" s="5">
        <f>INDEX(data,MATCH($D588,prod,0),MATCH(L$1,header,0))</f>
        <v>27.484999999999996</v>
      </c>
      <c r="M588" s="5">
        <f t="shared" si="18"/>
        <v>82.454999999999984</v>
      </c>
      <c r="N588" t="str">
        <f t="shared" si="19"/>
        <v>Robusta</v>
      </c>
      <c r="O588" t="str" cm="1">
        <f t="array" ref="O588">_xlfn.IFS(J588="M","MEDIUM",J588="D","DARK",J588="L","LIGHT")</f>
        <v>LIGHT</v>
      </c>
      <c r="P588" t="str">
        <f>_xlfn.XLOOKUP(cofee_orders_table[[#This Row],[Customer ID]],customers!$A$2:$A$1001,customers!$I$2:$I$1001,,0)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INDEX(data,MATCH($D589,prod,0),MATCH(I$1,header,0))</f>
        <v>Lib</v>
      </c>
      <c r="J589" t="str">
        <f>INDEX(data,MATCH($D589,prod,0),MATCH(J$1,header,0))</f>
        <v>D</v>
      </c>
      <c r="K589" s="4">
        <f>INDEX(data,MATCH($D589,prod,0),MATCH(K$1,header,0))</f>
        <v>0.5</v>
      </c>
      <c r="L589" s="5">
        <f>INDEX(data,MATCH($D589,prod,0),MATCH(L$1,header,0))</f>
        <v>7.77</v>
      </c>
      <c r="M589" s="5">
        <f t="shared" si="18"/>
        <v>7.77</v>
      </c>
      <c r="N589" t="str">
        <f t="shared" si="19"/>
        <v>Liberica</v>
      </c>
      <c r="O589" t="str" cm="1">
        <f t="array" ref="O589">_xlfn.IFS(J589="M","MEDIUM",J589="D","DARK",J589="L","LIGHT")</f>
        <v>DARK</v>
      </c>
      <c r="P589" t="str">
        <f>_xlfn.XLOOKUP(cofee_orders_table[[#This Row],[Customer ID]],customers!$A$2:$A$1001,customers!$I$2:$I$1001,,0)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INDEX(data,MATCH($D590,prod,0),MATCH(I$1,header,0))</f>
        <v>Rob</v>
      </c>
      <c r="J590" t="str">
        <f>INDEX(data,MATCH($D590,prod,0),MATCH(J$1,header,0))</f>
        <v>M</v>
      </c>
      <c r="K590" s="4">
        <f>INDEX(data,MATCH($D590,prod,0),MATCH(K$1,header,0))</f>
        <v>0.5</v>
      </c>
      <c r="L590" s="5">
        <f>INDEX(data,MATCH($D590,prod,0),MATCH(L$1,header,0))</f>
        <v>5.97</v>
      </c>
      <c r="M590" s="5">
        <f t="shared" si="18"/>
        <v>11.94</v>
      </c>
      <c r="N590" t="str">
        <f t="shared" si="19"/>
        <v>Robusta</v>
      </c>
      <c r="O590" t="str" cm="1">
        <f t="array" ref="O590">_xlfn.IFS(J590="M","MEDIUM",J590="D","DARK",J590="L","LIGHT")</f>
        <v>MEDIUM</v>
      </c>
      <c r="P590" t="str">
        <f>_xlfn.XLOOKUP(cofee_orders_table[[#This Row],[Customer ID]],customers!$A$2:$A$1001,customers!$I$2:$I$1001,,0)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INDEX(data,MATCH($D591,prod,0),MATCH(I$1,header,0))</f>
        <v>Exc</v>
      </c>
      <c r="J591" t="str">
        <f>INDEX(data,MATCH($D591,prod,0),MATCH(J$1,header,0))</f>
        <v>L</v>
      </c>
      <c r="K591" s="4">
        <f>INDEX(data,MATCH($D591,prod,0),MATCH(K$1,header,0))</f>
        <v>2.5</v>
      </c>
      <c r="L591" s="5">
        <f>INDEX(data,MATCH($D591,prod,0),MATCH(L$1,header,0))</f>
        <v>34.154999999999994</v>
      </c>
      <c r="M591" s="5">
        <f t="shared" si="18"/>
        <v>204.92999999999995</v>
      </c>
      <c r="N591" t="str">
        <f t="shared" si="19"/>
        <v>Excelsa</v>
      </c>
      <c r="O591" t="str" cm="1">
        <f t="array" ref="O591">_xlfn.IFS(J591="M","MEDIUM",J591="D","DARK",J591="L","LIGHT")</f>
        <v>LIGHT</v>
      </c>
      <c r="P591" t="str">
        <f>_xlfn.XLOOKUP(cofee_orders_table[[#This Row],[Customer ID]],customers!$A$2:$A$1001,customers!$I$2:$I$1001,,0)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INDEX(data,MATCH($D592,prod,0),MATCH(I$1,header,0))</f>
        <v>Exc</v>
      </c>
      <c r="J592" t="str">
        <f>INDEX(data,MATCH($D592,prod,0),MATCH(J$1,header,0))</f>
        <v>M</v>
      </c>
      <c r="K592" s="4">
        <f>INDEX(data,MATCH($D592,prod,0),MATCH(K$1,header,0))</f>
        <v>2.5</v>
      </c>
      <c r="L592" s="5">
        <f>INDEX(data,MATCH($D592,prod,0),MATCH(L$1,header,0))</f>
        <v>31.624999999999996</v>
      </c>
      <c r="M592" s="5">
        <f t="shared" si="18"/>
        <v>63.249999999999993</v>
      </c>
      <c r="N592" t="str">
        <f t="shared" si="19"/>
        <v>Excelsa</v>
      </c>
      <c r="O592" t="str" cm="1">
        <f t="array" ref="O592">_xlfn.IFS(J592="M","MEDIUM",J592="D","DARK",J592="L","LIGHT")</f>
        <v>MEDIUM</v>
      </c>
      <c r="P592" t="str">
        <f>_xlfn.XLOOKUP(cofee_orders_table[[#This Row],[Customer ID]],customers!$A$2:$A$1001,customers!$I$2:$I$1001,,0)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INDEX(data,MATCH($D593,prod,0),MATCH(I$1,header,0))</f>
        <v>Rob</v>
      </c>
      <c r="J593" t="str">
        <f>INDEX(data,MATCH($D593,prod,0),MATCH(J$1,header,0))</f>
        <v>D</v>
      </c>
      <c r="K593" s="4">
        <f>INDEX(data,MATCH($D593,prod,0),MATCH(K$1,header,0))</f>
        <v>0.2</v>
      </c>
      <c r="L593" s="5">
        <f>INDEX(data,MATCH($D593,prod,0),MATCH(L$1,header,0))</f>
        <v>2.6849999999999996</v>
      </c>
      <c r="M593" s="5">
        <f t="shared" si="18"/>
        <v>8.0549999999999997</v>
      </c>
      <c r="N593" t="str">
        <f t="shared" si="19"/>
        <v>Robusta</v>
      </c>
      <c r="O593" t="str" cm="1">
        <f t="array" ref="O593">_xlfn.IFS(J593="M","MEDIUM",J593="D","DARK",J593="L","LIGHT")</f>
        <v>DARK</v>
      </c>
      <c r="P593" t="str">
        <f>_xlfn.XLOOKUP(cofee_orders_table[[#This Row],[Customer ID]],customers!$A$2:$A$1001,customers!$I$2:$I$1001,,0)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INDEX(data,MATCH($D594,prod,0),MATCH(I$1,header,0))</f>
        <v>Ara</v>
      </c>
      <c r="J594" t="str">
        <f>INDEX(data,MATCH($D594,prod,0),MATCH(J$1,header,0))</f>
        <v>M</v>
      </c>
      <c r="K594" s="4">
        <f>INDEX(data,MATCH($D594,prod,0),MATCH(K$1,header,0))</f>
        <v>2.5</v>
      </c>
      <c r="L594" s="5">
        <f>INDEX(data,MATCH($D594,prod,0),MATCH(L$1,header,0))</f>
        <v>25.874999999999996</v>
      </c>
      <c r="M594" s="5">
        <f t="shared" si="18"/>
        <v>51.749999999999993</v>
      </c>
      <c r="N594" t="str">
        <f t="shared" si="19"/>
        <v>Arabica</v>
      </c>
      <c r="O594" t="str" cm="1">
        <f t="array" ref="O594">_xlfn.IFS(J594="M","MEDIUM",J594="D","DARK",J594="L","LIGHT")</f>
        <v>MEDIUM</v>
      </c>
      <c r="P594" t="str">
        <f>_xlfn.XLOOKUP(cofee_orders_table[[#This Row],[Customer ID]],customers!$A$2:$A$1001,customers!$I$2:$I$1001,,0)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INDEX(data,MATCH($D595,prod,0),MATCH(I$1,header,0))</f>
        <v>Exc</v>
      </c>
      <c r="J595" t="str">
        <f>INDEX(data,MATCH($D595,prod,0),MATCH(J$1,header,0))</f>
        <v>D</v>
      </c>
      <c r="K595" s="4">
        <f>INDEX(data,MATCH($D595,prod,0),MATCH(K$1,header,0))</f>
        <v>2.5</v>
      </c>
      <c r="L595" s="5">
        <f>INDEX(data,MATCH($D595,prod,0),MATCH(L$1,header,0))</f>
        <v>27.945</v>
      </c>
      <c r="M595" s="5">
        <f t="shared" si="18"/>
        <v>27.945</v>
      </c>
      <c r="N595" t="str">
        <f t="shared" si="19"/>
        <v>Excelsa</v>
      </c>
      <c r="O595" t="str" cm="1">
        <f t="array" ref="O595">_xlfn.IFS(J595="M","MEDIUM",J595="D","DARK",J595="L","LIGHT")</f>
        <v>DARK</v>
      </c>
      <c r="P595" t="str">
        <f>_xlfn.XLOOKUP(cofee_orders_table[[#This Row],[Customer ID]],customers!$A$2:$A$1001,customers!$I$2:$I$1001,,0)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INDEX(data,MATCH($D596,prod,0),MATCH(I$1,header,0))</f>
        <v>Ara</v>
      </c>
      <c r="J596" t="str">
        <f>INDEX(data,MATCH($D596,prod,0),MATCH(J$1,header,0))</f>
        <v>L</v>
      </c>
      <c r="K596" s="4">
        <f>INDEX(data,MATCH($D596,prod,0),MATCH(K$1,header,0))</f>
        <v>2.5</v>
      </c>
      <c r="L596" s="5">
        <f>INDEX(data,MATCH($D596,prod,0),MATCH(L$1,header,0))</f>
        <v>29.784999999999997</v>
      </c>
      <c r="M596" s="5">
        <f t="shared" si="18"/>
        <v>59.569999999999993</v>
      </c>
      <c r="N596" t="str">
        <f t="shared" si="19"/>
        <v>Arabica</v>
      </c>
      <c r="O596" t="str" cm="1">
        <f t="array" ref="O596">_xlfn.IFS(J596="M","MEDIUM",J596="D","DARK",J596="L","LIGHT")</f>
        <v>LIGHT</v>
      </c>
      <c r="P596" t="str">
        <f>_xlfn.XLOOKUP(cofee_orders_table[[#This Row],[Customer ID]],customers!$A$2:$A$1001,customers!$I$2:$I$1001,,0)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INDEX(data,MATCH($D597,prod,0),MATCH(I$1,header,0))</f>
        <v>Exc</v>
      </c>
      <c r="J597" t="str">
        <f>INDEX(data,MATCH($D597,prod,0),MATCH(J$1,header,0))</f>
        <v>L</v>
      </c>
      <c r="K597" s="4">
        <f>INDEX(data,MATCH($D597,prod,0),MATCH(K$1,header,0))</f>
        <v>1</v>
      </c>
      <c r="L597" s="5">
        <f>INDEX(data,MATCH($D597,prod,0),MATCH(L$1,header,0))</f>
        <v>14.85</v>
      </c>
      <c r="M597" s="5">
        <f t="shared" si="18"/>
        <v>14.85</v>
      </c>
      <c r="N597" t="str">
        <f t="shared" si="19"/>
        <v>Excelsa</v>
      </c>
      <c r="O597" t="str" cm="1">
        <f t="array" ref="O597">_xlfn.IFS(J597="M","MEDIUM",J597="D","DARK",J597="L","LIGHT")</f>
        <v>LIGHT</v>
      </c>
      <c r="P597" t="str">
        <f>_xlfn.XLOOKUP(cofee_orders_table[[#This Row],[Customer ID]],customers!$A$2:$A$1001,customers!$I$2:$I$1001,,0)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INDEX(data,MATCH($D598,prod,0),MATCH(I$1,header,0))</f>
        <v>Ara</v>
      </c>
      <c r="J598" t="str">
        <f>INDEX(data,MATCH($D598,prod,0),MATCH(J$1,header,0))</f>
        <v>M</v>
      </c>
      <c r="K598" s="4">
        <f>INDEX(data,MATCH($D598,prod,0),MATCH(K$1,header,0))</f>
        <v>0.5</v>
      </c>
      <c r="L598" s="5">
        <f>INDEX(data,MATCH($D598,prod,0),MATCH(L$1,header,0))</f>
        <v>6.75</v>
      </c>
      <c r="M598" s="5">
        <f t="shared" si="18"/>
        <v>33.75</v>
      </c>
      <c r="N598" t="str">
        <f t="shared" si="19"/>
        <v>Arabica</v>
      </c>
      <c r="O598" t="str" cm="1">
        <f t="array" ref="O598">_xlfn.IFS(J598="M","MEDIUM",J598="D","DARK",J598="L","LIGHT")</f>
        <v>MEDIUM</v>
      </c>
      <c r="P598" t="str">
        <f>_xlfn.XLOOKUP(cofee_orders_table[[#This Row],[Customer ID]],customers!$A$2:$A$1001,customers!$I$2:$I$1001,,0)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INDEX(data,MATCH($D599,prod,0),MATCH(I$1,header,0))</f>
        <v>Lib</v>
      </c>
      <c r="J599" t="str">
        <f>INDEX(data,MATCH($D599,prod,0),MATCH(J$1,header,0))</f>
        <v>L</v>
      </c>
      <c r="K599" s="4">
        <f>INDEX(data,MATCH($D599,prod,0),MATCH(K$1,header,0))</f>
        <v>2.5</v>
      </c>
      <c r="L599" s="5">
        <f>INDEX(data,MATCH($D599,prod,0),MATCH(L$1,header,0))</f>
        <v>36.454999999999998</v>
      </c>
      <c r="M599" s="5">
        <f t="shared" si="18"/>
        <v>145.82</v>
      </c>
      <c r="N599" t="str">
        <f t="shared" si="19"/>
        <v>Liberica</v>
      </c>
      <c r="O599" t="str" cm="1">
        <f t="array" ref="O599">_xlfn.IFS(J599="M","MEDIUM",J599="D","DARK",J599="L","LIGHT")</f>
        <v>LIGHT</v>
      </c>
      <c r="P599" t="str">
        <f>_xlfn.XLOOKUP(cofee_orders_table[[#This Row],[Customer ID]],customers!$A$2:$A$1001,customers!$I$2:$I$1001,,0)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INDEX(data,MATCH($D600,prod,0),MATCH(I$1,header,0))</f>
        <v>Rob</v>
      </c>
      <c r="J600" t="str">
        <f>INDEX(data,MATCH($D600,prod,0),MATCH(J$1,header,0))</f>
        <v>M</v>
      </c>
      <c r="K600" s="4">
        <f>INDEX(data,MATCH($D600,prod,0),MATCH(K$1,header,0))</f>
        <v>0.2</v>
      </c>
      <c r="L600" s="5">
        <f>INDEX(data,MATCH($D600,prod,0),MATCH(L$1,header,0))</f>
        <v>2.9849999999999999</v>
      </c>
      <c r="M600" s="5">
        <f t="shared" si="18"/>
        <v>11.94</v>
      </c>
      <c r="N600" t="str">
        <f t="shared" si="19"/>
        <v>Robusta</v>
      </c>
      <c r="O600" t="str" cm="1">
        <f t="array" ref="O600">_xlfn.IFS(J600="M","MEDIUM",J600="D","DARK",J600="L","LIGHT")</f>
        <v>MEDIUM</v>
      </c>
      <c r="P600" t="str">
        <f>_xlfn.XLOOKUP(cofee_orders_table[[#This Row],[Customer ID]],customers!$A$2:$A$1001,customers!$I$2:$I$1001,,0)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INDEX(data,MATCH($D601,prod,0),MATCH(I$1,header,0))</f>
        <v>Ara</v>
      </c>
      <c r="J601" t="str">
        <f>INDEX(data,MATCH($D601,prod,0),MATCH(J$1,header,0))</f>
        <v>D</v>
      </c>
      <c r="K601" s="4">
        <f>INDEX(data,MATCH($D601,prod,0),MATCH(K$1,header,0))</f>
        <v>0.2</v>
      </c>
      <c r="L601" s="5">
        <f>INDEX(data,MATCH($D601,prod,0),MATCH(L$1,header,0))</f>
        <v>2.9849999999999999</v>
      </c>
      <c r="M601" s="5">
        <f t="shared" si="18"/>
        <v>11.94</v>
      </c>
      <c r="N601" t="str">
        <f t="shared" si="19"/>
        <v>Arabica</v>
      </c>
      <c r="O601" t="str" cm="1">
        <f t="array" ref="O601">_xlfn.IFS(J601="M","MEDIUM",J601="D","DARK",J601="L","LIGHT")</f>
        <v>DARK</v>
      </c>
      <c r="P601" t="str">
        <f>_xlfn.XLOOKUP(cofee_orders_table[[#This Row],[Customer ID]],customers!$A$2:$A$1001,customers!$I$2:$I$1001,,0)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INDEX(data,MATCH($D602,prod,0),MATCH(I$1,header,0))</f>
        <v>Lib</v>
      </c>
      <c r="J602" t="str">
        <f>INDEX(data,MATCH($D602,prod,0),MATCH(J$1,header,0))</f>
        <v>D</v>
      </c>
      <c r="K602" s="4">
        <f>INDEX(data,MATCH($D602,prod,0),MATCH(K$1,header,0))</f>
        <v>0.5</v>
      </c>
      <c r="L602" s="5">
        <f>INDEX(data,MATCH($D602,prod,0),MATCH(L$1,header,0))</f>
        <v>7.77</v>
      </c>
      <c r="M602" s="5">
        <f t="shared" si="18"/>
        <v>7.77</v>
      </c>
      <c r="N602" t="str">
        <f t="shared" si="19"/>
        <v>Liberica</v>
      </c>
      <c r="O602" t="str" cm="1">
        <f t="array" ref="O602">_xlfn.IFS(J602="M","MEDIUM",J602="D","DARK",J602="L","LIGHT")</f>
        <v>DARK</v>
      </c>
      <c r="P602" t="str">
        <f>_xlfn.XLOOKUP(cofee_orders_table[[#This Row],[Customer ID]],customers!$A$2:$A$1001,customers!$I$2:$I$1001,,0)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INDEX(data,MATCH($D603,prod,0),MATCH(I$1,header,0))</f>
        <v>Rob</v>
      </c>
      <c r="J603" t="str">
        <f>INDEX(data,MATCH($D603,prod,0),MATCH(J$1,header,0))</f>
        <v>L</v>
      </c>
      <c r="K603" s="4">
        <f>INDEX(data,MATCH($D603,prod,0),MATCH(K$1,header,0))</f>
        <v>2.5</v>
      </c>
      <c r="L603" s="5">
        <f>INDEX(data,MATCH($D603,prod,0),MATCH(L$1,header,0))</f>
        <v>27.484999999999996</v>
      </c>
      <c r="M603" s="5">
        <f t="shared" si="18"/>
        <v>109.93999999999998</v>
      </c>
      <c r="N603" t="str">
        <f t="shared" si="19"/>
        <v>Robusta</v>
      </c>
      <c r="O603" t="str" cm="1">
        <f t="array" ref="O603">_xlfn.IFS(J603="M","MEDIUM",J603="D","DARK",J603="L","LIGHT")</f>
        <v>LIGHT</v>
      </c>
      <c r="P603" t="str">
        <f>_xlfn.XLOOKUP(cofee_orders_table[[#This Row],[Customer ID]],customers!$A$2:$A$1001,customers!$I$2:$I$1001,,0)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INDEX(data,MATCH($D604,prod,0),MATCH(I$1,header,0))</f>
        <v>Exc</v>
      </c>
      <c r="J604" t="str">
        <f>INDEX(data,MATCH($D604,prod,0),MATCH(J$1,header,0))</f>
        <v>L</v>
      </c>
      <c r="K604" s="4">
        <f>INDEX(data,MATCH($D604,prod,0),MATCH(K$1,header,0))</f>
        <v>0.2</v>
      </c>
      <c r="L604" s="5">
        <f>INDEX(data,MATCH($D604,prod,0),MATCH(L$1,header,0))</f>
        <v>4.4550000000000001</v>
      </c>
      <c r="M604" s="5">
        <f t="shared" si="18"/>
        <v>22.274999999999999</v>
      </c>
      <c r="N604" t="str">
        <f t="shared" si="19"/>
        <v>Excelsa</v>
      </c>
      <c r="O604" t="str" cm="1">
        <f t="array" ref="O604">_xlfn.IFS(J604="M","MEDIUM",J604="D","DARK",J604="L","LIGHT")</f>
        <v>LIGHT</v>
      </c>
      <c r="P604" t="str">
        <f>_xlfn.XLOOKUP(cofee_orders_table[[#This Row],[Customer ID]],customers!$A$2:$A$1001,customers!$I$2:$I$1001,,0)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INDEX(data,MATCH($D605,prod,0),MATCH(I$1,header,0))</f>
        <v>Rob</v>
      </c>
      <c r="J605" t="str">
        <f>INDEX(data,MATCH($D605,prod,0),MATCH(J$1,header,0))</f>
        <v>M</v>
      </c>
      <c r="K605" s="4">
        <f>INDEX(data,MATCH($D605,prod,0),MATCH(K$1,header,0))</f>
        <v>0.2</v>
      </c>
      <c r="L605" s="5">
        <f>INDEX(data,MATCH($D605,prod,0),MATCH(L$1,header,0))</f>
        <v>2.9849999999999999</v>
      </c>
      <c r="M605" s="5">
        <f t="shared" si="18"/>
        <v>8.9550000000000001</v>
      </c>
      <c r="N605" t="str">
        <f t="shared" si="19"/>
        <v>Robusta</v>
      </c>
      <c r="O605" t="str" cm="1">
        <f t="array" ref="O605">_xlfn.IFS(J605="M","MEDIUM",J605="D","DARK",J605="L","LIGHT")</f>
        <v>MEDIUM</v>
      </c>
      <c r="P605" t="str">
        <f>_xlfn.XLOOKUP(cofee_orders_table[[#This Row],[Customer ID]],customers!$A$2:$A$1001,customers!$I$2:$I$1001,,0)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INDEX(data,MATCH($D606,prod,0),MATCH(I$1,header,0))</f>
        <v>Lib</v>
      </c>
      <c r="J606" t="str">
        <f>INDEX(data,MATCH($D606,prod,0),MATCH(J$1,header,0))</f>
        <v>D</v>
      </c>
      <c r="K606" s="4">
        <f>INDEX(data,MATCH($D606,prod,0),MATCH(K$1,header,0))</f>
        <v>2.5</v>
      </c>
      <c r="L606" s="5">
        <f>INDEX(data,MATCH($D606,prod,0),MATCH(L$1,header,0))</f>
        <v>29.784999999999997</v>
      </c>
      <c r="M606" s="5">
        <f t="shared" si="18"/>
        <v>119.13999999999999</v>
      </c>
      <c r="N606" t="str">
        <f t="shared" si="19"/>
        <v>Liberica</v>
      </c>
      <c r="O606" t="str" cm="1">
        <f t="array" ref="O606">_xlfn.IFS(J606="M","MEDIUM",J606="D","DARK",J606="L","LIGHT")</f>
        <v>DARK</v>
      </c>
      <c r="P606" t="str">
        <f>_xlfn.XLOOKUP(cofee_orders_table[[#This Row],[Customer ID]],customers!$A$2:$A$1001,customers!$I$2:$I$1001,,0)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INDEX(data,MATCH($D607,prod,0),MATCH(I$1,header,0))</f>
        <v>Ara</v>
      </c>
      <c r="J607" t="str">
        <f>INDEX(data,MATCH($D607,prod,0),MATCH(J$1,header,0))</f>
        <v>L</v>
      </c>
      <c r="K607" s="4">
        <f>INDEX(data,MATCH($D607,prod,0),MATCH(K$1,header,0))</f>
        <v>2.5</v>
      </c>
      <c r="L607" s="5">
        <f>INDEX(data,MATCH($D607,prod,0),MATCH(L$1,header,0))</f>
        <v>29.784999999999997</v>
      </c>
      <c r="M607" s="5">
        <f t="shared" si="18"/>
        <v>148.92499999999998</v>
      </c>
      <c r="N607" t="str">
        <f t="shared" si="19"/>
        <v>Arabica</v>
      </c>
      <c r="O607" t="str" cm="1">
        <f t="array" ref="O607">_xlfn.IFS(J607="M","MEDIUM",J607="D","DARK",J607="L","LIGHT")</f>
        <v>LIGHT</v>
      </c>
      <c r="P607" t="str">
        <f>_xlfn.XLOOKUP(cofee_orders_table[[#This Row],[Customer ID]],customers!$A$2:$A$1001,customers!$I$2:$I$1001,,0)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INDEX(data,MATCH($D608,prod,0),MATCH(I$1,header,0))</f>
        <v>Lib</v>
      </c>
      <c r="J608" t="str">
        <f>INDEX(data,MATCH($D608,prod,0),MATCH(J$1,header,0))</f>
        <v>L</v>
      </c>
      <c r="K608" s="4">
        <f>INDEX(data,MATCH($D608,prod,0),MATCH(K$1,header,0))</f>
        <v>2.5</v>
      </c>
      <c r="L608" s="5">
        <f>INDEX(data,MATCH($D608,prod,0),MATCH(L$1,header,0))</f>
        <v>36.454999999999998</v>
      </c>
      <c r="M608" s="5">
        <f t="shared" si="18"/>
        <v>109.36499999999999</v>
      </c>
      <c r="N608" t="str">
        <f t="shared" si="19"/>
        <v>Liberica</v>
      </c>
      <c r="O608" t="str" cm="1">
        <f t="array" ref="O608">_xlfn.IFS(J608="M","MEDIUM",J608="D","DARK",J608="L","LIGHT")</f>
        <v>LIGHT</v>
      </c>
      <c r="P608" t="str">
        <f>_xlfn.XLOOKUP(cofee_orders_table[[#This Row],[Customer ID]],customers!$A$2:$A$1001,customers!$I$2:$I$1001,,0)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INDEX(data,MATCH($D609,prod,0),MATCH(I$1,header,0))</f>
        <v>Exc</v>
      </c>
      <c r="J609" t="str">
        <f>INDEX(data,MATCH($D609,prod,0),MATCH(J$1,header,0))</f>
        <v>D</v>
      </c>
      <c r="K609" s="4">
        <f>INDEX(data,MATCH($D609,prod,0),MATCH(K$1,header,0))</f>
        <v>0.2</v>
      </c>
      <c r="L609" s="5">
        <f>INDEX(data,MATCH($D609,prod,0),MATCH(L$1,header,0))</f>
        <v>3.645</v>
      </c>
      <c r="M609" s="5">
        <f t="shared" si="18"/>
        <v>3.645</v>
      </c>
      <c r="N609" t="str">
        <f t="shared" si="19"/>
        <v>Excelsa</v>
      </c>
      <c r="O609" t="str" cm="1">
        <f t="array" ref="O609">_xlfn.IFS(J609="M","MEDIUM",J609="D","DARK",J609="L","LIGHT")</f>
        <v>DARK</v>
      </c>
      <c r="P609" t="str">
        <f>_xlfn.XLOOKUP(cofee_orders_table[[#This Row],[Customer ID]],customers!$A$2:$A$1001,customers!$I$2:$I$1001,,0)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INDEX(data,MATCH($D610,prod,0),MATCH(I$1,header,0))</f>
        <v>Exc</v>
      </c>
      <c r="J610" t="str">
        <f>INDEX(data,MATCH($D610,prod,0),MATCH(J$1,header,0))</f>
        <v>D</v>
      </c>
      <c r="K610" s="4">
        <f>INDEX(data,MATCH($D610,prod,0),MATCH(K$1,header,0))</f>
        <v>2.5</v>
      </c>
      <c r="L610" s="5">
        <f>INDEX(data,MATCH($D610,prod,0),MATCH(L$1,header,0))</f>
        <v>27.945</v>
      </c>
      <c r="M610" s="5">
        <f t="shared" si="18"/>
        <v>55.89</v>
      </c>
      <c r="N610" t="str">
        <f t="shared" si="19"/>
        <v>Excelsa</v>
      </c>
      <c r="O610" t="str" cm="1">
        <f t="array" ref="O610">_xlfn.IFS(J610="M","MEDIUM",J610="D","DARK",J610="L","LIGHT")</f>
        <v>DARK</v>
      </c>
      <c r="P610" t="str">
        <f>_xlfn.XLOOKUP(cofee_orders_table[[#This Row],[Customer ID]],customers!$A$2:$A$1001,customers!$I$2:$I$1001,,0)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INDEX(data,MATCH($D611,prod,0),MATCH(I$1,header,0))</f>
        <v>Lib</v>
      </c>
      <c r="J611" t="str">
        <f>INDEX(data,MATCH($D611,prod,0),MATCH(J$1,header,0))</f>
        <v>M</v>
      </c>
      <c r="K611" s="4">
        <f>INDEX(data,MATCH($D611,prod,0),MATCH(K$1,header,0))</f>
        <v>0.2</v>
      </c>
      <c r="L611" s="5">
        <f>INDEX(data,MATCH($D611,prod,0),MATCH(L$1,header,0))</f>
        <v>4.3650000000000002</v>
      </c>
      <c r="M611" s="5">
        <f t="shared" si="18"/>
        <v>26.19</v>
      </c>
      <c r="N611" t="str">
        <f t="shared" si="19"/>
        <v>Liberica</v>
      </c>
      <c r="O611" t="str" cm="1">
        <f t="array" ref="O611">_xlfn.IFS(J611="M","MEDIUM",J611="D","DARK",J611="L","LIGHT")</f>
        <v>MEDIUM</v>
      </c>
      <c r="P611" t="str">
        <f>_xlfn.XLOOKUP(cofee_orders_table[[#This Row],[Customer ID]],customers!$A$2:$A$1001,customers!$I$2:$I$1001,,0)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INDEX(data,MATCH($D612,prod,0),MATCH(I$1,header,0))</f>
        <v>Rob</v>
      </c>
      <c r="J612" t="str">
        <f>INDEX(data,MATCH($D612,prod,0),MATCH(J$1,header,0))</f>
        <v>M</v>
      </c>
      <c r="K612" s="4">
        <f>INDEX(data,MATCH($D612,prod,0),MATCH(K$1,header,0))</f>
        <v>1</v>
      </c>
      <c r="L612" s="5">
        <f>INDEX(data,MATCH($D612,prod,0),MATCH(L$1,header,0))</f>
        <v>9.9499999999999993</v>
      </c>
      <c r="M612" s="5">
        <f t="shared" si="18"/>
        <v>39.799999999999997</v>
      </c>
      <c r="N612" t="str">
        <f t="shared" si="19"/>
        <v>Robusta</v>
      </c>
      <c r="O612" t="str" cm="1">
        <f t="array" ref="O612">_xlfn.IFS(J612="M","MEDIUM",J612="D","DARK",J612="L","LIGHT")</f>
        <v>MEDIUM</v>
      </c>
      <c r="P612" t="str">
        <f>_xlfn.XLOOKUP(cofee_orders_table[[#This Row],[Customer ID]],customers!$A$2:$A$1001,customers!$I$2:$I$1001,,0)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INDEX(data,MATCH($D613,prod,0),MATCH(I$1,header,0))</f>
        <v>Exc</v>
      </c>
      <c r="J613" t="str">
        <f>INDEX(data,MATCH($D613,prod,0),MATCH(J$1,header,0))</f>
        <v>L</v>
      </c>
      <c r="K613" s="4">
        <f>INDEX(data,MATCH($D613,prod,0),MATCH(K$1,header,0))</f>
        <v>2.5</v>
      </c>
      <c r="L613" s="5">
        <f>INDEX(data,MATCH($D613,prod,0),MATCH(L$1,header,0))</f>
        <v>34.154999999999994</v>
      </c>
      <c r="M613" s="5">
        <f t="shared" si="18"/>
        <v>68.309999999999988</v>
      </c>
      <c r="N613" t="str">
        <f t="shared" si="19"/>
        <v>Excelsa</v>
      </c>
      <c r="O613" t="str" cm="1">
        <f t="array" ref="O613">_xlfn.IFS(J613="M","MEDIUM",J613="D","DARK",J613="L","LIGHT")</f>
        <v>LIGHT</v>
      </c>
      <c r="P613" t="str">
        <f>_xlfn.XLOOKUP(cofee_orders_table[[#This Row],[Customer ID]],customers!$A$2:$A$1001,customers!$I$2:$I$1001,,0)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INDEX(data,MATCH($D614,prod,0),MATCH(I$1,header,0))</f>
        <v>Ara</v>
      </c>
      <c r="J614" t="str">
        <f>INDEX(data,MATCH($D614,prod,0),MATCH(J$1,header,0))</f>
        <v>M</v>
      </c>
      <c r="K614" s="4">
        <f>INDEX(data,MATCH($D614,prod,0),MATCH(K$1,header,0))</f>
        <v>0.2</v>
      </c>
      <c r="L614" s="5">
        <f>INDEX(data,MATCH($D614,prod,0),MATCH(L$1,header,0))</f>
        <v>3.375</v>
      </c>
      <c r="M614" s="5">
        <f t="shared" si="18"/>
        <v>13.5</v>
      </c>
      <c r="N614" t="str">
        <f t="shared" si="19"/>
        <v>Arabica</v>
      </c>
      <c r="O614" t="str" cm="1">
        <f t="array" ref="O614">_xlfn.IFS(J614="M","MEDIUM",J614="D","DARK",J614="L","LIGHT")</f>
        <v>MEDIUM</v>
      </c>
      <c r="P614" t="str">
        <f>_xlfn.XLOOKUP(cofee_orders_table[[#This Row],[Customer ID]],customers!$A$2:$A$1001,customers!$I$2:$I$1001,,0)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INDEX(data,MATCH($D615,prod,0),MATCH(I$1,header,0))</f>
        <v>Rob</v>
      </c>
      <c r="J615" t="str">
        <f>INDEX(data,MATCH($D615,prod,0),MATCH(J$1,header,0))</f>
        <v>M</v>
      </c>
      <c r="K615" s="4">
        <f>INDEX(data,MATCH($D615,prod,0),MATCH(K$1,header,0))</f>
        <v>0.5</v>
      </c>
      <c r="L615" s="5">
        <f>INDEX(data,MATCH($D615,prod,0),MATCH(L$1,header,0))</f>
        <v>5.97</v>
      </c>
      <c r="M615" s="5">
        <f t="shared" si="18"/>
        <v>5.97</v>
      </c>
      <c r="N615" t="str">
        <f t="shared" si="19"/>
        <v>Robusta</v>
      </c>
      <c r="O615" t="str" cm="1">
        <f t="array" ref="O615">_xlfn.IFS(J615="M","MEDIUM",J615="D","DARK",J615="L","LIGHT")</f>
        <v>MEDIUM</v>
      </c>
      <c r="P615" t="str">
        <f>_xlfn.XLOOKUP(cofee_orders_table[[#This Row],[Customer ID]],customers!$A$2:$A$1001,customers!$I$2:$I$1001,,0)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INDEX(data,MATCH($D616,prod,0),MATCH(I$1,header,0))</f>
        <v>Rob</v>
      </c>
      <c r="J616" t="str">
        <f>INDEX(data,MATCH($D616,prod,0),MATCH(J$1,header,0))</f>
        <v>M</v>
      </c>
      <c r="K616" s="4">
        <f>INDEX(data,MATCH($D616,prod,0),MATCH(K$1,header,0))</f>
        <v>0.5</v>
      </c>
      <c r="L616" s="5">
        <f>INDEX(data,MATCH($D616,prod,0),MATCH(L$1,header,0))</f>
        <v>5.97</v>
      </c>
      <c r="M616" s="5">
        <f t="shared" si="18"/>
        <v>29.849999999999998</v>
      </c>
      <c r="N616" t="str">
        <f t="shared" si="19"/>
        <v>Robusta</v>
      </c>
      <c r="O616" t="str" cm="1">
        <f t="array" ref="O616">_xlfn.IFS(J616="M","MEDIUM",J616="D","DARK",J616="L","LIGHT")</f>
        <v>MEDIUM</v>
      </c>
      <c r="P616" t="str">
        <f>_xlfn.XLOOKUP(cofee_orders_table[[#This Row],[Customer ID]],customers!$A$2:$A$1001,customers!$I$2:$I$1001,,0)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INDEX(data,MATCH($D617,prod,0),MATCH(I$1,header,0))</f>
        <v>Lib</v>
      </c>
      <c r="J617" t="str">
        <f>INDEX(data,MATCH($D617,prod,0),MATCH(J$1,header,0))</f>
        <v>L</v>
      </c>
      <c r="K617" s="4">
        <f>INDEX(data,MATCH($D617,prod,0),MATCH(K$1,header,0))</f>
        <v>2.5</v>
      </c>
      <c r="L617" s="5">
        <f>INDEX(data,MATCH($D617,prod,0),MATCH(L$1,header,0))</f>
        <v>36.454999999999998</v>
      </c>
      <c r="M617" s="5">
        <f t="shared" si="18"/>
        <v>72.91</v>
      </c>
      <c r="N617" t="str">
        <f t="shared" si="19"/>
        <v>Liberica</v>
      </c>
      <c r="O617" t="str" cm="1">
        <f t="array" ref="O617">_xlfn.IFS(J617="M","MEDIUM",J617="D","DARK",J617="L","LIGHT")</f>
        <v>LIGHT</v>
      </c>
      <c r="P617" t="str">
        <f>_xlfn.XLOOKUP(cofee_orders_table[[#This Row],[Customer ID]],customers!$A$2:$A$1001,customers!$I$2:$I$1001,,0)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INDEX(data,MATCH($D618,prod,0),MATCH(I$1,header,0))</f>
        <v>Exc</v>
      </c>
      <c r="J618" t="str">
        <f>INDEX(data,MATCH($D618,prod,0),MATCH(J$1,header,0))</f>
        <v>M</v>
      </c>
      <c r="K618" s="4">
        <f>INDEX(data,MATCH($D618,prod,0),MATCH(K$1,header,0))</f>
        <v>2.5</v>
      </c>
      <c r="L618" s="5">
        <f>INDEX(data,MATCH($D618,prod,0),MATCH(L$1,header,0))</f>
        <v>31.624999999999996</v>
      </c>
      <c r="M618" s="5">
        <f t="shared" si="18"/>
        <v>126.49999999999999</v>
      </c>
      <c r="N618" t="str">
        <f t="shared" si="19"/>
        <v>Excelsa</v>
      </c>
      <c r="O618" t="str" cm="1">
        <f t="array" ref="O618">_xlfn.IFS(J618="M","MEDIUM",J618="D","DARK",J618="L","LIGHT")</f>
        <v>MEDIUM</v>
      </c>
      <c r="P618" t="str">
        <f>_xlfn.XLOOKUP(cofee_orders_table[[#This Row],[Customer ID]],customers!$A$2:$A$1001,customers!$I$2:$I$1001,,0)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INDEX(data,MATCH($D619,prod,0),MATCH(I$1,header,0))</f>
        <v>Lib</v>
      </c>
      <c r="J619" t="str">
        <f>INDEX(data,MATCH($D619,prod,0),MATCH(J$1,header,0))</f>
        <v>M</v>
      </c>
      <c r="K619" s="4">
        <f>INDEX(data,MATCH($D619,prod,0),MATCH(K$1,header,0))</f>
        <v>2.5</v>
      </c>
      <c r="L619" s="5">
        <f>INDEX(data,MATCH($D619,prod,0),MATCH(L$1,header,0))</f>
        <v>33.464999999999996</v>
      </c>
      <c r="M619" s="5">
        <f t="shared" si="18"/>
        <v>33.464999999999996</v>
      </c>
      <c r="N619" t="str">
        <f t="shared" si="19"/>
        <v>Liberica</v>
      </c>
      <c r="O619" t="str" cm="1">
        <f t="array" ref="O619">_xlfn.IFS(J619="M","MEDIUM",J619="D","DARK",J619="L","LIGHT")</f>
        <v>MEDIUM</v>
      </c>
      <c r="P619" t="str">
        <f>_xlfn.XLOOKUP(cofee_orders_table[[#This Row],[Customer ID]],customers!$A$2:$A$1001,customers!$I$2:$I$1001,,0)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INDEX(data,MATCH($D620,prod,0),MATCH(I$1,header,0))</f>
        <v>Exc</v>
      </c>
      <c r="J620" t="str">
        <f>INDEX(data,MATCH($D620,prod,0),MATCH(J$1,header,0))</f>
        <v>D</v>
      </c>
      <c r="K620" s="4">
        <f>INDEX(data,MATCH($D620,prod,0),MATCH(K$1,header,0))</f>
        <v>1</v>
      </c>
      <c r="L620" s="5">
        <f>INDEX(data,MATCH($D620,prod,0),MATCH(L$1,header,0))</f>
        <v>12.15</v>
      </c>
      <c r="M620" s="5">
        <f t="shared" si="18"/>
        <v>72.900000000000006</v>
      </c>
      <c r="N620" t="str">
        <f t="shared" si="19"/>
        <v>Excelsa</v>
      </c>
      <c r="O620" t="str" cm="1">
        <f t="array" ref="O620">_xlfn.IFS(J620="M","MEDIUM",J620="D","DARK",J620="L","LIGHT")</f>
        <v>DARK</v>
      </c>
      <c r="P620" t="str">
        <f>_xlfn.XLOOKUP(cofee_orders_table[[#This Row],[Customer ID]],customers!$A$2:$A$1001,customers!$I$2:$I$1001,,0)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INDEX(data,MATCH($D621,prod,0),MATCH(I$1,header,0))</f>
        <v>Lib</v>
      </c>
      <c r="J621" t="str">
        <f>INDEX(data,MATCH($D621,prod,0),MATCH(J$1,header,0))</f>
        <v>D</v>
      </c>
      <c r="K621" s="4">
        <f>INDEX(data,MATCH($D621,prod,0),MATCH(K$1,header,0))</f>
        <v>0.5</v>
      </c>
      <c r="L621" s="5">
        <f>INDEX(data,MATCH($D621,prod,0),MATCH(L$1,header,0))</f>
        <v>7.77</v>
      </c>
      <c r="M621" s="5">
        <f t="shared" si="18"/>
        <v>15.54</v>
      </c>
      <c r="N621" t="str">
        <f t="shared" si="19"/>
        <v>Liberica</v>
      </c>
      <c r="O621" t="str" cm="1">
        <f t="array" ref="O621">_xlfn.IFS(J621="M","MEDIUM",J621="D","DARK",J621="L","LIGHT")</f>
        <v>DARK</v>
      </c>
      <c r="P621" t="str">
        <f>_xlfn.XLOOKUP(cofee_orders_table[[#This Row],[Customer ID]],customers!$A$2:$A$1001,customers!$I$2:$I$1001,,0)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INDEX(data,MATCH($D622,prod,0),MATCH(I$1,header,0))</f>
        <v>Ara</v>
      </c>
      <c r="J622" t="str">
        <f>INDEX(data,MATCH($D622,prod,0),MATCH(J$1,header,0))</f>
        <v>M</v>
      </c>
      <c r="K622" s="4">
        <f>INDEX(data,MATCH($D622,prod,0),MATCH(K$1,header,0))</f>
        <v>0.2</v>
      </c>
      <c r="L622" s="5">
        <f>INDEX(data,MATCH($D622,prod,0),MATCH(L$1,header,0))</f>
        <v>3.375</v>
      </c>
      <c r="M622" s="5">
        <f t="shared" si="18"/>
        <v>20.25</v>
      </c>
      <c r="N622" t="str">
        <f t="shared" si="19"/>
        <v>Arabica</v>
      </c>
      <c r="O622" t="str" cm="1">
        <f t="array" ref="O622">_xlfn.IFS(J622="M","MEDIUM",J622="D","DARK",J622="L","LIGHT")</f>
        <v>MEDIUM</v>
      </c>
      <c r="P622" t="str">
        <f>_xlfn.XLOOKUP(cofee_orders_table[[#This Row],[Customer ID]],customers!$A$2:$A$1001,customers!$I$2:$I$1001,,0)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INDEX(data,MATCH($D623,prod,0),MATCH(I$1,header,0))</f>
        <v>Ara</v>
      </c>
      <c r="J623" t="str">
        <f>INDEX(data,MATCH($D623,prod,0),MATCH(J$1,header,0))</f>
        <v>L</v>
      </c>
      <c r="K623" s="4">
        <f>INDEX(data,MATCH($D623,prod,0),MATCH(K$1,header,0))</f>
        <v>1</v>
      </c>
      <c r="L623" s="5">
        <f>INDEX(data,MATCH($D623,prod,0),MATCH(L$1,header,0))</f>
        <v>12.95</v>
      </c>
      <c r="M623" s="5">
        <f t="shared" si="18"/>
        <v>77.699999999999989</v>
      </c>
      <c r="N623" t="str">
        <f t="shared" si="19"/>
        <v>Arabica</v>
      </c>
      <c r="O623" t="str" cm="1">
        <f t="array" ref="O623">_xlfn.IFS(J623="M","MEDIUM",J623="D","DARK",J623="L","LIGHT")</f>
        <v>LIGHT</v>
      </c>
      <c r="P623" t="str">
        <f>_xlfn.XLOOKUP(cofee_orders_table[[#This Row],[Customer ID]],customers!$A$2:$A$1001,customers!$I$2:$I$1001,,0)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INDEX(data,MATCH($D624,prod,0),MATCH(I$1,header,0))</f>
        <v>Lib</v>
      </c>
      <c r="J624" t="str">
        <f>INDEX(data,MATCH($D624,prod,0),MATCH(J$1,header,0))</f>
        <v>M</v>
      </c>
      <c r="K624" s="4">
        <f>INDEX(data,MATCH($D624,prod,0),MATCH(K$1,header,0))</f>
        <v>2.5</v>
      </c>
      <c r="L624" s="5">
        <f>INDEX(data,MATCH($D624,prod,0),MATCH(L$1,header,0))</f>
        <v>33.464999999999996</v>
      </c>
      <c r="M624" s="5">
        <f t="shared" si="18"/>
        <v>133.85999999999999</v>
      </c>
      <c r="N624" t="str">
        <f t="shared" si="19"/>
        <v>Liberica</v>
      </c>
      <c r="O624" t="str" cm="1">
        <f t="array" ref="O624">_xlfn.IFS(J624="M","MEDIUM",J624="D","DARK",J624="L","LIGHT")</f>
        <v>MEDIUM</v>
      </c>
      <c r="P624" t="str">
        <f>_xlfn.XLOOKUP(cofee_orders_table[[#This Row],[Customer ID]],customers!$A$2:$A$1001,customers!$I$2:$I$1001,,0)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INDEX(data,MATCH($D625,prod,0),MATCH(I$1,header,0))</f>
        <v>Exc</v>
      </c>
      <c r="J625" t="str">
        <f>INDEX(data,MATCH($D625,prod,0),MATCH(J$1,header,0))</f>
        <v>D</v>
      </c>
      <c r="K625" s="4">
        <f>INDEX(data,MATCH($D625,prod,0),MATCH(K$1,header,0))</f>
        <v>1</v>
      </c>
      <c r="L625" s="5">
        <f>INDEX(data,MATCH($D625,prod,0),MATCH(L$1,header,0))</f>
        <v>12.15</v>
      </c>
      <c r="M625" s="5">
        <f t="shared" si="18"/>
        <v>12.15</v>
      </c>
      <c r="N625" t="str">
        <f t="shared" si="19"/>
        <v>Excelsa</v>
      </c>
      <c r="O625" t="str" cm="1">
        <f t="array" ref="O625">_xlfn.IFS(J625="M","MEDIUM",J625="D","DARK",J625="L","LIGHT")</f>
        <v>DARK</v>
      </c>
      <c r="P625" t="str">
        <f>_xlfn.XLOOKUP(cofee_orders_table[[#This Row],[Customer ID]],customers!$A$2:$A$1001,customers!$I$2:$I$1001,,0)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INDEX(data,MATCH($D626,prod,0),MATCH(I$1,header,0))</f>
        <v>Exc</v>
      </c>
      <c r="J626" t="str">
        <f>INDEX(data,MATCH($D626,prod,0),MATCH(J$1,header,0))</f>
        <v>M</v>
      </c>
      <c r="K626" s="4">
        <f>INDEX(data,MATCH($D626,prod,0),MATCH(K$1,header,0))</f>
        <v>2.5</v>
      </c>
      <c r="L626" s="5">
        <f>INDEX(data,MATCH($D626,prod,0),MATCH(L$1,header,0))</f>
        <v>31.624999999999996</v>
      </c>
      <c r="M626" s="5">
        <f t="shared" si="18"/>
        <v>63.249999999999993</v>
      </c>
      <c r="N626" t="str">
        <f t="shared" si="19"/>
        <v>Excelsa</v>
      </c>
      <c r="O626" t="str" cm="1">
        <f t="array" ref="O626">_xlfn.IFS(J626="M","MEDIUM",J626="D","DARK",J626="L","LIGHT")</f>
        <v>MEDIUM</v>
      </c>
      <c r="P626" t="str">
        <f>_xlfn.XLOOKUP(cofee_orders_table[[#This Row],[Customer ID]],customers!$A$2:$A$1001,customers!$I$2:$I$1001,,0)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INDEX(data,MATCH($D627,prod,0),MATCH(I$1,header,0))</f>
        <v>Rob</v>
      </c>
      <c r="J627" t="str">
        <f>INDEX(data,MATCH($D627,prod,0),MATCH(J$1,header,0))</f>
        <v>L</v>
      </c>
      <c r="K627" s="4">
        <f>INDEX(data,MATCH($D627,prod,0),MATCH(K$1,header,0))</f>
        <v>0.5</v>
      </c>
      <c r="L627" s="5">
        <f>INDEX(data,MATCH($D627,prod,0),MATCH(L$1,header,0))</f>
        <v>7.169999999999999</v>
      </c>
      <c r="M627" s="5">
        <f t="shared" si="18"/>
        <v>35.849999999999994</v>
      </c>
      <c r="N627" t="str">
        <f t="shared" si="19"/>
        <v>Robusta</v>
      </c>
      <c r="O627" t="str" cm="1">
        <f t="array" ref="O627">_xlfn.IFS(J627="M","MEDIUM",J627="D","DARK",J627="L","LIGHT")</f>
        <v>LIGHT</v>
      </c>
      <c r="P627" t="str">
        <f>_xlfn.XLOOKUP(cofee_orders_table[[#This Row],[Customer ID]],customers!$A$2:$A$1001,customers!$I$2:$I$1001,,0)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INDEX(data,MATCH($D628,prod,0),MATCH(I$1,header,0))</f>
        <v>Ara</v>
      </c>
      <c r="J628" t="str">
        <f>INDEX(data,MATCH($D628,prod,0),MATCH(J$1,header,0))</f>
        <v>M</v>
      </c>
      <c r="K628" s="4">
        <f>INDEX(data,MATCH($D628,prod,0),MATCH(K$1,header,0))</f>
        <v>2.5</v>
      </c>
      <c r="L628" s="5">
        <f>INDEX(data,MATCH($D628,prod,0),MATCH(L$1,header,0))</f>
        <v>25.874999999999996</v>
      </c>
      <c r="M628" s="5">
        <f t="shared" si="18"/>
        <v>77.624999999999986</v>
      </c>
      <c r="N628" t="str">
        <f t="shared" si="19"/>
        <v>Arabica</v>
      </c>
      <c r="O628" t="str" cm="1">
        <f t="array" ref="O628">_xlfn.IFS(J628="M","MEDIUM",J628="D","DARK",J628="L","LIGHT")</f>
        <v>MEDIUM</v>
      </c>
      <c r="P628" t="str">
        <f>_xlfn.XLOOKUP(cofee_orders_table[[#This Row],[Customer ID]],customers!$A$2:$A$1001,customers!$I$2:$I$1001,,0)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INDEX(data,MATCH($D629,prod,0),MATCH(I$1,header,0))</f>
        <v>Exc</v>
      </c>
      <c r="J629" t="str">
        <f>INDEX(data,MATCH($D629,prod,0),MATCH(J$1,header,0))</f>
        <v>M</v>
      </c>
      <c r="K629" s="4">
        <f>INDEX(data,MATCH($D629,prod,0),MATCH(K$1,header,0))</f>
        <v>2.5</v>
      </c>
      <c r="L629" s="5">
        <f>INDEX(data,MATCH($D629,prod,0),MATCH(L$1,header,0))</f>
        <v>31.624999999999996</v>
      </c>
      <c r="M629" s="5">
        <f t="shared" si="18"/>
        <v>63.249999999999993</v>
      </c>
      <c r="N629" t="str">
        <f t="shared" si="19"/>
        <v>Excelsa</v>
      </c>
      <c r="O629" t="str" cm="1">
        <f t="array" ref="O629">_xlfn.IFS(J629="M","MEDIUM",J629="D","DARK",J629="L","LIGHT")</f>
        <v>MEDIUM</v>
      </c>
      <c r="P629" t="str">
        <f>_xlfn.XLOOKUP(cofee_orders_table[[#This Row],[Customer ID]],customers!$A$2:$A$1001,customers!$I$2:$I$1001,,0)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INDEX(data,MATCH($D630,prod,0),MATCH(I$1,header,0))</f>
        <v>Exc</v>
      </c>
      <c r="J630" t="str">
        <f>INDEX(data,MATCH($D630,prod,0),MATCH(J$1,header,0))</f>
        <v>L</v>
      </c>
      <c r="K630" s="4">
        <f>INDEX(data,MATCH($D630,prod,0),MATCH(K$1,header,0))</f>
        <v>0.2</v>
      </c>
      <c r="L630" s="5">
        <f>INDEX(data,MATCH($D630,prod,0),MATCH(L$1,header,0))</f>
        <v>4.4550000000000001</v>
      </c>
      <c r="M630" s="5">
        <f t="shared" si="18"/>
        <v>26.73</v>
      </c>
      <c r="N630" t="str">
        <f t="shared" si="19"/>
        <v>Excelsa</v>
      </c>
      <c r="O630" t="str" cm="1">
        <f t="array" ref="O630">_xlfn.IFS(J630="M","MEDIUM",J630="D","DARK",J630="L","LIGHT")</f>
        <v>LIGHT</v>
      </c>
      <c r="P630" t="str">
        <f>_xlfn.XLOOKUP(cofee_orders_table[[#This Row],[Customer ID]],customers!$A$2:$A$1001,customers!$I$2:$I$1001,,0)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INDEX(data,MATCH($D631,prod,0),MATCH(I$1,header,0))</f>
        <v>Lib</v>
      </c>
      <c r="J631" t="str">
        <f>INDEX(data,MATCH($D631,prod,0),MATCH(J$1,header,0))</f>
        <v>D</v>
      </c>
      <c r="K631" s="4">
        <f>INDEX(data,MATCH($D631,prod,0),MATCH(K$1,header,0))</f>
        <v>0.5</v>
      </c>
      <c r="L631" s="5">
        <f>INDEX(data,MATCH($D631,prod,0),MATCH(L$1,header,0))</f>
        <v>7.77</v>
      </c>
      <c r="M631" s="5">
        <f t="shared" si="18"/>
        <v>31.08</v>
      </c>
      <c r="N631" t="str">
        <f t="shared" si="19"/>
        <v>Liberica</v>
      </c>
      <c r="O631" t="str" cm="1">
        <f t="array" ref="O631">_xlfn.IFS(J631="M","MEDIUM",J631="D","DARK",J631="L","LIGHT")</f>
        <v>DARK</v>
      </c>
      <c r="P631" t="str">
        <f>_xlfn.XLOOKUP(cofee_orders_table[[#This Row],[Customer ID]],customers!$A$2:$A$1001,customers!$I$2:$I$1001,,0)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INDEX(data,MATCH($D632,prod,0),MATCH(I$1,header,0))</f>
        <v>Ara</v>
      </c>
      <c r="J632" t="str">
        <f>INDEX(data,MATCH($D632,prod,0),MATCH(J$1,header,0))</f>
        <v>D</v>
      </c>
      <c r="K632" s="4">
        <f>INDEX(data,MATCH($D632,prod,0),MATCH(K$1,header,0))</f>
        <v>0.2</v>
      </c>
      <c r="L632" s="5">
        <f>INDEX(data,MATCH($D632,prod,0),MATCH(L$1,header,0))</f>
        <v>2.9849999999999999</v>
      </c>
      <c r="M632" s="5">
        <f t="shared" si="18"/>
        <v>2.9849999999999999</v>
      </c>
      <c r="N632" t="str">
        <f t="shared" si="19"/>
        <v>Arabica</v>
      </c>
      <c r="O632" t="str" cm="1">
        <f t="array" ref="O632">_xlfn.IFS(J632="M","MEDIUM",J632="D","DARK",J632="L","LIGHT")</f>
        <v>DARK</v>
      </c>
      <c r="P632" t="str">
        <f>_xlfn.XLOOKUP(cofee_orders_table[[#This Row],[Customer ID]],customers!$A$2:$A$1001,customers!$I$2:$I$1001,,0)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INDEX(data,MATCH($D633,prod,0),MATCH(I$1,header,0))</f>
        <v>Rob</v>
      </c>
      <c r="J633" t="str">
        <f>INDEX(data,MATCH($D633,prod,0),MATCH(J$1,header,0))</f>
        <v>D</v>
      </c>
      <c r="K633" s="4">
        <f>INDEX(data,MATCH($D633,prod,0),MATCH(K$1,header,0))</f>
        <v>2.5</v>
      </c>
      <c r="L633" s="5">
        <f>INDEX(data,MATCH($D633,prod,0),MATCH(L$1,header,0))</f>
        <v>20.584999999999997</v>
      </c>
      <c r="M633" s="5">
        <f t="shared" si="18"/>
        <v>102.92499999999998</v>
      </c>
      <c r="N633" t="str">
        <f t="shared" si="19"/>
        <v>Robusta</v>
      </c>
      <c r="O633" t="str" cm="1">
        <f t="array" ref="O633">_xlfn.IFS(J633="M","MEDIUM",J633="D","DARK",J633="L","LIGHT")</f>
        <v>DARK</v>
      </c>
      <c r="P633" t="str">
        <f>_xlfn.XLOOKUP(cofee_orders_table[[#This Row],[Customer ID]],customers!$A$2:$A$1001,customers!$I$2:$I$1001,,0)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INDEX(data,MATCH($D634,prod,0),MATCH(I$1,header,0))</f>
        <v>Exc</v>
      </c>
      <c r="J634" t="str">
        <f>INDEX(data,MATCH($D634,prod,0),MATCH(J$1,header,0))</f>
        <v>L</v>
      </c>
      <c r="K634" s="4">
        <f>INDEX(data,MATCH($D634,prod,0),MATCH(K$1,header,0))</f>
        <v>0.5</v>
      </c>
      <c r="L634" s="5">
        <f>INDEX(data,MATCH($D634,prod,0),MATCH(L$1,header,0))</f>
        <v>8.91</v>
      </c>
      <c r="M634" s="5">
        <f t="shared" si="18"/>
        <v>35.64</v>
      </c>
      <c r="N634" t="str">
        <f t="shared" si="19"/>
        <v>Excelsa</v>
      </c>
      <c r="O634" t="str" cm="1">
        <f t="array" ref="O634">_xlfn.IFS(J634="M","MEDIUM",J634="D","DARK",J634="L","LIGHT")</f>
        <v>LIGHT</v>
      </c>
      <c r="P634" t="str">
        <f>_xlfn.XLOOKUP(cofee_orders_table[[#This Row],[Customer ID]],customers!$A$2:$A$1001,customers!$I$2:$I$1001,,0)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INDEX(data,MATCH($D635,prod,0),MATCH(I$1,header,0))</f>
        <v>Rob</v>
      </c>
      <c r="J635" t="str">
        <f>INDEX(data,MATCH($D635,prod,0),MATCH(J$1,header,0))</f>
        <v>L</v>
      </c>
      <c r="K635" s="4">
        <f>INDEX(data,MATCH($D635,prod,0),MATCH(K$1,header,0))</f>
        <v>1</v>
      </c>
      <c r="L635" s="5">
        <f>INDEX(data,MATCH($D635,prod,0),MATCH(L$1,header,0))</f>
        <v>11.95</v>
      </c>
      <c r="M635" s="5">
        <f t="shared" si="18"/>
        <v>47.8</v>
      </c>
      <c r="N635" t="str">
        <f t="shared" si="19"/>
        <v>Robusta</v>
      </c>
      <c r="O635" t="str" cm="1">
        <f t="array" ref="O635">_xlfn.IFS(J635="M","MEDIUM",J635="D","DARK",J635="L","LIGHT")</f>
        <v>LIGHT</v>
      </c>
      <c r="P635" t="str">
        <f>_xlfn.XLOOKUP(cofee_orders_table[[#This Row],[Customer ID]],customers!$A$2:$A$1001,customers!$I$2:$I$1001,,0)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INDEX(data,MATCH($D636,prod,0),MATCH(I$1,header,0))</f>
        <v>Lib</v>
      </c>
      <c r="J636" t="str">
        <f>INDEX(data,MATCH($D636,prod,0),MATCH(J$1,header,0))</f>
        <v>M</v>
      </c>
      <c r="K636" s="4">
        <f>INDEX(data,MATCH($D636,prod,0),MATCH(K$1,header,0))</f>
        <v>1</v>
      </c>
      <c r="L636" s="5">
        <f>INDEX(data,MATCH($D636,prod,0),MATCH(L$1,header,0))</f>
        <v>14.55</v>
      </c>
      <c r="M636" s="5">
        <f t="shared" si="18"/>
        <v>43.650000000000006</v>
      </c>
      <c r="N636" t="str">
        <f t="shared" si="19"/>
        <v>Liberica</v>
      </c>
      <c r="O636" t="str" cm="1">
        <f t="array" ref="O636">_xlfn.IFS(J636="M","MEDIUM",J636="D","DARK",J636="L","LIGHT")</f>
        <v>MEDIUM</v>
      </c>
      <c r="P636" t="str">
        <f>_xlfn.XLOOKUP(cofee_orders_table[[#This Row],[Customer ID]],customers!$A$2:$A$1001,customers!$I$2:$I$1001,,0)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INDEX(data,MATCH($D637,prod,0),MATCH(I$1,header,0))</f>
        <v>Exc</v>
      </c>
      <c r="J637" t="str">
        <f>INDEX(data,MATCH($D637,prod,0),MATCH(J$1,header,0))</f>
        <v>L</v>
      </c>
      <c r="K637" s="4">
        <f>INDEX(data,MATCH($D637,prod,0),MATCH(K$1,header,0))</f>
        <v>0.5</v>
      </c>
      <c r="L637" s="5">
        <f>INDEX(data,MATCH($D637,prod,0),MATCH(L$1,header,0))</f>
        <v>8.91</v>
      </c>
      <c r="M637" s="5">
        <f t="shared" si="18"/>
        <v>35.64</v>
      </c>
      <c r="N637" t="str">
        <f t="shared" si="19"/>
        <v>Excelsa</v>
      </c>
      <c r="O637" t="str" cm="1">
        <f t="array" ref="O637">_xlfn.IFS(J637="M","MEDIUM",J637="D","DARK",J637="L","LIGHT")</f>
        <v>LIGHT</v>
      </c>
      <c r="P637" t="str">
        <f>_xlfn.XLOOKUP(cofee_orders_table[[#This Row],[Customer ID]],customers!$A$2:$A$1001,customers!$I$2:$I$1001,,0)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INDEX(data,MATCH($D638,prod,0),MATCH(I$1,header,0))</f>
        <v>Lib</v>
      </c>
      <c r="J638" t="str">
        <f>INDEX(data,MATCH($D638,prod,0),MATCH(J$1,header,0))</f>
        <v>L</v>
      </c>
      <c r="K638" s="4">
        <f>INDEX(data,MATCH($D638,prod,0),MATCH(K$1,header,0))</f>
        <v>1</v>
      </c>
      <c r="L638" s="5">
        <f>INDEX(data,MATCH($D638,prod,0),MATCH(L$1,header,0))</f>
        <v>15.85</v>
      </c>
      <c r="M638" s="5">
        <f t="shared" si="18"/>
        <v>95.1</v>
      </c>
      <c r="N638" t="str">
        <f t="shared" si="19"/>
        <v>Liberica</v>
      </c>
      <c r="O638" t="str" cm="1">
        <f t="array" ref="O638">_xlfn.IFS(J638="M","MEDIUM",J638="D","DARK",J638="L","LIGHT")</f>
        <v>LIGHT</v>
      </c>
      <c r="P638" t="str">
        <f>_xlfn.XLOOKUP(cofee_orders_table[[#This Row],[Customer ID]],customers!$A$2:$A$1001,customers!$I$2:$I$1001,,0)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INDEX(data,MATCH($D639,prod,0),MATCH(I$1,header,0))</f>
        <v>Exc</v>
      </c>
      <c r="J639" t="str">
        <f>INDEX(data,MATCH($D639,prod,0),MATCH(J$1,header,0))</f>
        <v>M</v>
      </c>
      <c r="K639" s="4">
        <f>INDEX(data,MATCH($D639,prod,0),MATCH(K$1,header,0))</f>
        <v>2.5</v>
      </c>
      <c r="L639" s="5">
        <f>INDEX(data,MATCH($D639,prod,0),MATCH(L$1,header,0))</f>
        <v>31.624999999999996</v>
      </c>
      <c r="M639" s="5">
        <f t="shared" si="18"/>
        <v>31.624999999999996</v>
      </c>
      <c r="N639" t="str">
        <f t="shared" si="19"/>
        <v>Excelsa</v>
      </c>
      <c r="O639" t="str" cm="1">
        <f t="array" ref="O639">_xlfn.IFS(J639="M","MEDIUM",J639="D","DARK",J639="L","LIGHT")</f>
        <v>MEDIUM</v>
      </c>
      <c r="P639" t="str">
        <f>_xlfn.XLOOKUP(cofee_orders_table[[#This Row],[Customer ID]],customers!$A$2:$A$1001,customers!$I$2:$I$1001,,0)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INDEX(data,MATCH($D640,prod,0),MATCH(I$1,header,0))</f>
        <v>Ara</v>
      </c>
      <c r="J640" t="str">
        <f>INDEX(data,MATCH($D640,prod,0),MATCH(J$1,header,0))</f>
        <v>M</v>
      </c>
      <c r="K640" s="4">
        <f>INDEX(data,MATCH($D640,prod,0),MATCH(K$1,header,0))</f>
        <v>2.5</v>
      </c>
      <c r="L640" s="5">
        <f>INDEX(data,MATCH($D640,prod,0),MATCH(L$1,header,0))</f>
        <v>25.874999999999996</v>
      </c>
      <c r="M640" s="5">
        <f t="shared" si="18"/>
        <v>77.624999999999986</v>
      </c>
      <c r="N640" t="str">
        <f t="shared" si="19"/>
        <v>Arabica</v>
      </c>
      <c r="O640" t="str" cm="1">
        <f t="array" ref="O640">_xlfn.IFS(J640="M","MEDIUM",J640="D","DARK",J640="L","LIGHT")</f>
        <v>MEDIUM</v>
      </c>
      <c r="P640" t="str">
        <f>_xlfn.XLOOKUP(cofee_orders_table[[#This Row],[Customer ID]],customers!$A$2:$A$1001,customers!$I$2:$I$1001,,0)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INDEX(data,MATCH($D641,prod,0),MATCH(I$1,header,0))</f>
        <v>Lib</v>
      </c>
      <c r="J641" t="str">
        <f>INDEX(data,MATCH($D641,prod,0),MATCH(J$1,header,0))</f>
        <v>D</v>
      </c>
      <c r="K641" s="4">
        <f>INDEX(data,MATCH($D641,prod,0),MATCH(K$1,header,0))</f>
        <v>0.2</v>
      </c>
      <c r="L641" s="5">
        <f>INDEX(data,MATCH($D641,prod,0),MATCH(L$1,header,0))</f>
        <v>3.8849999999999998</v>
      </c>
      <c r="M641" s="5">
        <f t="shared" si="18"/>
        <v>3.8849999999999998</v>
      </c>
      <c r="N641" t="str">
        <f t="shared" si="19"/>
        <v>Liberica</v>
      </c>
      <c r="O641" t="str" cm="1">
        <f t="array" ref="O641">_xlfn.IFS(J641="M","MEDIUM",J641="D","DARK",J641="L","LIGHT")</f>
        <v>DARK</v>
      </c>
      <c r="P641" t="str">
        <f>_xlfn.XLOOKUP(cofee_orders_table[[#This Row],[Customer ID]],customers!$A$2:$A$1001,customers!$I$2:$I$1001,,0)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INDEX(data,MATCH($D642,prod,0),MATCH(I$1,header,0))</f>
        <v>Rob</v>
      </c>
      <c r="J642" t="str">
        <f>INDEX(data,MATCH($D642,prod,0),MATCH(J$1,header,0))</f>
        <v>L</v>
      </c>
      <c r="K642" s="4">
        <f>INDEX(data,MATCH($D642,prod,0),MATCH(K$1,header,0))</f>
        <v>2.5</v>
      </c>
      <c r="L642" s="5">
        <f>INDEX(data,MATCH($D642,prod,0),MATCH(L$1,header,0))</f>
        <v>27.484999999999996</v>
      </c>
      <c r="M642" s="5">
        <f t="shared" si="18"/>
        <v>137.42499999999998</v>
      </c>
      <c r="N642" t="str">
        <f t="shared" si="19"/>
        <v>Robusta</v>
      </c>
      <c r="O642" t="str" cm="1">
        <f t="array" ref="O642">_xlfn.IFS(J642="M","MEDIUM",J642="D","DARK",J642="L","LIGHT")</f>
        <v>LIGHT</v>
      </c>
      <c r="P642" t="str">
        <f>_xlfn.XLOOKUP(cofee_orders_table[[#This Row],[Customer ID]],customers!$A$2:$A$1001,customers!$I$2:$I$1001,,0)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INDEX(data,MATCH($D643,prod,0),MATCH(I$1,header,0))</f>
        <v>Rob</v>
      </c>
      <c r="J643" t="str">
        <f>INDEX(data,MATCH($D643,prod,0),MATCH(J$1,header,0))</f>
        <v>L</v>
      </c>
      <c r="K643" s="4">
        <f>INDEX(data,MATCH($D643,prod,0),MATCH(K$1,header,0))</f>
        <v>1</v>
      </c>
      <c r="L643" s="5">
        <f>INDEX(data,MATCH($D643,prod,0),MATCH(L$1,header,0))</f>
        <v>11.95</v>
      </c>
      <c r="M643" s="5">
        <f t="shared" ref="M643:M706" si="20">E643*L643</f>
        <v>35.849999999999994</v>
      </c>
      <c r="N643" t="str">
        <f t="shared" ref="N643:N706" si="21">IF(I643="Rob","Robusta",IF(I643="Exc","Excelsa",IF(I643="Ara","Arabica",IF(I643="Lib","Liberica"))))</f>
        <v>Robusta</v>
      </c>
      <c r="O643" t="str" cm="1">
        <f t="array" ref="O643">_xlfn.IFS(J643="M","MEDIUM",J643="D","DARK",J643="L","LIGHT")</f>
        <v>LIGHT</v>
      </c>
      <c r="P643" t="str">
        <f>_xlfn.XLOOKUP(cofee_orders_table[[#This Row],[Customer ID]],customers!$A$2:$A$1001,customers!$I$2:$I$1001,,0)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INDEX(data,MATCH($D644,prod,0),MATCH(I$1,header,0))</f>
        <v>Exc</v>
      </c>
      <c r="J644" t="str">
        <f>INDEX(data,MATCH($D644,prod,0),MATCH(J$1,header,0))</f>
        <v>M</v>
      </c>
      <c r="K644" s="4">
        <f>INDEX(data,MATCH($D644,prod,0),MATCH(K$1,header,0))</f>
        <v>0.2</v>
      </c>
      <c r="L644" s="5">
        <f>INDEX(data,MATCH($D644,prod,0),MATCH(L$1,header,0))</f>
        <v>4.125</v>
      </c>
      <c r="M644" s="5">
        <f t="shared" si="20"/>
        <v>8.25</v>
      </c>
      <c r="N644" t="str">
        <f t="shared" si="21"/>
        <v>Excelsa</v>
      </c>
      <c r="O644" t="str" cm="1">
        <f t="array" ref="O644">_xlfn.IFS(J644="M","MEDIUM",J644="D","DARK",J644="L","LIGHT")</f>
        <v>MEDIUM</v>
      </c>
      <c r="P644" t="str">
        <f>_xlfn.XLOOKUP(cofee_orders_table[[#This Row],[Customer ID]],customers!$A$2:$A$1001,customers!$I$2:$I$1001,,0)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INDEX(data,MATCH($D645,prod,0),MATCH(I$1,header,0))</f>
        <v>Exc</v>
      </c>
      <c r="J645" t="str">
        <f>INDEX(data,MATCH($D645,prod,0),MATCH(J$1,header,0))</f>
        <v>L</v>
      </c>
      <c r="K645" s="4">
        <f>INDEX(data,MATCH($D645,prod,0),MATCH(K$1,header,0))</f>
        <v>2.5</v>
      </c>
      <c r="L645" s="5">
        <f>INDEX(data,MATCH($D645,prod,0),MATCH(L$1,header,0))</f>
        <v>34.154999999999994</v>
      </c>
      <c r="M645" s="5">
        <f t="shared" si="20"/>
        <v>102.46499999999997</v>
      </c>
      <c r="N645" t="str">
        <f t="shared" si="21"/>
        <v>Excelsa</v>
      </c>
      <c r="O645" t="str" cm="1">
        <f t="array" ref="O645">_xlfn.IFS(J645="M","MEDIUM",J645="D","DARK",J645="L","LIGHT")</f>
        <v>LIGHT</v>
      </c>
      <c r="P645" t="str">
        <f>_xlfn.XLOOKUP(cofee_orders_table[[#This Row],[Customer ID]],customers!$A$2:$A$1001,customers!$I$2:$I$1001,,0)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INDEX(data,MATCH($D646,prod,0),MATCH(I$1,header,0))</f>
        <v>Rob</v>
      </c>
      <c r="J646" t="str">
        <f>INDEX(data,MATCH($D646,prod,0),MATCH(J$1,header,0))</f>
        <v>D</v>
      </c>
      <c r="K646" s="4">
        <f>INDEX(data,MATCH($D646,prod,0),MATCH(K$1,header,0))</f>
        <v>2.5</v>
      </c>
      <c r="L646" s="5">
        <f>INDEX(data,MATCH($D646,prod,0),MATCH(L$1,header,0))</f>
        <v>20.584999999999997</v>
      </c>
      <c r="M646" s="5">
        <f t="shared" si="20"/>
        <v>41.169999999999995</v>
      </c>
      <c r="N646" t="str">
        <f t="shared" si="21"/>
        <v>Robusta</v>
      </c>
      <c r="O646" t="str" cm="1">
        <f t="array" ref="O646">_xlfn.IFS(J646="M","MEDIUM",J646="D","DARK",J646="L","LIGHT")</f>
        <v>DARK</v>
      </c>
      <c r="P646" t="str">
        <f>_xlfn.XLOOKUP(cofee_orders_table[[#This Row],[Customer ID]],customers!$A$2:$A$1001,customers!$I$2:$I$1001,,0)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INDEX(data,MATCH($D647,prod,0),MATCH(I$1,header,0))</f>
        <v>Ara</v>
      </c>
      <c r="J647" t="str">
        <f>INDEX(data,MATCH($D647,prod,0),MATCH(J$1,header,0))</f>
        <v>D</v>
      </c>
      <c r="K647" s="4">
        <f>INDEX(data,MATCH($D647,prod,0),MATCH(K$1,header,0))</f>
        <v>2.5</v>
      </c>
      <c r="L647" s="5">
        <f>INDEX(data,MATCH($D647,prod,0),MATCH(L$1,header,0))</f>
        <v>22.884999999999998</v>
      </c>
      <c r="M647" s="5">
        <f t="shared" si="20"/>
        <v>68.655000000000001</v>
      </c>
      <c r="N647" t="str">
        <f t="shared" si="21"/>
        <v>Arabica</v>
      </c>
      <c r="O647" t="str" cm="1">
        <f t="array" ref="O647">_xlfn.IFS(J647="M","MEDIUM",J647="D","DARK",J647="L","LIGHT")</f>
        <v>DARK</v>
      </c>
      <c r="P647" t="str">
        <f>_xlfn.XLOOKUP(cofee_orders_table[[#This Row],[Customer ID]],customers!$A$2:$A$1001,customers!$I$2:$I$1001,,0)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INDEX(data,MATCH($D648,prod,0),MATCH(I$1,header,0))</f>
        <v>Ara</v>
      </c>
      <c r="J648" t="str">
        <f>INDEX(data,MATCH($D648,prod,0),MATCH(J$1,header,0))</f>
        <v>D</v>
      </c>
      <c r="K648" s="4">
        <f>INDEX(data,MATCH($D648,prod,0),MATCH(K$1,header,0))</f>
        <v>1</v>
      </c>
      <c r="L648" s="5">
        <f>INDEX(data,MATCH($D648,prod,0),MATCH(L$1,header,0))</f>
        <v>9.9499999999999993</v>
      </c>
      <c r="M648" s="5">
        <f t="shared" si="20"/>
        <v>9.9499999999999993</v>
      </c>
      <c r="N648" t="str">
        <f t="shared" si="21"/>
        <v>Arabica</v>
      </c>
      <c r="O648" t="str" cm="1">
        <f t="array" ref="O648">_xlfn.IFS(J648="M","MEDIUM",J648="D","DARK",J648="L","LIGHT")</f>
        <v>DARK</v>
      </c>
      <c r="P648" t="str">
        <f>_xlfn.XLOOKUP(cofee_orders_table[[#This Row],[Customer ID]],customers!$A$2:$A$1001,customers!$I$2:$I$1001,,0)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INDEX(data,MATCH($D649,prod,0),MATCH(I$1,header,0))</f>
        <v>Lib</v>
      </c>
      <c r="J649" t="str">
        <f>INDEX(data,MATCH($D649,prod,0),MATCH(J$1,header,0))</f>
        <v>L</v>
      </c>
      <c r="K649" s="4">
        <f>INDEX(data,MATCH($D649,prod,0),MATCH(K$1,header,0))</f>
        <v>0.5</v>
      </c>
      <c r="L649" s="5">
        <f>INDEX(data,MATCH($D649,prod,0),MATCH(L$1,header,0))</f>
        <v>9.51</v>
      </c>
      <c r="M649" s="5">
        <f t="shared" si="20"/>
        <v>28.53</v>
      </c>
      <c r="N649" t="str">
        <f t="shared" si="21"/>
        <v>Liberica</v>
      </c>
      <c r="O649" t="str" cm="1">
        <f t="array" ref="O649">_xlfn.IFS(J649="M","MEDIUM",J649="D","DARK",J649="L","LIGHT")</f>
        <v>LIGHT</v>
      </c>
      <c r="P649" t="str">
        <f>_xlfn.XLOOKUP(cofee_orders_table[[#This Row],[Customer ID]],customers!$A$2:$A$1001,customers!$I$2:$I$1001,,0)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INDEX(data,MATCH($D650,prod,0),MATCH(I$1,header,0))</f>
        <v>Rob</v>
      </c>
      <c r="J650" t="str">
        <f>INDEX(data,MATCH($D650,prod,0),MATCH(J$1,header,0))</f>
        <v>D</v>
      </c>
      <c r="K650" s="4">
        <f>INDEX(data,MATCH($D650,prod,0),MATCH(K$1,header,0))</f>
        <v>0.2</v>
      </c>
      <c r="L650" s="5">
        <f>INDEX(data,MATCH($D650,prod,0),MATCH(L$1,header,0))</f>
        <v>2.6849999999999996</v>
      </c>
      <c r="M650" s="5">
        <f t="shared" si="20"/>
        <v>16.11</v>
      </c>
      <c r="N650" t="str">
        <f t="shared" si="21"/>
        <v>Robusta</v>
      </c>
      <c r="O650" t="str" cm="1">
        <f t="array" ref="O650">_xlfn.IFS(J650="M","MEDIUM",J650="D","DARK",J650="L","LIGHT")</f>
        <v>DARK</v>
      </c>
      <c r="P650" t="str">
        <f>_xlfn.XLOOKUP(cofee_orders_table[[#This Row],[Customer ID]],customers!$A$2:$A$1001,customers!$I$2:$I$1001,,0)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INDEX(data,MATCH($D651,prod,0),MATCH(I$1,header,0))</f>
        <v>Lib</v>
      </c>
      <c r="J651" t="str">
        <f>INDEX(data,MATCH($D651,prod,0),MATCH(J$1,header,0))</f>
        <v>L</v>
      </c>
      <c r="K651" s="4">
        <f>INDEX(data,MATCH($D651,prod,0),MATCH(K$1,header,0))</f>
        <v>1</v>
      </c>
      <c r="L651" s="5">
        <f>INDEX(data,MATCH($D651,prod,0),MATCH(L$1,header,0))</f>
        <v>15.85</v>
      </c>
      <c r="M651" s="5">
        <f t="shared" si="20"/>
        <v>95.1</v>
      </c>
      <c r="N651" t="str">
        <f t="shared" si="21"/>
        <v>Liberica</v>
      </c>
      <c r="O651" t="str" cm="1">
        <f t="array" ref="O651">_xlfn.IFS(J651="M","MEDIUM",J651="D","DARK",J651="L","LIGHT")</f>
        <v>LIGHT</v>
      </c>
      <c r="P651" t="str">
        <f>_xlfn.XLOOKUP(cofee_orders_table[[#This Row],[Customer ID]],customers!$A$2:$A$1001,customers!$I$2:$I$1001,,0)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INDEX(data,MATCH($D652,prod,0),MATCH(I$1,header,0))</f>
        <v>Rob</v>
      </c>
      <c r="J652" t="str">
        <f>INDEX(data,MATCH($D652,prod,0),MATCH(J$1,header,0))</f>
        <v>D</v>
      </c>
      <c r="K652" s="4">
        <f>INDEX(data,MATCH($D652,prod,0),MATCH(K$1,header,0))</f>
        <v>0.5</v>
      </c>
      <c r="L652" s="5">
        <f>INDEX(data,MATCH($D652,prod,0),MATCH(L$1,header,0))</f>
        <v>5.3699999999999992</v>
      </c>
      <c r="M652" s="5">
        <f t="shared" si="20"/>
        <v>5.3699999999999992</v>
      </c>
      <c r="N652" t="str">
        <f t="shared" si="21"/>
        <v>Robusta</v>
      </c>
      <c r="O652" t="str" cm="1">
        <f t="array" ref="O652">_xlfn.IFS(J652="M","MEDIUM",J652="D","DARK",J652="L","LIGHT")</f>
        <v>DARK</v>
      </c>
      <c r="P652" t="str">
        <f>_xlfn.XLOOKUP(cofee_orders_table[[#This Row],[Customer ID]],customers!$A$2:$A$1001,customers!$I$2:$I$1001,,0)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INDEX(data,MATCH($D653,prod,0),MATCH(I$1,header,0))</f>
        <v>Rob</v>
      </c>
      <c r="J653" t="str">
        <f>INDEX(data,MATCH($D653,prod,0),MATCH(J$1,header,0))</f>
        <v>L</v>
      </c>
      <c r="K653" s="4">
        <f>INDEX(data,MATCH($D653,prod,0),MATCH(K$1,header,0))</f>
        <v>1</v>
      </c>
      <c r="L653" s="5">
        <f>INDEX(data,MATCH($D653,prod,0),MATCH(L$1,header,0))</f>
        <v>11.95</v>
      </c>
      <c r="M653" s="5">
        <f t="shared" si="20"/>
        <v>47.8</v>
      </c>
      <c r="N653" t="str">
        <f t="shared" si="21"/>
        <v>Robusta</v>
      </c>
      <c r="O653" t="str" cm="1">
        <f t="array" ref="O653">_xlfn.IFS(J653="M","MEDIUM",J653="D","DARK",J653="L","LIGHT")</f>
        <v>LIGHT</v>
      </c>
      <c r="P653" t="str">
        <f>_xlfn.XLOOKUP(cofee_orders_table[[#This Row],[Customer ID]],customers!$A$2:$A$1001,customers!$I$2:$I$1001,,0)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INDEX(data,MATCH($D654,prod,0),MATCH(I$1,header,0))</f>
        <v>Lib</v>
      </c>
      <c r="J654" t="str">
        <f>INDEX(data,MATCH($D654,prod,0),MATCH(J$1,header,0))</f>
        <v>L</v>
      </c>
      <c r="K654" s="4">
        <f>INDEX(data,MATCH($D654,prod,0),MATCH(K$1,header,0))</f>
        <v>1</v>
      </c>
      <c r="L654" s="5">
        <f>INDEX(data,MATCH($D654,prod,0),MATCH(L$1,header,0))</f>
        <v>15.85</v>
      </c>
      <c r="M654" s="5">
        <f t="shared" si="20"/>
        <v>63.4</v>
      </c>
      <c r="N654" t="str">
        <f t="shared" si="21"/>
        <v>Liberica</v>
      </c>
      <c r="O654" t="str" cm="1">
        <f t="array" ref="O654">_xlfn.IFS(J654="M","MEDIUM",J654="D","DARK",J654="L","LIGHT")</f>
        <v>LIGHT</v>
      </c>
      <c r="P654" t="str">
        <f>_xlfn.XLOOKUP(cofee_orders_table[[#This Row],[Customer ID]],customers!$A$2:$A$1001,customers!$I$2:$I$1001,,0)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INDEX(data,MATCH($D655,prod,0),MATCH(I$1,header,0))</f>
        <v>Ara</v>
      </c>
      <c r="J655" t="str">
        <f>INDEX(data,MATCH($D655,prod,0),MATCH(J$1,header,0))</f>
        <v>M</v>
      </c>
      <c r="K655" s="4">
        <f>INDEX(data,MATCH($D655,prod,0),MATCH(K$1,header,0))</f>
        <v>2.5</v>
      </c>
      <c r="L655" s="5">
        <f>INDEX(data,MATCH($D655,prod,0),MATCH(L$1,header,0))</f>
        <v>25.874999999999996</v>
      </c>
      <c r="M655" s="5">
        <f t="shared" si="20"/>
        <v>103.49999999999999</v>
      </c>
      <c r="N655" t="str">
        <f t="shared" si="21"/>
        <v>Arabica</v>
      </c>
      <c r="O655" t="str" cm="1">
        <f t="array" ref="O655">_xlfn.IFS(J655="M","MEDIUM",J655="D","DARK",J655="L","LIGHT")</f>
        <v>MEDIUM</v>
      </c>
      <c r="P655" t="str">
        <f>_xlfn.XLOOKUP(cofee_orders_table[[#This Row],[Customer ID]],customers!$A$2:$A$1001,customers!$I$2:$I$1001,,0)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INDEX(data,MATCH($D656,prod,0),MATCH(I$1,header,0))</f>
        <v>Ara</v>
      </c>
      <c r="J656" t="str">
        <f>INDEX(data,MATCH($D656,prod,0),MATCH(J$1,header,0))</f>
        <v>D</v>
      </c>
      <c r="K656" s="4">
        <f>INDEX(data,MATCH($D656,prod,0),MATCH(K$1,header,0))</f>
        <v>2.5</v>
      </c>
      <c r="L656" s="5">
        <f>INDEX(data,MATCH($D656,prod,0),MATCH(L$1,header,0))</f>
        <v>22.884999999999998</v>
      </c>
      <c r="M656" s="5">
        <f t="shared" si="20"/>
        <v>68.655000000000001</v>
      </c>
      <c r="N656" t="str">
        <f t="shared" si="21"/>
        <v>Arabica</v>
      </c>
      <c r="O656" t="str" cm="1">
        <f t="array" ref="O656">_xlfn.IFS(J656="M","MEDIUM",J656="D","DARK",J656="L","LIGHT")</f>
        <v>DARK</v>
      </c>
      <c r="P656" t="str">
        <f>_xlfn.XLOOKUP(cofee_orders_table[[#This Row],[Customer ID]],customers!$A$2:$A$1001,customers!$I$2:$I$1001,,0)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INDEX(data,MATCH($D657,prod,0),MATCH(I$1,header,0))</f>
        <v>Rob</v>
      </c>
      <c r="J657" t="str">
        <f>INDEX(data,MATCH($D657,prod,0),MATCH(J$1,header,0))</f>
        <v>M</v>
      </c>
      <c r="K657" s="4">
        <f>INDEX(data,MATCH($D657,prod,0),MATCH(K$1,header,0))</f>
        <v>2.5</v>
      </c>
      <c r="L657" s="5">
        <f>INDEX(data,MATCH($D657,prod,0),MATCH(L$1,header,0))</f>
        <v>22.884999999999998</v>
      </c>
      <c r="M657" s="5">
        <f t="shared" si="20"/>
        <v>45.769999999999996</v>
      </c>
      <c r="N657" t="str">
        <f t="shared" si="21"/>
        <v>Robusta</v>
      </c>
      <c r="O657" t="str" cm="1">
        <f t="array" ref="O657">_xlfn.IFS(J657="M","MEDIUM",J657="D","DARK",J657="L","LIGHT")</f>
        <v>MEDIUM</v>
      </c>
      <c r="P657" t="str">
        <f>_xlfn.XLOOKUP(cofee_orders_table[[#This Row],[Customer ID]],customers!$A$2:$A$1001,customers!$I$2:$I$1001,,0)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INDEX(data,MATCH($D658,prod,0),MATCH(I$1,header,0))</f>
        <v>Lib</v>
      </c>
      <c r="J658" t="str">
        <f>INDEX(data,MATCH($D658,prod,0),MATCH(J$1,header,0))</f>
        <v>D</v>
      </c>
      <c r="K658" s="4">
        <f>INDEX(data,MATCH($D658,prod,0),MATCH(K$1,header,0))</f>
        <v>1</v>
      </c>
      <c r="L658" s="5">
        <f>INDEX(data,MATCH($D658,prod,0),MATCH(L$1,header,0))</f>
        <v>12.95</v>
      </c>
      <c r="M658" s="5">
        <f t="shared" si="20"/>
        <v>51.8</v>
      </c>
      <c r="N658" t="str">
        <f t="shared" si="21"/>
        <v>Liberica</v>
      </c>
      <c r="O658" t="str" cm="1">
        <f t="array" ref="O658">_xlfn.IFS(J658="M","MEDIUM",J658="D","DARK",J658="L","LIGHT")</f>
        <v>DARK</v>
      </c>
      <c r="P658" t="str">
        <f>_xlfn.XLOOKUP(cofee_orders_table[[#This Row],[Customer ID]],customers!$A$2:$A$1001,customers!$I$2:$I$1001,,0)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INDEX(data,MATCH($D659,prod,0),MATCH(I$1,header,0))</f>
        <v>Ara</v>
      </c>
      <c r="J659" t="str">
        <f>INDEX(data,MATCH($D659,prod,0),MATCH(J$1,header,0))</f>
        <v>M</v>
      </c>
      <c r="K659" s="4">
        <f>INDEX(data,MATCH($D659,prod,0),MATCH(K$1,header,0))</f>
        <v>0.5</v>
      </c>
      <c r="L659" s="5">
        <f>INDEX(data,MATCH($D659,prod,0),MATCH(L$1,header,0))</f>
        <v>6.75</v>
      </c>
      <c r="M659" s="5">
        <f t="shared" si="20"/>
        <v>13.5</v>
      </c>
      <c r="N659" t="str">
        <f t="shared" si="21"/>
        <v>Arabica</v>
      </c>
      <c r="O659" t="str" cm="1">
        <f t="array" ref="O659">_xlfn.IFS(J659="M","MEDIUM",J659="D","DARK",J659="L","LIGHT")</f>
        <v>MEDIUM</v>
      </c>
      <c r="P659" t="str">
        <f>_xlfn.XLOOKUP(cofee_orders_table[[#This Row],[Customer ID]],customers!$A$2:$A$1001,customers!$I$2:$I$1001,,0)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INDEX(data,MATCH($D660,prod,0),MATCH(I$1,header,0))</f>
        <v>Exc</v>
      </c>
      <c r="J660" t="str">
        <f>INDEX(data,MATCH($D660,prod,0),MATCH(J$1,header,0))</f>
        <v>M</v>
      </c>
      <c r="K660" s="4">
        <f>INDEX(data,MATCH($D660,prod,0),MATCH(K$1,header,0))</f>
        <v>0.5</v>
      </c>
      <c r="L660" s="5">
        <f>INDEX(data,MATCH($D660,prod,0),MATCH(L$1,header,0))</f>
        <v>8.25</v>
      </c>
      <c r="M660" s="5">
        <f t="shared" si="20"/>
        <v>24.75</v>
      </c>
      <c r="N660" t="str">
        <f t="shared" si="21"/>
        <v>Excelsa</v>
      </c>
      <c r="O660" t="str" cm="1">
        <f t="array" ref="O660">_xlfn.IFS(J660="M","MEDIUM",J660="D","DARK",J660="L","LIGHT")</f>
        <v>MEDIUM</v>
      </c>
      <c r="P660" t="str">
        <f>_xlfn.XLOOKUP(cofee_orders_table[[#This Row],[Customer ID]],customers!$A$2:$A$1001,customers!$I$2:$I$1001,,0)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INDEX(data,MATCH($D661,prod,0),MATCH(I$1,header,0))</f>
        <v>Ara</v>
      </c>
      <c r="J661" t="str">
        <f>INDEX(data,MATCH($D661,prod,0),MATCH(J$1,header,0))</f>
        <v>D</v>
      </c>
      <c r="K661" s="4">
        <f>INDEX(data,MATCH($D661,prod,0),MATCH(K$1,header,0))</f>
        <v>2.5</v>
      </c>
      <c r="L661" s="5">
        <f>INDEX(data,MATCH($D661,prod,0),MATCH(L$1,header,0))</f>
        <v>22.884999999999998</v>
      </c>
      <c r="M661" s="5">
        <f t="shared" si="20"/>
        <v>45.769999999999996</v>
      </c>
      <c r="N661" t="str">
        <f t="shared" si="21"/>
        <v>Arabica</v>
      </c>
      <c r="O661" t="str" cm="1">
        <f t="array" ref="O661">_xlfn.IFS(J661="M","MEDIUM",J661="D","DARK",J661="L","LIGHT")</f>
        <v>DARK</v>
      </c>
      <c r="P661" t="str">
        <f>_xlfn.XLOOKUP(cofee_orders_table[[#This Row],[Customer ID]],customers!$A$2:$A$1001,customers!$I$2:$I$1001,,0)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INDEX(data,MATCH($D662,prod,0),MATCH(I$1,header,0))</f>
        <v>Exc</v>
      </c>
      <c r="J662" t="str">
        <f>INDEX(data,MATCH($D662,prod,0),MATCH(J$1,header,0))</f>
        <v>L</v>
      </c>
      <c r="K662" s="4">
        <f>INDEX(data,MATCH($D662,prod,0),MATCH(K$1,header,0))</f>
        <v>0.5</v>
      </c>
      <c r="L662" s="5">
        <f>INDEX(data,MATCH($D662,prod,0),MATCH(L$1,header,0))</f>
        <v>8.91</v>
      </c>
      <c r="M662" s="5">
        <f t="shared" si="20"/>
        <v>53.46</v>
      </c>
      <c r="N662" t="str">
        <f t="shared" si="21"/>
        <v>Excelsa</v>
      </c>
      <c r="O662" t="str" cm="1">
        <f t="array" ref="O662">_xlfn.IFS(J662="M","MEDIUM",J662="D","DARK",J662="L","LIGHT")</f>
        <v>LIGHT</v>
      </c>
      <c r="P662" t="str">
        <f>_xlfn.XLOOKUP(cofee_orders_table[[#This Row],[Customer ID]],customers!$A$2:$A$1001,customers!$I$2:$I$1001,,0)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INDEX(data,MATCH($D663,prod,0),MATCH(I$1,header,0))</f>
        <v>Ara</v>
      </c>
      <c r="J663" t="str">
        <f>INDEX(data,MATCH($D663,prod,0),MATCH(J$1,header,0))</f>
        <v>M</v>
      </c>
      <c r="K663" s="4">
        <f>INDEX(data,MATCH($D663,prod,0),MATCH(K$1,header,0))</f>
        <v>0.2</v>
      </c>
      <c r="L663" s="5">
        <f>INDEX(data,MATCH($D663,prod,0),MATCH(L$1,header,0))</f>
        <v>3.375</v>
      </c>
      <c r="M663" s="5">
        <f t="shared" si="20"/>
        <v>20.25</v>
      </c>
      <c r="N663" t="str">
        <f t="shared" si="21"/>
        <v>Arabica</v>
      </c>
      <c r="O663" t="str" cm="1">
        <f t="array" ref="O663">_xlfn.IFS(J663="M","MEDIUM",J663="D","DARK",J663="L","LIGHT")</f>
        <v>MEDIUM</v>
      </c>
      <c r="P663" t="str">
        <f>_xlfn.XLOOKUP(cofee_orders_table[[#This Row],[Customer ID]],customers!$A$2:$A$1001,customers!$I$2:$I$1001,,0)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INDEX(data,MATCH($D664,prod,0),MATCH(I$1,header,0))</f>
        <v>Lib</v>
      </c>
      <c r="J664" t="str">
        <f>INDEX(data,MATCH($D664,prod,0),MATCH(J$1,header,0))</f>
        <v>D</v>
      </c>
      <c r="K664" s="4">
        <f>INDEX(data,MATCH($D664,prod,0),MATCH(K$1,header,0))</f>
        <v>2.5</v>
      </c>
      <c r="L664" s="5">
        <f>INDEX(data,MATCH($D664,prod,0),MATCH(L$1,header,0))</f>
        <v>29.784999999999997</v>
      </c>
      <c r="M664" s="5">
        <f t="shared" si="20"/>
        <v>148.92499999999998</v>
      </c>
      <c r="N664" t="str">
        <f t="shared" si="21"/>
        <v>Liberica</v>
      </c>
      <c r="O664" t="str" cm="1">
        <f t="array" ref="O664">_xlfn.IFS(J664="M","MEDIUM",J664="D","DARK",J664="L","LIGHT")</f>
        <v>DARK</v>
      </c>
      <c r="P664" t="str">
        <f>_xlfn.XLOOKUP(cofee_orders_table[[#This Row],[Customer ID]],customers!$A$2:$A$1001,customers!$I$2:$I$1001,,0)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INDEX(data,MATCH($D665,prod,0),MATCH(I$1,header,0))</f>
        <v>Ara</v>
      </c>
      <c r="J665" t="str">
        <f>INDEX(data,MATCH($D665,prod,0),MATCH(J$1,header,0))</f>
        <v>M</v>
      </c>
      <c r="K665" s="4">
        <f>INDEX(data,MATCH($D665,prod,0),MATCH(K$1,header,0))</f>
        <v>1</v>
      </c>
      <c r="L665" s="5">
        <f>INDEX(data,MATCH($D665,prod,0),MATCH(L$1,header,0))</f>
        <v>11.25</v>
      </c>
      <c r="M665" s="5">
        <f t="shared" si="20"/>
        <v>67.5</v>
      </c>
      <c r="N665" t="str">
        <f t="shared" si="21"/>
        <v>Arabica</v>
      </c>
      <c r="O665" t="str" cm="1">
        <f t="array" ref="O665">_xlfn.IFS(J665="M","MEDIUM",J665="D","DARK",J665="L","LIGHT")</f>
        <v>MEDIUM</v>
      </c>
      <c r="P665" t="str">
        <f>_xlfn.XLOOKUP(cofee_orders_table[[#This Row],[Customer ID]],customers!$A$2:$A$1001,customers!$I$2:$I$1001,,0)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INDEX(data,MATCH($D666,prod,0),MATCH(I$1,header,0))</f>
        <v>Exc</v>
      </c>
      <c r="J666" t="str">
        <f>INDEX(data,MATCH($D666,prod,0),MATCH(J$1,header,0))</f>
        <v>D</v>
      </c>
      <c r="K666" s="4">
        <f>INDEX(data,MATCH($D666,prod,0),MATCH(K$1,header,0))</f>
        <v>1</v>
      </c>
      <c r="L666" s="5">
        <f>INDEX(data,MATCH($D666,prod,0),MATCH(L$1,header,0))</f>
        <v>12.15</v>
      </c>
      <c r="M666" s="5">
        <f t="shared" si="20"/>
        <v>72.900000000000006</v>
      </c>
      <c r="N666" t="str">
        <f t="shared" si="21"/>
        <v>Excelsa</v>
      </c>
      <c r="O666" t="str" cm="1">
        <f t="array" ref="O666">_xlfn.IFS(J666="M","MEDIUM",J666="D","DARK",J666="L","LIGHT")</f>
        <v>DARK</v>
      </c>
      <c r="P666" t="str">
        <f>_xlfn.XLOOKUP(cofee_orders_table[[#This Row],[Customer ID]],customers!$A$2:$A$1001,customers!$I$2:$I$1001,,0)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INDEX(data,MATCH($D667,prod,0),MATCH(I$1,header,0))</f>
        <v>Lib</v>
      </c>
      <c r="J667" t="str">
        <f>INDEX(data,MATCH($D667,prod,0),MATCH(J$1,header,0))</f>
        <v>D</v>
      </c>
      <c r="K667" s="4">
        <f>INDEX(data,MATCH($D667,prod,0),MATCH(K$1,header,0))</f>
        <v>0.2</v>
      </c>
      <c r="L667" s="5">
        <f>INDEX(data,MATCH($D667,prod,0),MATCH(L$1,header,0))</f>
        <v>3.8849999999999998</v>
      </c>
      <c r="M667" s="5">
        <f t="shared" si="20"/>
        <v>7.77</v>
      </c>
      <c r="N667" t="str">
        <f t="shared" si="21"/>
        <v>Liberica</v>
      </c>
      <c r="O667" t="str" cm="1">
        <f t="array" ref="O667">_xlfn.IFS(J667="M","MEDIUM",J667="D","DARK",J667="L","LIGHT")</f>
        <v>DARK</v>
      </c>
      <c r="P667" t="str">
        <f>_xlfn.XLOOKUP(cofee_orders_table[[#This Row],[Customer ID]],customers!$A$2:$A$1001,customers!$I$2:$I$1001,,0)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INDEX(data,MATCH($D668,prod,0),MATCH(I$1,header,0))</f>
        <v>Ara</v>
      </c>
      <c r="J668" t="str">
        <f>INDEX(data,MATCH($D668,prod,0),MATCH(J$1,header,0))</f>
        <v>D</v>
      </c>
      <c r="K668" s="4">
        <f>INDEX(data,MATCH($D668,prod,0),MATCH(K$1,header,0))</f>
        <v>2.5</v>
      </c>
      <c r="L668" s="5">
        <f>INDEX(data,MATCH($D668,prod,0),MATCH(L$1,header,0))</f>
        <v>22.884999999999998</v>
      </c>
      <c r="M668" s="5">
        <f t="shared" si="20"/>
        <v>91.539999999999992</v>
      </c>
      <c r="N668" t="str">
        <f t="shared" si="21"/>
        <v>Arabica</v>
      </c>
      <c r="O668" t="str" cm="1">
        <f t="array" ref="O668">_xlfn.IFS(J668="M","MEDIUM",J668="D","DARK",J668="L","LIGHT")</f>
        <v>DARK</v>
      </c>
      <c r="P668" t="str">
        <f>_xlfn.XLOOKUP(cofee_orders_table[[#This Row],[Customer ID]],customers!$A$2:$A$1001,customers!$I$2:$I$1001,,0)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INDEX(data,MATCH($D669,prod,0),MATCH(I$1,header,0))</f>
        <v>Ara</v>
      </c>
      <c r="J669" t="str">
        <f>INDEX(data,MATCH($D669,prod,0),MATCH(J$1,header,0))</f>
        <v>D</v>
      </c>
      <c r="K669" s="4">
        <f>INDEX(data,MATCH($D669,prod,0),MATCH(K$1,header,0))</f>
        <v>1</v>
      </c>
      <c r="L669" s="5">
        <f>INDEX(data,MATCH($D669,prod,0),MATCH(L$1,header,0))</f>
        <v>9.9499999999999993</v>
      </c>
      <c r="M669" s="5">
        <f t="shared" si="20"/>
        <v>59.699999999999996</v>
      </c>
      <c r="N669" t="str">
        <f t="shared" si="21"/>
        <v>Arabica</v>
      </c>
      <c r="O669" t="str" cm="1">
        <f t="array" ref="O669">_xlfn.IFS(J669="M","MEDIUM",J669="D","DARK",J669="L","LIGHT")</f>
        <v>DARK</v>
      </c>
      <c r="P669" t="str">
        <f>_xlfn.XLOOKUP(cofee_orders_table[[#This Row],[Customer ID]],customers!$A$2:$A$1001,customers!$I$2:$I$1001,,0)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INDEX(data,MATCH($D670,prod,0),MATCH(I$1,header,0))</f>
        <v>Rob</v>
      </c>
      <c r="J670" t="str">
        <f>INDEX(data,MATCH($D670,prod,0),MATCH(J$1,header,0))</f>
        <v>L</v>
      </c>
      <c r="K670" s="4">
        <f>INDEX(data,MATCH($D670,prod,0),MATCH(K$1,header,0))</f>
        <v>2.5</v>
      </c>
      <c r="L670" s="5">
        <f>INDEX(data,MATCH($D670,prod,0),MATCH(L$1,header,0))</f>
        <v>27.484999999999996</v>
      </c>
      <c r="M670" s="5">
        <f t="shared" si="20"/>
        <v>137.42499999999998</v>
      </c>
      <c r="N670" t="str">
        <f t="shared" si="21"/>
        <v>Robusta</v>
      </c>
      <c r="O670" t="str" cm="1">
        <f t="array" ref="O670">_xlfn.IFS(J670="M","MEDIUM",J670="D","DARK",J670="L","LIGHT")</f>
        <v>LIGHT</v>
      </c>
      <c r="P670" t="str">
        <f>_xlfn.XLOOKUP(cofee_orders_table[[#This Row],[Customer ID]],customers!$A$2:$A$1001,customers!$I$2:$I$1001,,0)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INDEX(data,MATCH($D671,prod,0),MATCH(I$1,header,0))</f>
        <v>Lib</v>
      </c>
      <c r="J671" t="str">
        <f>INDEX(data,MATCH($D671,prod,0),MATCH(J$1,header,0))</f>
        <v>M</v>
      </c>
      <c r="K671" s="4">
        <f>INDEX(data,MATCH($D671,prod,0),MATCH(K$1,header,0))</f>
        <v>2.5</v>
      </c>
      <c r="L671" s="5">
        <f>INDEX(data,MATCH($D671,prod,0),MATCH(L$1,header,0))</f>
        <v>33.464999999999996</v>
      </c>
      <c r="M671" s="5">
        <f t="shared" si="20"/>
        <v>66.929999999999993</v>
      </c>
      <c r="N671" t="str">
        <f t="shared" si="21"/>
        <v>Liberica</v>
      </c>
      <c r="O671" t="str" cm="1">
        <f t="array" ref="O671">_xlfn.IFS(J671="M","MEDIUM",J671="D","DARK",J671="L","LIGHT")</f>
        <v>MEDIUM</v>
      </c>
      <c r="P671" t="str">
        <f>_xlfn.XLOOKUP(cofee_orders_table[[#This Row],[Customer ID]],customers!$A$2:$A$1001,customers!$I$2:$I$1001,,0)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INDEX(data,MATCH($D672,prod,0),MATCH(I$1,header,0))</f>
        <v>Lib</v>
      </c>
      <c r="J672" t="str">
        <f>INDEX(data,MATCH($D672,prod,0),MATCH(J$1,header,0))</f>
        <v>M</v>
      </c>
      <c r="K672" s="4">
        <f>INDEX(data,MATCH($D672,prod,0),MATCH(K$1,header,0))</f>
        <v>0.2</v>
      </c>
      <c r="L672" s="5">
        <f>INDEX(data,MATCH($D672,prod,0),MATCH(L$1,header,0))</f>
        <v>4.3650000000000002</v>
      </c>
      <c r="M672" s="5">
        <f t="shared" si="20"/>
        <v>13.095000000000001</v>
      </c>
      <c r="N672" t="str">
        <f t="shared" si="21"/>
        <v>Liberica</v>
      </c>
      <c r="O672" t="str" cm="1">
        <f t="array" ref="O672">_xlfn.IFS(J672="M","MEDIUM",J672="D","DARK",J672="L","LIGHT")</f>
        <v>MEDIUM</v>
      </c>
      <c r="P672" t="str">
        <f>_xlfn.XLOOKUP(cofee_orders_table[[#This Row],[Customer ID]],customers!$A$2:$A$1001,customers!$I$2:$I$1001,,0)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INDEX(data,MATCH($D673,prod,0),MATCH(I$1,header,0))</f>
        <v>Rob</v>
      </c>
      <c r="J673" t="str">
        <f>INDEX(data,MATCH($D673,prod,0),MATCH(J$1,header,0))</f>
        <v>L</v>
      </c>
      <c r="K673" s="4">
        <f>INDEX(data,MATCH($D673,prod,0),MATCH(K$1,header,0))</f>
        <v>1</v>
      </c>
      <c r="L673" s="5">
        <f>INDEX(data,MATCH($D673,prod,0),MATCH(L$1,header,0))</f>
        <v>11.95</v>
      </c>
      <c r="M673" s="5">
        <f t="shared" si="20"/>
        <v>59.75</v>
      </c>
      <c r="N673" t="str">
        <f t="shared" si="21"/>
        <v>Robusta</v>
      </c>
      <c r="O673" t="str" cm="1">
        <f t="array" ref="O673">_xlfn.IFS(J673="M","MEDIUM",J673="D","DARK",J673="L","LIGHT")</f>
        <v>LIGHT</v>
      </c>
      <c r="P673" t="str">
        <f>_xlfn.XLOOKUP(cofee_orders_table[[#This Row],[Customer ID]],customers!$A$2:$A$1001,customers!$I$2:$I$1001,,0)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INDEX(data,MATCH($D674,prod,0),MATCH(I$1,header,0))</f>
        <v>Lib</v>
      </c>
      <c r="J674" t="str">
        <f>INDEX(data,MATCH($D674,prod,0),MATCH(J$1,header,0))</f>
        <v>M</v>
      </c>
      <c r="K674" s="4">
        <f>INDEX(data,MATCH($D674,prod,0),MATCH(K$1,header,0))</f>
        <v>0.5</v>
      </c>
      <c r="L674" s="5">
        <f>INDEX(data,MATCH($D674,prod,0),MATCH(L$1,header,0))</f>
        <v>8.73</v>
      </c>
      <c r="M674" s="5">
        <f t="shared" si="20"/>
        <v>43.650000000000006</v>
      </c>
      <c r="N674" t="str">
        <f t="shared" si="21"/>
        <v>Liberica</v>
      </c>
      <c r="O674" t="str" cm="1">
        <f t="array" ref="O674">_xlfn.IFS(J674="M","MEDIUM",J674="D","DARK",J674="L","LIGHT")</f>
        <v>MEDIUM</v>
      </c>
      <c r="P674" t="str">
        <f>_xlfn.XLOOKUP(cofee_orders_table[[#This Row],[Customer ID]],customers!$A$2:$A$1001,customers!$I$2:$I$1001,,0)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INDEX(data,MATCH($D675,prod,0),MATCH(I$1,header,0))</f>
        <v>Exc</v>
      </c>
      <c r="J675" t="str">
        <f>INDEX(data,MATCH($D675,prod,0),MATCH(J$1,header,0))</f>
        <v>M</v>
      </c>
      <c r="K675" s="4">
        <f>INDEX(data,MATCH($D675,prod,0),MATCH(K$1,header,0))</f>
        <v>1</v>
      </c>
      <c r="L675" s="5">
        <f>INDEX(data,MATCH($D675,prod,0),MATCH(L$1,header,0))</f>
        <v>13.75</v>
      </c>
      <c r="M675" s="5">
        <f t="shared" si="20"/>
        <v>82.5</v>
      </c>
      <c r="N675" t="str">
        <f t="shared" si="21"/>
        <v>Excelsa</v>
      </c>
      <c r="O675" t="str" cm="1">
        <f t="array" ref="O675">_xlfn.IFS(J675="M","MEDIUM",J675="D","DARK",J675="L","LIGHT")</f>
        <v>MEDIUM</v>
      </c>
      <c r="P675" t="str">
        <f>_xlfn.XLOOKUP(cofee_orders_table[[#This Row],[Customer ID]],customers!$A$2:$A$1001,customers!$I$2:$I$1001,,0)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INDEX(data,MATCH($D676,prod,0),MATCH(I$1,header,0))</f>
        <v>Ara</v>
      </c>
      <c r="J676" t="str">
        <f>INDEX(data,MATCH($D676,prod,0),MATCH(J$1,header,0))</f>
        <v>L</v>
      </c>
      <c r="K676" s="4">
        <f>INDEX(data,MATCH($D676,prod,0),MATCH(K$1,header,0))</f>
        <v>2.5</v>
      </c>
      <c r="L676" s="5">
        <f>INDEX(data,MATCH($D676,prod,0),MATCH(L$1,header,0))</f>
        <v>29.784999999999997</v>
      </c>
      <c r="M676" s="5">
        <f t="shared" si="20"/>
        <v>178.70999999999998</v>
      </c>
      <c r="N676" t="str">
        <f t="shared" si="21"/>
        <v>Arabica</v>
      </c>
      <c r="O676" t="str" cm="1">
        <f t="array" ref="O676">_xlfn.IFS(J676="M","MEDIUM",J676="D","DARK",J676="L","LIGHT")</f>
        <v>LIGHT</v>
      </c>
      <c r="P676" t="str">
        <f>_xlfn.XLOOKUP(cofee_orders_table[[#This Row],[Customer ID]],customers!$A$2:$A$1001,customers!$I$2:$I$1001,,0)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INDEX(data,MATCH($D677,prod,0),MATCH(I$1,header,0))</f>
        <v>Lib</v>
      </c>
      <c r="J677" t="str">
        <f>INDEX(data,MATCH($D677,prod,0),MATCH(J$1,header,0))</f>
        <v>D</v>
      </c>
      <c r="K677" s="4">
        <f>INDEX(data,MATCH($D677,prod,0),MATCH(K$1,header,0))</f>
        <v>2.5</v>
      </c>
      <c r="L677" s="5">
        <f>INDEX(data,MATCH($D677,prod,0),MATCH(L$1,header,0))</f>
        <v>29.784999999999997</v>
      </c>
      <c r="M677" s="5">
        <f t="shared" si="20"/>
        <v>119.13999999999999</v>
      </c>
      <c r="N677" t="str">
        <f t="shared" si="21"/>
        <v>Liberica</v>
      </c>
      <c r="O677" t="str" cm="1">
        <f t="array" ref="O677">_xlfn.IFS(J677="M","MEDIUM",J677="D","DARK",J677="L","LIGHT")</f>
        <v>DARK</v>
      </c>
      <c r="P677" t="str">
        <f>_xlfn.XLOOKUP(cofee_orders_table[[#This Row],[Customer ID]],customers!$A$2:$A$1001,customers!$I$2:$I$1001,,0)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INDEX(data,MATCH($D678,prod,0),MATCH(I$1,header,0))</f>
        <v>Lib</v>
      </c>
      <c r="J678" t="str">
        <f>INDEX(data,MATCH($D678,prod,0),MATCH(J$1,header,0))</f>
        <v>L</v>
      </c>
      <c r="K678" s="4">
        <f>INDEX(data,MATCH($D678,prod,0),MATCH(K$1,header,0))</f>
        <v>0.5</v>
      </c>
      <c r="L678" s="5">
        <f>INDEX(data,MATCH($D678,prod,0),MATCH(L$1,header,0))</f>
        <v>9.51</v>
      </c>
      <c r="M678" s="5">
        <f t="shared" si="20"/>
        <v>47.55</v>
      </c>
      <c r="N678" t="str">
        <f t="shared" si="21"/>
        <v>Liberica</v>
      </c>
      <c r="O678" t="str" cm="1">
        <f t="array" ref="O678">_xlfn.IFS(J678="M","MEDIUM",J678="D","DARK",J678="L","LIGHT")</f>
        <v>LIGHT</v>
      </c>
      <c r="P678" t="str">
        <f>_xlfn.XLOOKUP(cofee_orders_table[[#This Row],[Customer ID]],customers!$A$2:$A$1001,customers!$I$2:$I$1001,,0)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INDEX(data,MATCH($D679,prod,0),MATCH(I$1,header,0))</f>
        <v>Lib</v>
      </c>
      <c r="J679" t="str">
        <f>INDEX(data,MATCH($D679,prod,0),MATCH(J$1,header,0))</f>
        <v>M</v>
      </c>
      <c r="K679" s="4">
        <f>INDEX(data,MATCH($D679,prod,0),MATCH(K$1,header,0))</f>
        <v>0.5</v>
      </c>
      <c r="L679" s="5">
        <f>INDEX(data,MATCH($D679,prod,0),MATCH(L$1,header,0))</f>
        <v>8.73</v>
      </c>
      <c r="M679" s="5">
        <f t="shared" si="20"/>
        <v>43.650000000000006</v>
      </c>
      <c r="N679" t="str">
        <f t="shared" si="21"/>
        <v>Liberica</v>
      </c>
      <c r="O679" t="str" cm="1">
        <f t="array" ref="O679">_xlfn.IFS(J679="M","MEDIUM",J679="D","DARK",J679="L","LIGHT")</f>
        <v>MEDIUM</v>
      </c>
      <c r="P679" t="str">
        <f>_xlfn.XLOOKUP(cofee_orders_table[[#This Row],[Customer ID]],customers!$A$2:$A$1001,customers!$I$2:$I$1001,,0)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INDEX(data,MATCH($D680,prod,0),MATCH(I$1,header,0))</f>
        <v>Ara</v>
      </c>
      <c r="J680" t="str">
        <f>INDEX(data,MATCH($D680,prod,0),MATCH(J$1,header,0))</f>
        <v>L</v>
      </c>
      <c r="K680" s="4">
        <f>INDEX(data,MATCH($D680,prod,0),MATCH(K$1,header,0))</f>
        <v>2.5</v>
      </c>
      <c r="L680" s="5">
        <f>INDEX(data,MATCH($D680,prod,0),MATCH(L$1,header,0))</f>
        <v>29.784999999999997</v>
      </c>
      <c r="M680" s="5">
        <f t="shared" si="20"/>
        <v>178.70999999999998</v>
      </c>
      <c r="N680" t="str">
        <f t="shared" si="21"/>
        <v>Arabica</v>
      </c>
      <c r="O680" t="str" cm="1">
        <f t="array" ref="O680">_xlfn.IFS(J680="M","MEDIUM",J680="D","DARK",J680="L","LIGHT")</f>
        <v>LIGHT</v>
      </c>
      <c r="P680" t="str">
        <f>_xlfn.XLOOKUP(cofee_orders_table[[#This Row],[Customer ID]],customers!$A$2:$A$1001,customers!$I$2:$I$1001,,0)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INDEX(data,MATCH($D681,prod,0),MATCH(I$1,header,0))</f>
        <v>Rob</v>
      </c>
      <c r="J681" t="str">
        <f>INDEX(data,MATCH($D681,prod,0),MATCH(J$1,header,0))</f>
        <v>L</v>
      </c>
      <c r="K681" s="4">
        <f>INDEX(data,MATCH($D681,prod,0),MATCH(K$1,header,0))</f>
        <v>2.5</v>
      </c>
      <c r="L681" s="5">
        <f>INDEX(data,MATCH($D681,prod,0),MATCH(L$1,header,0))</f>
        <v>27.484999999999996</v>
      </c>
      <c r="M681" s="5">
        <f t="shared" si="20"/>
        <v>27.484999999999996</v>
      </c>
      <c r="N681" t="str">
        <f t="shared" si="21"/>
        <v>Robusta</v>
      </c>
      <c r="O681" t="str" cm="1">
        <f t="array" ref="O681">_xlfn.IFS(J681="M","MEDIUM",J681="D","DARK",J681="L","LIGHT")</f>
        <v>LIGHT</v>
      </c>
      <c r="P681" t="str">
        <f>_xlfn.XLOOKUP(cofee_orders_table[[#This Row],[Customer ID]],customers!$A$2:$A$1001,customers!$I$2:$I$1001,,0)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INDEX(data,MATCH($D682,prod,0),MATCH(I$1,header,0))</f>
        <v>Ara</v>
      </c>
      <c r="J682" t="str">
        <f>INDEX(data,MATCH($D682,prod,0),MATCH(J$1,header,0))</f>
        <v>M</v>
      </c>
      <c r="K682" s="4">
        <f>INDEX(data,MATCH($D682,prod,0),MATCH(K$1,header,0))</f>
        <v>1</v>
      </c>
      <c r="L682" s="5">
        <f>INDEX(data,MATCH($D682,prod,0),MATCH(L$1,header,0))</f>
        <v>11.25</v>
      </c>
      <c r="M682" s="5">
        <f t="shared" si="20"/>
        <v>56.25</v>
      </c>
      <c r="N682" t="str">
        <f t="shared" si="21"/>
        <v>Arabica</v>
      </c>
      <c r="O682" t="str" cm="1">
        <f t="array" ref="O682">_xlfn.IFS(J682="M","MEDIUM",J682="D","DARK",J682="L","LIGHT")</f>
        <v>MEDIUM</v>
      </c>
      <c r="P682" t="str">
        <f>_xlfn.XLOOKUP(cofee_orders_table[[#This Row],[Customer ID]],customers!$A$2:$A$1001,customers!$I$2:$I$1001,,0)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INDEX(data,MATCH($D683,prod,0),MATCH(I$1,header,0))</f>
        <v>Lib</v>
      </c>
      <c r="J683" t="str">
        <f>INDEX(data,MATCH($D683,prod,0),MATCH(J$1,header,0))</f>
        <v>L</v>
      </c>
      <c r="K683" s="4">
        <f>INDEX(data,MATCH($D683,prod,0),MATCH(K$1,header,0))</f>
        <v>0.2</v>
      </c>
      <c r="L683" s="5">
        <f>INDEX(data,MATCH($D683,prod,0),MATCH(L$1,header,0))</f>
        <v>4.7549999999999999</v>
      </c>
      <c r="M683" s="5">
        <f t="shared" si="20"/>
        <v>9.51</v>
      </c>
      <c r="N683" t="str">
        <f t="shared" si="21"/>
        <v>Liberica</v>
      </c>
      <c r="O683" t="str" cm="1">
        <f t="array" ref="O683">_xlfn.IFS(J683="M","MEDIUM",J683="D","DARK",J683="L","LIGHT")</f>
        <v>LIGHT</v>
      </c>
      <c r="P683" t="str">
        <f>_xlfn.XLOOKUP(cofee_orders_table[[#This Row],[Customer ID]],customers!$A$2:$A$1001,customers!$I$2:$I$1001,,0)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INDEX(data,MATCH($D684,prod,0),MATCH(I$1,header,0))</f>
        <v>Exc</v>
      </c>
      <c r="J684" t="str">
        <f>INDEX(data,MATCH($D684,prod,0),MATCH(J$1,header,0))</f>
        <v>M</v>
      </c>
      <c r="K684" s="4">
        <f>INDEX(data,MATCH($D684,prod,0),MATCH(K$1,header,0))</f>
        <v>0.2</v>
      </c>
      <c r="L684" s="5">
        <f>INDEX(data,MATCH($D684,prod,0),MATCH(L$1,header,0))</f>
        <v>4.125</v>
      </c>
      <c r="M684" s="5">
        <f t="shared" si="20"/>
        <v>8.25</v>
      </c>
      <c r="N684" t="str">
        <f t="shared" si="21"/>
        <v>Excelsa</v>
      </c>
      <c r="O684" t="str" cm="1">
        <f t="array" ref="O684">_xlfn.IFS(J684="M","MEDIUM",J684="D","DARK",J684="L","LIGHT")</f>
        <v>MEDIUM</v>
      </c>
      <c r="P684" t="str">
        <f>_xlfn.XLOOKUP(cofee_orders_table[[#This Row],[Customer ID]],customers!$A$2:$A$1001,customers!$I$2:$I$1001,,0)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INDEX(data,MATCH($D685,prod,0),MATCH(I$1,header,0))</f>
        <v>Lib</v>
      </c>
      <c r="J685" t="str">
        <f>INDEX(data,MATCH($D685,prod,0),MATCH(J$1,header,0))</f>
        <v>D</v>
      </c>
      <c r="K685" s="4">
        <f>INDEX(data,MATCH($D685,prod,0),MATCH(K$1,header,0))</f>
        <v>0.5</v>
      </c>
      <c r="L685" s="5">
        <f>INDEX(data,MATCH($D685,prod,0),MATCH(L$1,header,0))</f>
        <v>7.77</v>
      </c>
      <c r="M685" s="5">
        <f t="shared" si="20"/>
        <v>46.62</v>
      </c>
      <c r="N685" t="str">
        <f t="shared" si="21"/>
        <v>Liberica</v>
      </c>
      <c r="O685" t="str" cm="1">
        <f t="array" ref="O685">_xlfn.IFS(J685="M","MEDIUM",J685="D","DARK",J685="L","LIGHT")</f>
        <v>DARK</v>
      </c>
      <c r="P685" t="str">
        <f>_xlfn.XLOOKUP(cofee_orders_table[[#This Row],[Customer ID]],customers!$A$2:$A$1001,customers!$I$2:$I$1001,,0)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INDEX(data,MATCH($D686,prod,0),MATCH(I$1,header,0))</f>
        <v>Rob</v>
      </c>
      <c r="J686" t="str">
        <f>INDEX(data,MATCH($D686,prod,0),MATCH(J$1,header,0))</f>
        <v>L</v>
      </c>
      <c r="K686" s="4">
        <f>INDEX(data,MATCH($D686,prod,0),MATCH(K$1,header,0))</f>
        <v>1</v>
      </c>
      <c r="L686" s="5">
        <f>INDEX(data,MATCH($D686,prod,0),MATCH(L$1,header,0))</f>
        <v>11.95</v>
      </c>
      <c r="M686" s="5">
        <f t="shared" si="20"/>
        <v>71.699999999999989</v>
      </c>
      <c r="N686" t="str">
        <f t="shared" si="21"/>
        <v>Robusta</v>
      </c>
      <c r="O686" t="str" cm="1">
        <f t="array" ref="O686">_xlfn.IFS(J686="M","MEDIUM",J686="D","DARK",J686="L","LIGHT")</f>
        <v>LIGHT</v>
      </c>
      <c r="P686" t="str">
        <f>_xlfn.XLOOKUP(cofee_orders_table[[#This Row],[Customer ID]],customers!$A$2:$A$1001,customers!$I$2:$I$1001,,0)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INDEX(data,MATCH($D687,prod,0),MATCH(I$1,header,0))</f>
        <v>Lib</v>
      </c>
      <c r="J687" t="str">
        <f>INDEX(data,MATCH($D687,prod,0),MATCH(J$1,header,0))</f>
        <v>L</v>
      </c>
      <c r="K687" s="4">
        <f>INDEX(data,MATCH($D687,prod,0),MATCH(K$1,header,0))</f>
        <v>2.5</v>
      </c>
      <c r="L687" s="5">
        <f>INDEX(data,MATCH($D687,prod,0),MATCH(L$1,header,0))</f>
        <v>36.454999999999998</v>
      </c>
      <c r="M687" s="5">
        <f t="shared" si="20"/>
        <v>72.91</v>
      </c>
      <c r="N687" t="str">
        <f t="shared" si="21"/>
        <v>Liberica</v>
      </c>
      <c r="O687" t="str" cm="1">
        <f t="array" ref="O687">_xlfn.IFS(J687="M","MEDIUM",J687="D","DARK",J687="L","LIGHT")</f>
        <v>LIGHT</v>
      </c>
      <c r="P687" t="str">
        <f>_xlfn.XLOOKUP(cofee_orders_table[[#This Row],[Customer ID]],customers!$A$2:$A$1001,customers!$I$2:$I$1001,,0)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INDEX(data,MATCH($D688,prod,0),MATCH(I$1,header,0))</f>
        <v>Rob</v>
      </c>
      <c r="J688" t="str">
        <f>INDEX(data,MATCH($D688,prod,0),MATCH(J$1,header,0))</f>
        <v>D</v>
      </c>
      <c r="K688" s="4">
        <f>INDEX(data,MATCH($D688,prod,0),MATCH(K$1,header,0))</f>
        <v>0.2</v>
      </c>
      <c r="L688" s="5">
        <f>INDEX(data,MATCH($D688,prod,0),MATCH(L$1,header,0))</f>
        <v>2.6849999999999996</v>
      </c>
      <c r="M688" s="5">
        <f t="shared" si="20"/>
        <v>8.0549999999999997</v>
      </c>
      <c r="N688" t="str">
        <f t="shared" si="21"/>
        <v>Robusta</v>
      </c>
      <c r="O688" t="str" cm="1">
        <f t="array" ref="O688">_xlfn.IFS(J688="M","MEDIUM",J688="D","DARK",J688="L","LIGHT")</f>
        <v>DARK</v>
      </c>
      <c r="P688" t="str">
        <f>_xlfn.XLOOKUP(cofee_orders_table[[#This Row],[Customer ID]],customers!$A$2:$A$1001,customers!$I$2:$I$1001,,0)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INDEX(data,MATCH($D689,prod,0),MATCH(I$1,header,0))</f>
        <v>Exc</v>
      </c>
      <c r="J689" t="str">
        <f>INDEX(data,MATCH($D689,prod,0),MATCH(J$1,header,0))</f>
        <v>M</v>
      </c>
      <c r="K689" s="4">
        <f>INDEX(data,MATCH($D689,prod,0),MATCH(K$1,header,0))</f>
        <v>0.5</v>
      </c>
      <c r="L689" s="5">
        <f>INDEX(data,MATCH($D689,prod,0),MATCH(L$1,header,0))</f>
        <v>8.25</v>
      </c>
      <c r="M689" s="5">
        <f t="shared" si="20"/>
        <v>16.5</v>
      </c>
      <c r="N689" t="str">
        <f t="shared" si="21"/>
        <v>Excelsa</v>
      </c>
      <c r="O689" t="str" cm="1">
        <f t="array" ref="O689">_xlfn.IFS(J689="M","MEDIUM",J689="D","DARK",J689="L","LIGHT")</f>
        <v>MEDIUM</v>
      </c>
      <c r="P689" t="str">
        <f>_xlfn.XLOOKUP(cofee_orders_table[[#This Row],[Customer ID]],customers!$A$2:$A$1001,customers!$I$2:$I$1001,,0)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INDEX(data,MATCH($D690,prod,0),MATCH(I$1,header,0))</f>
        <v>Ara</v>
      </c>
      <c r="J690" t="str">
        <f>INDEX(data,MATCH($D690,prod,0),MATCH(J$1,header,0))</f>
        <v>L</v>
      </c>
      <c r="K690" s="4">
        <f>INDEX(data,MATCH($D690,prod,0),MATCH(K$1,header,0))</f>
        <v>1</v>
      </c>
      <c r="L690" s="5">
        <f>INDEX(data,MATCH($D690,prod,0),MATCH(L$1,header,0))</f>
        <v>12.95</v>
      </c>
      <c r="M690" s="5">
        <f t="shared" si="20"/>
        <v>64.75</v>
      </c>
      <c r="N690" t="str">
        <f t="shared" si="21"/>
        <v>Arabica</v>
      </c>
      <c r="O690" t="str" cm="1">
        <f t="array" ref="O690">_xlfn.IFS(J690="M","MEDIUM",J690="D","DARK",J690="L","LIGHT")</f>
        <v>LIGHT</v>
      </c>
      <c r="P690" t="str">
        <f>_xlfn.XLOOKUP(cofee_orders_table[[#This Row],[Customer ID]],customers!$A$2:$A$1001,customers!$I$2:$I$1001,,0)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INDEX(data,MATCH($D691,prod,0),MATCH(I$1,header,0))</f>
        <v>Ara</v>
      </c>
      <c r="J691" t="str">
        <f>INDEX(data,MATCH($D691,prod,0),MATCH(J$1,header,0))</f>
        <v>M</v>
      </c>
      <c r="K691" s="4">
        <f>INDEX(data,MATCH($D691,prod,0),MATCH(K$1,header,0))</f>
        <v>0.5</v>
      </c>
      <c r="L691" s="5">
        <f>INDEX(data,MATCH($D691,prod,0),MATCH(L$1,header,0))</f>
        <v>6.75</v>
      </c>
      <c r="M691" s="5">
        <f t="shared" si="20"/>
        <v>33.75</v>
      </c>
      <c r="N691" t="str">
        <f t="shared" si="21"/>
        <v>Arabica</v>
      </c>
      <c r="O691" t="str" cm="1">
        <f t="array" ref="O691">_xlfn.IFS(J691="M","MEDIUM",J691="D","DARK",J691="L","LIGHT")</f>
        <v>MEDIUM</v>
      </c>
      <c r="P691" t="str">
        <f>_xlfn.XLOOKUP(cofee_orders_table[[#This Row],[Customer ID]],customers!$A$2:$A$1001,customers!$I$2:$I$1001,,0)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INDEX(data,MATCH($D692,prod,0),MATCH(I$1,header,0))</f>
        <v>Lib</v>
      </c>
      <c r="J692" t="str">
        <f>INDEX(data,MATCH($D692,prod,0),MATCH(J$1,header,0))</f>
        <v>D</v>
      </c>
      <c r="K692" s="4">
        <f>INDEX(data,MATCH($D692,prod,0),MATCH(K$1,header,0))</f>
        <v>2.5</v>
      </c>
      <c r="L692" s="5">
        <f>INDEX(data,MATCH($D692,prod,0),MATCH(L$1,header,0))</f>
        <v>29.784999999999997</v>
      </c>
      <c r="M692" s="5">
        <f t="shared" si="20"/>
        <v>178.70999999999998</v>
      </c>
      <c r="N692" t="str">
        <f t="shared" si="21"/>
        <v>Liberica</v>
      </c>
      <c r="O692" t="str" cm="1">
        <f t="array" ref="O692">_xlfn.IFS(J692="M","MEDIUM",J692="D","DARK",J692="L","LIGHT")</f>
        <v>DARK</v>
      </c>
      <c r="P692" t="str">
        <f>_xlfn.XLOOKUP(cofee_orders_table[[#This Row],[Customer ID]],customers!$A$2:$A$1001,customers!$I$2:$I$1001,,0)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INDEX(data,MATCH($D693,prod,0),MATCH(I$1,header,0))</f>
        <v>Ara</v>
      </c>
      <c r="J693" t="str">
        <f>INDEX(data,MATCH($D693,prod,0),MATCH(J$1,header,0))</f>
        <v>M</v>
      </c>
      <c r="K693" s="4">
        <f>INDEX(data,MATCH($D693,prod,0),MATCH(K$1,header,0))</f>
        <v>1</v>
      </c>
      <c r="L693" s="5">
        <f>INDEX(data,MATCH($D693,prod,0),MATCH(L$1,header,0))</f>
        <v>11.25</v>
      </c>
      <c r="M693" s="5">
        <f t="shared" si="20"/>
        <v>22.5</v>
      </c>
      <c r="N693" t="str">
        <f t="shared" si="21"/>
        <v>Arabica</v>
      </c>
      <c r="O693" t="str" cm="1">
        <f t="array" ref="O693">_xlfn.IFS(J693="M","MEDIUM",J693="D","DARK",J693="L","LIGHT")</f>
        <v>MEDIUM</v>
      </c>
      <c r="P693" t="str">
        <f>_xlfn.XLOOKUP(cofee_orders_table[[#This Row],[Customer ID]],customers!$A$2:$A$1001,customers!$I$2:$I$1001,,0)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INDEX(data,MATCH($D694,prod,0),MATCH(I$1,header,0))</f>
        <v>Lib</v>
      </c>
      <c r="J694" t="str">
        <f>INDEX(data,MATCH($D694,prod,0),MATCH(J$1,header,0))</f>
        <v>D</v>
      </c>
      <c r="K694" s="4">
        <f>INDEX(data,MATCH($D694,prod,0),MATCH(K$1,header,0))</f>
        <v>1</v>
      </c>
      <c r="L694" s="5">
        <f>INDEX(data,MATCH($D694,prod,0),MATCH(L$1,header,0))</f>
        <v>12.95</v>
      </c>
      <c r="M694" s="5">
        <f t="shared" si="20"/>
        <v>12.95</v>
      </c>
      <c r="N694" t="str">
        <f t="shared" si="21"/>
        <v>Liberica</v>
      </c>
      <c r="O694" t="str" cm="1">
        <f t="array" ref="O694">_xlfn.IFS(J694="M","MEDIUM",J694="D","DARK",J694="L","LIGHT")</f>
        <v>DARK</v>
      </c>
      <c r="P694" t="str">
        <f>_xlfn.XLOOKUP(cofee_orders_table[[#This Row],[Customer ID]],customers!$A$2:$A$1001,customers!$I$2:$I$1001,,0)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INDEX(data,MATCH($D695,prod,0),MATCH(I$1,header,0))</f>
        <v>Ara</v>
      </c>
      <c r="J695" t="str">
        <f>INDEX(data,MATCH($D695,prod,0),MATCH(J$1,header,0))</f>
        <v>M</v>
      </c>
      <c r="K695" s="4">
        <f>INDEX(data,MATCH($D695,prod,0),MATCH(K$1,header,0))</f>
        <v>2.5</v>
      </c>
      <c r="L695" s="5">
        <f>INDEX(data,MATCH($D695,prod,0),MATCH(L$1,header,0))</f>
        <v>25.874999999999996</v>
      </c>
      <c r="M695" s="5">
        <f t="shared" si="20"/>
        <v>51.749999999999993</v>
      </c>
      <c r="N695" t="str">
        <f t="shared" si="21"/>
        <v>Arabica</v>
      </c>
      <c r="O695" t="str" cm="1">
        <f t="array" ref="O695">_xlfn.IFS(J695="M","MEDIUM",J695="D","DARK",J695="L","LIGHT")</f>
        <v>MEDIUM</v>
      </c>
      <c r="P695" t="str">
        <f>_xlfn.XLOOKUP(cofee_orders_table[[#This Row],[Customer ID]],customers!$A$2:$A$1001,customers!$I$2:$I$1001,,0)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INDEX(data,MATCH($D696,prod,0),MATCH(I$1,header,0))</f>
        <v>Exc</v>
      </c>
      <c r="J696" t="str">
        <f>INDEX(data,MATCH($D696,prod,0),MATCH(J$1,header,0))</f>
        <v>D</v>
      </c>
      <c r="K696" s="4">
        <f>INDEX(data,MATCH($D696,prod,0),MATCH(K$1,header,0))</f>
        <v>0.5</v>
      </c>
      <c r="L696" s="5">
        <f>INDEX(data,MATCH($D696,prod,0),MATCH(L$1,header,0))</f>
        <v>7.29</v>
      </c>
      <c r="M696" s="5">
        <f t="shared" si="20"/>
        <v>36.450000000000003</v>
      </c>
      <c r="N696" t="str">
        <f t="shared" si="21"/>
        <v>Excelsa</v>
      </c>
      <c r="O696" t="str" cm="1">
        <f t="array" ref="O696">_xlfn.IFS(J696="M","MEDIUM",J696="D","DARK",J696="L","LIGHT")</f>
        <v>DARK</v>
      </c>
      <c r="P696" t="str">
        <f>_xlfn.XLOOKUP(cofee_orders_table[[#This Row],[Customer ID]],customers!$A$2:$A$1001,customers!$I$2:$I$1001,,0)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INDEX(data,MATCH($D697,prod,0),MATCH(I$1,header,0))</f>
        <v>Lib</v>
      </c>
      <c r="J697" t="str">
        <f>INDEX(data,MATCH($D697,prod,0),MATCH(J$1,header,0))</f>
        <v>L</v>
      </c>
      <c r="K697" s="4">
        <f>INDEX(data,MATCH($D697,prod,0),MATCH(K$1,header,0))</f>
        <v>2.5</v>
      </c>
      <c r="L697" s="5">
        <f>INDEX(data,MATCH($D697,prod,0),MATCH(L$1,header,0))</f>
        <v>36.454999999999998</v>
      </c>
      <c r="M697" s="5">
        <f t="shared" si="20"/>
        <v>182.27499999999998</v>
      </c>
      <c r="N697" t="str">
        <f t="shared" si="21"/>
        <v>Liberica</v>
      </c>
      <c r="O697" t="str" cm="1">
        <f t="array" ref="O697">_xlfn.IFS(J697="M","MEDIUM",J697="D","DARK",J697="L","LIGHT")</f>
        <v>LIGHT</v>
      </c>
      <c r="P697" t="str">
        <f>_xlfn.XLOOKUP(cofee_orders_table[[#This Row],[Customer ID]],customers!$A$2:$A$1001,customers!$I$2:$I$1001,,0)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INDEX(data,MATCH($D698,prod,0),MATCH(I$1,header,0))</f>
        <v>Lib</v>
      </c>
      <c r="J698" t="str">
        <f>INDEX(data,MATCH($D698,prod,0),MATCH(J$1,header,0))</f>
        <v>D</v>
      </c>
      <c r="K698" s="4">
        <f>INDEX(data,MATCH($D698,prod,0),MATCH(K$1,header,0))</f>
        <v>0.5</v>
      </c>
      <c r="L698" s="5">
        <f>INDEX(data,MATCH($D698,prod,0),MATCH(L$1,header,0))</f>
        <v>7.77</v>
      </c>
      <c r="M698" s="5">
        <f t="shared" si="20"/>
        <v>31.08</v>
      </c>
      <c r="N698" t="str">
        <f t="shared" si="21"/>
        <v>Liberica</v>
      </c>
      <c r="O698" t="str" cm="1">
        <f t="array" ref="O698">_xlfn.IFS(J698="M","MEDIUM",J698="D","DARK",J698="L","LIGHT")</f>
        <v>DARK</v>
      </c>
      <c r="P698" t="str">
        <f>_xlfn.XLOOKUP(cofee_orders_table[[#This Row],[Customer ID]],customers!$A$2:$A$1001,customers!$I$2:$I$1001,,0)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INDEX(data,MATCH($D699,prod,0),MATCH(I$1,header,0))</f>
        <v>Ara</v>
      </c>
      <c r="J699" t="str">
        <f>INDEX(data,MATCH($D699,prod,0),MATCH(J$1,header,0))</f>
        <v>M</v>
      </c>
      <c r="K699" s="4">
        <f>INDEX(data,MATCH($D699,prod,0),MATCH(K$1,header,0))</f>
        <v>0.5</v>
      </c>
      <c r="L699" s="5">
        <f>INDEX(data,MATCH($D699,prod,0),MATCH(L$1,header,0))</f>
        <v>6.75</v>
      </c>
      <c r="M699" s="5">
        <f t="shared" si="20"/>
        <v>20.25</v>
      </c>
      <c r="N699" t="str">
        <f t="shared" si="21"/>
        <v>Arabica</v>
      </c>
      <c r="O699" t="str" cm="1">
        <f t="array" ref="O699">_xlfn.IFS(J699="M","MEDIUM",J699="D","DARK",J699="L","LIGHT")</f>
        <v>MEDIUM</v>
      </c>
      <c r="P699" t="str">
        <f>_xlfn.XLOOKUP(cofee_orders_table[[#This Row],[Customer ID]],customers!$A$2:$A$1001,customers!$I$2:$I$1001,,0)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INDEX(data,MATCH($D700,prod,0),MATCH(I$1,header,0))</f>
        <v>Lib</v>
      </c>
      <c r="J700" t="str">
        <f>INDEX(data,MATCH($D700,prod,0),MATCH(J$1,header,0))</f>
        <v>D</v>
      </c>
      <c r="K700" s="4">
        <f>INDEX(data,MATCH($D700,prod,0),MATCH(K$1,header,0))</f>
        <v>1</v>
      </c>
      <c r="L700" s="5">
        <f>INDEX(data,MATCH($D700,prod,0),MATCH(L$1,header,0))</f>
        <v>12.95</v>
      </c>
      <c r="M700" s="5">
        <f t="shared" si="20"/>
        <v>25.9</v>
      </c>
      <c r="N700" t="str">
        <f t="shared" si="21"/>
        <v>Liberica</v>
      </c>
      <c r="O700" t="str" cm="1">
        <f t="array" ref="O700">_xlfn.IFS(J700="M","MEDIUM",J700="D","DARK",J700="L","LIGHT")</f>
        <v>DARK</v>
      </c>
      <c r="P700" t="str">
        <f>_xlfn.XLOOKUP(cofee_orders_table[[#This Row],[Customer ID]],customers!$A$2:$A$1001,customers!$I$2:$I$1001,,0)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INDEX(data,MATCH($D701,prod,0),MATCH(I$1,header,0))</f>
        <v>Ara</v>
      </c>
      <c r="J701" t="str">
        <f>INDEX(data,MATCH($D701,prod,0),MATCH(J$1,header,0))</f>
        <v>D</v>
      </c>
      <c r="K701" s="4">
        <f>INDEX(data,MATCH($D701,prod,0),MATCH(K$1,header,0))</f>
        <v>0.5</v>
      </c>
      <c r="L701" s="5">
        <f>INDEX(data,MATCH($D701,prod,0),MATCH(L$1,header,0))</f>
        <v>5.97</v>
      </c>
      <c r="M701" s="5">
        <f t="shared" si="20"/>
        <v>23.88</v>
      </c>
      <c r="N701" t="str">
        <f t="shared" si="21"/>
        <v>Arabica</v>
      </c>
      <c r="O701" t="str" cm="1">
        <f t="array" ref="O701">_xlfn.IFS(J701="M","MEDIUM",J701="D","DARK",J701="L","LIGHT")</f>
        <v>DARK</v>
      </c>
      <c r="P701" t="str">
        <f>_xlfn.XLOOKUP(cofee_orders_table[[#This Row],[Customer ID]],customers!$A$2:$A$1001,customers!$I$2:$I$1001,,0)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INDEX(data,MATCH($D702,prod,0),MATCH(I$1,header,0))</f>
        <v>Lib</v>
      </c>
      <c r="J702" t="str">
        <f>INDEX(data,MATCH($D702,prod,0),MATCH(J$1,header,0))</f>
        <v>L</v>
      </c>
      <c r="K702" s="4">
        <f>INDEX(data,MATCH($D702,prod,0),MATCH(K$1,header,0))</f>
        <v>0.5</v>
      </c>
      <c r="L702" s="5">
        <f>INDEX(data,MATCH($D702,prod,0),MATCH(L$1,header,0))</f>
        <v>9.51</v>
      </c>
      <c r="M702" s="5">
        <f t="shared" si="20"/>
        <v>19.02</v>
      </c>
      <c r="N702" t="str">
        <f t="shared" si="21"/>
        <v>Liberica</v>
      </c>
      <c r="O702" t="str" cm="1">
        <f t="array" ref="O702">_xlfn.IFS(J702="M","MEDIUM",J702="D","DARK",J702="L","LIGHT")</f>
        <v>LIGHT</v>
      </c>
      <c r="P702" t="str">
        <f>_xlfn.XLOOKUP(cofee_orders_table[[#This Row],[Customer ID]],customers!$A$2:$A$1001,customers!$I$2:$I$1001,,0)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INDEX(data,MATCH($D703,prod,0),MATCH(I$1,header,0))</f>
        <v>Ara</v>
      </c>
      <c r="J703" t="str">
        <f>INDEX(data,MATCH($D703,prod,0),MATCH(J$1,header,0))</f>
        <v>D</v>
      </c>
      <c r="K703" s="4">
        <f>INDEX(data,MATCH($D703,prod,0),MATCH(K$1,header,0))</f>
        <v>0.5</v>
      </c>
      <c r="L703" s="5">
        <f>INDEX(data,MATCH($D703,prod,0),MATCH(L$1,header,0))</f>
        <v>5.97</v>
      </c>
      <c r="M703" s="5">
        <f t="shared" si="20"/>
        <v>29.849999999999998</v>
      </c>
      <c r="N703" t="str">
        <f t="shared" si="21"/>
        <v>Arabica</v>
      </c>
      <c r="O703" t="str" cm="1">
        <f t="array" ref="O703">_xlfn.IFS(J703="M","MEDIUM",J703="D","DARK",J703="L","LIGHT")</f>
        <v>DARK</v>
      </c>
      <c r="P703" t="str">
        <f>_xlfn.XLOOKUP(cofee_orders_table[[#This Row],[Customer ID]],customers!$A$2:$A$1001,customers!$I$2:$I$1001,,0)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INDEX(data,MATCH($D704,prod,0),MATCH(I$1,header,0))</f>
        <v>Ara</v>
      </c>
      <c r="J704" t="str">
        <f>INDEX(data,MATCH($D704,prod,0),MATCH(J$1,header,0))</f>
        <v>L</v>
      </c>
      <c r="K704" s="4">
        <f>INDEX(data,MATCH($D704,prod,0),MATCH(K$1,header,0))</f>
        <v>0.5</v>
      </c>
      <c r="L704" s="5">
        <f>INDEX(data,MATCH($D704,prod,0),MATCH(L$1,header,0))</f>
        <v>7.77</v>
      </c>
      <c r="M704" s="5">
        <f t="shared" si="20"/>
        <v>7.77</v>
      </c>
      <c r="N704" t="str">
        <f t="shared" si="21"/>
        <v>Arabica</v>
      </c>
      <c r="O704" t="str" cm="1">
        <f t="array" ref="O704">_xlfn.IFS(J704="M","MEDIUM",J704="D","DARK",J704="L","LIGHT")</f>
        <v>LIGHT</v>
      </c>
      <c r="P704" t="str">
        <f>_xlfn.XLOOKUP(cofee_orders_table[[#This Row],[Customer ID]],customers!$A$2:$A$1001,customers!$I$2:$I$1001,,0)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INDEX(data,MATCH($D705,prod,0),MATCH(I$1,header,0))</f>
        <v>Lib</v>
      </c>
      <c r="J705" t="str">
        <f>INDEX(data,MATCH($D705,prod,0),MATCH(J$1,header,0))</f>
        <v>D</v>
      </c>
      <c r="K705" s="4">
        <f>INDEX(data,MATCH($D705,prod,0),MATCH(K$1,header,0))</f>
        <v>2.5</v>
      </c>
      <c r="L705" s="5">
        <f>INDEX(data,MATCH($D705,prod,0),MATCH(L$1,header,0))</f>
        <v>29.784999999999997</v>
      </c>
      <c r="M705" s="5">
        <f t="shared" si="20"/>
        <v>119.13999999999999</v>
      </c>
      <c r="N705" t="str">
        <f t="shared" si="21"/>
        <v>Liberica</v>
      </c>
      <c r="O705" t="str" cm="1">
        <f t="array" ref="O705">_xlfn.IFS(J705="M","MEDIUM",J705="D","DARK",J705="L","LIGHT")</f>
        <v>DARK</v>
      </c>
      <c r="P705" t="str">
        <f>_xlfn.XLOOKUP(cofee_orders_table[[#This Row],[Customer ID]],customers!$A$2:$A$1001,customers!$I$2:$I$1001,,0)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INDEX(data,MATCH($D706,prod,0),MATCH(I$1,header,0))</f>
        <v>Exc</v>
      </c>
      <c r="J706" t="str">
        <f>INDEX(data,MATCH($D706,prod,0),MATCH(J$1,header,0))</f>
        <v>D</v>
      </c>
      <c r="K706" s="4">
        <f>INDEX(data,MATCH($D706,prod,0),MATCH(K$1,header,0))</f>
        <v>0.2</v>
      </c>
      <c r="L706" s="5">
        <f>INDEX(data,MATCH($D706,prod,0),MATCH(L$1,header,0))</f>
        <v>3.645</v>
      </c>
      <c r="M706" s="5">
        <f t="shared" si="20"/>
        <v>21.87</v>
      </c>
      <c r="N706" t="str">
        <f t="shared" si="21"/>
        <v>Excelsa</v>
      </c>
      <c r="O706" t="str" cm="1">
        <f t="array" ref="O706">_xlfn.IFS(J706="M","MEDIUM",J706="D","DARK",J706="L","LIGHT")</f>
        <v>DARK</v>
      </c>
      <c r="P706" t="str">
        <f>_xlfn.XLOOKUP(cofee_orders_table[[#This Row],[Customer ID]],customers!$A$2:$A$1001,customers!$I$2:$I$1001,,0)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INDEX(data,MATCH($D707,prod,0),MATCH(I$1,header,0))</f>
        <v>Exc</v>
      </c>
      <c r="J707" t="str">
        <f>INDEX(data,MATCH($D707,prod,0),MATCH(J$1,header,0))</f>
        <v>L</v>
      </c>
      <c r="K707" s="4">
        <f>INDEX(data,MATCH($D707,prod,0),MATCH(K$1,header,0))</f>
        <v>0.5</v>
      </c>
      <c r="L707" s="5">
        <f>INDEX(data,MATCH($D707,prod,0),MATCH(L$1,header,0))</f>
        <v>8.91</v>
      </c>
      <c r="M707" s="5">
        <f t="shared" ref="M707:M770" si="22">E707*L707</f>
        <v>17.82</v>
      </c>
      <c r="N707" t="str">
        <f t="shared" ref="N707:N770" si="23">IF(I707="Rob","Robusta",IF(I707="Exc","Excelsa",IF(I707="Ara","Arabica",IF(I707="Lib","Liberica"))))</f>
        <v>Excelsa</v>
      </c>
      <c r="O707" t="str" cm="1">
        <f t="array" ref="O707">_xlfn.IFS(J707="M","MEDIUM",J707="D","DARK",J707="L","LIGHT")</f>
        <v>LIGHT</v>
      </c>
      <c r="P707" t="str">
        <f>_xlfn.XLOOKUP(cofee_orders_table[[#This Row],[Customer ID]],customers!$A$2:$A$1001,customers!$I$2:$I$1001,,0)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INDEX(data,MATCH($D708,prod,0),MATCH(I$1,header,0))</f>
        <v>Exc</v>
      </c>
      <c r="J708" t="str">
        <f>INDEX(data,MATCH($D708,prod,0),MATCH(J$1,header,0))</f>
        <v>M</v>
      </c>
      <c r="K708" s="4">
        <f>INDEX(data,MATCH($D708,prod,0),MATCH(K$1,header,0))</f>
        <v>0.2</v>
      </c>
      <c r="L708" s="5">
        <f>INDEX(data,MATCH($D708,prod,0),MATCH(L$1,header,0))</f>
        <v>4.125</v>
      </c>
      <c r="M708" s="5">
        <f t="shared" si="22"/>
        <v>12.375</v>
      </c>
      <c r="N708" t="str">
        <f t="shared" si="23"/>
        <v>Excelsa</v>
      </c>
      <c r="O708" t="str" cm="1">
        <f t="array" ref="O708">_xlfn.IFS(J708="M","MEDIUM",J708="D","DARK",J708="L","LIGHT")</f>
        <v>MEDIUM</v>
      </c>
      <c r="P708" t="str">
        <f>_xlfn.XLOOKUP(cofee_orders_table[[#This Row],[Customer ID]],customers!$A$2:$A$1001,customers!$I$2:$I$1001,,0)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INDEX(data,MATCH($D709,prod,0),MATCH(I$1,header,0))</f>
        <v>Lib</v>
      </c>
      <c r="J709" t="str">
        <f>INDEX(data,MATCH($D709,prod,0),MATCH(J$1,header,0))</f>
        <v>D</v>
      </c>
      <c r="K709" s="4">
        <f>INDEX(data,MATCH($D709,prod,0),MATCH(K$1,header,0))</f>
        <v>1</v>
      </c>
      <c r="L709" s="5">
        <f>INDEX(data,MATCH($D709,prod,0),MATCH(L$1,header,0))</f>
        <v>12.95</v>
      </c>
      <c r="M709" s="5">
        <f t="shared" si="22"/>
        <v>25.9</v>
      </c>
      <c r="N709" t="str">
        <f t="shared" si="23"/>
        <v>Liberica</v>
      </c>
      <c r="O709" t="str" cm="1">
        <f t="array" ref="O709">_xlfn.IFS(J709="M","MEDIUM",J709="D","DARK",J709="L","LIGHT")</f>
        <v>DARK</v>
      </c>
      <c r="P709" t="str">
        <f>_xlfn.XLOOKUP(cofee_orders_table[[#This Row],[Customer ID]],customers!$A$2:$A$1001,customers!$I$2:$I$1001,,0)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INDEX(data,MATCH($D710,prod,0),MATCH(I$1,header,0))</f>
        <v>Ara</v>
      </c>
      <c r="J710" t="str">
        <f>INDEX(data,MATCH($D710,prod,0),MATCH(J$1,header,0))</f>
        <v>M</v>
      </c>
      <c r="K710" s="4">
        <f>INDEX(data,MATCH($D710,prod,0),MATCH(K$1,header,0))</f>
        <v>0.5</v>
      </c>
      <c r="L710" s="5">
        <f>INDEX(data,MATCH($D710,prod,0),MATCH(L$1,header,0))</f>
        <v>6.75</v>
      </c>
      <c r="M710" s="5">
        <f t="shared" si="22"/>
        <v>13.5</v>
      </c>
      <c r="N710" t="str">
        <f t="shared" si="23"/>
        <v>Arabica</v>
      </c>
      <c r="O710" t="str" cm="1">
        <f t="array" ref="O710">_xlfn.IFS(J710="M","MEDIUM",J710="D","DARK",J710="L","LIGHT")</f>
        <v>MEDIUM</v>
      </c>
      <c r="P710" t="str">
        <f>_xlfn.XLOOKUP(cofee_orders_table[[#This Row],[Customer ID]],customers!$A$2:$A$1001,customers!$I$2:$I$1001,,0)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INDEX(data,MATCH($D711,prod,0),MATCH(I$1,header,0))</f>
        <v>Exc</v>
      </c>
      <c r="J711" t="str">
        <f>INDEX(data,MATCH($D711,prod,0),MATCH(J$1,header,0))</f>
        <v>L</v>
      </c>
      <c r="K711" s="4">
        <f>INDEX(data,MATCH($D711,prod,0),MATCH(K$1,header,0))</f>
        <v>0.5</v>
      </c>
      <c r="L711" s="5">
        <f>INDEX(data,MATCH($D711,prod,0),MATCH(L$1,header,0))</f>
        <v>8.91</v>
      </c>
      <c r="M711" s="5">
        <f t="shared" si="22"/>
        <v>17.82</v>
      </c>
      <c r="N711" t="str">
        <f t="shared" si="23"/>
        <v>Excelsa</v>
      </c>
      <c r="O711" t="str" cm="1">
        <f t="array" ref="O711">_xlfn.IFS(J711="M","MEDIUM",J711="D","DARK",J711="L","LIGHT")</f>
        <v>LIGHT</v>
      </c>
      <c r="P711" t="str">
        <f>_xlfn.XLOOKUP(cofee_orders_table[[#This Row],[Customer ID]],customers!$A$2:$A$1001,customers!$I$2:$I$1001,,0)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INDEX(data,MATCH($D712,prod,0),MATCH(I$1,header,0))</f>
        <v>Exc</v>
      </c>
      <c r="J712" t="str">
        <f>INDEX(data,MATCH($D712,prod,0),MATCH(J$1,header,0))</f>
        <v>M</v>
      </c>
      <c r="K712" s="4">
        <f>INDEX(data,MATCH($D712,prod,0),MATCH(K$1,header,0))</f>
        <v>0.5</v>
      </c>
      <c r="L712" s="5">
        <f>INDEX(data,MATCH($D712,prod,0),MATCH(L$1,header,0))</f>
        <v>8.25</v>
      </c>
      <c r="M712" s="5">
        <f t="shared" si="22"/>
        <v>24.75</v>
      </c>
      <c r="N712" t="str">
        <f t="shared" si="23"/>
        <v>Excelsa</v>
      </c>
      <c r="O712" t="str" cm="1">
        <f t="array" ref="O712">_xlfn.IFS(J712="M","MEDIUM",J712="D","DARK",J712="L","LIGHT")</f>
        <v>MEDIUM</v>
      </c>
      <c r="P712" t="str">
        <f>_xlfn.XLOOKUP(cofee_orders_table[[#This Row],[Customer ID]],customers!$A$2:$A$1001,customers!$I$2:$I$1001,,0)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INDEX(data,MATCH($D713,prod,0),MATCH(I$1,header,0))</f>
        <v>Rob</v>
      </c>
      <c r="J713" t="str">
        <f>INDEX(data,MATCH($D713,prod,0),MATCH(J$1,header,0))</f>
        <v>M</v>
      </c>
      <c r="K713" s="4">
        <f>INDEX(data,MATCH($D713,prod,0),MATCH(K$1,header,0))</f>
        <v>0.2</v>
      </c>
      <c r="L713" s="5">
        <f>INDEX(data,MATCH($D713,prod,0),MATCH(L$1,header,0))</f>
        <v>2.9849999999999999</v>
      </c>
      <c r="M713" s="5">
        <f t="shared" si="22"/>
        <v>17.91</v>
      </c>
      <c r="N713" t="str">
        <f t="shared" si="23"/>
        <v>Robusta</v>
      </c>
      <c r="O713" t="str" cm="1">
        <f t="array" ref="O713">_xlfn.IFS(J713="M","MEDIUM",J713="D","DARK",J713="L","LIGHT")</f>
        <v>MEDIUM</v>
      </c>
      <c r="P713" t="str">
        <f>_xlfn.XLOOKUP(cofee_orders_table[[#This Row],[Customer ID]],customers!$A$2:$A$1001,customers!$I$2:$I$1001,,0)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INDEX(data,MATCH($D714,prod,0),MATCH(I$1,header,0))</f>
        <v>Exc</v>
      </c>
      <c r="J714" t="str">
        <f>INDEX(data,MATCH($D714,prod,0),MATCH(J$1,header,0))</f>
        <v>M</v>
      </c>
      <c r="K714" s="4">
        <f>INDEX(data,MATCH($D714,prod,0),MATCH(K$1,header,0))</f>
        <v>0.5</v>
      </c>
      <c r="L714" s="5">
        <f>INDEX(data,MATCH($D714,prod,0),MATCH(L$1,header,0))</f>
        <v>8.25</v>
      </c>
      <c r="M714" s="5">
        <f t="shared" si="22"/>
        <v>16.5</v>
      </c>
      <c r="N714" t="str">
        <f t="shared" si="23"/>
        <v>Excelsa</v>
      </c>
      <c r="O714" t="str" cm="1">
        <f t="array" ref="O714">_xlfn.IFS(J714="M","MEDIUM",J714="D","DARK",J714="L","LIGHT")</f>
        <v>MEDIUM</v>
      </c>
      <c r="P714" t="str">
        <f>_xlfn.XLOOKUP(cofee_orders_table[[#This Row],[Customer ID]],customers!$A$2:$A$1001,customers!$I$2:$I$1001,,0)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INDEX(data,MATCH($D715,prod,0),MATCH(I$1,header,0))</f>
        <v>Rob</v>
      </c>
      <c r="J715" t="str">
        <f>INDEX(data,MATCH($D715,prod,0),MATCH(J$1,header,0))</f>
        <v>M</v>
      </c>
      <c r="K715" s="4">
        <f>INDEX(data,MATCH($D715,prod,0),MATCH(K$1,header,0))</f>
        <v>0.2</v>
      </c>
      <c r="L715" s="5">
        <f>INDEX(data,MATCH($D715,prod,0),MATCH(L$1,header,0))</f>
        <v>2.9849999999999999</v>
      </c>
      <c r="M715" s="5">
        <f t="shared" si="22"/>
        <v>2.9849999999999999</v>
      </c>
      <c r="N715" t="str">
        <f t="shared" si="23"/>
        <v>Robusta</v>
      </c>
      <c r="O715" t="str" cm="1">
        <f t="array" ref="O715">_xlfn.IFS(J715="M","MEDIUM",J715="D","DARK",J715="L","LIGHT")</f>
        <v>MEDIUM</v>
      </c>
      <c r="P715" t="str">
        <f>_xlfn.XLOOKUP(cofee_orders_table[[#This Row],[Customer ID]],customers!$A$2:$A$1001,customers!$I$2:$I$1001,,0)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INDEX(data,MATCH($D716,prod,0),MATCH(I$1,header,0))</f>
        <v>Exc</v>
      </c>
      <c r="J716" t="str">
        <f>INDEX(data,MATCH($D716,prod,0),MATCH(J$1,header,0))</f>
        <v>D</v>
      </c>
      <c r="K716" s="4">
        <f>INDEX(data,MATCH($D716,prod,0),MATCH(K$1,header,0))</f>
        <v>0.2</v>
      </c>
      <c r="L716" s="5">
        <f>INDEX(data,MATCH($D716,prod,0),MATCH(L$1,header,0))</f>
        <v>3.645</v>
      </c>
      <c r="M716" s="5">
        <f t="shared" si="22"/>
        <v>14.58</v>
      </c>
      <c r="N716" t="str">
        <f t="shared" si="23"/>
        <v>Excelsa</v>
      </c>
      <c r="O716" t="str" cm="1">
        <f t="array" ref="O716">_xlfn.IFS(J716="M","MEDIUM",J716="D","DARK",J716="L","LIGHT")</f>
        <v>DARK</v>
      </c>
      <c r="P716" t="str">
        <f>_xlfn.XLOOKUP(cofee_orders_table[[#This Row],[Customer ID]],customers!$A$2:$A$1001,customers!$I$2:$I$1001,,0)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INDEX(data,MATCH($D717,prod,0),MATCH(I$1,header,0))</f>
        <v>Exc</v>
      </c>
      <c r="J717" t="str">
        <f>INDEX(data,MATCH($D717,prod,0),MATCH(J$1,header,0))</f>
        <v>L</v>
      </c>
      <c r="K717" s="4">
        <f>INDEX(data,MATCH($D717,prod,0),MATCH(K$1,header,0))</f>
        <v>1</v>
      </c>
      <c r="L717" s="5">
        <f>INDEX(data,MATCH($D717,prod,0),MATCH(L$1,header,0))</f>
        <v>14.85</v>
      </c>
      <c r="M717" s="5">
        <f t="shared" si="22"/>
        <v>89.1</v>
      </c>
      <c r="N717" t="str">
        <f t="shared" si="23"/>
        <v>Excelsa</v>
      </c>
      <c r="O717" t="str" cm="1">
        <f t="array" ref="O717">_xlfn.IFS(J717="M","MEDIUM",J717="D","DARK",J717="L","LIGHT")</f>
        <v>LIGHT</v>
      </c>
      <c r="P717" t="str">
        <f>_xlfn.XLOOKUP(cofee_orders_table[[#This Row],[Customer ID]],customers!$A$2:$A$1001,customers!$I$2:$I$1001,,0)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INDEX(data,MATCH($D718,prod,0),MATCH(I$1,header,0))</f>
        <v>Rob</v>
      </c>
      <c r="J718" t="str">
        <f>INDEX(data,MATCH($D718,prod,0),MATCH(J$1,header,0))</f>
        <v>L</v>
      </c>
      <c r="K718" s="4">
        <f>INDEX(data,MATCH($D718,prod,0),MATCH(K$1,header,0))</f>
        <v>1</v>
      </c>
      <c r="L718" s="5">
        <f>INDEX(data,MATCH($D718,prod,0),MATCH(L$1,header,0))</f>
        <v>11.95</v>
      </c>
      <c r="M718" s="5">
        <f t="shared" si="22"/>
        <v>35.849999999999994</v>
      </c>
      <c r="N718" t="str">
        <f t="shared" si="23"/>
        <v>Robusta</v>
      </c>
      <c r="O718" t="str" cm="1">
        <f t="array" ref="O718">_xlfn.IFS(J718="M","MEDIUM",J718="D","DARK",J718="L","LIGHT")</f>
        <v>LIGHT</v>
      </c>
      <c r="P718" t="str">
        <f>_xlfn.XLOOKUP(cofee_orders_table[[#This Row],[Customer ID]],customers!$A$2:$A$1001,customers!$I$2:$I$1001,,0)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INDEX(data,MATCH($D719,prod,0),MATCH(I$1,header,0))</f>
        <v>Ara</v>
      </c>
      <c r="J719" t="str">
        <f>INDEX(data,MATCH($D719,prod,0),MATCH(J$1,header,0))</f>
        <v>D</v>
      </c>
      <c r="K719" s="4">
        <f>INDEX(data,MATCH($D719,prod,0),MATCH(K$1,header,0))</f>
        <v>2.5</v>
      </c>
      <c r="L719" s="5">
        <f>INDEX(data,MATCH($D719,prod,0),MATCH(L$1,header,0))</f>
        <v>22.884999999999998</v>
      </c>
      <c r="M719" s="5">
        <f t="shared" si="22"/>
        <v>68.655000000000001</v>
      </c>
      <c r="N719" t="str">
        <f t="shared" si="23"/>
        <v>Arabica</v>
      </c>
      <c r="O719" t="str" cm="1">
        <f t="array" ref="O719">_xlfn.IFS(J719="M","MEDIUM",J719="D","DARK",J719="L","LIGHT")</f>
        <v>DARK</v>
      </c>
      <c r="P719" t="str">
        <f>_xlfn.XLOOKUP(cofee_orders_table[[#This Row],[Customer ID]],customers!$A$2:$A$1001,customers!$I$2:$I$1001,,0)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INDEX(data,MATCH($D720,prod,0),MATCH(I$1,header,0))</f>
        <v>Lib</v>
      </c>
      <c r="J720" t="str">
        <f>INDEX(data,MATCH($D720,prod,0),MATCH(J$1,header,0))</f>
        <v>D</v>
      </c>
      <c r="K720" s="4">
        <f>INDEX(data,MATCH($D720,prod,0),MATCH(K$1,header,0))</f>
        <v>1</v>
      </c>
      <c r="L720" s="5">
        <f>INDEX(data,MATCH($D720,prod,0),MATCH(L$1,header,0))</f>
        <v>12.95</v>
      </c>
      <c r="M720" s="5">
        <f t="shared" si="22"/>
        <v>38.849999999999994</v>
      </c>
      <c r="N720" t="str">
        <f t="shared" si="23"/>
        <v>Liberica</v>
      </c>
      <c r="O720" t="str" cm="1">
        <f t="array" ref="O720">_xlfn.IFS(J720="M","MEDIUM",J720="D","DARK",J720="L","LIGHT")</f>
        <v>DARK</v>
      </c>
      <c r="P720" t="str">
        <f>_xlfn.XLOOKUP(cofee_orders_table[[#This Row],[Customer ID]],customers!$A$2:$A$1001,customers!$I$2:$I$1001,,0)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INDEX(data,MATCH($D721,prod,0),MATCH(I$1,header,0))</f>
        <v>Lib</v>
      </c>
      <c r="J721" t="str">
        <f>INDEX(data,MATCH($D721,prod,0),MATCH(J$1,header,0))</f>
        <v>L</v>
      </c>
      <c r="K721" s="4">
        <f>INDEX(data,MATCH($D721,prod,0),MATCH(K$1,header,0))</f>
        <v>1</v>
      </c>
      <c r="L721" s="5">
        <f>INDEX(data,MATCH($D721,prod,0),MATCH(L$1,header,0))</f>
        <v>15.85</v>
      </c>
      <c r="M721" s="5">
        <f t="shared" si="22"/>
        <v>79.25</v>
      </c>
      <c r="N721" t="str">
        <f t="shared" si="23"/>
        <v>Liberica</v>
      </c>
      <c r="O721" t="str" cm="1">
        <f t="array" ref="O721">_xlfn.IFS(J721="M","MEDIUM",J721="D","DARK",J721="L","LIGHT")</f>
        <v>LIGHT</v>
      </c>
      <c r="P721" t="str">
        <f>_xlfn.XLOOKUP(cofee_orders_table[[#This Row],[Customer ID]],customers!$A$2:$A$1001,customers!$I$2:$I$1001,,0)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INDEX(data,MATCH($D722,prod,0),MATCH(I$1,header,0))</f>
        <v>Exc</v>
      </c>
      <c r="J722" t="str">
        <f>INDEX(data,MATCH($D722,prod,0),MATCH(J$1,header,0))</f>
        <v>D</v>
      </c>
      <c r="K722" s="4">
        <f>INDEX(data,MATCH($D722,prod,0),MATCH(K$1,header,0))</f>
        <v>0.5</v>
      </c>
      <c r="L722" s="5">
        <f>INDEX(data,MATCH($D722,prod,0),MATCH(L$1,header,0))</f>
        <v>7.29</v>
      </c>
      <c r="M722" s="5">
        <f t="shared" si="22"/>
        <v>36.450000000000003</v>
      </c>
      <c r="N722" t="str">
        <f t="shared" si="23"/>
        <v>Excelsa</v>
      </c>
      <c r="O722" t="str" cm="1">
        <f t="array" ref="O722">_xlfn.IFS(J722="M","MEDIUM",J722="D","DARK",J722="L","LIGHT")</f>
        <v>DARK</v>
      </c>
      <c r="P722" t="str">
        <f>_xlfn.XLOOKUP(cofee_orders_table[[#This Row],[Customer ID]],customers!$A$2:$A$1001,customers!$I$2:$I$1001,,0)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INDEX(data,MATCH($D723,prod,0),MATCH(I$1,header,0))</f>
        <v>Rob</v>
      </c>
      <c r="J723" t="str">
        <f>INDEX(data,MATCH($D723,prod,0),MATCH(J$1,header,0))</f>
        <v>M</v>
      </c>
      <c r="K723" s="4">
        <f>INDEX(data,MATCH($D723,prod,0),MATCH(K$1,header,0))</f>
        <v>0.2</v>
      </c>
      <c r="L723" s="5">
        <f>INDEX(data,MATCH($D723,prod,0),MATCH(L$1,header,0))</f>
        <v>2.9849999999999999</v>
      </c>
      <c r="M723" s="5">
        <f t="shared" si="22"/>
        <v>8.9550000000000001</v>
      </c>
      <c r="N723" t="str">
        <f t="shared" si="23"/>
        <v>Robusta</v>
      </c>
      <c r="O723" t="str" cm="1">
        <f t="array" ref="O723">_xlfn.IFS(J723="M","MEDIUM",J723="D","DARK",J723="L","LIGHT")</f>
        <v>MEDIUM</v>
      </c>
      <c r="P723" t="str">
        <f>_xlfn.XLOOKUP(cofee_orders_table[[#This Row],[Customer ID]],customers!$A$2:$A$1001,customers!$I$2:$I$1001,,0)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INDEX(data,MATCH($D724,prod,0),MATCH(I$1,header,0))</f>
        <v>Exc</v>
      </c>
      <c r="J724" t="str">
        <f>INDEX(data,MATCH($D724,prod,0),MATCH(J$1,header,0))</f>
        <v>D</v>
      </c>
      <c r="K724" s="4">
        <f>INDEX(data,MATCH($D724,prod,0),MATCH(K$1,header,0))</f>
        <v>1</v>
      </c>
      <c r="L724" s="5">
        <f>INDEX(data,MATCH($D724,prod,0),MATCH(L$1,header,0))</f>
        <v>12.15</v>
      </c>
      <c r="M724" s="5">
        <f t="shared" si="22"/>
        <v>24.3</v>
      </c>
      <c r="N724" t="str">
        <f t="shared" si="23"/>
        <v>Excelsa</v>
      </c>
      <c r="O724" t="str" cm="1">
        <f t="array" ref="O724">_xlfn.IFS(J724="M","MEDIUM",J724="D","DARK",J724="L","LIGHT")</f>
        <v>DARK</v>
      </c>
      <c r="P724" t="str">
        <f>_xlfn.XLOOKUP(cofee_orders_table[[#This Row],[Customer ID]],customers!$A$2:$A$1001,customers!$I$2:$I$1001,,0)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INDEX(data,MATCH($D725,prod,0),MATCH(I$1,header,0))</f>
        <v>Exc</v>
      </c>
      <c r="J725" t="str">
        <f>INDEX(data,MATCH($D725,prod,0),MATCH(J$1,header,0))</f>
        <v>M</v>
      </c>
      <c r="K725" s="4">
        <f>INDEX(data,MATCH($D725,prod,0),MATCH(K$1,header,0))</f>
        <v>2.5</v>
      </c>
      <c r="L725" s="5">
        <f>INDEX(data,MATCH($D725,prod,0),MATCH(L$1,header,0))</f>
        <v>31.624999999999996</v>
      </c>
      <c r="M725" s="5">
        <f t="shared" si="22"/>
        <v>63.249999999999993</v>
      </c>
      <c r="N725" t="str">
        <f t="shared" si="23"/>
        <v>Excelsa</v>
      </c>
      <c r="O725" t="str" cm="1">
        <f t="array" ref="O725">_xlfn.IFS(J725="M","MEDIUM",J725="D","DARK",J725="L","LIGHT")</f>
        <v>MEDIUM</v>
      </c>
      <c r="P725" t="str">
        <f>_xlfn.XLOOKUP(cofee_orders_table[[#This Row],[Customer ID]],customers!$A$2:$A$1001,customers!$I$2:$I$1001,,0)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INDEX(data,MATCH($D726,prod,0),MATCH(I$1,header,0))</f>
        <v>Ara</v>
      </c>
      <c r="J726" t="str">
        <f>INDEX(data,MATCH($D726,prod,0),MATCH(J$1,header,0))</f>
        <v>M</v>
      </c>
      <c r="K726" s="4">
        <f>INDEX(data,MATCH($D726,prod,0),MATCH(K$1,header,0))</f>
        <v>0.2</v>
      </c>
      <c r="L726" s="5">
        <f>INDEX(data,MATCH($D726,prod,0),MATCH(L$1,header,0))</f>
        <v>3.375</v>
      </c>
      <c r="M726" s="5">
        <f t="shared" si="22"/>
        <v>6.75</v>
      </c>
      <c r="N726" t="str">
        <f t="shared" si="23"/>
        <v>Arabica</v>
      </c>
      <c r="O726" t="str" cm="1">
        <f t="array" ref="O726">_xlfn.IFS(J726="M","MEDIUM",J726="D","DARK",J726="L","LIGHT")</f>
        <v>MEDIUM</v>
      </c>
      <c r="P726" t="str">
        <f>_xlfn.XLOOKUP(cofee_orders_table[[#This Row],[Customer ID]],customers!$A$2:$A$1001,customers!$I$2:$I$1001,,0)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INDEX(data,MATCH($D727,prod,0),MATCH(I$1,header,0))</f>
        <v>Ara</v>
      </c>
      <c r="J727" t="str">
        <f>INDEX(data,MATCH($D727,prod,0),MATCH(J$1,header,0))</f>
        <v>L</v>
      </c>
      <c r="K727" s="4">
        <f>INDEX(data,MATCH($D727,prod,0),MATCH(K$1,header,0))</f>
        <v>0.2</v>
      </c>
      <c r="L727" s="5">
        <f>INDEX(data,MATCH($D727,prod,0),MATCH(L$1,header,0))</f>
        <v>3.8849999999999998</v>
      </c>
      <c r="M727" s="5">
        <f t="shared" si="22"/>
        <v>23.31</v>
      </c>
      <c r="N727" t="str">
        <f t="shared" si="23"/>
        <v>Arabica</v>
      </c>
      <c r="O727" t="str" cm="1">
        <f t="array" ref="O727">_xlfn.IFS(J727="M","MEDIUM",J727="D","DARK",J727="L","LIGHT")</f>
        <v>LIGHT</v>
      </c>
      <c r="P727" t="str">
        <f>_xlfn.XLOOKUP(cofee_orders_table[[#This Row],[Customer ID]],customers!$A$2:$A$1001,customers!$I$2:$I$1001,,0)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INDEX(data,MATCH($D728,prod,0),MATCH(I$1,header,0))</f>
        <v>Lib</v>
      </c>
      <c r="J728" t="str">
        <f>INDEX(data,MATCH($D728,prod,0),MATCH(J$1,header,0))</f>
        <v>L</v>
      </c>
      <c r="K728" s="4">
        <f>INDEX(data,MATCH($D728,prod,0),MATCH(K$1,header,0))</f>
        <v>2.5</v>
      </c>
      <c r="L728" s="5">
        <f>INDEX(data,MATCH($D728,prod,0),MATCH(L$1,header,0))</f>
        <v>36.454999999999998</v>
      </c>
      <c r="M728" s="5">
        <f t="shared" si="22"/>
        <v>145.82</v>
      </c>
      <c r="N728" t="str">
        <f t="shared" si="23"/>
        <v>Liberica</v>
      </c>
      <c r="O728" t="str" cm="1">
        <f t="array" ref="O728">_xlfn.IFS(J728="M","MEDIUM",J728="D","DARK",J728="L","LIGHT")</f>
        <v>LIGHT</v>
      </c>
      <c r="P728" t="str">
        <f>_xlfn.XLOOKUP(cofee_orders_table[[#This Row],[Customer ID]],customers!$A$2:$A$1001,customers!$I$2:$I$1001,,0)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INDEX(data,MATCH($D729,prod,0),MATCH(I$1,header,0))</f>
        <v>Rob</v>
      </c>
      <c r="J729" t="str">
        <f>INDEX(data,MATCH($D729,prod,0),MATCH(J$1,header,0))</f>
        <v>M</v>
      </c>
      <c r="K729" s="4">
        <f>INDEX(data,MATCH($D729,prod,0),MATCH(K$1,header,0))</f>
        <v>0.5</v>
      </c>
      <c r="L729" s="5">
        <f>INDEX(data,MATCH($D729,prod,0),MATCH(L$1,header,0))</f>
        <v>5.97</v>
      </c>
      <c r="M729" s="5">
        <f t="shared" si="22"/>
        <v>29.849999999999998</v>
      </c>
      <c r="N729" t="str">
        <f t="shared" si="23"/>
        <v>Robusta</v>
      </c>
      <c r="O729" t="str" cm="1">
        <f t="array" ref="O729">_xlfn.IFS(J729="M","MEDIUM",J729="D","DARK",J729="L","LIGHT")</f>
        <v>MEDIUM</v>
      </c>
      <c r="P729" t="str">
        <f>_xlfn.XLOOKUP(cofee_orders_table[[#This Row],[Customer ID]],customers!$A$2:$A$1001,customers!$I$2:$I$1001,,0)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INDEX(data,MATCH($D730,prod,0),MATCH(I$1,header,0))</f>
        <v>Exc</v>
      </c>
      <c r="J730" t="str">
        <f>INDEX(data,MATCH($D730,prod,0),MATCH(J$1,header,0))</f>
        <v>D</v>
      </c>
      <c r="K730" s="4">
        <f>INDEX(data,MATCH($D730,prod,0),MATCH(K$1,header,0))</f>
        <v>0.5</v>
      </c>
      <c r="L730" s="5">
        <f>INDEX(data,MATCH($D730,prod,0),MATCH(L$1,header,0))</f>
        <v>7.29</v>
      </c>
      <c r="M730" s="5">
        <f t="shared" si="22"/>
        <v>21.87</v>
      </c>
      <c r="N730" t="str">
        <f t="shared" si="23"/>
        <v>Excelsa</v>
      </c>
      <c r="O730" t="str" cm="1">
        <f t="array" ref="O730">_xlfn.IFS(J730="M","MEDIUM",J730="D","DARK",J730="L","LIGHT")</f>
        <v>DARK</v>
      </c>
      <c r="P730" t="str">
        <f>_xlfn.XLOOKUP(cofee_orders_table[[#This Row],[Customer ID]],customers!$A$2:$A$1001,customers!$I$2:$I$1001,,0)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INDEX(data,MATCH($D731,prod,0),MATCH(I$1,header,0))</f>
        <v>Lib</v>
      </c>
      <c r="J731" t="str">
        <f>INDEX(data,MATCH($D731,prod,0),MATCH(J$1,header,0))</f>
        <v>M</v>
      </c>
      <c r="K731" s="4">
        <f>INDEX(data,MATCH($D731,prod,0),MATCH(K$1,header,0))</f>
        <v>0.2</v>
      </c>
      <c r="L731" s="5">
        <f>INDEX(data,MATCH($D731,prod,0),MATCH(L$1,header,0))</f>
        <v>4.3650000000000002</v>
      </c>
      <c r="M731" s="5">
        <f t="shared" si="22"/>
        <v>4.3650000000000002</v>
      </c>
      <c r="N731" t="str">
        <f t="shared" si="23"/>
        <v>Liberica</v>
      </c>
      <c r="O731" t="str" cm="1">
        <f t="array" ref="O731">_xlfn.IFS(J731="M","MEDIUM",J731="D","DARK",J731="L","LIGHT")</f>
        <v>MEDIUM</v>
      </c>
      <c r="P731" t="str">
        <f>_xlfn.XLOOKUP(cofee_orders_table[[#This Row],[Customer ID]],customers!$A$2:$A$1001,customers!$I$2:$I$1001,,0)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INDEX(data,MATCH($D732,prod,0),MATCH(I$1,header,0))</f>
        <v>Lib</v>
      </c>
      <c r="J732" t="str">
        <f>INDEX(data,MATCH($D732,prod,0),MATCH(J$1,header,0))</f>
        <v>L</v>
      </c>
      <c r="K732" s="4">
        <f>INDEX(data,MATCH($D732,prod,0),MATCH(K$1,header,0))</f>
        <v>2.5</v>
      </c>
      <c r="L732" s="5">
        <f>INDEX(data,MATCH($D732,prod,0),MATCH(L$1,header,0))</f>
        <v>36.454999999999998</v>
      </c>
      <c r="M732" s="5">
        <f t="shared" si="22"/>
        <v>36.454999999999998</v>
      </c>
      <c r="N732" t="str">
        <f t="shared" si="23"/>
        <v>Liberica</v>
      </c>
      <c r="O732" t="str" cm="1">
        <f t="array" ref="O732">_xlfn.IFS(J732="M","MEDIUM",J732="D","DARK",J732="L","LIGHT")</f>
        <v>LIGHT</v>
      </c>
      <c r="P732" t="str">
        <f>_xlfn.XLOOKUP(cofee_orders_table[[#This Row],[Customer ID]],customers!$A$2:$A$1001,customers!$I$2:$I$1001,,0)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INDEX(data,MATCH($D733,prod,0),MATCH(I$1,header,0))</f>
        <v>Lib</v>
      </c>
      <c r="J733" t="str">
        <f>INDEX(data,MATCH($D733,prod,0),MATCH(J$1,header,0))</f>
        <v>D</v>
      </c>
      <c r="K733" s="4">
        <f>INDEX(data,MATCH($D733,prod,0),MATCH(K$1,header,0))</f>
        <v>0.2</v>
      </c>
      <c r="L733" s="5">
        <f>INDEX(data,MATCH($D733,prod,0),MATCH(L$1,header,0))</f>
        <v>3.8849999999999998</v>
      </c>
      <c r="M733" s="5">
        <f t="shared" si="22"/>
        <v>15.54</v>
      </c>
      <c r="N733" t="str">
        <f t="shared" si="23"/>
        <v>Liberica</v>
      </c>
      <c r="O733" t="str" cm="1">
        <f t="array" ref="O733">_xlfn.IFS(J733="M","MEDIUM",J733="D","DARK",J733="L","LIGHT")</f>
        <v>DARK</v>
      </c>
      <c r="P733" t="str">
        <f>_xlfn.XLOOKUP(cofee_orders_table[[#This Row],[Customer ID]],customers!$A$2:$A$1001,customers!$I$2:$I$1001,,0)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INDEX(data,MATCH($D734,prod,0),MATCH(I$1,header,0))</f>
        <v>Exc</v>
      </c>
      <c r="J734" t="str">
        <f>INDEX(data,MATCH($D734,prod,0),MATCH(J$1,header,0))</f>
        <v>L</v>
      </c>
      <c r="K734" s="4">
        <f>INDEX(data,MATCH($D734,prod,0),MATCH(K$1,header,0))</f>
        <v>0.2</v>
      </c>
      <c r="L734" s="5">
        <f>INDEX(data,MATCH($D734,prod,0),MATCH(L$1,header,0))</f>
        <v>4.4550000000000001</v>
      </c>
      <c r="M734" s="5">
        <f t="shared" si="22"/>
        <v>8.91</v>
      </c>
      <c r="N734" t="str">
        <f t="shared" si="23"/>
        <v>Excelsa</v>
      </c>
      <c r="O734" t="str" cm="1">
        <f t="array" ref="O734">_xlfn.IFS(J734="M","MEDIUM",J734="D","DARK",J734="L","LIGHT")</f>
        <v>LIGHT</v>
      </c>
      <c r="P734" t="str">
        <f>_xlfn.XLOOKUP(cofee_orders_table[[#This Row],[Customer ID]],customers!$A$2:$A$1001,customers!$I$2:$I$1001,,0)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INDEX(data,MATCH($D735,prod,0),MATCH(I$1,header,0))</f>
        <v>Lib</v>
      </c>
      <c r="J735" t="str">
        <f>INDEX(data,MATCH($D735,prod,0),MATCH(J$1,header,0))</f>
        <v>M</v>
      </c>
      <c r="K735" s="4">
        <f>INDEX(data,MATCH($D735,prod,0),MATCH(K$1,header,0))</f>
        <v>2.5</v>
      </c>
      <c r="L735" s="5">
        <f>INDEX(data,MATCH($D735,prod,0),MATCH(L$1,header,0))</f>
        <v>33.464999999999996</v>
      </c>
      <c r="M735" s="5">
        <f t="shared" si="22"/>
        <v>100.39499999999998</v>
      </c>
      <c r="N735" t="str">
        <f t="shared" si="23"/>
        <v>Liberica</v>
      </c>
      <c r="O735" t="str" cm="1">
        <f t="array" ref="O735">_xlfn.IFS(J735="M","MEDIUM",J735="D","DARK",J735="L","LIGHT")</f>
        <v>MEDIUM</v>
      </c>
      <c r="P735" t="str">
        <f>_xlfn.XLOOKUP(cofee_orders_table[[#This Row],[Customer ID]],customers!$A$2:$A$1001,customers!$I$2:$I$1001,,0)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INDEX(data,MATCH($D736,prod,0),MATCH(I$1,header,0))</f>
        <v>Rob</v>
      </c>
      <c r="J736" t="str">
        <f>INDEX(data,MATCH($D736,prod,0),MATCH(J$1,header,0))</f>
        <v>D</v>
      </c>
      <c r="K736" s="4">
        <f>INDEX(data,MATCH($D736,prod,0),MATCH(K$1,header,0))</f>
        <v>0.2</v>
      </c>
      <c r="L736" s="5">
        <f>INDEX(data,MATCH($D736,prod,0),MATCH(L$1,header,0))</f>
        <v>2.6849999999999996</v>
      </c>
      <c r="M736" s="5">
        <f t="shared" si="22"/>
        <v>13.424999999999997</v>
      </c>
      <c r="N736" t="str">
        <f t="shared" si="23"/>
        <v>Robusta</v>
      </c>
      <c r="O736" t="str" cm="1">
        <f t="array" ref="O736">_xlfn.IFS(J736="M","MEDIUM",J736="D","DARK",J736="L","LIGHT")</f>
        <v>DARK</v>
      </c>
      <c r="P736" t="str">
        <f>_xlfn.XLOOKUP(cofee_orders_table[[#This Row],[Customer ID]],customers!$A$2:$A$1001,customers!$I$2:$I$1001,,0)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INDEX(data,MATCH($D737,prod,0),MATCH(I$1,header,0))</f>
        <v>Exc</v>
      </c>
      <c r="J737" t="str">
        <f>INDEX(data,MATCH($D737,prod,0),MATCH(J$1,header,0))</f>
        <v>D</v>
      </c>
      <c r="K737" s="4">
        <f>INDEX(data,MATCH($D737,prod,0),MATCH(K$1,header,0))</f>
        <v>0.2</v>
      </c>
      <c r="L737" s="5">
        <f>INDEX(data,MATCH($D737,prod,0),MATCH(L$1,header,0))</f>
        <v>3.645</v>
      </c>
      <c r="M737" s="5">
        <f t="shared" si="22"/>
        <v>21.87</v>
      </c>
      <c r="N737" t="str">
        <f t="shared" si="23"/>
        <v>Excelsa</v>
      </c>
      <c r="O737" t="str" cm="1">
        <f t="array" ref="O737">_xlfn.IFS(J737="M","MEDIUM",J737="D","DARK",J737="L","LIGHT")</f>
        <v>DARK</v>
      </c>
      <c r="P737" t="str">
        <f>_xlfn.XLOOKUP(cofee_orders_table[[#This Row],[Customer ID]],customers!$A$2:$A$1001,customers!$I$2:$I$1001,,0)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INDEX(data,MATCH($D738,prod,0),MATCH(I$1,header,0))</f>
        <v>Lib</v>
      </c>
      <c r="J738" t="str">
        <f>INDEX(data,MATCH($D738,prod,0),MATCH(J$1,header,0))</f>
        <v>D</v>
      </c>
      <c r="K738" s="4">
        <f>INDEX(data,MATCH($D738,prod,0),MATCH(K$1,header,0))</f>
        <v>1</v>
      </c>
      <c r="L738" s="5">
        <f>INDEX(data,MATCH($D738,prod,0),MATCH(L$1,header,0))</f>
        <v>12.95</v>
      </c>
      <c r="M738" s="5">
        <f t="shared" si="22"/>
        <v>25.9</v>
      </c>
      <c r="N738" t="str">
        <f t="shared" si="23"/>
        <v>Liberica</v>
      </c>
      <c r="O738" t="str" cm="1">
        <f t="array" ref="O738">_xlfn.IFS(J738="M","MEDIUM",J738="D","DARK",J738="L","LIGHT")</f>
        <v>DARK</v>
      </c>
      <c r="P738" t="str">
        <f>_xlfn.XLOOKUP(cofee_orders_table[[#This Row],[Customer ID]],customers!$A$2:$A$1001,customers!$I$2:$I$1001,,0)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INDEX(data,MATCH($D739,prod,0),MATCH(I$1,header,0))</f>
        <v>Ara</v>
      </c>
      <c r="J739" t="str">
        <f>INDEX(data,MATCH($D739,prod,0),MATCH(J$1,header,0))</f>
        <v>M</v>
      </c>
      <c r="K739" s="4">
        <f>INDEX(data,MATCH($D739,prod,0),MATCH(K$1,header,0))</f>
        <v>1</v>
      </c>
      <c r="L739" s="5">
        <f>INDEX(data,MATCH($D739,prod,0),MATCH(L$1,header,0))</f>
        <v>11.25</v>
      </c>
      <c r="M739" s="5">
        <f t="shared" si="22"/>
        <v>56.25</v>
      </c>
      <c r="N739" t="str">
        <f t="shared" si="23"/>
        <v>Arabica</v>
      </c>
      <c r="O739" t="str" cm="1">
        <f t="array" ref="O739">_xlfn.IFS(J739="M","MEDIUM",J739="D","DARK",J739="L","LIGHT")</f>
        <v>MEDIUM</v>
      </c>
      <c r="P739" t="str">
        <f>_xlfn.XLOOKUP(cofee_orders_table[[#This Row],[Customer ID]],customers!$A$2:$A$1001,customers!$I$2:$I$1001,,0)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INDEX(data,MATCH($D740,prod,0),MATCH(I$1,header,0))</f>
        <v>Rob</v>
      </c>
      <c r="J740" t="str">
        <f>INDEX(data,MATCH($D740,prod,0),MATCH(J$1,header,0))</f>
        <v>L</v>
      </c>
      <c r="K740" s="4">
        <f>INDEX(data,MATCH($D740,prod,0),MATCH(K$1,header,0))</f>
        <v>0.2</v>
      </c>
      <c r="L740" s="5">
        <f>INDEX(data,MATCH($D740,prod,0),MATCH(L$1,header,0))</f>
        <v>3.5849999999999995</v>
      </c>
      <c r="M740" s="5">
        <f t="shared" si="22"/>
        <v>10.754999999999999</v>
      </c>
      <c r="N740" t="str">
        <f t="shared" si="23"/>
        <v>Robusta</v>
      </c>
      <c r="O740" t="str" cm="1">
        <f t="array" ref="O740">_xlfn.IFS(J740="M","MEDIUM",J740="D","DARK",J740="L","LIGHT")</f>
        <v>LIGHT</v>
      </c>
      <c r="P740" t="str">
        <f>_xlfn.XLOOKUP(cofee_orders_table[[#This Row],[Customer ID]],customers!$A$2:$A$1001,customers!$I$2:$I$1001,,0)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INDEX(data,MATCH($D741,prod,0),MATCH(I$1,header,0))</f>
        <v>Exc</v>
      </c>
      <c r="J741" t="str">
        <f>INDEX(data,MATCH($D741,prod,0),MATCH(J$1,header,0))</f>
        <v>D</v>
      </c>
      <c r="K741" s="4">
        <f>INDEX(data,MATCH($D741,prod,0),MATCH(K$1,header,0))</f>
        <v>0.2</v>
      </c>
      <c r="L741" s="5">
        <f>INDEX(data,MATCH($D741,prod,0),MATCH(L$1,header,0))</f>
        <v>3.645</v>
      </c>
      <c r="M741" s="5">
        <f t="shared" si="22"/>
        <v>18.225000000000001</v>
      </c>
      <c r="N741" t="str">
        <f t="shared" si="23"/>
        <v>Excelsa</v>
      </c>
      <c r="O741" t="str" cm="1">
        <f t="array" ref="O741">_xlfn.IFS(J741="M","MEDIUM",J741="D","DARK",J741="L","LIGHT")</f>
        <v>DARK</v>
      </c>
      <c r="P741" t="str">
        <f>_xlfn.XLOOKUP(cofee_orders_table[[#This Row],[Customer ID]],customers!$A$2:$A$1001,customers!$I$2:$I$1001,,0)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INDEX(data,MATCH($D742,prod,0),MATCH(I$1,header,0))</f>
        <v>Rob</v>
      </c>
      <c r="J742" t="str">
        <f>INDEX(data,MATCH($D742,prod,0),MATCH(J$1,header,0))</f>
        <v>L</v>
      </c>
      <c r="K742" s="4">
        <f>INDEX(data,MATCH($D742,prod,0),MATCH(K$1,header,0))</f>
        <v>0.5</v>
      </c>
      <c r="L742" s="5">
        <f>INDEX(data,MATCH($D742,prod,0),MATCH(L$1,header,0))</f>
        <v>7.169999999999999</v>
      </c>
      <c r="M742" s="5">
        <f t="shared" si="22"/>
        <v>28.679999999999996</v>
      </c>
      <c r="N742" t="str">
        <f t="shared" si="23"/>
        <v>Robusta</v>
      </c>
      <c r="O742" t="str" cm="1">
        <f t="array" ref="O742">_xlfn.IFS(J742="M","MEDIUM",J742="D","DARK",J742="L","LIGHT")</f>
        <v>LIGHT</v>
      </c>
      <c r="P742" t="str">
        <f>_xlfn.XLOOKUP(cofee_orders_table[[#This Row],[Customer ID]],customers!$A$2:$A$1001,customers!$I$2:$I$1001,,0)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INDEX(data,MATCH($D743,prod,0),MATCH(I$1,header,0))</f>
        <v>Lib</v>
      </c>
      <c r="J743" t="str">
        <f>INDEX(data,MATCH($D743,prod,0),MATCH(J$1,header,0))</f>
        <v>M</v>
      </c>
      <c r="K743" s="4">
        <f>INDEX(data,MATCH($D743,prod,0),MATCH(K$1,header,0))</f>
        <v>0.2</v>
      </c>
      <c r="L743" s="5">
        <f>INDEX(data,MATCH($D743,prod,0),MATCH(L$1,header,0))</f>
        <v>4.3650000000000002</v>
      </c>
      <c r="M743" s="5">
        <f t="shared" si="22"/>
        <v>8.73</v>
      </c>
      <c r="N743" t="str">
        <f t="shared" si="23"/>
        <v>Liberica</v>
      </c>
      <c r="O743" t="str" cm="1">
        <f t="array" ref="O743">_xlfn.IFS(J743="M","MEDIUM",J743="D","DARK",J743="L","LIGHT")</f>
        <v>MEDIUM</v>
      </c>
      <c r="P743" t="str">
        <f>_xlfn.XLOOKUP(cofee_orders_table[[#This Row],[Customer ID]],customers!$A$2:$A$1001,customers!$I$2:$I$1001,,0)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INDEX(data,MATCH($D744,prod,0),MATCH(I$1,header,0))</f>
        <v>Lib</v>
      </c>
      <c r="J744" t="str">
        <f>INDEX(data,MATCH($D744,prod,0),MATCH(J$1,header,0))</f>
        <v>M</v>
      </c>
      <c r="K744" s="4">
        <f>INDEX(data,MATCH($D744,prod,0),MATCH(K$1,header,0))</f>
        <v>1</v>
      </c>
      <c r="L744" s="5">
        <f>INDEX(data,MATCH($D744,prod,0),MATCH(L$1,header,0))</f>
        <v>14.55</v>
      </c>
      <c r="M744" s="5">
        <f t="shared" si="22"/>
        <v>58.2</v>
      </c>
      <c r="N744" t="str">
        <f t="shared" si="23"/>
        <v>Liberica</v>
      </c>
      <c r="O744" t="str" cm="1">
        <f t="array" ref="O744">_xlfn.IFS(J744="M","MEDIUM",J744="D","DARK",J744="L","LIGHT")</f>
        <v>MEDIUM</v>
      </c>
      <c r="P744" t="str">
        <f>_xlfn.XLOOKUP(cofee_orders_table[[#This Row],[Customer ID]],customers!$A$2:$A$1001,customers!$I$2:$I$1001,,0)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INDEX(data,MATCH($D745,prod,0),MATCH(I$1,header,0))</f>
        <v>Ara</v>
      </c>
      <c r="J745" t="str">
        <f>INDEX(data,MATCH($D745,prod,0),MATCH(J$1,header,0))</f>
        <v>D</v>
      </c>
      <c r="K745" s="4">
        <f>INDEX(data,MATCH($D745,prod,0),MATCH(K$1,header,0))</f>
        <v>0.5</v>
      </c>
      <c r="L745" s="5">
        <f>INDEX(data,MATCH($D745,prod,0),MATCH(L$1,header,0))</f>
        <v>5.97</v>
      </c>
      <c r="M745" s="5">
        <f t="shared" si="22"/>
        <v>17.91</v>
      </c>
      <c r="N745" t="str">
        <f t="shared" si="23"/>
        <v>Arabica</v>
      </c>
      <c r="O745" t="str" cm="1">
        <f t="array" ref="O745">_xlfn.IFS(J745="M","MEDIUM",J745="D","DARK",J745="L","LIGHT")</f>
        <v>DARK</v>
      </c>
      <c r="P745" t="str">
        <f>_xlfn.XLOOKUP(cofee_orders_table[[#This Row],[Customer ID]],customers!$A$2:$A$1001,customers!$I$2:$I$1001,,0)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INDEX(data,MATCH($D746,prod,0),MATCH(I$1,header,0))</f>
        <v>Rob</v>
      </c>
      <c r="J746" t="str">
        <f>INDEX(data,MATCH($D746,prod,0),MATCH(J$1,header,0))</f>
        <v>M</v>
      </c>
      <c r="K746" s="4">
        <f>INDEX(data,MATCH($D746,prod,0),MATCH(K$1,header,0))</f>
        <v>0.2</v>
      </c>
      <c r="L746" s="5">
        <f>INDEX(data,MATCH($D746,prod,0),MATCH(L$1,header,0))</f>
        <v>2.9849999999999999</v>
      </c>
      <c r="M746" s="5">
        <f t="shared" si="22"/>
        <v>17.91</v>
      </c>
      <c r="N746" t="str">
        <f t="shared" si="23"/>
        <v>Robusta</v>
      </c>
      <c r="O746" t="str" cm="1">
        <f t="array" ref="O746">_xlfn.IFS(J746="M","MEDIUM",J746="D","DARK",J746="L","LIGHT")</f>
        <v>MEDIUM</v>
      </c>
      <c r="P746" t="str">
        <f>_xlfn.XLOOKUP(cofee_orders_table[[#This Row],[Customer ID]],customers!$A$2:$A$1001,customers!$I$2:$I$1001,,0)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INDEX(data,MATCH($D747,prod,0),MATCH(I$1,header,0))</f>
        <v>Exc</v>
      </c>
      <c r="J747" t="str">
        <f>INDEX(data,MATCH($D747,prod,0),MATCH(J$1,header,0))</f>
        <v>D</v>
      </c>
      <c r="K747" s="4">
        <f>INDEX(data,MATCH($D747,prod,0),MATCH(K$1,header,0))</f>
        <v>0.5</v>
      </c>
      <c r="L747" s="5">
        <f>INDEX(data,MATCH($D747,prod,0),MATCH(L$1,header,0))</f>
        <v>7.29</v>
      </c>
      <c r="M747" s="5">
        <f t="shared" si="22"/>
        <v>14.58</v>
      </c>
      <c r="N747" t="str">
        <f t="shared" si="23"/>
        <v>Excelsa</v>
      </c>
      <c r="O747" t="str" cm="1">
        <f t="array" ref="O747">_xlfn.IFS(J747="M","MEDIUM",J747="D","DARK",J747="L","LIGHT")</f>
        <v>DARK</v>
      </c>
      <c r="P747" t="str">
        <f>_xlfn.XLOOKUP(cofee_orders_table[[#This Row],[Customer ID]],customers!$A$2:$A$1001,customers!$I$2:$I$1001,,0)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INDEX(data,MATCH($D748,prod,0),MATCH(I$1,header,0))</f>
        <v>Ara</v>
      </c>
      <c r="J748" t="str">
        <f>INDEX(data,MATCH($D748,prod,0),MATCH(J$1,header,0))</f>
        <v>M</v>
      </c>
      <c r="K748" s="4">
        <f>INDEX(data,MATCH($D748,prod,0),MATCH(K$1,header,0))</f>
        <v>1</v>
      </c>
      <c r="L748" s="5">
        <f>INDEX(data,MATCH($D748,prod,0),MATCH(L$1,header,0))</f>
        <v>11.25</v>
      </c>
      <c r="M748" s="5">
        <f t="shared" si="22"/>
        <v>33.75</v>
      </c>
      <c r="N748" t="str">
        <f t="shared" si="23"/>
        <v>Arabica</v>
      </c>
      <c r="O748" t="str" cm="1">
        <f t="array" ref="O748">_xlfn.IFS(J748="M","MEDIUM",J748="D","DARK",J748="L","LIGHT")</f>
        <v>MEDIUM</v>
      </c>
      <c r="P748" t="str">
        <f>_xlfn.XLOOKUP(cofee_orders_table[[#This Row],[Customer ID]],customers!$A$2:$A$1001,customers!$I$2:$I$1001,,0)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INDEX(data,MATCH($D749,prod,0),MATCH(I$1,header,0))</f>
        <v>Lib</v>
      </c>
      <c r="J749" t="str">
        <f>INDEX(data,MATCH($D749,prod,0),MATCH(J$1,header,0))</f>
        <v>M</v>
      </c>
      <c r="K749" s="4">
        <f>INDEX(data,MATCH($D749,prod,0),MATCH(K$1,header,0))</f>
        <v>0.5</v>
      </c>
      <c r="L749" s="5">
        <f>INDEX(data,MATCH($D749,prod,0),MATCH(L$1,header,0))</f>
        <v>8.73</v>
      </c>
      <c r="M749" s="5">
        <f t="shared" si="22"/>
        <v>34.92</v>
      </c>
      <c r="N749" t="str">
        <f t="shared" si="23"/>
        <v>Liberica</v>
      </c>
      <c r="O749" t="str" cm="1">
        <f t="array" ref="O749">_xlfn.IFS(J749="M","MEDIUM",J749="D","DARK",J749="L","LIGHT")</f>
        <v>MEDIUM</v>
      </c>
      <c r="P749" t="str">
        <f>_xlfn.XLOOKUP(cofee_orders_table[[#This Row],[Customer ID]],customers!$A$2:$A$1001,customers!$I$2:$I$1001,,0)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INDEX(data,MATCH($D750,prod,0),MATCH(I$1,header,0))</f>
        <v>Exc</v>
      </c>
      <c r="J750" t="str">
        <f>INDEX(data,MATCH($D750,prod,0),MATCH(J$1,header,0))</f>
        <v>D</v>
      </c>
      <c r="K750" s="4">
        <f>INDEX(data,MATCH($D750,prod,0),MATCH(K$1,header,0))</f>
        <v>0.5</v>
      </c>
      <c r="L750" s="5">
        <f>INDEX(data,MATCH($D750,prod,0),MATCH(L$1,header,0))</f>
        <v>7.29</v>
      </c>
      <c r="M750" s="5">
        <f t="shared" si="22"/>
        <v>14.58</v>
      </c>
      <c r="N750" t="str">
        <f t="shared" si="23"/>
        <v>Excelsa</v>
      </c>
      <c r="O750" t="str" cm="1">
        <f t="array" ref="O750">_xlfn.IFS(J750="M","MEDIUM",J750="D","DARK",J750="L","LIGHT")</f>
        <v>DARK</v>
      </c>
      <c r="P750" t="str">
        <f>_xlfn.XLOOKUP(cofee_orders_table[[#This Row],[Customer ID]],customers!$A$2:$A$1001,customers!$I$2:$I$1001,,0)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INDEX(data,MATCH($D751,prod,0),MATCH(I$1,header,0))</f>
        <v>Rob</v>
      </c>
      <c r="J751" t="str">
        <f>INDEX(data,MATCH($D751,prod,0),MATCH(J$1,header,0))</f>
        <v>D</v>
      </c>
      <c r="K751" s="4">
        <f>INDEX(data,MATCH($D751,prod,0),MATCH(K$1,header,0))</f>
        <v>0.2</v>
      </c>
      <c r="L751" s="5">
        <f>INDEX(data,MATCH($D751,prod,0),MATCH(L$1,header,0))</f>
        <v>2.6849999999999996</v>
      </c>
      <c r="M751" s="5">
        <f t="shared" si="22"/>
        <v>5.3699999999999992</v>
      </c>
      <c r="N751" t="str">
        <f t="shared" si="23"/>
        <v>Robusta</v>
      </c>
      <c r="O751" t="str" cm="1">
        <f t="array" ref="O751">_xlfn.IFS(J751="M","MEDIUM",J751="D","DARK",J751="L","LIGHT")</f>
        <v>DARK</v>
      </c>
      <c r="P751" t="str">
        <f>_xlfn.XLOOKUP(cofee_orders_table[[#This Row],[Customer ID]],customers!$A$2:$A$1001,customers!$I$2:$I$1001,,0)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INDEX(data,MATCH($D752,prod,0),MATCH(I$1,header,0))</f>
        <v>Rob</v>
      </c>
      <c r="J752" t="str">
        <f>INDEX(data,MATCH($D752,prod,0),MATCH(J$1,header,0))</f>
        <v>M</v>
      </c>
      <c r="K752" s="4">
        <f>INDEX(data,MATCH($D752,prod,0),MATCH(K$1,header,0))</f>
        <v>0.5</v>
      </c>
      <c r="L752" s="5">
        <f>INDEX(data,MATCH($D752,prod,0),MATCH(L$1,header,0))</f>
        <v>5.97</v>
      </c>
      <c r="M752" s="5">
        <f t="shared" si="22"/>
        <v>5.97</v>
      </c>
      <c r="N752" t="str">
        <f t="shared" si="23"/>
        <v>Robusta</v>
      </c>
      <c r="O752" t="str" cm="1">
        <f t="array" ref="O752">_xlfn.IFS(J752="M","MEDIUM",J752="D","DARK",J752="L","LIGHT")</f>
        <v>MEDIUM</v>
      </c>
      <c r="P752" t="str">
        <f>_xlfn.XLOOKUP(cofee_orders_table[[#This Row],[Customer ID]],customers!$A$2:$A$1001,customers!$I$2:$I$1001,,0)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INDEX(data,MATCH($D753,prod,0),MATCH(I$1,header,0))</f>
        <v>Lib</v>
      </c>
      <c r="J753" t="str">
        <f>INDEX(data,MATCH($D753,prod,0),MATCH(J$1,header,0))</f>
        <v>L</v>
      </c>
      <c r="K753" s="4">
        <f>INDEX(data,MATCH($D753,prod,0),MATCH(K$1,header,0))</f>
        <v>0.5</v>
      </c>
      <c r="L753" s="5">
        <f>INDEX(data,MATCH($D753,prod,0),MATCH(L$1,header,0))</f>
        <v>9.51</v>
      </c>
      <c r="M753" s="5">
        <f t="shared" si="22"/>
        <v>19.02</v>
      </c>
      <c r="N753" t="str">
        <f t="shared" si="23"/>
        <v>Liberica</v>
      </c>
      <c r="O753" t="str" cm="1">
        <f t="array" ref="O753">_xlfn.IFS(J753="M","MEDIUM",J753="D","DARK",J753="L","LIGHT")</f>
        <v>LIGHT</v>
      </c>
      <c r="P753" t="str">
        <f>_xlfn.XLOOKUP(cofee_orders_table[[#This Row],[Customer ID]],customers!$A$2:$A$1001,customers!$I$2:$I$1001,,0)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INDEX(data,MATCH($D754,prod,0),MATCH(I$1,header,0))</f>
        <v>Exc</v>
      </c>
      <c r="J754" t="str">
        <f>INDEX(data,MATCH($D754,prod,0),MATCH(J$1,header,0))</f>
        <v>M</v>
      </c>
      <c r="K754" s="4">
        <f>INDEX(data,MATCH($D754,prod,0),MATCH(K$1,header,0))</f>
        <v>1</v>
      </c>
      <c r="L754" s="5">
        <f>INDEX(data,MATCH($D754,prod,0),MATCH(L$1,header,0))</f>
        <v>13.75</v>
      </c>
      <c r="M754" s="5">
        <f t="shared" si="22"/>
        <v>27.5</v>
      </c>
      <c r="N754" t="str">
        <f t="shared" si="23"/>
        <v>Excelsa</v>
      </c>
      <c r="O754" t="str" cm="1">
        <f t="array" ref="O754">_xlfn.IFS(J754="M","MEDIUM",J754="D","DARK",J754="L","LIGHT")</f>
        <v>MEDIUM</v>
      </c>
      <c r="P754" t="str">
        <f>_xlfn.XLOOKUP(cofee_orders_table[[#This Row],[Customer ID]],customers!$A$2:$A$1001,customers!$I$2:$I$1001,,0)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INDEX(data,MATCH($D755,prod,0),MATCH(I$1,header,0))</f>
        <v>Ara</v>
      </c>
      <c r="J755" t="str">
        <f>INDEX(data,MATCH($D755,prod,0),MATCH(J$1,header,0))</f>
        <v>D</v>
      </c>
      <c r="K755" s="4">
        <f>INDEX(data,MATCH($D755,prod,0),MATCH(K$1,header,0))</f>
        <v>0.5</v>
      </c>
      <c r="L755" s="5">
        <f>INDEX(data,MATCH($D755,prod,0),MATCH(L$1,header,0))</f>
        <v>5.97</v>
      </c>
      <c r="M755" s="5">
        <f t="shared" si="22"/>
        <v>29.849999999999998</v>
      </c>
      <c r="N755" t="str">
        <f t="shared" si="23"/>
        <v>Arabica</v>
      </c>
      <c r="O755" t="str" cm="1">
        <f t="array" ref="O755">_xlfn.IFS(J755="M","MEDIUM",J755="D","DARK",J755="L","LIGHT")</f>
        <v>DARK</v>
      </c>
      <c r="P755" t="str">
        <f>_xlfn.XLOOKUP(cofee_orders_table[[#This Row],[Customer ID]],customers!$A$2:$A$1001,customers!$I$2:$I$1001,,0)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INDEX(data,MATCH($D756,prod,0),MATCH(I$1,header,0))</f>
        <v>Ara</v>
      </c>
      <c r="J756" t="str">
        <f>INDEX(data,MATCH($D756,prod,0),MATCH(J$1,header,0))</f>
        <v>D</v>
      </c>
      <c r="K756" s="4">
        <f>INDEX(data,MATCH($D756,prod,0),MATCH(K$1,header,0))</f>
        <v>0.2</v>
      </c>
      <c r="L756" s="5">
        <f>INDEX(data,MATCH($D756,prod,0),MATCH(L$1,header,0))</f>
        <v>2.9849999999999999</v>
      </c>
      <c r="M756" s="5">
        <f t="shared" si="22"/>
        <v>17.91</v>
      </c>
      <c r="N756" t="str">
        <f t="shared" si="23"/>
        <v>Arabica</v>
      </c>
      <c r="O756" t="str" cm="1">
        <f t="array" ref="O756">_xlfn.IFS(J756="M","MEDIUM",J756="D","DARK",J756="L","LIGHT")</f>
        <v>DARK</v>
      </c>
      <c r="P756" t="str">
        <f>_xlfn.XLOOKUP(cofee_orders_table[[#This Row],[Customer ID]],customers!$A$2:$A$1001,customers!$I$2:$I$1001,,0)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INDEX(data,MATCH($D757,prod,0),MATCH(I$1,header,0))</f>
        <v>Lib</v>
      </c>
      <c r="J757" t="str">
        <f>INDEX(data,MATCH($D757,prod,0),MATCH(J$1,header,0))</f>
        <v>L</v>
      </c>
      <c r="K757" s="4">
        <f>INDEX(data,MATCH($D757,prod,0),MATCH(K$1,header,0))</f>
        <v>0.2</v>
      </c>
      <c r="L757" s="5">
        <f>INDEX(data,MATCH($D757,prod,0),MATCH(L$1,header,0))</f>
        <v>4.7549999999999999</v>
      </c>
      <c r="M757" s="5">
        <f t="shared" si="22"/>
        <v>28.53</v>
      </c>
      <c r="N757" t="str">
        <f t="shared" si="23"/>
        <v>Liberica</v>
      </c>
      <c r="O757" t="str" cm="1">
        <f t="array" ref="O757">_xlfn.IFS(J757="M","MEDIUM",J757="D","DARK",J757="L","LIGHT")</f>
        <v>LIGHT</v>
      </c>
      <c r="P757" t="str">
        <f>_xlfn.XLOOKUP(cofee_orders_table[[#This Row],[Customer ID]],customers!$A$2:$A$1001,customers!$I$2:$I$1001,,0)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INDEX(data,MATCH($D758,prod,0),MATCH(I$1,header,0))</f>
        <v>Rob</v>
      </c>
      <c r="J758" t="str">
        <f>INDEX(data,MATCH($D758,prod,0),MATCH(J$1,header,0))</f>
        <v>D</v>
      </c>
      <c r="K758" s="4">
        <f>INDEX(data,MATCH($D758,prod,0),MATCH(K$1,header,0))</f>
        <v>1</v>
      </c>
      <c r="L758" s="5">
        <f>INDEX(data,MATCH($D758,prod,0),MATCH(L$1,header,0))</f>
        <v>8.9499999999999993</v>
      </c>
      <c r="M758" s="5">
        <f t="shared" si="22"/>
        <v>35.799999999999997</v>
      </c>
      <c r="N758" t="str">
        <f t="shared" si="23"/>
        <v>Robusta</v>
      </c>
      <c r="O758" t="str" cm="1">
        <f t="array" ref="O758">_xlfn.IFS(J758="M","MEDIUM",J758="D","DARK",J758="L","LIGHT")</f>
        <v>DARK</v>
      </c>
      <c r="P758" t="str">
        <f>_xlfn.XLOOKUP(cofee_orders_table[[#This Row],[Customer ID]],customers!$A$2:$A$1001,customers!$I$2:$I$1001,,0)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INDEX(data,MATCH($D759,prod,0),MATCH(I$1,header,0))</f>
        <v>Ara</v>
      </c>
      <c r="J759" t="str">
        <f>INDEX(data,MATCH($D759,prod,0),MATCH(J$1,header,0))</f>
        <v>D</v>
      </c>
      <c r="K759" s="4">
        <f>INDEX(data,MATCH($D759,prod,0),MATCH(K$1,header,0))</f>
        <v>0.5</v>
      </c>
      <c r="L759" s="5">
        <f>INDEX(data,MATCH($D759,prod,0),MATCH(L$1,header,0))</f>
        <v>5.97</v>
      </c>
      <c r="M759" s="5">
        <f t="shared" si="22"/>
        <v>17.91</v>
      </c>
      <c r="N759" t="str">
        <f t="shared" si="23"/>
        <v>Arabica</v>
      </c>
      <c r="O759" t="str" cm="1">
        <f t="array" ref="O759">_xlfn.IFS(J759="M","MEDIUM",J759="D","DARK",J759="L","LIGHT")</f>
        <v>DARK</v>
      </c>
      <c r="P759" t="str">
        <f>_xlfn.XLOOKUP(cofee_orders_table[[#This Row],[Customer ID]],customers!$A$2:$A$1001,customers!$I$2:$I$1001,,0)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INDEX(data,MATCH($D760,prod,0),MATCH(I$1,header,0))</f>
        <v>Rob</v>
      </c>
      <c r="J760" t="str">
        <f>INDEX(data,MATCH($D760,prod,0),MATCH(J$1,header,0))</f>
        <v>D</v>
      </c>
      <c r="K760" s="4">
        <f>INDEX(data,MATCH($D760,prod,0),MATCH(K$1,header,0))</f>
        <v>1</v>
      </c>
      <c r="L760" s="5">
        <f>INDEX(data,MATCH($D760,prod,0),MATCH(L$1,header,0))</f>
        <v>8.9499999999999993</v>
      </c>
      <c r="M760" s="5">
        <f t="shared" si="22"/>
        <v>8.9499999999999993</v>
      </c>
      <c r="N760" t="str">
        <f t="shared" si="23"/>
        <v>Robusta</v>
      </c>
      <c r="O760" t="str" cm="1">
        <f t="array" ref="O760">_xlfn.IFS(J760="M","MEDIUM",J760="D","DARK",J760="L","LIGHT")</f>
        <v>DARK</v>
      </c>
      <c r="P760" t="str">
        <f>_xlfn.XLOOKUP(cofee_orders_table[[#This Row],[Customer ID]],customers!$A$2:$A$1001,customers!$I$2:$I$1001,,0)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INDEX(data,MATCH($D761,prod,0),MATCH(I$1,header,0))</f>
        <v>Lib</v>
      </c>
      <c r="J761" t="str">
        <f>INDEX(data,MATCH($D761,prod,0),MATCH(J$1,header,0))</f>
        <v>D</v>
      </c>
      <c r="K761" s="4">
        <f>INDEX(data,MATCH($D761,prod,0),MATCH(K$1,header,0))</f>
        <v>2.5</v>
      </c>
      <c r="L761" s="5">
        <f>INDEX(data,MATCH($D761,prod,0),MATCH(L$1,header,0))</f>
        <v>29.784999999999997</v>
      </c>
      <c r="M761" s="5">
        <f t="shared" si="22"/>
        <v>29.784999999999997</v>
      </c>
      <c r="N761" t="str">
        <f t="shared" si="23"/>
        <v>Liberica</v>
      </c>
      <c r="O761" t="str" cm="1">
        <f t="array" ref="O761">_xlfn.IFS(J761="M","MEDIUM",J761="D","DARK",J761="L","LIGHT")</f>
        <v>DARK</v>
      </c>
      <c r="P761" t="str">
        <f>_xlfn.XLOOKUP(cofee_orders_table[[#This Row],[Customer ID]],customers!$A$2:$A$1001,customers!$I$2:$I$1001,,0)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INDEX(data,MATCH($D762,prod,0),MATCH(I$1,header,0))</f>
        <v>Exc</v>
      </c>
      <c r="J762" t="str">
        <f>INDEX(data,MATCH($D762,prod,0),MATCH(J$1,header,0))</f>
        <v>L</v>
      </c>
      <c r="K762" s="4">
        <f>INDEX(data,MATCH($D762,prod,0),MATCH(K$1,header,0))</f>
        <v>0.5</v>
      </c>
      <c r="L762" s="5">
        <f>INDEX(data,MATCH($D762,prod,0),MATCH(L$1,header,0))</f>
        <v>8.91</v>
      </c>
      <c r="M762" s="5">
        <f t="shared" si="22"/>
        <v>44.55</v>
      </c>
      <c r="N762" t="str">
        <f t="shared" si="23"/>
        <v>Excelsa</v>
      </c>
      <c r="O762" t="str" cm="1">
        <f t="array" ref="O762">_xlfn.IFS(J762="M","MEDIUM",J762="D","DARK",J762="L","LIGHT")</f>
        <v>LIGHT</v>
      </c>
      <c r="P762" t="str">
        <f>_xlfn.XLOOKUP(cofee_orders_table[[#This Row],[Customer ID]],customers!$A$2:$A$1001,customers!$I$2:$I$1001,,0)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INDEX(data,MATCH($D763,prod,0),MATCH(I$1,header,0))</f>
        <v>Exc</v>
      </c>
      <c r="J763" t="str">
        <f>INDEX(data,MATCH($D763,prod,0),MATCH(J$1,header,0))</f>
        <v>L</v>
      </c>
      <c r="K763" s="4">
        <f>INDEX(data,MATCH($D763,prod,0),MATCH(K$1,header,0))</f>
        <v>1</v>
      </c>
      <c r="L763" s="5">
        <f>INDEX(data,MATCH($D763,prod,0),MATCH(L$1,header,0))</f>
        <v>14.85</v>
      </c>
      <c r="M763" s="5">
        <f t="shared" si="22"/>
        <v>89.1</v>
      </c>
      <c r="N763" t="str">
        <f t="shared" si="23"/>
        <v>Excelsa</v>
      </c>
      <c r="O763" t="str" cm="1">
        <f t="array" ref="O763">_xlfn.IFS(J763="M","MEDIUM",J763="D","DARK",J763="L","LIGHT")</f>
        <v>LIGHT</v>
      </c>
      <c r="P763" t="str">
        <f>_xlfn.XLOOKUP(cofee_orders_table[[#This Row],[Customer ID]],customers!$A$2:$A$1001,customers!$I$2:$I$1001,,0)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INDEX(data,MATCH($D764,prod,0),MATCH(I$1,header,0))</f>
        <v>Lib</v>
      </c>
      <c r="J764" t="str">
        <f>INDEX(data,MATCH($D764,prod,0),MATCH(J$1,header,0))</f>
        <v>M</v>
      </c>
      <c r="K764" s="4">
        <f>INDEX(data,MATCH($D764,prod,0),MATCH(K$1,header,0))</f>
        <v>0.5</v>
      </c>
      <c r="L764" s="5">
        <f>INDEX(data,MATCH($D764,prod,0),MATCH(L$1,header,0))</f>
        <v>8.73</v>
      </c>
      <c r="M764" s="5">
        <f t="shared" si="22"/>
        <v>43.650000000000006</v>
      </c>
      <c r="N764" t="str">
        <f t="shared" si="23"/>
        <v>Liberica</v>
      </c>
      <c r="O764" t="str" cm="1">
        <f t="array" ref="O764">_xlfn.IFS(J764="M","MEDIUM",J764="D","DARK",J764="L","LIGHT")</f>
        <v>MEDIUM</v>
      </c>
      <c r="P764" t="str">
        <f>_xlfn.XLOOKUP(cofee_orders_table[[#This Row],[Customer ID]],customers!$A$2:$A$1001,customers!$I$2:$I$1001,,0)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INDEX(data,MATCH($D765,prod,0),MATCH(I$1,header,0))</f>
        <v>Ara</v>
      </c>
      <c r="J765" t="str">
        <f>INDEX(data,MATCH($D765,prod,0),MATCH(J$1,header,0))</f>
        <v>L</v>
      </c>
      <c r="K765" s="4">
        <f>INDEX(data,MATCH($D765,prod,0),MATCH(K$1,header,0))</f>
        <v>0.5</v>
      </c>
      <c r="L765" s="5">
        <f>INDEX(data,MATCH($D765,prod,0),MATCH(L$1,header,0))</f>
        <v>7.77</v>
      </c>
      <c r="M765" s="5">
        <f t="shared" si="22"/>
        <v>23.31</v>
      </c>
      <c r="N765" t="str">
        <f t="shared" si="23"/>
        <v>Arabica</v>
      </c>
      <c r="O765" t="str" cm="1">
        <f t="array" ref="O765">_xlfn.IFS(J765="M","MEDIUM",J765="D","DARK",J765="L","LIGHT")</f>
        <v>LIGHT</v>
      </c>
      <c r="P765" t="str">
        <f>_xlfn.XLOOKUP(cofee_orders_table[[#This Row],[Customer ID]],customers!$A$2:$A$1001,customers!$I$2:$I$1001,,0)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INDEX(data,MATCH($D766,prod,0),MATCH(I$1,header,0))</f>
        <v>Ara</v>
      </c>
      <c r="J766" t="str">
        <f>INDEX(data,MATCH($D766,prod,0),MATCH(J$1,header,0))</f>
        <v>L</v>
      </c>
      <c r="K766" s="4">
        <f>INDEX(data,MATCH($D766,prod,0),MATCH(K$1,header,0))</f>
        <v>2.5</v>
      </c>
      <c r="L766" s="5">
        <f>INDEX(data,MATCH($D766,prod,0),MATCH(L$1,header,0))</f>
        <v>29.784999999999997</v>
      </c>
      <c r="M766" s="5">
        <f t="shared" si="22"/>
        <v>178.70999999999998</v>
      </c>
      <c r="N766" t="str">
        <f t="shared" si="23"/>
        <v>Arabica</v>
      </c>
      <c r="O766" t="str" cm="1">
        <f t="array" ref="O766">_xlfn.IFS(J766="M","MEDIUM",J766="D","DARK",J766="L","LIGHT")</f>
        <v>LIGHT</v>
      </c>
      <c r="P766" t="str">
        <f>_xlfn.XLOOKUP(cofee_orders_table[[#This Row],[Customer ID]],customers!$A$2:$A$1001,customers!$I$2:$I$1001,,0)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INDEX(data,MATCH($D767,prod,0),MATCH(I$1,header,0))</f>
        <v>Rob</v>
      </c>
      <c r="J767" t="str">
        <f>INDEX(data,MATCH($D767,prod,0),MATCH(J$1,header,0))</f>
        <v>M</v>
      </c>
      <c r="K767" s="4">
        <f>INDEX(data,MATCH($D767,prod,0),MATCH(K$1,header,0))</f>
        <v>1</v>
      </c>
      <c r="L767" s="5">
        <f>INDEX(data,MATCH($D767,prod,0),MATCH(L$1,header,0))</f>
        <v>9.9499999999999993</v>
      </c>
      <c r="M767" s="5">
        <f t="shared" si="22"/>
        <v>59.699999999999996</v>
      </c>
      <c r="N767" t="str">
        <f t="shared" si="23"/>
        <v>Robusta</v>
      </c>
      <c r="O767" t="str" cm="1">
        <f t="array" ref="O767">_xlfn.IFS(J767="M","MEDIUM",J767="D","DARK",J767="L","LIGHT")</f>
        <v>MEDIUM</v>
      </c>
      <c r="P767" t="str">
        <f>_xlfn.XLOOKUP(cofee_orders_table[[#This Row],[Customer ID]],customers!$A$2:$A$1001,customers!$I$2:$I$1001,,0)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INDEX(data,MATCH($D768,prod,0),MATCH(I$1,header,0))</f>
        <v>Ara</v>
      </c>
      <c r="J768" t="str">
        <f>INDEX(data,MATCH($D768,prod,0),MATCH(J$1,header,0))</f>
        <v>L</v>
      </c>
      <c r="K768" s="4">
        <f>INDEX(data,MATCH($D768,prod,0),MATCH(K$1,header,0))</f>
        <v>0.5</v>
      </c>
      <c r="L768" s="5">
        <f>INDEX(data,MATCH($D768,prod,0),MATCH(L$1,header,0))</f>
        <v>7.77</v>
      </c>
      <c r="M768" s="5">
        <f t="shared" si="22"/>
        <v>15.54</v>
      </c>
      <c r="N768" t="str">
        <f t="shared" si="23"/>
        <v>Arabica</v>
      </c>
      <c r="O768" t="str" cm="1">
        <f t="array" ref="O768">_xlfn.IFS(J768="M","MEDIUM",J768="D","DARK",J768="L","LIGHT")</f>
        <v>LIGHT</v>
      </c>
      <c r="P768" t="str">
        <f>_xlfn.XLOOKUP(cofee_orders_table[[#This Row],[Customer ID]],customers!$A$2:$A$1001,customers!$I$2:$I$1001,,0)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INDEX(data,MATCH($D769,prod,0),MATCH(I$1,header,0))</f>
        <v>Ara</v>
      </c>
      <c r="J769" t="str">
        <f>INDEX(data,MATCH($D769,prod,0),MATCH(J$1,header,0))</f>
        <v>L</v>
      </c>
      <c r="K769" s="4">
        <f>INDEX(data,MATCH($D769,prod,0),MATCH(K$1,header,0))</f>
        <v>2.5</v>
      </c>
      <c r="L769" s="5">
        <f>INDEX(data,MATCH($D769,prod,0),MATCH(L$1,header,0))</f>
        <v>29.784999999999997</v>
      </c>
      <c r="M769" s="5">
        <f t="shared" si="22"/>
        <v>89.35499999999999</v>
      </c>
      <c r="N769" t="str">
        <f t="shared" si="23"/>
        <v>Arabica</v>
      </c>
      <c r="O769" t="str" cm="1">
        <f t="array" ref="O769">_xlfn.IFS(J769="M","MEDIUM",J769="D","DARK",J769="L","LIGHT")</f>
        <v>LIGHT</v>
      </c>
      <c r="P769" t="str">
        <f>_xlfn.XLOOKUP(cofee_orders_table[[#This Row],[Customer ID]],customers!$A$2:$A$1001,customers!$I$2:$I$1001,,0)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INDEX(data,MATCH($D770,prod,0),MATCH(I$1,header,0))</f>
        <v>Rob</v>
      </c>
      <c r="J770" t="str">
        <f>INDEX(data,MATCH($D770,prod,0),MATCH(J$1,header,0))</f>
        <v>L</v>
      </c>
      <c r="K770" s="4">
        <f>INDEX(data,MATCH($D770,prod,0),MATCH(K$1,header,0))</f>
        <v>1</v>
      </c>
      <c r="L770" s="5">
        <f>INDEX(data,MATCH($D770,prod,0),MATCH(L$1,header,0))</f>
        <v>11.95</v>
      </c>
      <c r="M770" s="5">
        <f t="shared" si="22"/>
        <v>23.9</v>
      </c>
      <c r="N770" t="str">
        <f t="shared" si="23"/>
        <v>Robusta</v>
      </c>
      <c r="O770" t="str" cm="1">
        <f t="array" ref="O770">_xlfn.IFS(J770="M","MEDIUM",J770="D","DARK",J770="L","LIGHT")</f>
        <v>LIGHT</v>
      </c>
      <c r="P770" t="str">
        <f>_xlfn.XLOOKUP(cofee_orders_table[[#This Row],[Customer ID]],customers!$A$2:$A$1001,customers!$I$2:$I$1001,,0)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INDEX(data,MATCH($D771,prod,0),MATCH(I$1,header,0))</f>
        <v>Rob</v>
      </c>
      <c r="J771" t="str">
        <f>INDEX(data,MATCH($D771,prod,0),MATCH(J$1,header,0))</f>
        <v>M</v>
      </c>
      <c r="K771" s="4">
        <f>INDEX(data,MATCH($D771,prod,0),MATCH(K$1,header,0))</f>
        <v>2.5</v>
      </c>
      <c r="L771" s="5">
        <f>INDEX(data,MATCH($D771,prod,0),MATCH(L$1,header,0))</f>
        <v>22.884999999999998</v>
      </c>
      <c r="M771" s="5">
        <f t="shared" ref="M771:M834" si="24">E771*L771</f>
        <v>137.31</v>
      </c>
      <c r="N771" t="str">
        <f t="shared" ref="N771:N834" si="25">IF(I771="Rob","Robusta",IF(I771="Exc","Excelsa",IF(I771="Ara","Arabica",IF(I771="Lib","Liberica"))))</f>
        <v>Robusta</v>
      </c>
      <c r="O771" t="str" cm="1">
        <f t="array" ref="O771">_xlfn.IFS(J771="M","MEDIUM",J771="D","DARK",J771="L","LIGHT")</f>
        <v>MEDIUM</v>
      </c>
      <c r="P771" t="str">
        <f>_xlfn.XLOOKUP(cofee_orders_table[[#This Row],[Customer ID]],customers!$A$2:$A$1001,customers!$I$2:$I$1001,,0)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INDEX(data,MATCH($D772,prod,0),MATCH(I$1,header,0))</f>
        <v>Ara</v>
      </c>
      <c r="J772" t="str">
        <f>INDEX(data,MATCH($D772,prod,0),MATCH(J$1,header,0))</f>
        <v>D</v>
      </c>
      <c r="K772" s="4">
        <f>INDEX(data,MATCH($D772,prod,0),MATCH(K$1,header,0))</f>
        <v>1</v>
      </c>
      <c r="L772" s="5">
        <f>INDEX(data,MATCH($D772,prod,0),MATCH(L$1,header,0))</f>
        <v>9.9499999999999993</v>
      </c>
      <c r="M772" s="5">
        <f t="shared" si="24"/>
        <v>9.9499999999999993</v>
      </c>
      <c r="N772" t="str">
        <f t="shared" si="25"/>
        <v>Arabica</v>
      </c>
      <c r="O772" t="str" cm="1">
        <f t="array" ref="O772">_xlfn.IFS(J772="M","MEDIUM",J772="D","DARK",J772="L","LIGHT")</f>
        <v>DARK</v>
      </c>
      <c r="P772" t="str">
        <f>_xlfn.XLOOKUP(cofee_orders_table[[#This Row],[Customer ID]],customers!$A$2:$A$1001,customers!$I$2:$I$1001,,0)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INDEX(data,MATCH($D773,prod,0),MATCH(I$1,header,0))</f>
        <v>Rob</v>
      </c>
      <c r="J773" t="str">
        <f>INDEX(data,MATCH($D773,prod,0),MATCH(J$1,header,0))</f>
        <v>L</v>
      </c>
      <c r="K773" s="4">
        <f>INDEX(data,MATCH($D773,prod,0),MATCH(K$1,header,0))</f>
        <v>0.5</v>
      </c>
      <c r="L773" s="5">
        <f>INDEX(data,MATCH($D773,prod,0),MATCH(L$1,header,0))</f>
        <v>7.169999999999999</v>
      </c>
      <c r="M773" s="5">
        <f t="shared" si="24"/>
        <v>21.509999999999998</v>
      </c>
      <c r="N773" t="str">
        <f t="shared" si="25"/>
        <v>Robusta</v>
      </c>
      <c r="O773" t="str" cm="1">
        <f t="array" ref="O773">_xlfn.IFS(J773="M","MEDIUM",J773="D","DARK",J773="L","LIGHT")</f>
        <v>LIGHT</v>
      </c>
      <c r="P773" t="str">
        <f>_xlfn.XLOOKUP(cofee_orders_table[[#This Row],[Customer ID]],customers!$A$2:$A$1001,customers!$I$2:$I$1001,,0)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INDEX(data,MATCH($D774,prod,0),MATCH(I$1,header,0))</f>
        <v>Exc</v>
      </c>
      <c r="J774" t="str">
        <f>INDEX(data,MATCH($D774,prod,0),MATCH(J$1,header,0))</f>
        <v>M</v>
      </c>
      <c r="K774" s="4">
        <f>INDEX(data,MATCH($D774,prod,0),MATCH(K$1,header,0))</f>
        <v>1</v>
      </c>
      <c r="L774" s="5">
        <f>INDEX(data,MATCH($D774,prod,0),MATCH(L$1,header,0))</f>
        <v>13.75</v>
      </c>
      <c r="M774" s="5">
        <f t="shared" si="24"/>
        <v>82.5</v>
      </c>
      <c r="N774" t="str">
        <f t="shared" si="25"/>
        <v>Excelsa</v>
      </c>
      <c r="O774" t="str" cm="1">
        <f t="array" ref="O774">_xlfn.IFS(J774="M","MEDIUM",J774="D","DARK",J774="L","LIGHT")</f>
        <v>MEDIUM</v>
      </c>
      <c r="P774" t="str">
        <f>_xlfn.XLOOKUP(cofee_orders_table[[#This Row],[Customer ID]],customers!$A$2:$A$1001,customers!$I$2:$I$1001,,0)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INDEX(data,MATCH($D775,prod,0),MATCH(I$1,header,0))</f>
        <v>Lib</v>
      </c>
      <c r="J775" t="str">
        <f>INDEX(data,MATCH($D775,prod,0),MATCH(J$1,header,0))</f>
        <v>M</v>
      </c>
      <c r="K775" s="4">
        <f>INDEX(data,MATCH($D775,prod,0),MATCH(K$1,header,0))</f>
        <v>0.2</v>
      </c>
      <c r="L775" s="5">
        <f>INDEX(data,MATCH($D775,prod,0),MATCH(L$1,header,0))</f>
        <v>4.3650000000000002</v>
      </c>
      <c r="M775" s="5">
        <f t="shared" si="24"/>
        <v>8.73</v>
      </c>
      <c r="N775" t="str">
        <f t="shared" si="25"/>
        <v>Liberica</v>
      </c>
      <c r="O775" t="str" cm="1">
        <f t="array" ref="O775">_xlfn.IFS(J775="M","MEDIUM",J775="D","DARK",J775="L","LIGHT")</f>
        <v>MEDIUM</v>
      </c>
      <c r="P775" t="str">
        <f>_xlfn.XLOOKUP(cofee_orders_table[[#This Row],[Customer ID]],customers!$A$2:$A$1001,customers!$I$2:$I$1001,,0)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INDEX(data,MATCH($D776,prod,0),MATCH(I$1,header,0))</f>
        <v>Rob</v>
      </c>
      <c r="J776" t="str">
        <f>INDEX(data,MATCH($D776,prod,0),MATCH(J$1,header,0))</f>
        <v>M</v>
      </c>
      <c r="K776" s="4">
        <f>INDEX(data,MATCH($D776,prod,0),MATCH(K$1,header,0))</f>
        <v>1</v>
      </c>
      <c r="L776" s="5">
        <f>INDEX(data,MATCH($D776,prod,0),MATCH(L$1,header,0))</f>
        <v>9.9499999999999993</v>
      </c>
      <c r="M776" s="5">
        <f t="shared" si="24"/>
        <v>19.899999999999999</v>
      </c>
      <c r="N776" t="str">
        <f t="shared" si="25"/>
        <v>Robusta</v>
      </c>
      <c r="O776" t="str" cm="1">
        <f t="array" ref="O776">_xlfn.IFS(J776="M","MEDIUM",J776="D","DARK",J776="L","LIGHT")</f>
        <v>MEDIUM</v>
      </c>
      <c r="P776" t="str">
        <f>_xlfn.XLOOKUP(cofee_orders_table[[#This Row],[Customer ID]],customers!$A$2:$A$1001,customers!$I$2:$I$1001,,0)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INDEX(data,MATCH($D777,prod,0),MATCH(I$1,header,0))</f>
        <v>Exc</v>
      </c>
      <c r="J777" t="str">
        <f>INDEX(data,MATCH($D777,prod,0),MATCH(J$1,header,0))</f>
        <v>L</v>
      </c>
      <c r="K777" s="4">
        <f>INDEX(data,MATCH($D777,prod,0),MATCH(K$1,header,0))</f>
        <v>0.5</v>
      </c>
      <c r="L777" s="5">
        <f>INDEX(data,MATCH($D777,prod,0),MATCH(L$1,header,0))</f>
        <v>8.91</v>
      </c>
      <c r="M777" s="5">
        <f t="shared" si="24"/>
        <v>17.82</v>
      </c>
      <c r="N777" t="str">
        <f t="shared" si="25"/>
        <v>Excelsa</v>
      </c>
      <c r="O777" t="str" cm="1">
        <f t="array" ref="O777">_xlfn.IFS(J777="M","MEDIUM",J777="D","DARK",J777="L","LIGHT")</f>
        <v>LIGHT</v>
      </c>
      <c r="P777" t="str">
        <f>_xlfn.XLOOKUP(cofee_orders_table[[#This Row],[Customer ID]],customers!$A$2:$A$1001,customers!$I$2:$I$1001,,0)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INDEX(data,MATCH($D778,prod,0),MATCH(I$1,header,0))</f>
        <v>Ara</v>
      </c>
      <c r="J778" t="str">
        <f>INDEX(data,MATCH($D778,prod,0),MATCH(J$1,header,0))</f>
        <v>M</v>
      </c>
      <c r="K778" s="4">
        <f>INDEX(data,MATCH($D778,prod,0),MATCH(K$1,header,0))</f>
        <v>0.5</v>
      </c>
      <c r="L778" s="5">
        <f>INDEX(data,MATCH($D778,prod,0),MATCH(L$1,header,0))</f>
        <v>6.75</v>
      </c>
      <c r="M778" s="5">
        <f t="shared" si="24"/>
        <v>20.25</v>
      </c>
      <c r="N778" t="str">
        <f t="shared" si="25"/>
        <v>Arabica</v>
      </c>
      <c r="O778" t="str" cm="1">
        <f t="array" ref="O778">_xlfn.IFS(J778="M","MEDIUM",J778="D","DARK",J778="L","LIGHT")</f>
        <v>MEDIUM</v>
      </c>
      <c r="P778" t="str">
        <f>_xlfn.XLOOKUP(cofee_orders_table[[#This Row],[Customer ID]],customers!$A$2:$A$1001,customers!$I$2:$I$1001,,0)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INDEX(data,MATCH($D779,prod,0),MATCH(I$1,header,0))</f>
        <v>Ara</v>
      </c>
      <c r="J779" t="str">
        <f>INDEX(data,MATCH($D779,prod,0),MATCH(J$1,header,0))</f>
        <v>L</v>
      </c>
      <c r="K779" s="4">
        <f>INDEX(data,MATCH($D779,prod,0),MATCH(K$1,header,0))</f>
        <v>2.5</v>
      </c>
      <c r="L779" s="5">
        <f>INDEX(data,MATCH($D779,prod,0),MATCH(L$1,header,0))</f>
        <v>29.784999999999997</v>
      </c>
      <c r="M779" s="5">
        <f t="shared" si="24"/>
        <v>59.569999999999993</v>
      </c>
      <c r="N779" t="str">
        <f t="shared" si="25"/>
        <v>Arabica</v>
      </c>
      <c r="O779" t="str" cm="1">
        <f t="array" ref="O779">_xlfn.IFS(J779="M","MEDIUM",J779="D","DARK",J779="L","LIGHT")</f>
        <v>LIGHT</v>
      </c>
      <c r="P779" t="str">
        <f>_xlfn.XLOOKUP(cofee_orders_table[[#This Row],[Customer ID]],customers!$A$2:$A$1001,customers!$I$2:$I$1001,,0)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INDEX(data,MATCH($D780,prod,0),MATCH(I$1,header,0))</f>
        <v>Lib</v>
      </c>
      <c r="J780" t="str">
        <f>INDEX(data,MATCH($D780,prod,0),MATCH(J$1,header,0))</f>
        <v>L</v>
      </c>
      <c r="K780" s="4">
        <f>INDEX(data,MATCH($D780,prod,0),MATCH(K$1,header,0))</f>
        <v>0.5</v>
      </c>
      <c r="L780" s="5">
        <f>INDEX(data,MATCH($D780,prod,0),MATCH(L$1,header,0))</f>
        <v>9.51</v>
      </c>
      <c r="M780" s="5">
        <f t="shared" si="24"/>
        <v>19.02</v>
      </c>
      <c r="N780" t="str">
        <f t="shared" si="25"/>
        <v>Liberica</v>
      </c>
      <c r="O780" t="str" cm="1">
        <f t="array" ref="O780">_xlfn.IFS(J780="M","MEDIUM",J780="D","DARK",J780="L","LIGHT")</f>
        <v>LIGHT</v>
      </c>
      <c r="P780" t="str">
        <f>_xlfn.XLOOKUP(cofee_orders_table[[#This Row],[Customer ID]],customers!$A$2:$A$1001,customers!$I$2:$I$1001,,0)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INDEX(data,MATCH($D781,prod,0),MATCH(I$1,header,0))</f>
        <v>Lib</v>
      </c>
      <c r="J781" t="str">
        <f>INDEX(data,MATCH($D781,prod,0),MATCH(J$1,header,0))</f>
        <v>D</v>
      </c>
      <c r="K781" s="4">
        <f>INDEX(data,MATCH($D781,prod,0),MATCH(K$1,header,0))</f>
        <v>1</v>
      </c>
      <c r="L781" s="5">
        <f>INDEX(data,MATCH($D781,prod,0),MATCH(L$1,header,0))</f>
        <v>12.95</v>
      </c>
      <c r="M781" s="5">
        <f t="shared" si="24"/>
        <v>77.699999999999989</v>
      </c>
      <c r="N781" t="str">
        <f t="shared" si="25"/>
        <v>Liberica</v>
      </c>
      <c r="O781" t="str" cm="1">
        <f t="array" ref="O781">_xlfn.IFS(J781="M","MEDIUM",J781="D","DARK",J781="L","LIGHT")</f>
        <v>DARK</v>
      </c>
      <c r="P781" t="str">
        <f>_xlfn.XLOOKUP(cofee_orders_table[[#This Row],[Customer ID]],customers!$A$2:$A$1001,customers!$I$2:$I$1001,,0)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INDEX(data,MATCH($D782,prod,0),MATCH(I$1,header,0))</f>
        <v>Exc</v>
      </c>
      <c r="J782" t="str">
        <f>INDEX(data,MATCH($D782,prod,0),MATCH(J$1,header,0))</f>
        <v>M</v>
      </c>
      <c r="K782" s="4">
        <f>INDEX(data,MATCH($D782,prod,0),MATCH(K$1,header,0))</f>
        <v>1</v>
      </c>
      <c r="L782" s="5">
        <f>INDEX(data,MATCH($D782,prod,0),MATCH(L$1,header,0))</f>
        <v>13.75</v>
      </c>
      <c r="M782" s="5">
        <f t="shared" si="24"/>
        <v>41.25</v>
      </c>
      <c r="N782" t="str">
        <f t="shared" si="25"/>
        <v>Excelsa</v>
      </c>
      <c r="O782" t="str" cm="1">
        <f t="array" ref="O782">_xlfn.IFS(J782="M","MEDIUM",J782="D","DARK",J782="L","LIGHT")</f>
        <v>MEDIUM</v>
      </c>
      <c r="P782" t="str">
        <f>_xlfn.XLOOKUP(cofee_orders_table[[#This Row],[Customer ID]],customers!$A$2:$A$1001,customers!$I$2:$I$1001,,0)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INDEX(data,MATCH($D783,prod,0),MATCH(I$1,header,0))</f>
        <v>Lib</v>
      </c>
      <c r="J783" t="str">
        <f>INDEX(data,MATCH($D783,prod,0),MATCH(J$1,header,0))</f>
        <v>L</v>
      </c>
      <c r="K783" s="4">
        <f>INDEX(data,MATCH($D783,prod,0),MATCH(K$1,header,0))</f>
        <v>2.5</v>
      </c>
      <c r="L783" s="5">
        <f>INDEX(data,MATCH($D783,prod,0),MATCH(L$1,header,0))</f>
        <v>36.454999999999998</v>
      </c>
      <c r="M783" s="5">
        <f t="shared" si="24"/>
        <v>145.82</v>
      </c>
      <c r="N783" t="str">
        <f t="shared" si="25"/>
        <v>Liberica</v>
      </c>
      <c r="O783" t="str" cm="1">
        <f t="array" ref="O783">_xlfn.IFS(J783="M","MEDIUM",J783="D","DARK",J783="L","LIGHT")</f>
        <v>LIGHT</v>
      </c>
      <c r="P783" t="str">
        <f>_xlfn.XLOOKUP(cofee_orders_table[[#This Row],[Customer ID]],customers!$A$2:$A$1001,customers!$I$2:$I$1001,,0)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INDEX(data,MATCH($D784,prod,0),MATCH(I$1,header,0))</f>
        <v>Exc</v>
      </c>
      <c r="J784" t="str">
        <f>INDEX(data,MATCH($D784,prod,0),MATCH(J$1,header,0))</f>
        <v>L</v>
      </c>
      <c r="K784" s="4">
        <f>INDEX(data,MATCH($D784,prod,0),MATCH(K$1,header,0))</f>
        <v>0.2</v>
      </c>
      <c r="L784" s="5">
        <f>INDEX(data,MATCH($D784,prod,0),MATCH(L$1,header,0))</f>
        <v>4.4550000000000001</v>
      </c>
      <c r="M784" s="5">
        <f t="shared" si="24"/>
        <v>26.73</v>
      </c>
      <c r="N784" t="str">
        <f t="shared" si="25"/>
        <v>Excelsa</v>
      </c>
      <c r="O784" t="str" cm="1">
        <f t="array" ref="O784">_xlfn.IFS(J784="M","MEDIUM",J784="D","DARK",J784="L","LIGHT")</f>
        <v>LIGHT</v>
      </c>
      <c r="P784" t="str">
        <f>_xlfn.XLOOKUP(cofee_orders_table[[#This Row],[Customer ID]],customers!$A$2:$A$1001,customers!$I$2:$I$1001,,0)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INDEX(data,MATCH($D785,prod,0),MATCH(I$1,header,0))</f>
        <v>Lib</v>
      </c>
      <c r="J785" t="str">
        <f>INDEX(data,MATCH($D785,prod,0),MATCH(J$1,header,0))</f>
        <v>M</v>
      </c>
      <c r="K785" s="4">
        <f>INDEX(data,MATCH($D785,prod,0),MATCH(K$1,header,0))</f>
        <v>0.5</v>
      </c>
      <c r="L785" s="5">
        <f>INDEX(data,MATCH($D785,prod,0),MATCH(L$1,header,0))</f>
        <v>8.73</v>
      </c>
      <c r="M785" s="5">
        <f t="shared" si="24"/>
        <v>43.650000000000006</v>
      </c>
      <c r="N785" t="str">
        <f t="shared" si="25"/>
        <v>Liberica</v>
      </c>
      <c r="O785" t="str" cm="1">
        <f t="array" ref="O785">_xlfn.IFS(J785="M","MEDIUM",J785="D","DARK",J785="L","LIGHT")</f>
        <v>MEDIUM</v>
      </c>
      <c r="P785" t="str">
        <f>_xlfn.XLOOKUP(cofee_orders_table[[#This Row],[Customer ID]],customers!$A$2:$A$1001,customers!$I$2:$I$1001,,0)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INDEX(data,MATCH($D786,prod,0),MATCH(I$1,header,0))</f>
        <v>Lib</v>
      </c>
      <c r="J786" t="str">
        <f>INDEX(data,MATCH($D786,prod,0),MATCH(J$1,header,0))</f>
        <v>L</v>
      </c>
      <c r="K786" s="4">
        <f>INDEX(data,MATCH($D786,prod,0),MATCH(K$1,header,0))</f>
        <v>1</v>
      </c>
      <c r="L786" s="5">
        <f>INDEX(data,MATCH($D786,prod,0),MATCH(L$1,header,0))</f>
        <v>15.85</v>
      </c>
      <c r="M786" s="5">
        <f t="shared" si="24"/>
        <v>31.7</v>
      </c>
      <c r="N786" t="str">
        <f t="shared" si="25"/>
        <v>Liberica</v>
      </c>
      <c r="O786" t="str" cm="1">
        <f t="array" ref="O786">_xlfn.IFS(J786="M","MEDIUM",J786="D","DARK",J786="L","LIGHT")</f>
        <v>LIGHT</v>
      </c>
      <c r="P786" t="str">
        <f>_xlfn.XLOOKUP(cofee_orders_table[[#This Row],[Customer ID]],customers!$A$2:$A$1001,customers!$I$2:$I$1001,,0)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INDEX(data,MATCH($D787,prod,0),MATCH(I$1,header,0))</f>
        <v>Ara</v>
      </c>
      <c r="J787" t="str">
        <f>INDEX(data,MATCH($D787,prod,0),MATCH(J$1,header,0))</f>
        <v>D</v>
      </c>
      <c r="K787" s="4">
        <f>INDEX(data,MATCH($D787,prod,0),MATCH(K$1,header,0))</f>
        <v>2.5</v>
      </c>
      <c r="L787" s="5">
        <f>INDEX(data,MATCH($D787,prod,0),MATCH(L$1,header,0))</f>
        <v>22.884999999999998</v>
      </c>
      <c r="M787" s="5">
        <f t="shared" si="24"/>
        <v>22.884999999999998</v>
      </c>
      <c r="N787" t="str">
        <f t="shared" si="25"/>
        <v>Arabica</v>
      </c>
      <c r="O787" t="str" cm="1">
        <f t="array" ref="O787">_xlfn.IFS(J787="M","MEDIUM",J787="D","DARK",J787="L","LIGHT")</f>
        <v>DARK</v>
      </c>
      <c r="P787" t="str">
        <f>_xlfn.XLOOKUP(cofee_orders_table[[#This Row],[Customer ID]],customers!$A$2:$A$1001,customers!$I$2:$I$1001,,0)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INDEX(data,MATCH($D788,prod,0),MATCH(I$1,header,0))</f>
        <v>Exc</v>
      </c>
      <c r="J788" t="str">
        <f>INDEX(data,MATCH($D788,prod,0),MATCH(J$1,header,0))</f>
        <v>D</v>
      </c>
      <c r="K788" s="4">
        <f>INDEX(data,MATCH($D788,prod,0),MATCH(K$1,header,0))</f>
        <v>2.5</v>
      </c>
      <c r="L788" s="5">
        <f>INDEX(data,MATCH($D788,prod,0),MATCH(L$1,header,0))</f>
        <v>27.945</v>
      </c>
      <c r="M788" s="5">
        <f t="shared" si="24"/>
        <v>27.945</v>
      </c>
      <c r="N788" t="str">
        <f t="shared" si="25"/>
        <v>Excelsa</v>
      </c>
      <c r="O788" t="str" cm="1">
        <f t="array" ref="O788">_xlfn.IFS(J788="M","MEDIUM",J788="D","DARK",J788="L","LIGHT")</f>
        <v>DARK</v>
      </c>
      <c r="P788" t="str">
        <f>_xlfn.XLOOKUP(cofee_orders_table[[#This Row],[Customer ID]],customers!$A$2:$A$1001,customers!$I$2:$I$1001,,0)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INDEX(data,MATCH($D789,prod,0),MATCH(I$1,header,0))</f>
        <v>Exc</v>
      </c>
      <c r="J789" t="str">
        <f>INDEX(data,MATCH($D789,prod,0),MATCH(J$1,header,0))</f>
        <v>M</v>
      </c>
      <c r="K789" s="4">
        <f>INDEX(data,MATCH($D789,prod,0),MATCH(K$1,header,0))</f>
        <v>1</v>
      </c>
      <c r="L789" s="5">
        <f>INDEX(data,MATCH($D789,prod,0),MATCH(L$1,header,0))</f>
        <v>13.75</v>
      </c>
      <c r="M789" s="5">
        <f t="shared" si="24"/>
        <v>82.5</v>
      </c>
      <c r="N789" t="str">
        <f t="shared" si="25"/>
        <v>Excelsa</v>
      </c>
      <c r="O789" t="str" cm="1">
        <f t="array" ref="O789">_xlfn.IFS(J789="M","MEDIUM",J789="D","DARK",J789="L","LIGHT")</f>
        <v>MEDIUM</v>
      </c>
      <c r="P789" t="str">
        <f>_xlfn.XLOOKUP(cofee_orders_table[[#This Row],[Customer ID]],customers!$A$2:$A$1001,customers!$I$2:$I$1001,,0)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INDEX(data,MATCH($D790,prod,0),MATCH(I$1,header,0))</f>
        <v>Rob</v>
      </c>
      <c r="J790" t="str">
        <f>INDEX(data,MATCH($D790,prod,0),MATCH(J$1,header,0))</f>
        <v>M</v>
      </c>
      <c r="K790" s="4">
        <f>INDEX(data,MATCH($D790,prod,0),MATCH(K$1,header,0))</f>
        <v>2.5</v>
      </c>
      <c r="L790" s="5">
        <f>INDEX(data,MATCH($D790,prod,0),MATCH(L$1,header,0))</f>
        <v>22.884999999999998</v>
      </c>
      <c r="M790" s="5">
        <f t="shared" si="24"/>
        <v>45.769999999999996</v>
      </c>
      <c r="N790" t="str">
        <f t="shared" si="25"/>
        <v>Robusta</v>
      </c>
      <c r="O790" t="str" cm="1">
        <f t="array" ref="O790">_xlfn.IFS(J790="M","MEDIUM",J790="D","DARK",J790="L","LIGHT")</f>
        <v>MEDIUM</v>
      </c>
      <c r="P790" t="str">
        <f>_xlfn.XLOOKUP(cofee_orders_table[[#This Row],[Customer ID]],customers!$A$2:$A$1001,customers!$I$2:$I$1001,,0)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INDEX(data,MATCH($D791,prod,0),MATCH(I$1,header,0))</f>
        <v>Ara</v>
      </c>
      <c r="J791" t="str">
        <f>INDEX(data,MATCH($D791,prod,0),MATCH(J$1,header,0))</f>
        <v>L</v>
      </c>
      <c r="K791" s="4">
        <f>INDEX(data,MATCH($D791,prod,0),MATCH(K$1,header,0))</f>
        <v>1</v>
      </c>
      <c r="L791" s="5">
        <f>INDEX(data,MATCH($D791,prod,0),MATCH(L$1,header,0))</f>
        <v>12.95</v>
      </c>
      <c r="M791" s="5">
        <f t="shared" si="24"/>
        <v>77.699999999999989</v>
      </c>
      <c r="N791" t="str">
        <f t="shared" si="25"/>
        <v>Arabica</v>
      </c>
      <c r="O791" t="str" cm="1">
        <f t="array" ref="O791">_xlfn.IFS(J791="M","MEDIUM",J791="D","DARK",J791="L","LIGHT")</f>
        <v>LIGHT</v>
      </c>
      <c r="P791" t="str">
        <f>_xlfn.XLOOKUP(cofee_orders_table[[#This Row],[Customer ID]],customers!$A$2:$A$1001,customers!$I$2:$I$1001,,0)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INDEX(data,MATCH($D792,prod,0),MATCH(I$1,header,0))</f>
        <v>Ara</v>
      </c>
      <c r="J792" t="str">
        <f>INDEX(data,MATCH($D792,prod,0),MATCH(J$1,header,0))</f>
        <v>L</v>
      </c>
      <c r="K792" s="4">
        <f>INDEX(data,MATCH($D792,prod,0),MATCH(K$1,header,0))</f>
        <v>0.5</v>
      </c>
      <c r="L792" s="5">
        <f>INDEX(data,MATCH($D792,prod,0),MATCH(L$1,header,0))</f>
        <v>7.77</v>
      </c>
      <c r="M792" s="5">
        <f t="shared" si="24"/>
        <v>23.31</v>
      </c>
      <c r="N792" t="str">
        <f t="shared" si="25"/>
        <v>Arabica</v>
      </c>
      <c r="O792" t="str" cm="1">
        <f t="array" ref="O792">_xlfn.IFS(J792="M","MEDIUM",J792="D","DARK",J792="L","LIGHT")</f>
        <v>LIGHT</v>
      </c>
      <c r="P792" t="str">
        <f>_xlfn.XLOOKUP(cofee_orders_table[[#This Row],[Customer ID]],customers!$A$2:$A$1001,customers!$I$2:$I$1001,,0)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INDEX(data,MATCH($D793,prod,0),MATCH(I$1,header,0))</f>
        <v>Lib</v>
      </c>
      <c r="J793" t="str">
        <f>INDEX(data,MATCH($D793,prod,0),MATCH(J$1,header,0))</f>
        <v>L</v>
      </c>
      <c r="K793" s="4">
        <f>INDEX(data,MATCH($D793,prod,0),MATCH(K$1,header,0))</f>
        <v>0.2</v>
      </c>
      <c r="L793" s="5">
        <f>INDEX(data,MATCH($D793,prod,0),MATCH(L$1,header,0))</f>
        <v>4.7549999999999999</v>
      </c>
      <c r="M793" s="5">
        <f t="shared" si="24"/>
        <v>23.774999999999999</v>
      </c>
      <c r="N793" t="str">
        <f t="shared" si="25"/>
        <v>Liberica</v>
      </c>
      <c r="O793" t="str" cm="1">
        <f t="array" ref="O793">_xlfn.IFS(J793="M","MEDIUM",J793="D","DARK",J793="L","LIGHT")</f>
        <v>LIGHT</v>
      </c>
      <c r="P793" t="str">
        <f>_xlfn.XLOOKUP(cofee_orders_table[[#This Row],[Customer ID]],customers!$A$2:$A$1001,customers!$I$2:$I$1001,,0)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INDEX(data,MATCH($D794,prod,0),MATCH(I$1,header,0))</f>
        <v>Lib</v>
      </c>
      <c r="J794" t="str">
        <f>INDEX(data,MATCH($D794,prod,0),MATCH(J$1,header,0))</f>
        <v>M</v>
      </c>
      <c r="K794" s="4">
        <f>INDEX(data,MATCH($D794,prod,0),MATCH(K$1,header,0))</f>
        <v>0.5</v>
      </c>
      <c r="L794" s="5">
        <f>INDEX(data,MATCH($D794,prod,0),MATCH(L$1,header,0))</f>
        <v>8.73</v>
      </c>
      <c r="M794" s="5">
        <f t="shared" si="24"/>
        <v>52.38</v>
      </c>
      <c r="N794" t="str">
        <f t="shared" si="25"/>
        <v>Liberica</v>
      </c>
      <c r="O794" t="str" cm="1">
        <f t="array" ref="O794">_xlfn.IFS(J794="M","MEDIUM",J794="D","DARK",J794="L","LIGHT")</f>
        <v>MEDIUM</v>
      </c>
      <c r="P794" t="str">
        <f>_xlfn.XLOOKUP(cofee_orders_table[[#This Row],[Customer ID]],customers!$A$2:$A$1001,customers!$I$2:$I$1001,,0)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INDEX(data,MATCH($D795,prod,0),MATCH(I$1,header,0))</f>
        <v>Rob</v>
      </c>
      <c r="J795" t="str">
        <f>INDEX(data,MATCH($D795,prod,0),MATCH(J$1,header,0))</f>
        <v>L</v>
      </c>
      <c r="K795" s="4">
        <f>INDEX(data,MATCH($D795,prod,0),MATCH(K$1,header,0))</f>
        <v>0.2</v>
      </c>
      <c r="L795" s="5">
        <f>INDEX(data,MATCH($D795,prod,0),MATCH(L$1,header,0))</f>
        <v>3.5849999999999995</v>
      </c>
      <c r="M795" s="5">
        <f t="shared" si="24"/>
        <v>17.924999999999997</v>
      </c>
      <c r="N795" t="str">
        <f t="shared" si="25"/>
        <v>Robusta</v>
      </c>
      <c r="O795" t="str" cm="1">
        <f t="array" ref="O795">_xlfn.IFS(J795="M","MEDIUM",J795="D","DARK",J795="L","LIGHT")</f>
        <v>LIGHT</v>
      </c>
      <c r="P795" t="str">
        <f>_xlfn.XLOOKUP(cofee_orders_table[[#This Row],[Customer ID]],customers!$A$2:$A$1001,customers!$I$2:$I$1001,,0)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INDEX(data,MATCH($D796,prod,0),MATCH(I$1,header,0))</f>
        <v>Ara</v>
      </c>
      <c r="J796" t="str">
        <f>INDEX(data,MATCH($D796,prod,0),MATCH(J$1,header,0))</f>
        <v>L</v>
      </c>
      <c r="K796" s="4">
        <f>INDEX(data,MATCH($D796,prod,0),MATCH(K$1,header,0))</f>
        <v>2.5</v>
      </c>
      <c r="L796" s="5">
        <f>INDEX(data,MATCH($D796,prod,0),MATCH(L$1,header,0))</f>
        <v>29.784999999999997</v>
      </c>
      <c r="M796" s="5">
        <f t="shared" si="24"/>
        <v>148.92499999999998</v>
      </c>
      <c r="N796" t="str">
        <f t="shared" si="25"/>
        <v>Arabica</v>
      </c>
      <c r="O796" t="str" cm="1">
        <f t="array" ref="O796">_xlfn.IFS(J796="M","MEDIUM",J796="D","DARK",J796="L","LIGHT")</f>
        <v>LIGHT</v>
      </c>
      <c r="P796" t="str">
        <f>_xlfn.XLOOKUP(cofee_orders_table[[#This Row],[Customer ID]],customers!$A$2:$A$1001,customers!$I$2:$I$1001,,0)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INDEX(data,MATCH($D797,prod,0),MATCH(I$1,header,0))</f>
        <v>Rob</v>
      </c>
      <c r="J797" t="str">
        <f>INDEX(data,MATCH($D797,prod,0),MATCH(J$1,header,0))</f>
        <v>L</v>
      </c>
      <c r="K797" s="4">
        <f>INDEX(data,MATCH($D797,prod,0),MATCH(K$1,header,0))</f>
        <v>0.5</v>
      </c>
      <c r="L797" s="5">
        <f>INDEX(data,MATCH($D797,prod,0),MATCH(L$1,header,0))</f>
        <v>7.169999999999999</v>
      </c>
      <c r="M797" s="5">
        <f t="shared" si="24"/>
        <v>28.679999999999996</v>
      </c>
      <c r="N797" t="str">
        <f t="shared" si="25"/>
        <v>Robusta</v>
      </c>
      <c r="O797" t="str" cm="1">
        <f t="array" ref="O797">_xlfn.IFS(J797="M","MEDIUM",J797="D","DARK",J797="L","LIGHT")</f>
        <v>LIGHT</v>
      </c>
      <c r="P797" t="str">
        <f>_xlfn.XLOOKUP(cofee_orders_table[[#This Row],[Customer ID]],customers!$A$2:$A$1001,customers!$I$2:$I$1001,,0)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INDEX(data,MATCH($D798,prod,0),MATCH(I$1,header,0))</f>
        <v>Lib</v>
      </c>
      <c r="J798" t="str">
        <f>INDEX(data,MATCH($D798,prod,0),MATCH(J$1,header,0))</f>
        <v>L</v>
      </c>
      <c r="K798" s="4">
        <f>INDEX(data,MATCH($D798,prod,0),MATCH(K$1,header,0))</f>
        <v>0.5</v>
      </c>
      <c r="L798" s="5">
        <f>INDEX(data,MATCH($D798,prod,0),MATCH(L$1,header,0))</f>
        <v>9.51</v>
      </c>
      <c r="M798" s="5">
        <f t="shared" si="24"/>
        <v>9.51</v>
      </c>
      <c r="N798" t="str">
        <f t="shared" si="25"/>
        <v>Liberica</v>
      </c>
      <c r="O798" t="str" cm="1">
        <f t="array" ref="O798">_xlfn.IFS(J798="M","MEDIUM",J798="D","DARK",J798="L","LIGHT")</f>
        <v>LIGHT</v>
      </c>
      <c r="P798" t="str">
        <f>_xlfn.XLOOKUP(cofee_orders_table[[#This Row],[Customer ID]],customers!$A$2:$A$1001,customers!$I$2:$I$1001,,0)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INDEX(data,MATCH($D799,prod,0),MATCH(I$1,header,0))</f>
        <v>Ara</v>
      </c>
      <c r="J799" t="str">
        <f>INDEX(data,MATCH($D799,prod,0),MATCH(J$1,header,0))</f>
        <v>L</v>
      </c>
      <c r="K799" s="4">
        <f>INDEX(data,MATCH($D799,prod,0),MATCH(K$1,header,0))</f>
        <v>0.5</v>
      </c>
      <c r="L799" s="5">
        <f>INDEX(data,MATCH($D799,prod,0),MATCH(L$1,header,0))</f>
        <v>7.77</v>
      </c>
      <c r="M799" s="5">
        <f t="shared" si="24"/>
        <v>31.08</v>
      </c>
      <c r="N799" t="str">
        <f t="shared" si="25"/>
        <v>Arabica</v>
      </c>
      <c r="O799" t="str" cm="1">
        <f t="array" ref="O799">_xlfn.IFS(J799="M","MEDIUM",J799="D","DARK",J799="L","LIGHT")</f>
        <v>LIGHT</v>
      </c>
      <c r="P799" t="str">
        <f>_xlfn.XLOOKUP(cofee_orders_table[[#This Row],[Customer ID]],customers!$A$2:$A$1001,customers!$I$2:$I$1001,,0)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INDEX(data,MATCH($D800,prod,0),MATCH(I$1,header,0))</f>
        <v>Rob</v>
      </c>
      <c r="J800" t="str">
        <f>INDEX(data,MATCH($D800,prod,0),MATCH(J$1,header,0))</f>
        <v>D</v>
      </c>
      <c r="K800" s="4">
        <f>INDEX(data,MATCH($D800,prod,0),MATCH(K$1,header,0))</f>
        <v>0.2</v>
      </c>
      <c r="L800" s="5">
        <f>INDEX(data,MATCH($D800,prod,0),MATCH(L$1,header,0))</f>
        <v>2.6849999999999996</v>
      </c>
      <c r="M800" s="5">
        <f t="shared" si="24"/>
        <v>8.0549999999999997</v>
      </c>
      <c r="N800" t="str">
        <f t="shared" si="25"/>
        <v>Robusta</v>
      </c>
      <c r="O800" t="str" cm="1">
        <f t="array" ref="O800">_xlfn.IFS(J800="M","MEDIUM",J800="D","DARK",J800="L","LIGHT")</f>
        <v>DARK</v>
      </c>
      <c r="P800" t="str">
        <f>_xlfn.XLOOKUP(cofee_orders_table[[#This Row],[Customer ID]],customers!$A$2:$A$1001,customers!$I$2:$I$1001,,0)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INDEX(data,MATCH($D801,prod,0),MATCH(I$1,header,0))</f>
        <v>Exc</v>
      </c>
      <c r="J801" t="str">
        <f>INDEX(data,MATCH($D801,prod,0),MATCH(J$1,header,0))</f>
        <v>D</v>
      </c>
      <c r="K801" s="4">
        <f>INDEX(data,MATCH($D801,prod,0),MATCH(K$1,header,0))</f>
        <v>1</v>
      </c>
      <c r="L801" s="5">
        <f>INDEX(data,MATCH($D801,prod,0),MATCH(L$1,header,0))</f>
        <v>12.15</v>
      </c>
      <c r="M801" s="5">
        <f t="shared" si="24"/>
        <v>36.450000000000003</v>
      </c>
      <c r="N801" t="str">
        <f t="shared" si="25"/>
        <v>Excelsa</v>
      </c>
      <c r="O801" t="str" cm="1">
        <f t="array" ref="O801">_xlfn.IFS(J801="M","MEDIUM",J801="D","DARK",J801="L","LIGHT")</f>
        <v>DARK</v>
      </c>
      <c r="P801" t="str">
        <f>_xlfn.XLOOKUP(cofee_orders_table[[#This Row],[Customer ID]],customers!$A$2:$A$1001,customers!$I$2:$I$1001,,0)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INDEX(data,MATCH($D802,prod,0),MATCH(I$1,header,0))</f>
        <v>Rob</v>
      </c>
      <c r="J802" t="str">
        <f>INDEX(data,MATCH($D802,prod,0),MATCH(J$1,header,0))</f>
        <v>D</v>
      </c>
      <c r="K802" s="4">
        <f>INDEX(data,MATCH($D802,prod,0),MATCH(K$1,header,0))</f>
        <v>0.2</v>
      </c>
      <c r="L802" s="5">
        <f>INDEX(data,MATCH($D802,prod,0),MATCH(L$1,header,0))</f>
        <v>2.6849999999999996</v>
      </c>
      <c r="M802" s="5">
        <f t="shared" si="24"/>
        <v>16.11</v>
      </c>
      <c r="N802" t="str">
        <f t="shared" si="25"/>
        <v>Robusta</v>
      </c>
      <c r="O802" t="str" cm="1">
        <f t="array" ref="O802">_xlfn.IFS(J802="M","MEDIUM",J802="D","DARK",J802="L","LIGHT")</f>
        <v>DARK</v>
      </c>
      <c r="P802" t="str">
        <f>_xlfn.XLOOKUP(cofee_orders_table[[#This Row],[Customer ID]],customers!$A$2:$A$1001,customers!$I$2:$I$1001,,0)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INDEX(data,MATCH($D803,prod,0),MATCH(I$1,header,0))</f>
        <v>Rob</v>
      </c>
      <c r="J803" t="str">
        <f>INDEX(data,MATCH($D803,prod,0),MATCH(J$1,header,0))</f>
        <v>D</v>
      </c>
      <c r="K803" s="4">
        <f>INDEX(data,MATCH($D803,prod,0),MATCH(K$1,header,0))</f>
        <v>2.5</v>
      </c>
      <c r="L803" s="5">
        <f>INDEX(data,MATCH($D803,prod,0),MATCH(L$1,header,0))</f>
        <v>20.584999999999997</v>
      </c>
      <c r="M803" s="5">
        <f t="shared" si="24"/>
        <v>41.169999999999995</v>
      </c>
      <c r="N803" t="str">
        <f t="shared" si="25"/>
        <v>Robusta</v>
      </c>
      <c r="O803" t="str" cm="1">
        <f t="array" ref="O803">_xlfn.IFS(J803="M","MEDIUM",J803="D","DARK",J803="L","LIGHT")</f>
        <v>DARK</v>
      </c>
      <c r="P803" t="str">
        <f>_xlfn.XLOOKUP(cofee_orders_table[[#This Row],[Customer ID]],customers!$A$2:$A$1001,customers!$I$2:$I$1001,,0)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INDEX(data,MATCH($D804,prod,0),MATCH(I$1,header,0))</f>
        <v>Rob</v>
      </c>
      <c r="J804" t="str">
        <f>INDEX(data,MATCH($D804,prod,0),MATCH(J$1,header,0))</f>
        <v>D</v>
      </c>
      <c r="K804" s="4">
        <f>INDEX(data,MATCH($D804,prod,0),MATCH(K$1,header,0))</f>
        <v>0.2</v>
      </c>
      <c r="L804" s="5">
        <f>INDEX(data,MATCH($D804,prod,0),MATCH(L$1,header,0))</f>
        <v>2.6849999999999996</v>
      </c>
      <c r="M804" s="5">
        <f t="shared" si="24"/>
        <v>10.739999999999998</v>
      </c>
      <c r="N804" t="str">
        <f t="shared" si="25"/>
        <v>Robusta</v>
      </c>
      <c r="O804" t="str" cm="1">
        <f t="array" ref="O804">_xlfn.IFS(J804="M","MEDIUM",J804="D","DARK",J804="L","LIGHT")</f>
        <v>DARK</v>
      </c>
      <c r="P804" t="str">
        <f>_xlfn.XLOOKUP(cofee_orders_table[[#This Row],[Customer ID]],customers!$A$2:$A$1001,customers!$I$2:$I$1001,,0)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INDEX(data,MATCH($D805,prod,0),MATCH(I$1,header,0))</f>
        <v>Exc</v>
      </c>
      <c r="J805" t="str">
        <f>INDEX(data,MATCH($D805,prod,0),MATCH(J$1,header,0))</f>
        <v>M</v>
      </c>
      <c r="K805" s="4">
        <f>INDEX(data,MATCH($D805,prod,0),MATCH(K$1,header,0))</f>
        <v>2.5</v>
      </c>
      <c r="L805" s="5">
        <f>INDEX(data,MATCH($D805,prod,0),MATCH(L$1,header,0))</f>
        <v>31.624999999999996</v>
      </c>
      <c r="M805" s="5">
        <f t="shared" si="24"/>
        <v>126.49999999999999</v>
      </c>
      <c r="N805" t="str">
        <f t="shared" si="25"/>
        <v>Excelsa</v>
      </c>
      <c r="O805" t="str" cm="1">
        <f t="array" ref="O805">_xlfn.IFS(J805="M","MEDIUM",J805="D","DARK",J805="L","LIGHT")</f>
        <v>MEDIUM</v>
      </c>
      <c r="P805" t="str">
        <f>_xlfn.XLOOKUP(cofee_orders_table[[#This Row],[Customer ID]],customers!$A$2:$A$1001,customers!$I$2:$I$1001,,0)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INDEX(data,MATCH($D806,prod,0),MATCH(I$1,header,0))</f>
        <v>Rob</v>
      </c>
      <c r="J806" t="str">
        <f>INDEX(data,MATCH($D806,prod,0),MATCH(J$1,header,0))</f>
        <v>L</v>
      </c>
      <c r="K806" s="4">
        <f>INDEX(data,MATCH($D806,prod,0),MATCH(K$1,header,0))</f>
        <v>1</v>
      </c>
      <c r="L806" s="5">
        <f>INDEX(data,MATCH($D806,prod,0),MATCH(L$1,header,0))</f>
        <v>11.95</v>
      </c>
      <c r="M806" s="5">
        <f t="shared" si="24"/>
        <v>23.9</v>
      </c>
      <c r="N806" t="str">
        <f t="shared" si="25"/>
        <v>Robusta</v>
      </c>
      <c r="O806" t="str" cm="1">
        <f t="array" ref="O806">_xlfn.IFS(J806="M","MEDIUM",J806="D","DARK",J806="L","LIGHT")</f>
        <v>LIGHT</v>
      </c>
      <c r="P806" t="str">
        <f>_xlfn.XLOOKUP(cofee_orders_table[[#This Row],[Customer ID]],customers!$A$2:$A$1001,customers!$I$2:$I$1001,,0)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INDEX(data,MATCH($D807,prod,0),MATCH(I$1,header,0))</f>
        <v>Rob</v>
      </c>
      <c r="J807" t="str">
        <f>INDEX(data,MATCH($D807,prod,0),MATCH(J$1,header,0))</f>
        <v>M</v>
      </c>
      <c r="K807" s="4">
        <f>INDEX(data,MATCH($D807,prod,0),MATCH(K$1,header,0))</f>
        <v>0.5</v>
      </c>
      <c r="L807" s="5">
        <f>INDEX(data,MATCH($D807,prod,0),MATCH(L$1,header,0))</f>
        <v>5.97</v>
      </c>
      <c r="M807" s="5">
        <f t="shared" si="24"/>
        <v>5.97</v>
      </c>
      <c r="N807" t="str">
        <f t="shared" si="25"/>
        <v>Robusta</v>
      </c>
      <c r="O807" t="str" cm="1">
        <f t="array" ref="O807">_xlfn.IFS(J807="M","MEDIUM",J807="D","DARK",J807="L","LIGHT")</f>
        <v>MEDIUM</v>
      </c>
      <c r="P807" t="str">
        <f>_xlfn.XLOOKUP(cofee_orders_table[[#This Row],[Customer ID]],customers!$A$2:$A$1001,customers!$I$2:$I$1001,,0)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INDEX(data,MATCH($D808,prod,0),MATCH(I$1,header,0))</f>
        <v>Lib</v>
      </c>
      <c r="J808" t="str">
        <f>INDEX(data,MATCH($D808,prod,0),MATCH(J$1,header,0))</f>
        <v>D</v>
      </c>
      <c r="K808" s="4">
        <f>INDEX(data,MATCH($D808,prod,0),MATCH(K$1,header,0))</f>
        <v>0.2</v>
      </c>
      <c r="L808" s="5">
        <f>INDEX(data,MATCH($D808,prod,0),MATCH(L$1,header,0))</f>
        <v>3.8849999999999998</v>
      </c>
      <c r="M808" s="5">
        <f t="shared" si="24"/>
        <v>7.77</v>
      </c>
      <c r="N808" t="str">
        <f t="shared" si="25"/>
        <v>Liberica</v>
      </c>
      <c r="O808" t="str" cm="1">
        <f t="array" ref="O808">_xlfn.IFS(J808="M","MEDIUM",J808="D","DARK",J808="L","LIGHT")</f>
        <v>DARK</v>
      </c>
      <c r="P808" t="str">
        <f>_xlfn.XLOOKUP(cofee_orders_table[[#This Row],[Customer ID]],customers!$A$2:$A$1001,customers!$I$2:$I$1001,,0)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INDEX(data,MATCH($D809,prod,0),MATCH(I$1,header,0))</f>
        <v>Lib</v>
      </c>
      <c r="J809" t="str">
        <f>INDEX(data,MATCH($D809,prod,0),MATCH(J$1,header,0))</f>
        <v>D</v>
      </c>
      <c r="K809" s="4">
        <f>INDEX(data,MATCH($D809,prod,0),MATCH(K$1,header,0))</f>
        <v>0.5</v>
      </c>
      <c r="L809" s="5">
        <f>INDEX(data,MATCH($D809,prod,0),MATCH(L$1,header,0))</f>
        <v>7.77</v>
      </c>
      <c r="M809" s="5">
        <f t="shared" si="24"/>
        <v>23.31</v>
      </c>
      <c r="N809" t="str">
        <f t="shared" si="25"/>
        <v>Liberica</v>
      </c>
      <c r="O809" t="str" cm="1">
        <f t="array" ref="O809">_xlfn.IFS(J809="M","MEDIUM",J809="D","DARK",J809="L","LIGHT")</f>
        <v>DARK</v>
      </c>
      <c r="P809" t="str">
        <f>_xlfn.XLOOKUP(cofee_orders_table[[#This Row],[Customer ID]],customers!$A$2:$A$1001,customers!$I$2:$I$1001,,0)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INDEX(data,MATCH($D810,prod,0),MATCH(I$1,header,0))</f>
        <v>Rob</v>
      </c>
      <c r="J810" t="str">
        <f>INDEX(data,MATCH($D810,prod,0),MATCH(J$1,header,0))</f>
        <v>L</v>
      </c>
      <c r="K810" s="4">
        <f>INDEX(data,MATCH($D810,prod,0),MATCH(K$1,header,0))</f>
        <v>2.5</v>
      </c>
      <c r="L810" s="5">
        <f>INDEX(data,MATCH($D810,prod,0),MATCH(L$1,header,0))</f>
        <v>27.484999999999996</v>
      </c>
      <c r="M810" s="5">
        <f t="shared" si="24"/>
        <v>137.42499999999998</v>
      </c>
      <c r="N810" t="str">
        <f t="shared" si="25"/>
        <v>Robusta</v>
      </c>
      <c r="O810" t="str" cm="1">
        <f t="array" ref="O810">_xlfn.IFS(J810="M","MEDIUM",J810="D","DARK",J810="L","LIGHT")</f>
        <v>LIGHT</v>
      </c>
      <c r="P810" t="str">
        <f>_xlfn.XLOOKUP(cofee_orders_table[[#This Row],[Customer ID]],customers!$A$2:$A$1001,customers!$I$2:$I$1001,,0)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INDEX(data,MATCH($D811,prod,0),MATCH(I$1,header,0))</f>
        <v>Rob</v>
      </c>
      <c r="J811" t="str">
        <f>INDEX(data,MATCH($D811,prod,0),MATCH(J$1,header,0))</f>
        <v>D</v>
      </c>
      <c r="K811" s="4">
        <f>INDEX(data,MATCH($D811,prod,0),MATCH(K$1,header,0))</f>
        <v>0.2</v>
      </c>
      <c r="L811" s="5">
        <f>INDEX(data,MATCH($D811,prod,0),MATCH(L$1,header,0))</f>
        <v>2.6849999999999996</v>
      </c>
      <c r="M811" s="5">
        <f t="shared" si="24"/>
        <v>8.0549999999999997</v>
      </c>
      <c r="N811" t="str">
        <f t="shared" si="25"/>
        <v>Robusta</v>
      </c>
      <c r="O811" t="str" cm="1">
        <f t="array" ref="O811">_xlfn.IFS(J811="M","MEDIUM",J811="D","DARK",J811="L","LIGHT")</f>
        <v>DARK</v>
      </c>
      <c r="P811" t="str">
        <f>_xlfn.XLOOKUP(cofee_orders_table[[#This Row],[Customer ID]],customers!$A$2:$A$1001,customers!$I$2:$I$1001,,0)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INDEX(data,MATCH($D812,prod,0),MATCH(I$1,header,0))</f>
        <v>Lib</v>
      </c>
      <c r="J812" t="str">
        <f>INDEX(data,MATCH($D812,prod,0),MATCH(J$1,header,0))</f>
        <v>L</v>
      </c>
      <c r="K812" s="4">
        <f>INDEX(data,MATCH($D812,prod,0),MATCH(K$1,header,0))</f>
        <v>0.5</v>
      </c>
      <c r="L812" s="5">
        <f>INDEX(data,MATCH($D812,prod,0),MATCH(L$1,header,0))</f>
        <v>9.51</v>
      </c>
      <c r="M812" s="5">
        <f t="shared" si="24"/>
        <v>28.53</v>
      </c>
      <c r="N812" t="str">
        <f t="shared" si="25"/>
        <v>Liberica</v>
      </c>
      <c r="O812" t="str" cm="1">
        <f t="array" ref="O812">_xlfn.IFS(J812="M","MEDIUM",J812="D","DARK",J812="L","LIGHT")</f>
        <v>LIGHT</v>
      </c>
      <c r="P812" t="str">
        <f>_xlfn.XLOOKUP(cofee_orders_table[[#This Row],[Customer ID]],customers!$A$2:$A$1001,customers!$I$2:$I$1001,,0)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INDEX(data,MATCH($D813,prod,0),MATCH(I$1,header,0))</f>
        <v>Ara</v>
      </c>
      <c r="J813" t="str">
        <f>INDEX(data,MATCH($D813,prod,0),MATCH(J$1,header,0))</f>
        <v>M</v>
      </c>
      <c r="K813" s="4">
        <f>INDEX(data,MATCH($D813,prod,0),MATCH(K$1,header,0))</f>
        <v>1</v>
      </c>
      <c r="L813" s="5">
        <f>INDEX(data,MATCH($D813,prod,0),MATCH(L$1,header,0))</f>
        <v>11.25</v>
      </c>
      <c r="M813" s="5">
        <f t="shared" si="24"/>
        <v>67.5</v>
      </c>
      <c r="N813" t="str">
        <f t="shared" si="25"/>
        <v>Arabica</v>
      </c>
      <c r="O813" t="str" cm="1">
        <f t="array" ref="O813">_xlfn.IFS(J813="M","MEDIUM",J813="D","DARK",J813="L","LIGHT")</f>
        <v>MEDIUM</v>
      </c>
      <c r="P813" t="str">
        <f>_xlfn.XLOOKUP(cofee_orders_table[[#This Row],[Customer ID]],customers!$A$2:$A$1001,customers!$I$2:$I$1001,,0)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INDEX(data,MATCH($D814,prod,0),MATCH(I$1,header,0))</f>
        <v>Lib</v>
      </c>
      <c r="J814" t="str">
        <f>INDEX(data,MATCH($D814,prod,0),MATCH(J$1,header,0))</f>
        <v>D</v>
      </c>
      <c r="K814" s="4">
        <f>INDEX(data,MATCH($D814,prod,0),MATCH(K$1,header,0))</f>
        <v>2.5</v>
      </c>
      <c r="L814" s="5">
        <f>INDEX(data,MATCH($D814,prod,0),MATCH(L$1,header,0))</f>
        <v>29.784999999999997</v>
      </c>
      <c r="M814" s="5">
        <f t="shared" si="24"/>
        <v>178.70999999999998</v>
      </c>
      <c r="N814" t="str">
        <f t="shared" si="25"/>
        <v>Liberica</v>
      </c>
      <c r="O814" t="str" cm="1">
        <f t="array" ref="O814">_xlfn.IFS(J814="M","MEDIUM",J814="D","DARK",J814="L","LIGHT")</f>
        <v>DARK</v>
      </c>
      <c r="P814" t="str">
        <f>_xlfn.XLOOKUP(cofee_orders_table[[#This Row],[Customer ID]],customers!$A$2:$A$1001,customers!$I$2:$I$1001,,0)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INDEX(data,MATCH($D815,prod,0),MATCH(I$1,header,0))</f>
        <v>Exc</v>
      </c>
      <c r="J815" t="str">
        <f>INDEX(data,MATCH($D815,prod,0),MATCH(J$1,header,0))</f>
        <v>M</v>
      </c>
      <c r="K815" s="4">
        <f>INDEX(data,MATCH($D815,prod,0),MATCH(K$1,header,0))</f>
        <v>2.5</v>
      </c>
      <c r="L815" s="5">
        <f>INDEX(data,MATCH($D815,prod,0),MATCH(L$1,header,0))</f>
        <v>31.624999999999996</v>
      </c>
      <c r="M815" s="5">
        <f t="shared" si="24"/>
        <v>31.624999999999996</v>
      </c>
      <c r="N815" t="str">
        <f t="shared" si="25"/>
        <v>Excelsa</v>
      </c>
      <c r="O815" t="str" cm="1">
        <f t="array" ref="O815">_xlfn.IFS(J815="M","MEDIUM",J815="D","DARK",J815="L","LIGHT")</f>
        <v>MEDIUM</v>
      </c>
      <c r="P815" t="str">
        <f>_xlfn.XLOOKUP(cofee_orders_table[[#This Row],[Customer ID]],customers!$A$2:$A$1001,customers!$I$2:$I$1001,,0)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INDEX(data,MATCH($D816,prod,0),MATCH(I$1,header,0))</f>
        <v>Exc</v>
      </c>
      <c r="J816" t="str">
        <f>INDEX(data,MATCH($D816,prod,0),MATCH(J$1,header,0))</f>
        <v>L</v>
      </c>
      <c r="K816" s="4">
        <f>INDEX(data,MATCH($D816,prod,0),MATCH(K$1,header,0))</f>
        <v>0.2</v>
      </c>
      <c r="L816" s="5">
        <f>INDEX(data,MATCH($D816,prod,0),MATCH(L$1,header,0))</f>
        <v>4.4550000000000001</v>
      </c>
      <c r="M816" s="5">
        <f t="shared" si="24"/>
        <v>8.91</v>
      </c>
      <c r="N816" t="str">
        <f t="shared" si="25"/>
        <v>Excelsa</v>
      </c>
      <c r="O816" t="str" cm="1">
        <f t="array" ref="O816">_xlfn.IFS(J816="M","MEDIUM",J816="D","DARK",J816="L","LIGHT")</f>
        <v>LIGHT</v>
      </c>
      <c r="P816" t="str">
        <f>_xlfn.XLOOKUP(cofee_orders_table[[#This Row],[Customer ID]],customers!$A$2:$A$1001,customers!$I$2:$I$1001,,0)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INDEX(data,MATCH($D817,prod,0),MATCH(I$1,header,0))</f>
        <v>Rob</v>
      </c>
      <c r="J817" t="str">
        <f>INDEX(data,MATCH($D817,prod,0),MATCH(J$1,header,0))</f>
        <v>M</v>
      </c>
      <c r="K817" s="4">
        <f>INDEX(data,MATCH($D817,prod,0),MATCH(K$1,header,0))</f>
        <v>0.5</v>
      </c>
      <c r="L817" s="5">
        <f>INDEX(data,MATCH($D817,prod,0),MATCH(L$1,header,0))</f>
        <v>5.97</v>
      </c>
      <c r="M817" s="5">
        <f t="shared" si="24"/>
        <v>35.82</v>
      </c>
      <c r="N817" t="str">
        <f t="shared" si="25"/>
        <v>Robusta</v>
      </c>
      <c r="O817" t="str" cm="1">
        <f t="array" ref="O817">_xlfn.IFS(J817="M","MEDIUM",J817="D","DARK",J817="L","LIGHT")</f>
        <v>MEDIUM</v>
      </c>
      <c r="P817" t="str">
        <f>_xlfn.XLOOKUP(cofee_orders_table[[#This Row],[Customer ID]],customers!$A$2:$A$1001,customers!$I$2:$I$1001,,0)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INDEX(data,MATCH($D818,prod,0),MATCH(I$1,header,0))</f>
        <v>Lib</v>
      </c>
      <c r="J818" t="str">
        <f>INDEX(data,MATCH($D818,prod,0),MATCH(J$1,header,0))</f>
        <v>L</v>
      </c>
      <c r="K818" s="4">
        <f>INDEX(data,MATCH($D818,prod,0),MATCH(K$1,header,0))</f>
        <v>0.5</v>
      </c>
      <c r="L818" s="5">
        <f>INDEX(data,MATCH($D818,prod,0),MATCH(L$1,header,0))</f>
        <v>9.51</v>
      </c>
      <c r="M818" s="5">
        <f t="shared" si="24"/>
        <v>38.04</v>
      </c>
      <c r="N818" t="str">
        <f t="shared" si="25"/>
        <v>Liberica</v>
      </c>
      <c r="O818" t="str" cm="1">
        <f t="array" ref="O818">_xlfn.IFS(J818="M","MEDIUM",J818="D","DARK",J818="L","LIGHT")</f>
        <v>LIGHT</v>
      </c>
      <c r="P818" t="str">
        <f>_xlfn.XLOOKUP(cofee_orders_table[[#This Row],[Customer ID]],customers!$A$2:$A$1001,customers!$I$2:$I$1001,,0)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INDEX(data,MATCH($D819,prod,0),MATCH(I$1,header,0))</f>
        <v>Lib</v>
      </c>
      <c r="J819" t="str">
        <f>INDEX(data,MATCH($D819,prod,0),MATCH(J$1,header,0))</f>
        <v>D</v>
      </c>
      <c r="K819" s="4">
        <f>INDEX(data,MATCH($D819,prod,0),MATCH(K$1,header,0))</f>
        <v>0.5</v>
      </c>
      <c r="L819" s="5">
        <f>INDEX(data,MATCH($D819,prod,0),MATCH(L$1,header,0))</f>
        <v>7.77</v>
      </c>
      <c r="M819" s="5">
        <f t="shared" si="24"/>
        <v>15.54</v>
      </c>
      <c r="N819" t="str">
        <f t="shared" si="25"/>
        <v>Liberica</v>
      </c>
      <c r="O819" t="str" cm="1">
        <f t="array" ref="O819">_xlfn.IFS(J819="M","MEDIUM",J819="D","DARK",J819="L","LIGHT")</f>
        <v>DARK</v>
      </c>
      <c r="P819" t="str">
        <f>_xlfn.XLOOKUP(cofee_orders_table[[#This Row],[Customer ID]],customers!$A$2:$A$1001,customers!$I$2:$I$1001,,0)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INDEX(data,MATCH($D820,prod,0),MATCH(I$1,header,0))</f>
        <v>Lib</v>
      </c>
      <c r="J820" t="str">
        <f>INDEX(data,MATCH($D820,prod,0),MATCH(J$1,header,0))</f>
        <v>L</v>
      </c>
      <c r="K820" s="4">
        <f>INDEX(data,MATCH($D820,prod,0),MATCH(K$1,header,0))</f>
        <v>1</v>
      </c>
      <c r="L820" s="5">
        <f>INDEX(data,MATCH($D820,prod,0),MATCH(L$1,header,0))</f>
        <v>15.85</v>
      </c>
      <c r="M820" s="5">
        <f t="shared" si="24"/>
        <v>79.25</v>
      </c>
      <c r="N820" t="str">
        <f t="shared" si="25"/>
        <v>Liberica</v>
      </c>
      <c r="O820" t="str" cm="1">
        <f t="array" ref="O820">_xlfn.IFS(J820="M","MEDIUM",J820="D","DARK",J820="L","LIGHT")</f>
        <v>LIGHT</v>
      </c>
      <c r="P820" t="str">
        <f>_xlfn.XLOOKUP(cofee_orders_table[[#This Row],[Customer ID]],customers!$A$2:$A$1001,customers!$I$2:$I$1001,,0)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INDEX(data,MATCH($D821,prod,0),MATCH(I$1,header,0))</f>
        <v>Lib</v>
      </c>
      <c r="J821" t="str">
        <f>INDEX(data,MATCH($D821,prod,0),MATCH(J$1,header,0))</f>
        <v>L</v>
      </c>
      <c r="K821" s="4">
        <f>INDEX(data,MATCH($D821,prod,0),MATCH(K$1,header,0))</f>
        <v>0.2</v>
      </c>
      <c r="L821" s="5">
        <f>INDEX(data,MATCH($D821,prod,0),MATCH(L$1,header,0))</f>
        <v>4.7549999999999999</v>
      </c>
      <c r="M821" s="5">
        <f t="shared" si="24"/>
        <v>4.7549999999999999</v>
      </c>
      <c r="N821" t="str">
        <f t="shared" si="25"/>
        <v>Liberica</v>
      </c>
      <c r="O821" t="str" cm="1">
        <f t="array" ref="O821">_xlfn.IFS(J821="M","MEDIUM",J821="D","DARK",J821="L","LIGHT")</f>
        <v>LIGHT</v>
      </c>
      <c r="P821" t="str">
        <f>_xlfn.XLOOKUP(cofee_orders_table[[#This Row],[Customer ID]],customers!$A$2:$A$1001,customers!$I$2:$I$1001,,0)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INDEX(data,MATCH($D822,prod,0),MATCH(I$1,header,0))</f>
        <v>Exc</v>
      </c>
      <c r="J822" t="str">
        <f>INDEX(data,MATCH($D822,prod,0),MATCH(J$1,header,0))</f>
        <v>M</v>
      </c>
      <c r="K822" s="4">
        <f>INDEX(data,MATCH($D822,prod,0),MATCH(K$1,header,0))</f>
        <v>1</v>
      </c>
      <c r="L822" s="5">
        <f>INDEX(data,MATCH($D822,prod,0),MATCH(L$1,header,0))</f>
        <v>13.75</v>
      </c>
      <c r="M822" s="5">
        <f t="shared" si="24"/>
        <v>55</v>
      </c>
      <c r="N822" t="str">
        <f t="shared" si="25"/>
        <v>Excelsa</v>
      </c>
      <c r="O822" t="str" cm="1">
        <f t="array" ref="O822">_xlfn.IFS(J822="M","MEDIUM",J822="D","DARK",J822="L","LIGHT")</f>
        <v>MEDIUM</v>
      </c>
      <c r="P822" t="str">
        <f>_xlfn.XLOOKUP(cofee_orders_table[[#This Row],[Customer ID]],customers!$A$2:$A$1001,customers!$I$2:$I$1001,,0)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INDEX(data,MATCH($D823,prod,0),MATCH(I$1,header,0))</f>
        <v>Rob</v>
      </c>
      <c r="J823" t="str">
        <f>INDEX(data,MATCH($D823,prod,0),MATCH(J$1,header,0))</f>
        <v>D</v>
      </c>
      <c r="K823" s="4">
        <f>INDEX(data,MATCH($D823,prod,0),MATCH(K$1,header,0))</f>
        <v>0.5</v>
      </c>
      <c r="L823" s="5">
        <f>INDEX(data,MATCH($D823,prod,0),MATCH(L$1,header,0))</f>
        <v>5.3699999999999992</v>
      </c>
      <c r="M823" s="5">
        <f t="shared" si="24"/>
        <v>26.849999999999994</v>
      </c>
      <c r="N823" t="str">
        <f t="shared" si="25"/>
        <v>Robusta</v>
      </c>
      <c r="O823" t="str" cm="1">
        <f t="array" ref="O823">_xlfn.IFS(J823="M","MEDIUM",J823="D","DARK",J823="L","LIGHT")</f>
        <v>DARK</v>
      </c>
      <c r="P823" t="str">
        <f>_xlfn.XLOOKUP(cofee_orders_table[[#This Row],[Customer ID]],customers!$A$2:$A$1001,customers!$I$2:$I$1001,,0)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INDEX(data,MATCH($D824,prod,0),MATCH(I$1,header,0))</f>
        <v>Exc</v>
      </c>
      <c r="J824" t="str">
        <f>INDEX(data,MATCH($D824,prod,0),MATCH(J$1,header,0))</f>
        <v>L</v>
      </c>
      <c r="K824" s="4">
        <f>INDEX(data,MATCH($D824,prod,0),MATCH(K$1,header,0))</f>
        <v>2.5</v>
      </c>
      <c r="L824" s="5">
        <f>INDEX(data,MATCH($D824,prod,0),MATCH(L$1,header,0))</f>
        <v>34.154999999999994</v>
      </c>
      <c r="M824" s="5">
        <f t="shared" si="24"/>
        <v>136.61999999999998</v>
      </c>
      <c r="N824" t="str">
        <f t="shared" si="25"/>
        <v>Excelsa</v>
      </c>
      <c r="O824" t="str" cm="1">
        <f t="array" ref="O824">_xlfn.IFS(J824="M","MEDIUM",J824="D","DARK",J824="L","LIGHT")</f>
        <v>LIGHT</v>
      </c>
      <c r="P824" t="str">
        <f>_xlfn.XLOOKUP(cofee_orders_table[[#This Row],[Customer ID]],customers!$A$2:$A$1001,customers!$I$2:$I$1001,,0)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INDEX(data,MATCH($D825,prod,0),MATCH(I$1,header,0))</f>
        <v>Lib</v>
      </c>
      <c r="J825" t="str">
        <f>INDEX(data,MATCH($D825,prod,0),MATCH(J$1,header,0))</f>
        <v>L</v>
      </c>
      <c r="K825" s="4">
        <f>INDEX(data,MATCH($D825,prod,0),MATCH(K$1,header,0))</f>
        <v>1</v>
      </c>
      <c r="L825" s="5">
        <f>INDEX(data,MATCH($D825,prod,0),MATCH(L$1,header,0))</f>
        <v>15.85</v>
      </c>
      <c r="M825" s="5">
        <f t="shared" si="24"/>
        <v>47.55</v>
      </c>
      <c r="N825" t="str">
        <f t="shared" si="25"/>
        <v>Liberica</v>
      </c>
      <c r="O825" t="str" cm="1">
        <f t="array" ref="O825">_xlfn.IFS(J825="M","MEDIUM",J825="D","DARK",J825="L","LIGHT")</f>
        <v>LIGHT</v>
      </c>
      <c r="P825" t="str">
        <f>_xlfn.XLOOKUP(cofee_orders_table[[#This Row],[Customer ID]],customers!$A$2:$A$1001,customers!$I$2:$I$1001,,0)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INDEX(data,MATCH($D826,prod,0),MATCH(I$1,header,0))</f>
        <v>Ara</v>
      </c>
      <c r="J826" t="str">
        <f>INDEX(data,MATCH($D826,prod,0),MATCH(J$1,header,0))</f>
        <v>M</v>
      </c>
      <c r="K826" s="4">
        <f>INDEX(data,MATCH($D826,prod,0),MATCH(K$1,header,0))</f>
        <v>0.2</v>
      </c>
      <c r="L826" s="5">
        <f>INDEX(data,MATCH($D826,prod,0),MATCH(L$1,header,0))</f>
        <v>3.375</v>
      </c>
      <c r="M826" s="5">
        <f t="shared" si="24"/>
        <v>16.875</v>
      </c>
      <c r="N826" t="str">
        <f t="shared" si="25"/>
        <v>Arabica</v>
      </c>
      <c r="O826" t="str" cm="1">
        <f t="array" ref="O826">_xlfn.IFS(J826="M","MEDIUM",J826="D","DARK",J826="L","LIGHT")</f>
        <v>MEDIUM</v>
      </c>
      <c r="P826" t="str">
        <f>_xlfn.XLOOKUP(cofee_orders_table[[#This Row],[Customer ID]],customers!$A$2:$A$1001,customers!$I$2:$I$1001,,0)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INDEX(data,MATCH($D827,prod,0),MATCH(I$1,header,0))</f>
        <v>Ara</v>
      </c>
      <c r="J827" t="str">
        <f>INDEX(data,MATCH($D827,prod,0),MATCH(J$1,header,0))</f>
        <v>D</v>
      </c>
      <c r="K827" s="4">
        <f>INDEX(data,MATCH($D827,prod,0),MATCH(K$1,header,0))</f>
        <v>1</v>
      </c>
      <c r="L827" s="5">
        <f>INDEX(data,MATCH($D827,prod,0),MATCH(L$1,header,0))</f>
        <v>9.9499999999999993</v>
      </c>
      <c r="M827" s="5">
        <f t="shared" si="24"/>
        <v>29.849999999999998</v>
      </c>
      <c r="N827" t="str">
        <f t="shared" si="25"/>
        <v>Arabica</v>
      </c>
      <c r="O827" t="str" cm="1">
        <f t="array" ref="O827">_xlfn.IFS(J827="M","MEDIUM",J827="D","DARK",J827="L","LIGHT")</f>
        <v>DARK</v>
      </c>
      <c r="P827" t="str">
        <f>_xlfn.XLOOKUP(cofee_orders_table[[#This Row],[Customer ID]],customers!$A$2:$A$1001,customers!$I$2:$I$1001,,0)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INDEX(data,MATCH($D828,prod,0),MATCH(I$1,header,0))</f>
        <v>Exc</v>
      </c>
      <c r="J828" t="str">
        <f>INDEX(data,MATCH($D828,prod,0),MATCH(J$1,header,0))</f>
        <v>M</v>
      </c>
      <c r="K828" s="4">
        <f>INDEX(data,MATCH($D828,prod,0),MATCH(K$1,header,0))</f>
        <v>0.5</v>
      </c>
      <c r="L828" s="5">
        <f>INDEX(data,MATCH($D828,prod,0),MATCH(L$1,header,0))</f>
        <v>8.25</v>
      </c>
      <c r="M828" s="5">
        <f t="shared" si="24"/>
        <v>41.25</v>
      </c>
      <c r="N828" t="str">
        <f t="shared" si="25"/>
        <v>Excelsa</v>
      </c>
      <c r="O828" t="str" cm="1">
        <f t="array" ref="O828">_xlfn.IFS(J828="M","MEDIUM",J828="D","DARK",J828="L","LIGHT")</f>
        <v>MEDIUM</v>
      </c>
      <c r="P828" t="str">
        <f>_xlfn.XLOOKUP(cofee_orders_table[[#This Row],[Customer ID]],customers!$A$2:$A$1001,customers!$I$2:$I$1001,,0)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INDEX(data,MATCH($D829,prod,0),MATCH(I$1,header,0))</f>
        <v>Exc</v>
      </c>
      <c r="J829" t="str">
        <f>INDEX(data,MATCH($D829,prod,0),MATCH(J$1,header,0))</f>
        <v>M</v>
      </c>
      <c r="K829" s="4">
        <f>INDEX(data,MATCH($D829,prod,0),MATCH(K$1,header,0))</f>
        <v>0.2</v>
      </c>
      <c r="L829" s="5">
        <f>INDEX(data,MATCH($D829,prod,0),MATCH(L$1,header,0))</f>
        <v>4.125</v>
      </c>
      <c r="M829" s="5">
        <f t="shared" si="24"/>
        <v>20.625</v>
      </c>
      <c r="N829" t="str">
        <f t="shared" si="25"/>
        <v>Excelsa</v>
      </c>
      <c r="O829" t="str" cm="1">
        <f t="array" ref="O829">_xlfn.IFS(J829="M","MEDIUM",J829="D","DARK",J829="L","LIGHT")</f>
        <v>MEDIUM</v>
      </c>
      <c r="P829" t="str">
        <f>_xlfn.XLOOKUP(cofee_orders_table[[#This Row],[Customer ID]],customers!$A$2:$A$1001,customers!$I$2:$I$1001,,0)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INDEX(data,MATCH($D830,prod,0),MATCH(I$1,header,0))</f>
        <v>Ara</v>
      </c>
      <c r="J830" t="str">
        <f>INDEX(data,MATCH($D830,prod,0),MATCH(J$1,header,0))</f>
        <v>D</v>
      </c>
      <c r="K830" s="4">
        <f>INDEX(data,MATCH($D830,prod,0),MATCH(K$1,header,0))</f>
        <v>2.5</v>
      </c>
      <c r="L830" s="5">
        <f>INDEX(data,MATCH($D830,prod,0),MATCH(L$1,header,0))</f>
        <v>22.884999999999998</v>
      </c>
      <c r="M830" s="5">
        <f t="shared" si="24"/>
        <v>137.31</v>
      </c>
      <c r="N830" t="str">
        <f t="shared" si="25"/>
        <v>Arabica</v>
      </c>
      <c r="O830" t="str" cm="1">
        <f t="array" ref="O830">_xlfn.IFS(J830="M","MEDIUM",J830="D","DARK",J830="L","LIGHT")</f>
        <v>DARK</v>
      </c>
      <c r="P830" t="str">
        <f>_xlfn.XLOOKUP(cofee_orders_table[[#This Row],[Customer ID]],customers!$A$2:$A$1001,customers!$I$2:$I$1001,,0)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INDEX(data,MATCH($D831,prod,0),MATCH(I$1,header,0))</f>
        <v>Ara</v>
      </c>
      <c r="J831" t="str">
        <f>INDEX(data,MATCH($D831,prod,0),MATCH(J$1,header,0))</f>
        <v>D</v>
      </c>
      <c r="K831" s="4">
        <f>INDEX(data,MATCH($D831,prod,0),MATCH(K$1,header,0))</f>
        <v>0.2</v>
      </c>
      <c r="L831" s="5">
        <f>INDEX(data,MATCH($D831,prod,0),MATCH(L$1,header,0))</f>
        <v>2.9849999999999999</v>
      </c>
      <c r="M831" s="5">
        <f t="shared" si="24"/>
        <v>2.9849999999999999</v>
      </c>
      <c r="N831" t="str">
        <f t="shared" si="25"/>
        <v>Arabica</v>
      </c>
      <c r="O831" t="str" cm="1">
        <f t="array" ref="O831">_xlfn.IFS(J831="M","MEDIUM",J831="D","DARK",J831="L","LIGHT")</f>
        <v>DARK</v>
      </c>
      <c r="P831" t="str">
        <f>_xlfn.XLOOKUP(cofee_orders_table[[#This Row],[Customer ID]],customers!$A$2:$A$1001,customers!$I$2:$I$1001,,0)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INDEX(data,MATCH($D832,prod,0),MATCH(I$1,header,0))</f>
        <v>Exc</v>
      </c>
      <c r="J832" t="str">
        <f>INDEX(data,MATCH($D832,prod,0),MATCH(J$1,header,0))</f>
        <v>M</v>
      </c>
      <c r="K832" s="4">
        <f>INDEX(data,MATCH($D832,prod,0),MATCH(K$1,header,0))</f>
        <v>1</v>
      </c>
      <c r="L832" s="5">
        <f>INDEX(data,MATCH($D832,prod,0),MATCH(L$1,header,0))</f>
        <v>13.75</v>
      </c>
      <c r="M832" s="5">
        <f t="shared" si="24"/>
        <v>27.5</v>
      </c>
      <c r="N832" t="str">
        <f t="shared" si="25"/>
        <v>Excelsa</v>
      </c>
      <c r="O832" t="str" cm="1">
        <f t="array" ref="O832">_xlfn.IFS(J832="M","MEDIUM",J832="D","DARK",J832="L","LIGHT")</f>
        <v>MEDIUM</v>
      </c>
      <c r="P832" t="str">
        <f>_xlfn.XLOOKUP(cofee_orders_table[[#This Row],[Customer ID]],customers!$A$2:$A$1001,customers!$I$2:$I$1001,,0)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INDEX(data,MATCH($D833,prod,0),MATCH(I$1,header,0))</f>
        <v>Ara</v>
      </c>
      <c r="J833" t="str">
        <f>INDEX(data,MATCH($D833,prod,0),MATCH(J$1,header,0))</f>
        <v>D</v>
      </c>
      <c r="K833" s="4">
        <f>INDEX(data,MATCH($D833,prod,0),MATCH(K$1,header,0))</f>
        <v>0.2</v>
      </c>
      <c r="L833" s="5">
        <f>INDEX(data,MATCH($D833,prod,0),MATCH(L$1,header,0))</f>
        <v>2.9849999999999999</v>
      </c>
      <c r="M833" s="5">
        <f t="shared" si="24"/>
        <v>5.97</v>
      </c>
      <c r="N833" t="str">
        <f t="shared" si="25"/>
        <v>Arabica</v>
      </c>
      <c r="O833" t="str" cm="1">
        <f t="array" ref="O833">_xlfn.IFS(J833="M","MEDIUM",J833="D","DARK",J833="L","LIGHT")</f>
        <v>DARK</v>
      </c>
      <c r="P833" t="str">
        <f>_xlfn.XLOOKUP(cofee_orders_table[[#This Row],[Customer ID]],customers!$A$2:$A$1001,customers!$I$2:$I$1001,,0)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INDEX(data,MATCH($D834,prod,0),MATCH(I$1,header,0))</f>
        <v>Rob</v>
      </c>
      <c r="J834" t="str">
        <f>INDEX(data,MATCH($D834,prod,0),MATCH(J$1,header,0))</f>
        <v>M</v>
      </c>
      <c r="K834" s="4">
        <f>INDEX(data,MATCH($D834,prod,0),MATCH(K$1,header,0))</f>
        <v>1</v>
      </c>
      <c r="L834" s="5">
        <f>INDEX(data,MATCH($D834,prod,0),MATCH(L$1,header,0))</f>
        <v>9.9499999999999993</v>
      </c>
      <c r="M834" s="5">
        <f t="shared" si="24"/>
        <v>59.699999999999996</v>
      </c>
      <c r="N834" t="str">
        <f t="shared" si="25"/>
        <v>Robusta</v>
      </c>
      <c r="O834" t="str" cm="1">
        <f t="array" ref="O834">_xlfn.IFS(J834="M","MEDIUM",J834="D","DARK",J834="L","LIGHT")</f>
        <v>MEDIUM</v>
      </c>
      <c r="P834" t="str">
        <f>_xlfn.XLOOKUP(cofee_orders_table[[#This Row],[Customer ID]],customers!$A$2:$A$1001,customers!$I$2:$I$1001,,0)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INDEX(data,MATCH($D835,prod,0),MATCH(I$1,header,0))</f>
        <v>Rob</v>
      </c>
      <c r="J835" t="str">
        <f>INDEX(data,MATCH($D835,prod,0),MATCH(J$1,header,0))</f>
        <v>D</v>
      </c>
      <c r="K835" s="4">
        <f>INDEX(data,MATCH($D835,prod,0),MATCH(K$1,header,0))</f>
        <v>2.5</v>
      </c>
      <c r="L835" s="5">
        <f>INDEX(data,MATCH($D835,prod,0),MATCH(L$1,header,0))</f>
        <v>20.584999999999997</v>
      </c>
      <c r="M835" s="5">
        <f t="shared" ref="M835:M898" si="26">E835*L835</f>
        <v>82.339999999999989</v>
      </c>
      <c r="N835" t="str">
        <f t="shared" ref="N835:N898" si="27">IF(I835="Rob","Robusta",IF(I835="Exc","Excelsa",IF(I835="Ara","Arabica",IF(I835="Lib","Liberica"))))</f>
        <v>Robusta</v>
      </c>
      <c r="O835" t="str" cm="1">
        <f t="array" ref="O835">_xlfn.IFS(J835="M","MEDIUM",J835="D","DARK",J835="L","LIGHT")</f>
        <v>DARK</v>
      </c>
      <c r="P835" t="str">
        <f>_xlfn.XLOOKUP(cofee_orders_table[[#This Row],[Customer ID]],customers!$A$2:$A$1001,customers!$I$2:$I$1001,,0)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INDEX(data,MATCH($D836,prod,0),MATCH(I$1,header,0))</f>
        <v>Ara</v>
      </c>
      <c r="J836" t="str">
        <f>INDEX(data,MATCH($D836,prod,0),MATCH(J$1,header,0))</f>
        <v>D</v>
      </c>
      <c r="K836" s="4">
        <f>INDEX(data,MATCH($D836,prod,0),MATCH(K$1,header,0))</f>
        <v>2.5</v>
      </c>
      <c r="L836" s="5">
        <f>INDEX(data,MATCH($D836,prod,0),MATCH(L$1,header,0))</f>
        <v>22.884999999999998</v>
      </c>
      <c r="M836" s="5">
        <f t="shared" si="26"/>
        <v>22.884999999999998</v>
      </c>
      <c r="N836" t="str">
        <f t="shared" si="27"/>
        <v>Arabica</v>
      </c>
      <c r="O836" t="str" cm="1">
        <f t="array" ref="O836">_xlfn.IFS(J836="M","MEDIUM",J836="D","DARK",J836="L","LIGHT")</f>
        <v>DARK</v>
      </c>
      <c r="P836" t="str">
        <f>_xlfn.XLOOKUP(cofee_orders_table[[#This Row],[Customer ID]],customers!$A$2:$A$1001,customers!$I$2:$I$1001,,0)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INDEX(data,MATCH($D837,prod,0),MATCH(I$1,header,0))</f>
        <v>Exc</v>
      </c>
      <c r="J837" t="str">
        <f>INDEX(data,MATCH($D837,prod,0),MATCH(J$1,header,0))</f>
        <v>L</v>
      </c>
      <c r="K837" s="4">
        <f>INDEX(data,MATCH($D837,prod,0),MATCH(K$1,header,0))</f>
        <v>0.5</v>
      </c>
      <c r="L837" s="5">
        <f>INDEX(data,MATCH($D837,prod,0),MATCH(L$1,header,0))</f>
        <v>8.91</v>
      </c>
      <c r="M837" s="5">
        <f t="shared" si="26"/>
        <v>8.91</v>
      </c>
      <c r="N837" t="str">
        <f t="shared" si="27"/>
        <v>Excelsa</v>
      </c>
      <c r="O837" t="str" cm="1">
        <f t="array" ref="O837">_xlfn.IFS(J837="M","MEDIUM",J837="D","DARK",J837="L","LIGHT")</f>
        <v>LIGHT</v>
      </c>
      <c r="P837" t="str">
        <f>_xlfn.XLOOKUP(cofee_orders_table[[#This Row],[Customer ID]],customers!$A$2:$A$1001,customers!$I$2:$I$1001,,0)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INDEX(data,MATCH($D838,prod,0),MATCH(I$1,header,0))</f>
        <v>Ara</v>
      </c>
      <c r="J838" t="str">
        <f>INDEX(data,MATCH($D838,prod,0),MATCH(J$1,header,0))</f>
        <v>D</v>
      </c>
      <c r="K838" s="4">
        <f>INDEX(data,MATCH($D838,prod,0),MATCH(K$1,header,0))</f>
        <v>0.2</v>
      </c>
      <c r="L838" s="5">
        <f>INDEX(data,MATCH($D838,prod,0),MATCH(L$1,header,0))</f>
        <v>2.9849999999999999</v>
      </c>
      <c r="M838" s="5">
        <f t="shared" si="26"/>
        <v>11.94</v>
      </c>
      <c r="N838" t="str">
        <f t="shared" si="27"/>
        <v>Arabica</v>
      </c>
      <c r="O838" t="str" cm="1">
        <f t="array" ref="O838">_xlfn.IFS(J838="M","MEDIUM",J838="D","DARK",J838="L","LIGHT")</f>
        <v>DARK</v>
      </c>
      <c r="P838" t="str">
        <f>_xlfn.XLOOKUP(cofee_orders_table[[#This Row],[Customer ID]],customers!$A$2:$A$1001,customers!$I$2:$I$1001,,0)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INDEX(data,MATCH($D839,prod,0),MATCH(I$1,header,0))</f>
        <v>Lib</v>
      </c>
      <c r="J839" t="str">
        <f>INDEX(data,MATCH($D839,prod,0),MATCH(J$1,header,0))</f>
        <v>M</v>
      </c>
      <c r="K839" s="4">
        <f>INDEX(data,MATCH($D839,prod,0),MATCH(K$1,header,0))</f>
        <v>2.5</v>
      </c>
      <c r="L839" s="5">
        <f>INDEX(data,MATCH($D839,prod,0),MATCH(L$1,header,0))</f>
        <v>33.464999999999996</v>
      </c>
      <c r="M839" s="5">
        <f t="shared" si="26"/>
        <v>100.39499999999998</v>
      </c>
      <c r="N839" t="str">
        <f t="shared" si="27"/>
        <v>Liberica</v>
      </c>
      <c r="O839" t="str" cm="1">
        <f t="array" ref="O839">_xlfn.IFS(J839="M","MEDIUM",J839="D","DARK",J839="L","LIGHT")</f>
        <v>MEDIUM</v>
      </c>
      <c r="P839" t="str">
        <f>_xlfn.XLOOKUP(cofee_orders_table[[#This Row],[Customer ID]],customers!$A$2:$A$1001,customers!$I$2:$I$1001,,0)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INDEX(data,MATCH($D840,prod,0),MATCH(I$1,header,0))</f>
        <v>Ara</v>
      </c>
      <c r="J840" t="str">
        <f>INDEX(data,MATCH($D840,prod,0),MATCH(J$1,header,0))</f>
        <v>D</v>
      </c>
      <c r="K840" s="4">
        <f>INDEX(data,MATCH($D840,prod,0),MATCH(K$1,header,0))</f>
        <v>2.5</v>
      </c>
      <c r="L840" s="5">
        <f>INDEX(data,MATCH($D840,prod,0),MATCH(L$1,header,0))</f>
        <v>22.884999999999998</v>
      </c>
      <c r="M840" s="5">
        <f t="shared" si="26"/>
        <v>114.42499999999998</v>
      </c>
      <c r="N840" t="str">
        <f t="shared" si="27"/>
        <v>Arabica</v>
      </c>
      <c r="O840" t="str" cm="1">
        <f t="array" ref="O840">_xlfn.IFS(J840="M","MEDIUM",J840="D","DARK",J840="L","LIGHT")</f>
        <v>DARK</v>
      </c>
      <c r="P840" t="str">
        <f>_xlfn.XLOOKUP(cofee_orders_table[[#This Row],[Customer ID]],customers!$A$2:$A$1001,customers!$I$2:$I$1001,,0)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INDEX(data,MATCH($D841,prod,0),MATCH(I$1,header,0))</f>
        <v>Exc</v>
      </c>
      <c r="J841" t="str">
        <f>INDEX(data,MATCH($D841,prod,0),MATCH(J$1,header,0))</f>
        <v>M</v>
      </c>
      <c r="K841" s="4">
        <f>INDEX(data,MATCH($D841,prod,0),MATCH(K$1,header,0))</f>
        <v>0.5</v>
      </c>
      <c r="L841" s="5">
        <f>INDEX(data,MATCH($D841,prod,0),MATCH(L$1,header,0))</f>
        <v>8.25</v>
      </c>
      <c r="M841" s="5">
        <f t="shared" si="26"/>
        <v>41.25</v>
      </c>
      <c r="N841" t="str">
        <f t="shared" si="27"/>
        <v>Excelsa</v>
      </c>
      <c r="O841" t="str" cm="1">
        <f t="array" ref="O841">_xlfn.IFS(J841="M","MEDIUM",J841="D","DARK",J841="L","LIGHT")</f>
        <v>MEDIUM</v>
      </c>
      <c r="P841" t="str">
        <f>_xlfn.XLOOKUP(cofee_orders_table[[#This Row],[Customer ID]],customers!$A$2:$A$1001,customers!$I$2:$I$1001,,0)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INDEX(data,MATCH($D842,prod,0),MATCH(I$1,header,0))</f>
        <v>Rob</v>
      </c>
      <c r="J842" t="str">
        <f>INDEX(data,MATCH($D842,prod,0),MATCH(J$1,header,0))</f>
        <v>L</v>
      </c>
      <c r="K842" s="4">
        <f>INDEX(data,MATCH($D842,prod,0),MATCH(K$1,header,0))</f>
        <v>0.5</v>
      </c>
      <c r="L842" s="5">
        <f>INDEX(data,MATCH($D842,prod,0),MATCH(L$1,header,0))</f>
        <v>7.169999999999999</v>
      </c>
      <c r="M842" s="5">
        <f t="shared" si="26"/>
        <v>28.679999999999996</v>
      </c>
      <c r="N842" t="str">
        <f t="shared" si="27"/>
        <v>Robusta</v>
      </c>
      <c r="O842" t="str" cm="1">
        <f t="array" ref="O842">_xlfn.IFS(J842="M","MEDIUM",J842="D","DARK",J842="L","LIGHT")</f>
        <v>LIGHT</v>
      </c>
      <c r="P842" t="str">
        <f>_xlfn.XLOOKUP(cofee_orders_table[[#This Row],[Customer ID]],customers!$A$2:$A$1001,customers!$I$2:$I$1001,,0)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INDEX(data,MATCH($D843,prod,0),MATCH(I$1,header,0))</f>
        <v>Lib</v>
      </c>
      <c r="J843" t="str">
        <f>INDEX(data,MATCH($D843,prod,0),MATCH(J$1,header,0))</f>
        <v>M</v>
      </c>
      <c r="K843" s="4">
        <f>INDEX(data,MATCH($D843,prod,0),MATCH(K$1,header,0))</f>
        <v>0.2</v>
      </c>
      <c r="L843" s="5">
        <f>INDEX(data,MATCH($D843,prod,0),MATCH(L$1,header,0))</f>
        <v>4.3650000000000002</v>
      </c>
      <c r="M843" s="5">
        <f t="shared" si="26"/>
        <v>4.3650000000000002</v>
      </c>
      <c r="N843" t="str">
        <f t="shared" si="27"/>
        <v>Liberica</v>
      </c>
      <c r="O843" t="str" cm="1">
        <f t="array" ref="O843">_xlfn.IFS(J843="M","MEDIUM",J843="D","DARK",J843="L","LIGHT")</f>
        <v>MEDIUM</v>
      </c>
      <c r="P843" t="str">
        <f>_xlfn.XLOOKUP(cofee_orders_table[[#This Row],[Customer ID]],customers!$A$2:$A$1001,customers!$I$2:$I$1001,,0)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INDEX(data,MATCH($D844,prod,0),MATCH(I$1,header,0))</f>
        <v>Exc</v>
      </c>
      <c r="J844" t="str">
        <f>INDEX(data,MATCH($D844,prod,0),MATCH(J$1,header,0))</f>
        <v>M</v>
      </c>
      <c r="K844" s="4">
        <f>INDEX(data,MATCH($D844,prod,0),MATCH(K$1,header,0))</f>
        <v>0.2</v>
      </c>
      <c r="L844" s="5">
        <f>INDEX(data,MATCH($D844,prod,0),MATCH(L$1,header,0))</f>
        <v>4.125</v>
      </c>
      <c r="M844" s="5">
        <f t="shared" si="26"/>
        <v>8.25</v>
      </c>
      <c r="N844" t="str">
        <f t="shared" si="27"/>
        <v>Excelsa</v>
      </c>
      <c r="O844" t="str" cm="1">
        <f t="array" ref="O844">_xlfn.IFS(J844="M","MEDIUM",J844="D","DARK",J844="L","LIGHT")</f>
        <v>MEDIUM</v>
      </c>
      <c r="P844" t="str">
        <f>_xlfn.XLOOKUP(cofee_orders_table[[#This Row],[Customer ID]],customers!$A$2:$A$1001,customers!$I$2:$I$1001,,0)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INDEX(data,MATCH($D845,prod,0),MATCH(I$1,header,0))</f>
        <v>Exc</v>
      </c>
      <c r="J845" t="str">
        <f>INDEX(data,MATCH($D845,prod,0),MATCH(J$1,header,0))</f>
        <v>M</v>
      </c>
      <c r="K845" s="4">
        <f>INDEX(data,MATCH($D845,prod,0),MATCH(K$1,header,0))</f>
        <v>0.2</v>
      </c>
      <c r="L845" s="5">
        <f>INDEX(data,MATCH($D845,prod,0),MATCH(L$1,header,0))</f>
        <v>4.125</v>
      </c>
      <c r="M845" s="5">
        <f t="shared" si="26"/>
        <v>8.25</v>
      </c>
      <c r="N845" t="str">
        <f t="shared" si="27"/>
        <v>Excelsa</v>
      </c>
      <c r="O845" t="str" cm="1">
        <f t="array" ref="O845">_xlfn.IFS(J845="M","MEDIUM",J845="D","DARK",J845="L","LIGHT")</f>
        <v>MEDIUM</v>
      </c>
      <c r="P845" t="str">
        <f>_xlfn.XLOOKUP(cofee_orders_table[[#This Row],[Customer ID]],customers!$A$2:$A$1001,customers!$I$2:$I$1001,,0)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INDEX(data,MATCH($D846,prod,0),MATCH(I$1,header,0))</f>
        <v>Ara</v>
      </c>
      <c r="J846" t="str">
        <f>INDEX(data,MATCH($D846,prod,0),MATCH(J$1,header,0))</f>
        <v>D</v>
      </c>
      <c r="K846" s="4">
        <f>INDEX(data,MATCH($D846,prod,0),MATCH(K$1,header,0))</f>
        <v>0.5</v>
      </c>
      <c r="L846" s="5">
        <f>INDEX(data,MATCH($D846,prod,0),MATCH(L$1,header,0))</f>
        <v>5.97</v>
      </c>
      <c r="M846" s="5">
        <f t="shared" si="26"/>
        <v>35.82</v>
      </c>
      <c r="N846" t="str">
        <f t="shared" si="27"/>
        <v>Arabica</v>
      </c>
      <c r="O846" t="str" cm="1">
        <f t="array" ref="O846">_xlfn.IFS(J846="M","MEDIUM",J846="D","DARK",J846="L","LIGHT")</f>
        <v>DARK</v>
      </c>
      <c r="P846" t="str">
        <f>_xlfn.XLOOKUP(cofee_orders_table[[#This Row],[Customer ID]],customers!$A$2:$A$1001,customers!$I$2:$I$1001,,0)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INDEX(data,MATCH($D847,prod,0),MATCH(I$1,header,0))</f>
        <v>Exc</v>
      </c>
      <c r="J847" t="str">
        <f>INDEX(data,MATCH($D847,prod,0),MATCH(J$1,header,0))</f>
        <v>D</v>
      </c>
      <c r="K847" s="4">
        <f>INDEX(data,MATCH($D847,prod,0),MATCH(K$1,header,0))</f>
        <v>2.5</v>
      </c>
      <c r="L847" s="5">
        <f>INDEX(data,MATCH($D847,prod,0),MATCH(L$1,header,0))</f>
        <v>27.945</v>
      </c>
      <c r="M847" s="5">
        <f t="shared" si="26"/>
        <v>167.67000000000002</v>
      </c>
      <c r="N847" t="str">
        <f t="shared" si="27"/>
        <v>Excelsa</v>
      </c>
      <c r="O847" t="str" cm="1">
        <f t="array" ref="O847">_xlfn.IFS(J847="M","MEDIUM",J847="D","DARK",J847="L","LIGHT")</f>
        <v>DARK</v>
      </c>
      <c r="P847" t="str">
        <f>_xlfn.XLOOKUP(cofee_orders_table[[#This Row],[Customer ID]],customers!$A$2:$A$1001,customers!$I$2:$I$1001,,0)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INDEX(data,MATCH($D848,prod,0),MATCH(I$1,header,0))</f>
        <v>Ara</v>
      </c>
      <c r="J848" t="str">
        <f>INDEX(data,MATCH($D848,prod,0),MATCH(J$1,header,0))</f>
        <v>M</v>
      </c>
      <c r="K848" s="4">
        <f>INDEX(data,MATCH($D848,prod,0),MATCH(K$1,header,0))</f>
        <v>2.5</v>
      </c>
      <c r="L848" s="5">
        <f>INDEX(data,MATCH($D848,prod,0),MATCH(L$1,header,0))</f>
        <v>25.874999999999996</v>
      </c>
      <c r="M848" s="5">
        <f t="shared" si="26"/>
        <v>51.749999999999993</v>
      </c>
      <c r="N848" t="str">
        <f t="shared" si="27"/>
        <v>Arabica</v>
      </c>
      <c r="O848" t="str" cm="1">
        <f t="array" ref="O848">_xlfn.IFS(J848="M","MEDIUM",J848="D","DARK",J848="L","LIGHT")</f>
        <v>MEDIUM</v>
      </c>
      <c r="P848" t="str">
        <f>_xlfn.XLOOKUP(cofee_orders_table[[#This Row],[Customer ID]],customers!$A$2:$A$1001,customers!$I$2:$I$1001,,0)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INDEX(data,MATCH($D849,prod,0),MATCH(I$1,header,0))</f>
        <v>Ara</v>
      </c>
      <c r="J849" t="str">
        <f>INDEX(data,MATCH($D849,prod,0),MATCH(J$1,header,0))</f>
        <v>D</v>
      </c>
      <c r="K849" s="4">
        <f>INDEX(data,MATCH($D849,prod,0),MATCH(K$1,header,0))</f>
        <v>0.2</v>
      </c>
      <c r="L849" s="5">
        <f>INDEX(data,MATCH($D849,prod,0),MATCH(L$1,header,0))</f>
        <v>2.9849999999999999</v>
      </c>
      <c r="M849" s="5">
        <f t="shared" si="26"/>
        <v>8.9550000000000001</v>
      </c>
      <c r="N849" t="str">
        <f t="shared" si="27"/>
        <v>Arabica</v>
      </c>
      <c r="O849" t="str" cm="1">
        <f t="array" ref="O849">_xlfn.IFS(J849="M","MEDIUM",J849="D","DARK",J849="L","LIGHT")</f>
        <v>DARK</v>
      </c>
      <c r="P849" t="str">
        <f>_xlfn.XLOOKUP(cofee_orders_table[[#This Row],[Customer ID]],customers!$A$2:$A$1001,customers!$I$2:$I$1001,,0)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INDEX(data,MATCH($D850,prod,0),MATCH(I$1,header,0))</f>
        <v>Exc</v>
      </c>
      <c r="J850" t="str">
        <f>INDEX(data,MATCH($D850,prod,0),MATCH(J$1,header,0))</f>
        <v>L</v>
      </c>
      <c r="K850" s="4">
        <f>INDEX(data,MATCH($D850,prod,0),MATCH(K$1,header,0))</f>
        <v>0.5</v>
      </c>
      <c r="L850" s="5">
        <f>INDEX(data,MATCH($D850,prod,0),MATCH(L$1,header,0))</f>
        <v>8.91</v>
      </c>
      <c r="M850" s="5">
        <f t="shared" si="26"/>
        <v>53.46</v>
      </c>
      <c r="N850" t="str">
        <f t="shared" si="27"/>
        <v>Excelsa</v>
      </c>
      <c r="O850" t="str" cm="1">
        <f t="array" ref="O850">_xlfn.IFS(J850="M","MEDIUM",J850="D","DARK",J850="L","LIGHT")</f>
        <v>LIGHT</v>
      </c>
      <c r="P850" t="str">
        <f>_xlfn.XLOOKUP(cofee_orders_table[[#This Row],[Customer ID]],customers!$A$2:$A$1001,customers!$I$2:$I$1001,,0)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INDEX(data,MATCH($D851,prod,0),MATCH(I$1,header,0))</f>
        <v>Ara</v>
      </c>
      <c r="J851" t="str">
        <f>INDEX(data,MATCH($D851,prod,0),MATCH(J$1,header,0))</f>
        <v>L</v>
      </c>
      <c r="K851" s="4">
        <f>INDEX(data,MATCH($D851,prod,0),MATCH(K$1,header,0))</f>
        <v>0.2</v>
      </c>
      <c r="L851" s="5">
        <f>INDEX(data,MATCH($D851,prod,0),MATCH(L$1,header,0))</f>
        <v>3.8849999999999998</v>
      </c>
      <c r="M851" s="5">
        <f t="shared" si="26"/>
        <v>23.31</v>
      </c>
      <c r="N851" t="str">
        <f t="shared" si="27"/>
        <v>Arabica</v>
      </c>
      <c r="O851" t="str" cm="1">
        <f t="array" ref="O851">_xlfn.IFS(J851="M","MEDIUM",J851="D","DARK",J851="L","LIGHT")</f>
        <v>LIGHT</v>
      </c>
      <c r="P851" t="str">
        <f>_xlfn.XLOOKUP(cofee_orders_table[[#This Row],[Customer ID]],customers!$A$2:$A$1001,customers!$I$2:$I$1001,,0)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INDEX(data,MATCH($D852,prod,0),MATCH(I$1,header,0))</f>
        <v>Ara</v>
      </c>
      <c r="J852" t="str">
        <f>INDEX(data,MATCH($D852,prod,0),MATCH(J$1,header,0))</f>
        <v>M</v>
      </c>
      <c r="K852" s="4">
        <f>INDEX(data,MATCH($D852,prod,0),MATCH(K$1,header,0))</f>
        <v>0.2</v>
      </c>
      <c r="L852" s="5">
        <f>INDEX(data,MATCH($D852,prod,0),MATCH(L$1,header,0))</f>
        <v>3.375</v>
      </c>
      <c r="M852" s="5">
        <f t="shared" si="26"/>
        <v>6.75</v>
      </c>
      <c r="N852" t="str">
        <f t="shared" si="27"/>
        <v>Arabica</v>
      </c>
      <c r="O852" t="str" cm="1">
        <f t="array" ref="O852">_xlfn.IFS(J852="M","MEDIUM",J852="D","DARK",J852="L","LIGHT")</f>
        <v>MEDIUM</v>
      </c>
      <c r="P852" t="str">
        <f>_xlfn.XLOOKUP(cofee_orders_table[[#This Row],[Customer ID]],customers!$A$2:$A$1001,customers!$I$2:$I$1001,,0)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INDEX(data,MATCH($D853,prod,0),MATCH(I$1,header,0))</f>
        <v>Lib</v>
      </c>
      <c r="J853" t="str">
        <f>INDEX(data,MATCH($D853,prod,0),MATCH(J$1,header,0))</f>
        <v>D</v>
      </c>
      <c r="K853" s="4">
        <f>INDEX(data,MATCH($D853,prod,0),MATCH(K$1,header,0))</f>
        <v>0.5</v>
      </c>
      <c r="L853" s="5">
        <f>INDEX(data,MATCH($D853,prod,0),MATCH(L$1,header,0))</f>
        <v>7.77</v>
      </c>
      <c r="M853" s="5">
        <f t="shared" si="26"/>
        <v>7.77</v>
      </c>
      <c r="N853" t="str">
        <f t="shared" si="27"/>
        <v>Liberica</v>
      </c>
      <c r="O853" t="str" cm="1">
        <f t="array" ref="O853">_xlfn.IFS(J853="M","MEDIUM",J853="D","DARK",J853="L","LIGHT")</f>
        <v>DARK</v>
      </c>
      <c r="P853" t="str">
        <f>_xlfn.XLOOKUP(cofee_orders_table[[#This Row],[Customer ID]],customers!$A$2:$A$1001,customers!$I$2:$I$1001,,0)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INDEX(data,MATCH($D854,prod,0),MATCH(I$1,header,0))</f>
        <v>Lib</v>
      </c>
      <c r="J854" t="str">
        <f>INDEX(data,MATCH($D854,prod,0),MATCH(J$1,header,0))</f>
        <v>D</v>
      </c>
      <c r="K854" s="4">
        <f>INDEX(data,MATCH($D854,prod,0),MATCH(K$1,header,0))</f>
        <v>2.5</v>
      </c>
      <c r="L854" s="5">
        <f>INDEX(data,MATCH($D854,prod,0),MATCH(L$1,header,0))</f>
        <v>29.784999999999997</v>
      </c>
      <c r="M854" s="5">
        <f t="shared" si="26"/>
        <v>119.13999999999999</v>
      </c>
      <c r="N854" t="str">
        <f t="shared" si="27"/>
        <v>Liberica</v>
      </c>
      <c r="O854" t="str" cm="1">
        <f t="array" ref="O854">_xlfn.IFS(J854="M","MEDIUM",J854="D","DARK",J854="L","LIGHT")</f>
        <v>DARK</v>
      </c>
      <c r="P854" t="str">
        <f>_xlfn.XLOOKUP(cofee_orders_table[[#This Row],[Customer ID]],customers!$A$2:$A$1001,customers!$I$2:$I$1001,,0)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INDEX(data,MATCH($D855,prod,0),MATCH(I$1,header,0))</f>
        <v>Ara</v>
      </c>
      <c r="J855" t="str">
        <f>INDEX(data,MATCH($D855,prod,0),MATCH(J$1,header,0))</f>
        <v>D</v>
      </c>
      <c r="K855" s="4">
        <f>INDEX(data,MATCH($D855,prod,0),MATCH(K$1,header,0))</f>
        <v>1</v>
      </c>
      <c r="L855" s="5">
        <f>INDEX(data,MATCH($D855,prod,0),MATCH(L$1,header,0))</f>
        <v>9.9499999999999993</v>
      </c>
      <c r="M855" s="5">
        <f t="shared" si="26"/>
        <v>19.899999999999999</v>
      </c>
      <c r="N855" t="str">
        <f t="shared" si="27"/>
        <v>Arabica</v>
      </c>
      <c r="O855" t="str" cm="1">
        <f t="array" ref="O855">_xlfn.IFS(J855="M","MEDIUM",J855="D","DARK",J855="L","LIGHT")</f>
        <v>DARK</v>
      </c>
      <c r="P855" t="str">
        <f>_xlfn.XLOOKUP(cofee_orders_table[[#This Row],[Customer ID]],customers!$A$2:$A$1001,customers!$I$2:$I$1001,,0)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INDEX(data,MATCH($D856,prod,0),MATCH(I$1,header,0))</f>
        <v>Rob</v>
      </c>
      <c r="J856" t="str">
        <f>INDEX(data,MATCH($D856,prod,0),MATCH(J$1,header,0))</f>
        <v>L</v>
      </c>
      <c r="K856" s="4">
        <f>INDEX(data,MATCH($D856,prod,0),MATCH(K$1,header,0))</f>
        <v>0.5</v>
      </c>
      <c r="L856" s="5">
        <f>INDEX(data,MATCH($D856,prod,0),MATCH(L$1,header,0))</f>
        <v>7.169999999999999</v>
      </c>
      <c r="M856" s="5">
        <f t="shared" si="26"/>
        <v>35.849999999999994</v>
      </c>
      <c r="N856" t="str">
        <f t="shared" si="27"/>
        <v>Robusta</v>
      </c>
      <c r="O856" t="str" cm="1">
        <f t="array" ref="O856">_xlfn.IFS(J856="M","MEDIUM",J856="D","DARK",J856="L","LIGHT")</f>
        <v>LIGHT</v>
      </c>
      <c r="P856" t="str">
        <f>_xlfn.XLOOKUP(cofee_orders_table[[#This Row],[Customer ID]],customers!$A$2:$A$1001,customers!$I$2:$I$1001,,0)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INDEX(data,MATCH($D857,prod,0),MATCH(I$1,header,0))</f>
        <v>Lib</v>
      </c>
      <c r="J857" t="str">
        <f>INDEX(data,MATCH($D857,prod,0),MATCH(J$1,header,0))</f>
        <v>D</v>
      </c>
      <c r="K857" s="4">
        <f>INDEX(data,MATCH($D857,prod,0),MATCH(K$1,header,0))</f>
        <v>2.5</v>
      </c>
      <c r="L857" s="5">
        <f>INDEX(data,MATCH($D857,prod,0),MATCH(L$1,header,0))</f>
        <v>29.784999999999997</v>
      </c>
      <c r="M857" s="5">
        <f t="shared" si="26"/>
        <v>89.35499999999999</v>
      </c>
      <c r="N857" t="str">
        <f t="shared" si="27"/>
        <v>Liberica</v>
      </c>
      <c r="O857" t="str" cm="1">
        <f t="array" ref="O857">_xlfn.IFS(J857="M","MEDIUM",J857="D","DARK",J857="L","LIGHT")</f>
        <v>DARK</v>
      </c>
      <c r="P857" t="str">
        <f>_xlfn.XLOOKUP(cofee_orders_table[[#This Row],[Customer ID]],customers!$A$2:$A$1001,customers!$I$2:$I$1001,,0)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INDEX(data,MATCH($D858,prod,0),MATCH(I$1,header,0))</f>
        <v>Lib</v>
      </c>
      <c r="J858" t="str">
        <f>INDEX(data,MATCH($D858,prod,0),MATCH(J$1,header,0))</f>
        <v>M</v>
      </c>
      <c r="K858" s="4">
        <f>INDEX(data,MATCH($D858,prod,0),MATCH(K$1,header,0))</f>
        <v>0.2</v>
      </c>
      <c r="L858" s="5">
        <f>INDEX(data,MATCH($D858,prod,0),MATCH(L$1,header,0))</f>
        <v>4.3650000000000002</v>
      </c>
      <c r="M858" s="5">
        <f t="shared" si="26"/>
        <v>8.73</v>
      </c>
      <c r="N858" t="str">
        <f t="shared" si="27"/>
        <v>Liberica</v>
      </c>
      <c r="O858" t="str" cm="1">
        <f t="array" ref="O858">_xlfn.IFS(J858="M","MEDIUM",J858="D","DARK",J858="L","LIGHT")</f>
        <v>MEDIUM</v>
      </c>
      <c r="P858" t="str">
        <f>_xlfn.XLOOKUP(cofee_orders_table[[#This Row],[Customer ID]],customers!$A$2:$A$1001,customers!$I$2:$I$1001,,0)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INDEX(data,MATCH($D859,prod,0),MATCH(I$1,header,0))</f>
        <v>Rob</v>
      </c>
      <c r="J859" t="str">
        <f>INDEX(data,MATCH($D859,prod,0),MATCH(J$1,header,0))</f>
        <v>L</v>
      </c>
      <c r="K859" s="4">
        <f>INDEX(data,MATCH($D859,prod,0),MATCH(K$1,header,0))</f>
        <v>2.5</v>
      </c>
      <c r="L859" s="5">
        <f>INDEX(data,MATCH($D859,prod,0),MATCH(L$1,header,0))</f>
        <v>27.484999999999996</v>
      </c>
      <c r="M859" s="5">
        <f t="shared" si="26"/>
        <v>137.42499999999998</v>
      </c>
      <c r="N859" t="str">
        <f t="shared" si="27"/>
        <v>Robusta</v>
      </c>
      <c r="O859" t="str" cm="1">
        <f t="array" ref="O859">_xlfn.IFS(J859="M","MEDIUM",J859="D","DARK",J859="L","LIGHT")</f>
        <v>LIGHT</v>
      </c>
      <c r="P859" t="str">
        <f>_xlfn.XLOOKUP(cofee_orders_table[[#This Row],[Customer ID]],customers!$A$2:$A$1001,customers!$I$2:$I$1001,,0)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INDEX(data,MATCH($D860,prod,0),MATCH(I$1,header,0))</f>
        <v>Lib</v>
      </c>
      <c r="J860" t="str">
        <f>INDEX(data,MATCH($D860,prod,0),MATCH(J$1,header,0))</f>
        <v>M</v>
      </c>
      <c r="K860" s="4">
        <f>INDEX(data,MATCH($D860,prod,0),MATCH(K$1,header,0))</f>
        <v>0.5</v>
      </c>
      <c r="L860" s="5">
        <f>INDEX(data,MATCH($D860,prod,0),MATCH(L$1,header,0))</f>
        <v>8.73</v>
      </c>
      <c r="M860" s="5">
        <f t="shared" si="26"/>
        <v>34.92</v>
      </c>
      <c r="N860" t="str">
        <f t="shared" si="27"/>
        <v>Liberica</v>
      </c>
      <c r="O860" t="str" cm="1">
        <f t="array" ref="O860">_xlfn.IFS(J860="M","MEDIUM",J860="D","DARK",J860="L","LIGHT")</f>
        <v>MEDIUM</v>
      </c>
      <c r="P860" t="str">
        <f>_xlfn.XLOOKUP(cofee_orders_table[[#This Row],[Customer ID]],customers!$A$2:$A$1001,customers!$I$2:$I$1001,,0)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INDEX(data,MATCH($D861,prod,0),MATCH(I$1,header,0))</f>
        <v>Ara</v>
      </c>
      <c r="J861" t="str">
        <f>INDEX(data,MATCH($D861,prod,0),MATCH(J$1,header,0))</f>
        <v>L</v>
      </c>
      <c r="K861" s="4">
        <f>INDEX(data,MATCH($D861,prod,0),MATCH(K$1,header,0))</f>
        <v>2.5</v>
      </c>
      <c r="L861" s="5">
        <f>INDEX(data,MATCH($D861,prod,0),MATCH(L$1,header,0))</f>
        <v>29.784999999999997</v>
      </c>
      <c r="M861" s="5">
        <f t="shared" si="26"/>
        <v>178.70999999999998</v>
      </c>
      <c r="N861" t="str">
        <f t="shared" si="27"/>
        <v>Arabica</v>
      </c>
      <c r="O861" t="str" cm="1">
        <f t="array" ref="O861">_xlfn.IFS(J861="M","MEDIUM",J861="D","DARK",J861="L","LIGHT")</f>
        <v>LIGHT</v>
      </c>
      <c r="P861" t="str">
        <f>_xlfn.XLOOKUP(cofee_orders_table[[#This Row],[Customer ID]],customers!$A$2:$A$1001,customers!$I$2:$I$1001,,0)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INDEX(data,MATCH($D862,prod,0),MATCH(I$1,header,0))</f>
        <v>Ara</v>
      </c>
      <c r="J862" t="str">
        <f>INDEX(data,MATCH($D862,prod,0),MATCH(J$1,header,0))</f>
        <v>M</v>
      </c>
      <c r="K862" s="4">
        <f>INDEX(data,MATCH($D862,prod,0),MATCH(K$1,header,0))</f>
        <v>2.5</v>
      </c>
      <c r="L862" s="5">
        <f>INDEX(data,MATCH($D862,prod,0),MATCH(L$1,header,0))</f>
        <v>25.874999999999996</v>
      </c>
      <c r="M862" s="5">
        <f t="shared" si="26"/>
        <v>25.874999999999996</v>
      </c>
      <c r="N862" t="str">
        <f t="shared" si="27"/>
        <v>Arabica</v>
      </c>
      <c r="O862" t="str" cm="1">
        <f t="array" ref="O862">_xlfn.IFS(J862="M","MEDIUM",J862="D","DARK",J862="L","LIGHT")</f>
        <v>MEDIUM</v>
      </c>
      <c r="P862" t="str">
        <f>_xlfn.XLOOKUP(cofee_orders_table[[#This Row],[Customer ID]],customers!$A$2:$A$1001,customers!$I$2:$I$1001,,0)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INDEX(data,MATCH($D863,prod,0),MATCH(I$1,header,0))</f>
        <v>Lib</v>
      </c>
      <c r="J863" t="str">
        <f>INDEX(data,MATCH($D863,prod,0),MATCH(J$1,header,0))</f>
        <v>D</v>
      </c>
      <c r="K863" s="4">
        <f>INDEX(data,MATCH($D863,prod,0),MATCH(K$1,header,0))</f>
        <v>1</v>
      </c>
      <c r="L863" s="5">
        <f>INDEX(data,MATCH($D863,prod,0),MATCH(L$1,header,0))</f>
        <v>12.95</v>
      </c>
      <c r="M863" s="5">
        <f t="shared" si="26"/>
        <v>77.699999999999989</v>
      </c>
      <c r="N863" t="str">
        <f t="shared" si="27"/>
        <v>Liberica</v>
      </c>
      <c r="O863" t="str" cm="1">
        <f t="array" ref="O863">_xlfn.IFS(J863="M","MEDIUM",J863="D","DARK",J863="L","LIGHT")</f>
        <v>DARK</v>
      </c>
      <c r="P863" t="str">
        <f>_xlfn.XLOOKUP(cofee_orders_table[[#This Row],[Customer ID]],customers!$A$2:$A$1001,customers!$I$2:$I$1001,,0)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INDEX(data,MATCH($D864,prod,0),MATCH(I$1,header,0))</f>
        <v>Rob</v>
      </c>
      <c r="J864" t="str">
        <f>INDEX(data,MATCH($D864,prod,0),MATCH(J$1,header,0))</f>
        <v>M</v>
      </c>
      <c r="K864" s="4">
        <f>INDEX(data,MATCH($D864,prod,0),MATCH(K$1,header,0))</f>
        <v>1</v>
      </c>
      <c r="L864" s="5">
        <f>INDEX(data,MATCH($D864,prod,0),MATCH(L$1,header,0))</f>
        <v>9.9499999999999993</v>
      </c>
      <c r="M864" s="5">
        <f t="shared" si="26"/>
        <v>9.9499999999999993</v>
      </c>
      <c r="N864" t="str">
        <f t="shared" si="27"/>
        <v>Robusta</v>
      </c>
      <c r="O864" t="str" cm="1">
        <f t="array" ref="O864">_xlfn.IFS(J864="M","MEDIUM",J864="D","DARK",J864="L","LIGHT")</f>
        <v>MEDIUM</v>
      </c>
      <c r="P864" t="str">
        <f>_xlfn.XLOOKUP(cofee_orders_table[[#This Row],[Customer ID]],customers!$A$2:$A$1001,customers!$I$2:$I$1001,,0)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INDEX(data,MATCH($D865,prod,0),MATCH(I$1,header,0))</f>
        <v>Lib</v>
      </c>
      <c r="J865" t="str">
        <f>INDEX(data,MATCH($D865,prod,0),MATCH(J$1,header,0))</f>
        <v>M</v>
      </c>
      <c r="K865" s="4">
        <f>INDEX(data,MATCH($D865,prod,0),MATCH(K$1,header,0))</f>
        <v>1</v>
      </c>
      <c r="L865" s="5">
        <f>INDEX(data,MATCH($D865,prod,0),MATCH(L$1,header,0))</f>
        <v>14.55</v>
      </c>
      <c r="M865" s="5">
        <f t="shared" si="26"/>
        <v>29.1</v>
      </c>
      <c r="N865" t="str">
        <f t="shared" si="27"/>
        <v>Liberica</v>
      </c>
      <c r="O865" t="str" cm="1">
        <f t="array" ref="O865">_xlfn.IFS(J865="M","MEDIUM",J865="D","DARK",J865="L","LIGHT")</f>
        <v>MEDIUM</v>
      </c>
      <c r="P865" t="str">
        <f>_xlfn.XLOOKUP(cofee_orders_table[[#This Row],[Customer ID]],customers!$A$2:$A$1001,customers!$I$2:$I$1001,,0)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INDEX(data,MATCH($D866,prod,0),MATCH(I$1,header,0))</f>
        <v>Rob</v>
      </c>
      <c r="J866" t="str">
        <f>INDEX(data,MATCH($D866,prod,0),MATCH(J$1,header,0))</f>
        <v>L</v>
      </c>
      <c r="K866" s="4">
        <f>INDEX(data,MATCH($D866,prod,0),MATCH(K$1,header,0))</f>
        <v>0.2</v>
      </c>
      <c r="L866" s="5">
        <f>INDEX(data,MATCH($D866,prod,0),MATCH(L$1,header,0))</f>
        <v>3.5849999999999995</v>
      </c>
      <c r="M866" s="5">
        <f t="shared" si="26"/>
        <v>21.509999999999998</v>
      </c>
      <c r="N866" t="str">
        <f t="shared" si="27"/>
        <v>Robusta</v>
      </c>
      <c r="O866" t="str" cm="1">
        <f t="array" ref="O866">_xlfn.IFS(J866="M","MEDIUM",J866="D","DARK",J866="L","LIGHT")</f>
        <v>LIGHT</v>
      </c>
      <c r="P866" t="str">
        <f>_xlfn.XLOOKUP(cofee_orders_table[[#This Row],[Customer ID]],customers!$A$2:$A$1001,customers!$I$2:$I$1001,,0)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INDEX(data,MATCH($D867,prod,0),MATCH(I$1,header,0))</f>
        <v>Ara</v>
      </c>
      <c r="J867" t="str">
        <f>INDEX(data,MATCH($D867,prod,0),MATCH(J$1,header,0))</f>
        <v>M</v>
      </c>
      <c r="K867" s="4">
        <f>INDEX(data,MATCH($D867,prod,0),MATCH(K$1,header,0))</f>
        <v>0.5</v>
      </c>
      <c r="L867" s="5">
        <f>INDEX(data,MATCH($D867,prod,0),MATCH(L$1,header,0))</f>
        <v>6.75</v>
      </c>
      <c r="M867" s="5">
        <f t="shared" si="26"/>
        <v>6.75</v>
      </c>
      <c r="N867" t="str">
        <f t="shared" si="27"/>
        <v>Arabica</v>
      </c>
      <c r="O867" t="str" cm="1">
        <f t="array" ref="O867">_xlfn.IFS(J867="M","MEDIUM",J867="D","DARK",J867="L","LIGHT")</f>
        <v>MEDIUM</v>
      </c>
      <c r="P867" t="str">
        <f>_xlfn.XLOOKUP(cofee_orders_table[[#This Row],[Customer ID]],customers!$A$2:$A$1001,customers!$I$2:$I$1001,,0)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INDEX(data,MATCH($D868,prod,0),MATCH(I$1,header,0))</f>
        <v>Ara</v>
      </c>
      <c r="J868" t="str">
        <f>INDEX(data,MATCH($D868,prod,0),MATCH(J$1,header,0))</f>
        <v>D</v>
      </c>
      <c r="K868" s="4">
        <f>INDEX(data,MATCH($D868,prod,0),MATCH(K$1,header,0))</f>
        <v>0.5</v>
      </c>
      <c r="L868" s="5">
        <f>INDEX(data,MATCH($D868,prod,0),MATCH(L$1,header,0))</f>
        <v>5.97</v>
      </c>
      <c r="M868" s="5">
        <f t="shared" si="26"/>
        <v>17.91</v>
      </c>
      <c r="N868" t="str">
        <f t="shared" si="27"/>
        <v>Arabica</v>
      </c>
      <c r="O868" t="str" cm="1">
        <f t="array" ref="O868">_xlfn.IFS(J868="M","MEDIUM",J868="D","DARK",J868="L","LIGHT")</f>
        <v>DARK</v>
      </c>
      <c r="P868" t="str">
        <f>_xlfn.XLOOKUP(cofee_orders_table[[#This Row],[Customer ID]],customers!$A$2:$A$1001,customers!$I$2:$I$1001,,0)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INDEX(data,MATCH($D869,prod,0),MATCH(I$1,header,0))</f>
        <v>Ara</v>
      </c>
      <c r="J869" t="str">
        <f>INDEX(data,MATCH($D869,prod,0),MATCH(J$1,header,0))</f>
        <v>L</v>
      </c>
      <c r="K869" s="4">
        <f>INDEX(data,MATCH($D869,prod,0),MATCH(K$1,header,0))</f>
        <v>2.5</v>
      </c>
      <c r="L869" s="5">
        <f>INDEX(data,MATCH($D869,prod,0),MATCH(L$1,header,0))</f>
        <v>29.784999999999997</v>
      </c>
      <c r="M869" s="5">
        <f t="shared" si="26"/>
        <v>29.784999999999997</v>
      </c>
      <c r="N869" t="str">
        <f t="shared" si="27"/>
        <v>Arabica</v>
      </c>
      <c r="O869" t="str" cm="1">
        <f t="array" ref="O869">_xlfn.IFS(J869="M","MEDIUM",J869="D","DARK",J869="L","LIGHT")</f>
        <v>LIGHT</v>
      </c>
      <c r="P869" t="str">
        <f>_xlfn.XLOOKUP(cofee_orders_table[[#This Row],[Customer ID]],customers!$A$2:$A$1001,customers!$I$2:$I$1001,,0)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INDEX(data,MATCH($D870,prod,0),MATCH(I$1,header,0))</f>
        <v>Exc</v>
      </c>
      <c r="J870" t="str">
        <f>INDEX(data,MATCH($D870,prod,0),MATCH(J$1,header,0))</f>
        <v>M</v>
      </c>
      <c r="K870" s="4">
        <f>INDEX(data,MATCH($D870,prod,0),MATCH(K$1,header,0))</f>
        <v>0.5</v>
      </c>
      <c r="L870" s="5">
        <f>INDEX(data,MATCH($D870,prod,0),MATCH(L$1,header,0))</f>
        <v>8.25</v>
      </c>
      <c r="M870" s="5">
        <f t="shared" si="26"/>
        <v>41.25</v>
      </c>
      <c r="N870" t="str">
        <f t="shared" si="27"/>
        <v>Excelsa</v>
      </c>
      <c r="O870" t="str" cm="1">
        <f t="array" ref="O870">_xlfn.IFS(J870="M","MEDIUM",J870="D","DARK",J870="L","LIGHT")</f>
        <v>MEDIUM</v>
      </c>
      <c r="P870" t="str">
        <f>_xlfn.XLOOKUP(cofee_orders_table[[#This Row],[Customer ID]],customers!$A$2:$A$1001,customers!$I$2:$I$1001,,0)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INDEX(data,MATCH($D871,prod,0),MATCH(I$1,header,0))</f>
        <v>Rob</v>
      </c>
      <c r="J871" t="str">
        <f>INDEX(data,MATCH($D871,prod,0),MATCH(J$1,header,0))</f>
        <v>M</v>
      </c>
      <c r="K871" s="4">
        <f>INDEX(data,MATCH($D871,prod,0),MATCH(K$1,header,0))</f>
        <v>0.5</v>
      </c>
      <c r="L871" s="5">
        <f>INDEX(data,MATCH($D871,prod,0),MATCH(L$1,header,0))</f>
        <v>5.97</v>
      </c>
      <c r="M871" s="5">
        <f t="shared" si="26"/>
        <v>17.91</v>
      </c>
      <c r="N871" t="str">
        <f t="shared" si="27"/>
        <v>Robusta</v>
      </c>
      <c r="O871" t="str" cm="1">
        <f t="array" ref="O871">_xlfn.IFS(J871="M","MEDIUM",J871="D","DARK",J871="L","LIGHT")</f>
        <v>MEDIUM</v>
      </c>
      <c r="P871" t="str">
        <f>_xlfn.XLOOKUP(cofee_orders_table[[#This Row],[Customer ID]],customers!$A$2:$A$1001,customers!$I$2:$I$1001,,0)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INDEX(data,MATCH($D872,prod,0),MATCH(I$1,header,0))</f>
        <v>Exc</v>
      </c>
      <c r="J872" t="str">
        <f>INDEX(data,MATCH($D872,prod,0),MATCH(J$1,header,0))</f>
        <v>D</v>
      </c>
      <c r="K872" s="4">
        <f>INDEX(data,MATCH($D872,prod,0),MATCH(K$1,header,0))</f>
        <v>0.5</v>
      </c>
      <c r="L872" s="5">
        <f>INDEX(data,MATCH($D872,prod,0),MATCH(L$1,header,0))</f>
        <v>7.29</v>
      </c>
      <c r="M872" s="5">
        <f t="shared" si="26"/>
        <v>7.29</v>
      </c>
      <c r="N872" t="str">
        <f t="shared" si="27"/>
        <v>Excelsa</v>
      </c>
      <c r="O872" t="str" cm="1">
        <f t="array" ref="O872">_xlfn.IFS(J872="M","MEDIUM",J872="D","DARK",J872="L","LIGHT")</f>
        <v>DARK</v>
      </c>
      <c r="P872" t="str">
        <f>_xlfn.XLOOKUP(cofee_orders_table[[#This Row],[Customer ID]],customers!$A$2:$A$1001,customers!$I$2:$I$1001,,0)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INDEX(data,MATCH($D873,prod,0),MATCH(I$1,header,0))</f>
        <v>Exc</v>
      </c>
      <c r="J873" t="str">
        <f>INDEX(data,MATCH($D873,prod,0),MATCH(J$1,header,0))</f>
        <v>L</v>
      </c>
      <c r="K873" s="4">
        <f>INDEX(data,MATCH($D873,prod,0),MATCH(K$1,header,0))</f>
        <v>1</v>
      </c>
      <c r="L873" s="5">
        <f>INDEX(data,MATCH($D873,prod,0),MATCH(L$1,header,0))</f>
        <v>14.85</v>
      </c>
      <c r="M873" s="5">
        <f t="shared" si="26"/>
        <v>29.7</v>
      </c>
      <c r="N873" t="str">
        <f t="shared" si="27"/>
        <v>Excelsa</v>
      </c>
      <c r="O873" t="str" cm="1">
        <f t="array" ref="O873">_xlfn.IFS(J873="M","MEDIUM",J873="D","DARK",J873="L","LIGHT")</f>
        <v>LIGHT</v>
      </c>
      <c r="P873" t="str">
        <f>_xlfn.XLOOKUP(cofee_orders_table[[#This Row],[Customer ID]],customers!$A$2:$A$1001,customers!$I$2:$I$1001,,0)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INDEX(data,MATCH($D874,prod,0),MATCH(I$1,header,0))</f>
        <v>Ara</v>
      </c>
      <c r="J874" t="str">
        <f>INDEX(data,MATCH($D874,prod,0),MATCH(J$1,header,0))</f>
        <v>M</v>
      </c>
      <c r="K874" s="4">
        <f>INDEX(data,MATCH($D874,prod,0),MATCH(K$1,header,0))</f>
        <v>1</v>
      </c>
      <c r="L874" s="5">
        <f>INDEX(data,MATCH($D874,prod,0),MATCH(L$1,header,0))</f>
        <v>11.25</v>
      </c>
      <c r="M874" s="5">
        <f t="shared" si="26"/>
        <v>22.5</v>
      </c>
      <c r="N874" t="str">
        <f t="shared" si="27"/>
        <v>Arabica</v>
      </c>
      <c r="O874" t="str" cm="1">
        <f t="array" ref="O874">_xlfn.IFS(J874="M","MEDIUM",J874="D","DARK",J874="L","LIGHT")</f>
        <v>MEDIUM</v>
      </c>
      <c r="P874" t="str">
        <f>_xlfn.XLOOKUP(cofee_orders_table[[#This Row],[Customer ID]],customers!$A$2:$A$1001,customers!$I$2:$I$1001,,0)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INDEX(data,MATCH($D875,prod,0),MATCH(I$1,header,0))</f>
        <v>Rob</v>
      </c>
      <c r="J875" t="str">
        <f>INDEX(data,MATCH($D875,prod,0),MATCH(J$1,header,0))</f>
        <v>M</v>
      </c>
      <c r="K875" s="4">
        <f>INDEX(data,MATCH($D875,prod,0),MATCH(K$1,header,0))</f>
        <v>0.2</v>
      </c>
      <c r="L875" s="5">
        <f>INDEX(data,MATCH($D875,prod,0),MATCH(L$1,header,0))</f>
        <v>2.9849999999999999</v>
      </c>
      <c r="M875" s="5">
        <f t="shared" si="26"/>
        <v>11.94</v>
      </c>
      <c r="N875" t="str">
        <f t="shared" si="27"/>
        <v>Robusta</v>
      </c>
      <c r="O875" t="str" cm="1">
        <f t="array" ref="O875">_xlfn.IFS(J875="M","MEDIUM",J875="D","DARK",J875="L","LIGHT")</f>
        <v>MEDIUM</v>
      </c>
      <c r="P875" t="str">
        <f>_xlfn.XLOOKUP(cofee_orders_table[[#This Row],[Customer ID]],customers!$A$2:$A$1001,customers!$I$2:$I$1001,,0)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INDEX(data,MATCH($D876,prod,0),MATCH(I$1,header,0))</f>
        <v>Ara</v>
      </c>
      <c r="J876" t="str">
        <f>INDEX(data,MATCH($D876,prod,0),MATCH(J$1,header,0))</f>
        <v>L</v>
      </c>
      <c r="K876" s="4">
        <f>INDEX(data,MATCH($D876,prod,0),MATCH(K$1,header,0))</f>
        <v>1</v>
      </c>
      <c r="L876" s="5">
        <f>INDEX(data,MATCH($D876,prod,0),MATCH(L$1,header,0))</f>
        <v>12.95</v>
      </c>
      <c r="M876" s="5">
        <f t="shared" si="26"/>
        <v>25.9</v>
      </c>
      <c r="N876" t="str">
        <f t="shared" si="27"/>
        <v>Arabica</v>
      </c>
      <c r="O876" t="str" cm="1">
        <f t="array" ref="O876">_xlfn.IFS(J876="M","MEDIUM",J876="D","DARK",J876="L","LIGHT")</f>
        <v>LIGHT</v>
      </c>
      <c r="P876" t="str">
        <f>_xlfn.XLOOKUP(cofee_orders_table[[#This Row],[Customer ID]],customers!$A$2:$A$1001,customers!$I$2:$I$1001,,0)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INDEX(data,MATCH($D877,prod,0),MATCH(I$1,header,0))</f>
        <v>Lib</v>
      </c>
      <c r="J877" t="str">
        <f>INDEX(data,MATCH($D877,prod,0),MATCH(J$1,header,0))</f>
        <v>M</v>
      </c>
      <c r="K877" s="4">
        <f>INDEX(data,MATCH($D877,prod,0),MATCH(K$1,header,0))</f>
        <v>0.5</v>
      </c>
      <c r="L877" s="5">
        <f>INDEX(data,MATCH($D877,prod,0),MATCH(L$1,header,0))</f>
        <v>8.73</v>
      </c>
      <c r="M877" s="5">
        <f t="shared" si="26"/>
        <v>43.650000000000006</v>
      </c>
      <c r="N877" t="str">
        <f t="shared" si="27"/>
        <v>Liberica</v>
      </c>
      <c r="O877" t="str" cm="1">
        <f t="array" ref="O877">_xlfn.IFS(J877="M","MEDIUM",J877="D","DARK",J877="L","LIGHT")</f>
        <v>MEDIUM</v>
      </c>
      <c r="P877" t="str">
        <f>_xlfn.XLOOKUP(cofee_orders_table[[#This Row],[Customer ID]],customers!$A$2:$A$1001,customers!$I$2:$I$1001,,0)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INDEX(data,MATCH($D878,prod,0),MATCH(I$1,header,0))</f>
        <v>Ara</v>
      </c>
      <c r="J878" t="str">
        <f>INDEX(data,MATCH($D878,prod,0),MATCH(J$1,header,0))</f>
        <v>L</v>
      </c>
      <c r="K878" s="4">
        <f>INDEX(data,MATCH($D878,prod,0),MATCH(K$1,header,0))</f>
        <v>0.5</v>
      </c>
      <c r="L878" s="5">
        <f>INDEX(data,MATCH($D878,prod,0),MATCH(L$1,header,0))</f>
        <v>7.77</v>
      </c>
      <c r="M878" s="5">
        <f t="shared" si="26"/>
        <v>46.62</v>
      </c>
      <c r="N878" t="str">
        <f t="shared" si="27"/>
        <v>Arabica</v>
      </c>
      <c r="O878" t="str" cm="1">
        <f t="array" ref="O878">_xlfn.IFS(J878="M","MEDIUM",J878="D","DARK",J878="L","LIGHT")</f>
        <v>LIGHT</v>
      </c>
      <c r="P878" t="str">
        <f>_xlfn.XLOOKUP(cofee_orders_table[[#This Row],[Customer ID]],customers!$A$2:$A$1001,customers!$I$2:$I$1001,,0)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INDEX(data,MATCH($D879,prod,0),MATCH(I$1,header,0))</f>
        <v>Lib</v>
      </c>
      <c r="J879" t="str">
        <f>INDEX(data,MATCH($D879,prod,0),MATCH(J$1,header,0))</f>
        <v>L</v>
      </c>
      <c r="K879" s="4">
        <f>INDEX(data,MATCH($D879,prod,0),MATCH(K$1,header,0))</f>
        <v>0.5</v>
      </c>
      <c r="L879" s="5">
        <f>INDEX(data,MATCH($D879,prod,0),MATCH(L$1,header,0))</f>
        <v>9.51</v>
      </c>
      <c r="M879" s="5">
        <f t="shared" si="26"/>
        <v>28.53</v>
      </c>
      <c r="N879" t="str">
        <f t="shared" si="27"/>
        <v>Liberica</v>
      </c>
      <c r="O879" t="str" cm="1">
        <f t="array" ref="O879">_xlfn.IFS(J879="M","MEDIUM",J879="D","DARK",J879="L","LIGHT")</f>
        <v>LIGHT</v>
      </c>
      <c r="P879" t="str">
        <f>_xlfn.XLOOKUP(cofee_orders_table[[#This Row],[Customer ID]],customers!$A$2:$A$1001,customers!$I$2:$I$1001,,0)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INDEX(data,MATCH($D880,prod,0),MATCH(I$1,header,0))</f>
        <v>Rob</v>
      </c>
      <c r="J880" t="str">
        <f>INDEX(data,MATCH($D880,prod,0),MATCH(J$1,header,0))</f>
        <v>L</v>
      </c>
      <c r="K880" s="4">
        <f>INDEX(data,MATCH($D880,prod,0),MATCH(K$1,header,0))</f>
        <v>2.5</v>
      </c>
      <c r="L880" s="5">
        <f>INDEX(data,MATCH($D880,prod,0),MATCH(L$1,header,0))</f>
        <v>27.484999999999996</v>
      </c>
      <c r="M880" s="5">
        <f t="shared" si="26"/>
        <v>27.484999999999996</v>
      </c>
      <c r="N880" t="str">
        <f t="shared" si="27"/>
        <v>Robusta</v>
      </c>
      <c r="O880" t="str" cm="1">
        <f t="array" ref="O880">_xlfn.IFS(J880="M","MEDIUM",J880="D","DARK",J880="L","LIGHT")</f>
        <v>LIGHT</v>
      </c>
      <c r="P880" t="str">
        <f>_xlfn.XLOOKUP(cofee_orders_table[[#This Row],[Customer ID]],customers!$A$2:$A$1001,customers!$I$2:$I$1001,,0)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INDEX(data,MATCH($D881,prod,0),MATCH(I$1,header,0))</f>
        <v>Exc</v>
      </c>
      <c r="J881" t="str">
        <f>INDEX(data,MATCH($D881,prod,0),MATCH(J$1,header,0))</f>
        <v>D</v>
      </c>
      <c r="K881" s="4">
        <f>INDEX(data,MATCH($D881,prod,0),MATCH(K$1,header,0))</f>
        <v>0.2</v>
      </c>
      <c r="L881" s="5">
        <f>INDEX(data,MATCH($D881,prod,0),MATCH(L$1,header,0))</f>
        <v>3.645</v>
      </c>
      <c r="M881" s="5">
        <f t="shared" si="26"/>
        <v>10.935</v>
      </c>
      <c r="N881" t="str">
        <f t="shared" si="27"/>
        <v>Excelsa</v>
      </c>
      <c r="O881" t="str" cm="1">
        <f t="array" ref="O881">_xlfn.IFS(J881="M","MEDIUM",J881="D","DARK",J881="L","LIGHT")</f>
        <v>DARK</v>
      </c>
      <c r="P881" t="str">
        <f>_xlfn.XLOOKUP(cofee_orders_table[[#This Row],[Customer ID]],customers!$A$2:$A$1001,customers!$I$2:$I$1001,,0)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INDEX(data,MATCH($D882,prod,0),MATCH(I$1,header,0))</f>
        <v>Rob</v>
      </c>
      <c r="J882" t="str">
        <f>INDEX(data,MATCH($D882,prod,0),MATCH(J$1,header,0))</f>
        <v>L</v>
      </c>
      <c r="K882" s="4">
        <f>INDEX(data,MATCH($D882,prod,0),MATCH(K$1,header,0))</f>
        <v>0.2</v>
      </c>
      <c r="L882" s="5">
        <f>INDEX(data,MATCH($D882,prod,0),MATCH(L$1,header,0))</f>
        <v>3.5849999999999995</v>
      </c>
      <c r="M882" s="5">
        <f t="shared" si="26"/>
        <v>7.169999999999999</v>
      </c>
      <c r="N882" t="str">
        <f t="shared" si="27"/>
        <v>Robusta</v>
      </c>
      <c r="O882" t="str" cm="1">
        <f t="array" ref="O882">_xlfn.IFS(J882="M","MEDIUM",J882="D","DARK",J882="L","LIGHT")</f>
        <v>LIGHT</v>
      </c>
      <c r="P882" t="str">
        <f>_xlfn.XLOOKUP(cofee_orders_table[[#This Row],[Customer ID]],customers!$A$2:$A$1001,customers!$I$2:$I$1001,,0)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INDEX(data,MATCH($D883,prod,0),MATCH(I$1,header,0))</f>
        <v>Ara</v>
      </c>
      <c r="J883" t="str">
        <f>INDEX(data,MATCH($D883,prod,0),MATCH(J$1,header,0))</f>
        <v>L</v>
      </c>
      <c r="K883" s="4">
        <f>INDEX(data,MATCH($D883,prod,0),MATCH(K$1,header,0))</f>
        <v>0.2</v>
      </c>
      <c r="L883" s="5">
        <f>INDEX(data,MATCH($D883,prod,0),MATCH(L$1,header,0))</f>
        <v>3.8849999999999998</v>
      </c>
      <c r="M883" s="5">
        <f t="shared" si="26"/>
        <v>23.31</v>
      </c>
      <c r="N883" t="str">
        <f t="shared" si="27"/>
        <v>Arabica</v>
      </c>
      <c r="O883" t="str" cm="1">
        <f t="array" ref="O883">_xlfn.IFS(J883="M","MEDIUM",J883="D","DARK",J883="L","LIGHT")</f>
        <v>LIGHT</v>
      </c>
      <c r="P883" t="str">
        <f>_xlfn.XLOOKUP(cofee_orders_table[[#This Row],[Customer ID]],customers!$A$2:$A$1001,customers!$I$2:$I$1001,,0)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INDEX(data,MATCH($D884,prod,0),MATCH(I$1,header,0))</f>
        <v>Ara</v>
      </c>
      <c r="J884" t="str">
        <f>INDEX(data,MATCH($D884,prod,0),MATCH(J$1,header,0))</f>
        <v>D</v>
      </c>
      <c r="K884" s="4">
        <f>INDEX(data,MATCH($D884,prod,0),MATCH(K$1,header,0))</f>
        <v>2.5</v>
      </c>
      <c r="L884" s="5">
        <f>INDEX(data,MATCH($D884,prod,0),MATCH(L$1,header,0))</f>
        <v>22.884999999999998</v>
      </c>
      <c r="M884" s="5">
        <f t="shared" si="26"/>
        <v>114.42499999999998</v>
      </c>
      <c r="N884" t="str">
        <f t="shared" si="27"/>
        <v>Arabica</v>
      </c>
      <c r="O884" t="str" cm="1">
        <f t="array" ref="O884">_xlfn.IFS(J884="M","MEDIUM",J884="D","DARK",J884="L","LIGHT")</f>
        <v>DARK</v>
      </c>
      <c r="P884" t="str">
        <f>_xlfn.XLOOKUP(cofee_orders_table[[#This Row],[Customer ID]],customers!$A$2:$A$1001,customers!$I$2:$I$1001,,0)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INDEX(data,MATCH($D885,prod,0),MATCH(I$1,header,0))</f>
        <v>Ara</v>
      </c>
      <c r="J885" t="str">
        <f>INDEX(data,MATCH($D885,prod,0),MATCH(J$1,header,0))</f>
        <v>M</v>
      </c>
      <c r="K885" s="4">
        <f>INDEX(data,MATCH($D885,prod,0),MATCH(K$1,header,0))</f>
        <v>2.5</v>
      </c>
      <c r="L885" s="5">
        <f>INDEX(data,MATCH($D885,prod,0),MATCH(L$1,header,0))</f>
        <v>25.874999999999996</v>
      </c>
      <c r="M885" s="5">
        <f t="shared" si="26"/>
        <v>77.624999999999986</v>
      </c>
      <c r="N885" t="str">
        <f t="shared" si="27"/>
        <v>Arabica</v>
      </c>
      <c r="O885" t="str" cm="1">
        <f t="array" ref="O885">_xlfn.IFS(J885="M","MEDIUM",J885="D","DARK",J885="L","LIGHT")</f>
        <v>MEDIUM</v>
      </c>
      <c r="P885" t="str">
        <f>_xlfn.XLOOKUP(cofee_orders_table[[#This Row],[Customer ID]],customers!$A$2:$A$1001,customers!$I$2:$I$1001,,0)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INDEX(data,MATCH($D886,prod,0),MATCH(I$1,header,0))</f>
        <v>Rob</v>
      </c>
      <c r="J886" t="str">
        <f>INDEX(data,MATCH($D886,prod,0),MATCH(J$1,header,0))</f>
        <v>D</v>
      </c>
      <c r="K886" s="4">
        <f>INDEX(data,MATCH($D886,prod,0),MATCH(K$1,header,0))</f>
        <v>0.5</v>
      </c>
      <c r="L886" s="5">
        <f>INDEX(data,MATCH($D886,prod,0),MATCH(L$1,header,0))</f>
        <v>5.3699999999999992</v>
      </c>
      <c r="M886" s="5">
        <f t="shared" si="26"/>
        <v>5.3699999999999992</v>
      </c>
      <c r="N886" t="str">
        <f t="shared" si="27"/>
        <v>Robusta</v>
      </c>
      <c r="O886" t="str" cm="1">
        <f t="array" ref="O886">_xlfn.IFS(J886="M","MEDIUM",J886="D","DARK",J886="L","LIGHT")</f>
        <v>DARK</v>
      </c>
      <c r="P886" t="str">
        <f>_xlfn.XLOOKUP(cofee_orders_table[[#This Row],[Customer ID]],customers!$A$2:$A$1001,customers!$I$2:$I$1001,,0)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INDEX(data,MATCH($D887,prod,0),MATCH(I$1,header,0))</f>
        <v>Rob</v>
      </c>
      <c r="J887" t="str">
        <f>INDEX(data,MATCH($D887,prod,0),MATCH(J$1,header,0))</f>
        <v>D</v>
      </c>
      <c r="K887" s="4">
        <f>INDEX(data,MATCH($D887,prod,0),MATCH(K$1,header,0))</f>
        <v>2.5</v>
      </c>
      <c r="L887" s="5">
        <f>INDEX(data,MATCH($D887,prod,0),MATCH(L$1,header,0))</f>
        <v>20.584999999999997</v>
      </c>
      <c r="M887" s="5">
        <f t="shared" si="26"/>
        <v>123.50999999999999</v>
      </c>
      <c r="N887" t="str">
        <f t="shared" si="27"/>
        <v>Robusta</v>
      </c>
      <c r="O887" t="str" cm="1">
        <f t="array" ref="O887">_xlfn.IFS(J887="M","MEDIUM",J887="D","DARK",J887="L","LIGHT")</f>
        <v>DARK</v>
      </c>
      <c r="P887" t="str">
        <f>_xlfn.XLOOKUP(cofee_orders_table[[#This Row],[Customer ID]],customers!$A$2:$A$1001,customers!$I$2:$I$1001,,0)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INDEX(data,MATCH($D888,prod,0),MATCH(I$1,header,0))</f>
        <v>Lib</v>
      </c>
      <c r="J888" t="str">
        <f>INDEX(data,MATCH($D888,prod,0),MATCH(J$1,header,0))</f>
        <v>M</v>
      </c>
      <c r="K888" s="4">
        <f>INDEX(data,MATCH($D888,prod,0),MATCH(K$1,header,0))</f>
        <v>0.5</v>
      </c>
      <c r="L888" s="5">
        <f>INDEX(data,MATCH($D888,prod,0),MATCH(L$1,header,0))</f>
        <v>8.73</v>
      </c>
      <c r="M888" s="5">
        <f t="shared" si="26"/>
        <v>17.46</v>
      </c>
      <c r="N888" t="str">
        <f t="shared" si="27"/>
        <v>Liberica</v>
      </c>
      <c r="O888" t="str" cm="1">
        <f t="array" ref="O888">_xlfn.IFS(J888="M","MEDIUM",J888="D","DARK",J888="L","LIGHT")</f>
        <v>MEDIUM</v>
      </c>
      <c r="P888" t="str">
        <f>_xlfn.XLOOKUP(cofee_orders_table[[#This Row],[Customer ID]],customers!$A$2:$A$1001,customers!$I$2:$I$1001,,0)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INDEX(data,MATCH($D889,prod,0),MATCH(I$1,header,0))</f>
        <v>Exc</v>
      </c>
      <c r="J889" t="str">
        <f>INDEX(data,MATCH($D889,prod,0),MATCH(J$1,header,0))</f>
        <v>L</v>
      </c>
      <c r="K889" s="4">
        <f>INDEX(data,MATCH($D889,prod,0),MATCH(K$1,header,0))</f>
        <v>0.2</v>
      </c>
      <c r="L889" s="5">
        <f>INDEX(data,MATCH($D889,prod,0),MATCH(L$1,header,0))</f>
        <v>4.4550000000000001</v>
      </c>
      <c r="M889" s="5">
        <f t="shared" si="26"/>
        <v>13.365</v>
      </c>
      <c r="N889" t="str">
        <f t="shared" si="27"/>
        <v>Excelsa</v>
      </c>
      <c r="O889" t="str" cm="1">
        <f t="array" ref="O889">_xlfn.IFS(J889="M","MEDIUM",J889="D","DARK",J889="L","LIGHT")</f>
        <v>LIGHT</v>
      </c>
      <c r="P889" t="str">
        <f>_xlfn.XLOOKUP(cofee_orders_table[[#This Row],[Customer ID]],customers!$A$2:$A$1001,customers!$I$2:$I$1001,,0)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INDEX(data,MATCH($D890,prod,0),MATCH(I$1,header,0))</f>
        <v>Ara</v>
      </c>
      <c r="J890" t="str">
        <f>INDEX(data,MATCH($D890,prod,0),MATCH(J$1,header,0))</f>
        <v>L</v>
      </c>
      <c r="K890" s="4">
        <f>INDEX(data,MATCH($D890,prod,0),MATCH(K$1,header,0))</f>
        <v>0.2</v>
      </c>
      <c r="L890" s="5">
        <f>INDEX(data,MATCH($D890,prod,0),MATCH(L$1,header,0))</f>
        <v>3.8849999999999998</v>
      </c>
      <c r="M890" s="5">
        <f t="shared" si="26"/>
        <v>7.77</v>
      </c>
      <c r="N890" t="str">
        <f t="shared" si="27"/>
        <v>Arabica</v>
      </c>
      <c r="O890" t="str" cm="1">
        <f t="array" ref="O890">_xlfn.IFS(J890="M","MEDIUM",J890="D","DARK",J890="L","LIGHT")</f>
        <v>LIGHT</v>
      </c>
      <c r="P890" t="str">
        <f>_xlfn.XLOOKUP(cofee_orders_table[[#This Row],[Customer ID]],customers!$A$2:$A$1001,customers!$I$2:$I$1001,,0)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INDEX(data,MATCH($D891,prod,0),MATCH(I$1,header,0))</f>
        <v>Rob</v>
      </c>
      <c r="J891" t="str">
        <f>INDEX(data,MATCH($D891,prod,0),MATCH(J$1,header,0))</f>
        <v>D</v>
      </c>
      <c r="K891" s="4">
        <f>INDEX(data,MATCH($D891,prod,0),MATCH(K$1,header,0))</f>
        <v>0.2</v>
      </c>
      <c r="L891" s="5">
        <f>INDEX(data,MATCH($D891,prod,0),MATCH(L$1,header,0))</f>
        <v>2.6849999999999996</v>
      </c>
      <c r="M891" s="5">
        <f t="shared" si="26"/>
        <v>2.6849999999999996</v>
      </c>
      <c r="N891" t="str">
        <f t="shared" si="27"/>
        <v>Robusta</v>
      </c>
      <c r="O891" t="str" cm="1">
        <f t="array" ref="O891">_xlfn.IFS(J891="M","MEDIUM",J891="D","DARK",J891="L","LIGHT")</f>
        <v>DARK</v>
      </c>
      <c r="P891" t="str">
        <f>_xlfn.XLOOKUP(cofee_orders_table[[#This Row],[Customer ID]],customers!$A$2:$A$1001,customers!$I$2:$I$1001,,0)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INDEX(data,MATCH($D892,prod,0),MATCH(I$1,header,0))</f>
        <v>Rob</v>
      </c>
      <c r="J892" t="str">
        <f>INDEX(data,MATCH($D892,prod,0),MATCH(J$1,header,0))</f>
        <v>D</v>
      </c>
      <c r="K892" s="4">
        <f>INDEX(data,MATCH($D892,prod,0),MATCH(K$1,header,0))</f>
        <v>2.5</v>
      </c>
      <c r="L892" s="5">
        <f>INDEX(data,MATCH($D892,prod,0),MATCH(L$1,header,0))</f>
        <v>20.584999999999997</v>
      </c>
      <c r="M892" s="5">
        <f t="shared" si="26"/>
        <v>20.584999999999997</v>
      </c>
      <c r="N892" t="str">
        <f t="shared" si="27"/>
        <v>Robusta</v>
      </c>
      <c r="O892" t="str" cm="1">
        <f t="array" ref="O892">_xlfn.IFS(J892="M","MEDIUM",J892="D","DARK",J892="L","LIGHT")</f>
        <v>DARK</v>
      </c>
      <c r="P892" t="str">
        <f>_xlfn.XLOOKUP(cofee_orders_table[[#This Row],[Customer ID]],customers!$A$2:$A$1001,customers!$I$2:$I$1001,,0)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INDEX(data,MATCH($D893,prod,0),MATCH(I$1,header,0))</f>
        <v>Ara</v>
      </c>
      <c r="J893" t="str">
        <f>INDEX(data,MATCH($D893,prod,0),MATCH(J$1,header,0))</f>
        <v>D</v>
      </c>
      <c r="K893" s="4">
        <f>INDEX(data,MATCH($D893,prod,0),MATCH(K$1,header,0))</f>
        <v>2.5</v>
      </c>
      <c r="L893" s="5">
        <f>INDEX(data,MATCH($D893,prod,0),MATCH(L$1,header,0))</f>
        <v>22.884999999999998</v>
      </c>
      <c r="M893" s="5">
        <f t="shared" si="26"/>
        <v>114.42499999999998</v>
      </c>
      <c r="N893" t="str">
        <f t="shared" si="27"/>
        <v>Arabica</v>
      </c>
      <c r="O893" t="str" cm="1">
        <f t="array" ref="O893">_xlfn.IFS(J893="M","MEDIUM",J893="D","DARK",J893="L","LIGHT")</f>
        <v>DARK</v>
      </c>
      <c r="P893" t="str">
        <f>_xlfn.XLOOKUP(cofee_orders_table[[#This Row],[Customer ID]],customers!$A$2:$A$1001,customers!$I$2:$I$1001,,0)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INDEX(data,MATCH($D894,prod,0),MATCH(I$1,header,0))</f>
        <v>Exc</v>
      </c>
      <c r="J894" t="str">
        <f>INDEX(data,MATCH($D894,prod,0),MATCH(J$1,header,0))</f>
        <v>M</v>
      </c>
      <c r="K894" s="4">
        <f>INDEX(data,MATCH($D894,prod,0),MATCH(K$1,header,0))</f>
        <v>0.2</v>
      </c>
      <c r="L894" s="5">
        <f>INDEX(data,MATCH($D894,prod,0),MATCH(L$1,header,0))</f>
        <v>4.125</v>
      </c>
      <c r="M894" s="5">
        <f t="shared" si="26"/>
        <v>20.625</v>
      </c>
      <c r="N894" t="str">
        <f t="shared" si="27"/>
        <v>Excelsa</v>
      </c>
      <c r="O894" t="str" cm="1">
        <f t="array" ref="O894">_xlfn.IFS(J894="M","MEDIUM",J894="D","DARK",J894="L","LIGHT")</f>
        <v>MEDIUM</v>
      </c>
      <c r="P894" t="str">
        <f>_xlfn.XLOOKUP(cofee_orders_table[[#This Row],[Customer ID]],customers!$A$2:$A$1001,customers!$I$2:$I$1001,,0)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INDEX(data,MATCH($D895,prod,0),MATCH(I$1,header,0))</f>
        <v>Lib</v>
      </c>
      <c r="J895" t="str">
        <f>INDEX(data,MATCH($D895,prod,0),MATCH(J$1,header,0))</f>
        <v>L</v>
      </c>
      <c r="K895" s="4">
        <f>INDEX(data,MATCH($D895,prod,0),MATCH(K$1,header,0))</f>
        <v>0.5</v>
      </c>
      <c r="L895" s="5">
        <f>INDEX(data,MATCH($D895,prod,0),MATCH(L$1,header,0))</f>
        <v>9.51</v>
      </c>
      <c r="M895" s="5">
        <f t="shared" si="26"/>
        <v>57.06</v>
      </c>
      <c r="N895" t="str">
        <f t="shared" si="27"/>
        <v>Liberica</v>
      </c>
      <c r="O895" t="str" cm="1">
        <f t="array" ref="O895">_xlfn.IFS(J895="M","MEDIUM",J895="D","DARK",J895="L","LIGHT")</f>
        <v>LIGHT</v>
      </c>
      <c r="P895" t="str">
        <f>_xlfn.XLOOKUP(cofee_orders_table[[#This Row],[Customer ID]],customers!$A$2:$A$1001,customers!$I$2:$I$1001,,0)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INDEX(data,MATCH($D896,prod,0),MATCH(I$1,header,0))</f>
        <v>Rob</v>
      </c>
      <c r="J896" t="str">
        <f>INDEX(data,MATCH($D896,prod,0),MATCH(J$1,header,0))</f>
        <v>D</v>
      </c>
      <c r="K896" s="4">
        <f>INDEX(data,MATCH($D896,prod,0),MATCH(K$1,header,0))</f>
        <v>2.5</v>
      </c>
      <c r="L896" s="5">
        <f>INDEX(data,MATCH($D896,prod,0),MATCH(L$1,header,0))</f>
        <v>20.584999999999997</v>
      </c>
      <c r="M896" s="5">
        <f t="shared" si="26"/>
        <v>82.339999999999989</v>
      </c>
      <c r="N896" t="str">
        <f t="shared" si="27"/>
        <v>Robusta</v>
      </c>
      <c r="O896" t="str" cm="1">
        <f t="array" ref="O896">_xlfn.IFS(J896="M","MEDIUM",J896="D","DARK",J896="L","LIGHT")</f>
        <v>DARK</v>
      </c>
      <c r="P896" t="str">
        <f>_xlfn.XLOOKUP(cofee_orders_table[[#This Row],[Customer ID]],customers!$A$2:$A$1001,customers!$I$2:$I$1001,,0)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INDEX(data,MATCH($D897,prod,0),MATCH(I$1,header,0))</f>
        <v>Exc</v>
      </c>
      <c r="J897" t="str">
        <f>INDEX(data,MATCH($D897,prod,0),MATCH(J$1,header,0))</f>
        <v>M</v>
      </c>
      <c r="K897" s="4">
        <f>INDEX(data,MATCH($D897,prod,0),MATCH(K$1,header,0))</f>
        <v>2.5</v>
      </c>
      <c r="L897" s="5">
        <f>INDEX(data,MATCH($D897,prod,0),MATCH(L$1,header,0))</f>
        <v>31.624999999999996</v>
      </c>
      <c r="M897" s="5">
        <f t="shared" si="26"/>
        <v>158.12499999999997</v>
      </c>
      <c r="N897" t="str">
        <f t="shared" si="27"/>
        <v>Excelsa</v>
      </c>
      <c r="O897" t="str" cm="1">
        <f t="array" ref="O897">_xlfn.IFS(J897="M","MEDIUM",J897="D","DARK",J897="L","LIGHT")</f>
        <v>MEDIUM</v>
      </c>
      <c r="P897" t="str">
        <f>_xlfn.XLOOKUP(cofee_orders_table[[#This Row],[Customer ID]],customers!$A$2:$A$1001,customers!$I$2:$I$1001,,0)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INDEX(data,MATCH($D898,prod,0),MATCH(I$1,header,0))</f>
        <v>Rob</v>
      </c>
      <c r="J898" t="str">
        <f>INDEX(data,MATCH($D898,prod,0),MATCH(J$1,header,0))</f>
        <v>D</v>
      </c>
      <c r="K898" s="4">
        <f>INDEX(data,MATCH($D898,prod,0),MATCH(K$1,header,0))</f>
        <v>0.5</v>
      </c>
      <c r="L898" s="5">
        <f>INDEX(data,MATCH($D898,prod,0),MATCH(L$1,header,0))</f>
        <v>5.3699999999999992</v>
      </c>
      <c r="M898" s="5">
        <f t="shared" si="26"/>
        <v>32.22</v>
      </c>
      <c r="N898" t="str">
        <f t="shared" si="27"/>
        <v>Robusta</v>
      </c>
      <c r="O898" t="str" cm="1">
        <f t="array" ref="O898">_xlfn.IFS(J898="M","MEDIUM",J898="D","DARK",J898="L","LIGHT")</f>
        <v>DARK</v>
      </c>
      <c r="P898" t="str">
        <f>_xlfn.XLOOKUP(cofee_orders_table[[#This Row],[Customer ID]],customers!$A$2:$A$1001,customers!$I$2:$I$1001,,0)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INDEX(data,MATCH($D899,prod,0),MATCH(I$1,header,0))</f>
        <v>Exc</v>
      </c>
      <c r="J899" t="str">
        <f>INDEX(data,MATCH($D899,prod,0),MATCH(J$1,header,0))</f>
        <v>D</v>
      </c>
      <c r="K899" s="4">
        <f>INDEX(data,MATCH($D899,prod,0),MATCH(K$1,header,0))</f>
        <v>1</v>
      </c>
      <c r="L899" s="5">
        <f>INDEX(data,MATCH($D899,prod,0),MATCH(L$1,header,0))</f>
        <v>12.15</v>
      </c>
      <c r="M899" s="5">
        <f t="shared" ref="M899:M962" si="28">E899*L899</f>
        <v>24.3</v>
      </c>
      <c r="N899" t="str">
        <f t="shared" ref="N899:N962" si="29">IF(I899="Rob","Robusta",IF(I899="Exc","Excelsa",IF(I899="Ara","Arabica",IF(I899="Lib","Liberica"))))</f>
        <v>Excelsa</v>
      </c>
      <c r="O899" t="str" cm="1">
        <f t="array" ref="O899">_xlfn.IFS(J899="M","MEDIUM",J899="D","DARK",J899="L","LIGHT")</f>
        <v>DARK</v>
      </c>
      <c r="P899" t="str">
        <f>_xlfn.XLOOKUP(cofee_orders_table[[#This Row],[Customer ID]],customers!$A$2:$A$1001,customers!$I$2:$I$1001,,0)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INDEX(data,MATCH($D900,prod,0),MATCH(I$1,header,0))</f>
        <v>Rob</v>
      </c>
      <c r="J900" t="str">
        <f>INDEX(data,MATCH($D900,prod,0),MATCH(J$1,header,0))</f>
        <v>L</v>
      </c>
      <c r="K900" s="4">
        <f>INDEX(data,MATCH($D900,prod,0),MATCH(K$1,header,0))</f>
        <v>0.5</v>
      </c>
      <c r="L900" s="5">
        <f>INDEX(data,MATCH($D900,prod,0),MATCH(L$1,header,0))</f>
        <v>7.169999999999999</v>
      </c>
      <c r="M900" s="5">
        <f t="shared" si="28"/>
        <v>35.849999999999994</v>
      </c>
      <c r="N900" t="str">
        <f t="shared" si="29"/>
        <v>Robusta</v>
      </c>
      <c r="O900" t="str" cm="1">
        <f t="array" ref="O900">_xlfn.IFS(J900="M","MEDIUM",J900="D","DARK",J900="L","LIGHT")</f>
        <v>LIGHT</v>
      </c>
      <c r="P900" t="str">
        <f>_xlfn.XLOOKUP(cofee_orders_table[[#This Row],[Customer ID]],customers!$A$2:$A$1001,customers!$I$2:$I$1001,,0)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INDEX(data,MATCH($D901,prod,0),MATCH(I$1,header,0))</f>
        <v>Lib</v>
      </c>
      <c r="J901" t="str">
        <f>INDEX(data,MATCH($D901,prod,0),MATCH(J$1,header,0))</f>
        <v>M</v>
      </c>
      <c r="K901" s="4">
        <f>INDEX(data,MATCH($D901,prod,0),MATCH(K$1,header,0))</f>
        <v>1</v>
      </c>
      <c r="L901" s="5">
        <f>INDEX(data,MATCH($D901,prod,0),MATCH(L$1,header,0))</f>
        <v>14.55</v>
      </c>
      <c r="M901" s="5">
        <f t="shared" si="28"/>
        <v>72.75</v>
      </c>
      <c r="N901" t="str">
        <f t="shared" si="29"/>
        <v>Liberica</v>
      </c>
      <c r="O901" t="str" cm="1">
        <f t="array" ref="O901">_xlfn.IFS(J901="M","MEDIUM",J901="D","DARK",J901="L","LIGHT")</f>
        <v>MEDIUM</v>
      </c>
      <c r="P901" t="str">
        <f>_xlfn.XLOOKUP(cofee_orders_table[[#This Row],[Customer ID]],customers!$A$2:$A$1001,customers!$I$2:$I$1001,,0)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INDEX(data,MATCH($D902,prod,0),MATCH(I$1,header,0))</f>
        <v>Lib</v>
      </c>
      <c r="J902" t="str">
        <f>INDEX(data,MATCH($D902,prod,0),MATCH(J$1,header,0))</f>
        <v>L</v>
      </c>
      <c r="K902" s="4">
        <f>INDEX(data,MATCH($D902,prod,0),MATCH(K$1,header,0))</f>
        <v>1</v>
      </c>
      <c r="L902" s="5">
        <f>INDEX(data,MATCH($D902,prod,0),MATCH(L$1,header,0))</f>
        <v>15.85</v>
      </c>
      <c r="M902" s="5">
        <f t="shared" si="28"/>
        <v>47.55</v>
      </c>
      <c r="N902" t="str">
        <f t="shared" si="29"/>
        <v>Liberica</v>
      </c>
      <c r="O902" t="str" cm="1">
        <f t="array" ref="O902">_xlfn.IFS(J902="M","MEDIUM",J902="D","DARK",J902="L","LIGHT")</f>
        <v>LIGHT</v>
      </c>
      <c r="P902" t="str">
        <f>_xlfn.XLOOKUP(cofee_orders_table[[#This Row],[Customer ID]],customers!$A$2:$A$1001,customers!$I$2:$I$1001,,0)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INDEX(data,MATCH($D903,prod,0),MATCH(I$1,header,0))</f>
        <v>Rob</v>
      </c>
      <c r="J903" t="str">
        <f>INDEX(data,MATCH($D903,prod,0),MATCH(J$1,header,0))</f>
        <v>L</v>
      </c>
      <c r="K903" s="4">
        <f>INDEX(data,MATCH($D903,prod,0),MATCH(K$1,header,0))</f>
        <v>0.2</v>
      </c>
      <c r="L903" s="5">
        <f>INDEX(data,MATCH($D903,prod,0),MATCH(L$1,header,0))</f>
        <v>3.5849999999999995</v>
      </c>
      <c r="M903" s="5">
        <f t="shared" si="28"/>
        <v>3.5849999999999995</v>
      </c>
      <c r="N903" t="str">
        <f t="shared" si="29"/>
        <v>Robusta</v>
      </c>
      <c r="O903" t="str" cm="1">
        <f t="array" ref="O903">_xlfn.IFS(J903="M","MEDIUM",J903="D","DARK",J903="L","LIGHT")</f>
        <v>LIGHT</v>
      </c>
      <c r="P903" t="str">
        <f>_xlfn.XLOOKUP(cofee_orders_table[[#This Row],[Customer ID]],customers!$A$2:$A$1001,customers!$I$2:$I$1001,,0)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INDEX(data,MATCH($D904,prod,0),MATCH(I$1,header,0))</f>
        <v>Exc</v>
      </c>
      <c r="J904" t="str">
        <f>INDEX(data,MATCH($D904,prod,0),MATCH(J$1,header,0))</f>
        <v>M</v>
      </c>
      <c r="K904" s="4">
        <f>INDEX(data,MATCH($D904,prod,0),MATCH(K$1,header,0))</f>
        <v>2.5</v>
      </c>
      <c r="L904" s="5">
        <f>INDEX(data,MATCH($D904,prod,0),MATCH(L$1,header,0))</f>
        <v>31.624999999999996</v>
      </c>
      <c r="M904" s="5">
        <f t="shared" si="28"/>
        <v>158.12499999999997</v>
      </c>
      <c r="N904" t="str">
        <f t="shared" si="29"/>
        <v>Excelsa</v>
      </c>
      <c r="O904" t="str" cm="1">
        <f t="array" ref="O904">_xlfn.IFS(J904="M","MEDIUM",J904="D","DARK",J904="L","LIGHT")</f>
        <v>MEDIUM</v>
      </c>
      <c r="P904" t="str">
        <f>_xlfn.XLOOKUP(cofee_orders_table[[#This Row],[Customer ID]],customers!$A$2:$A$1001,customers!$I$2:$I$1001,,0)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INDEX(data,MATCH($D905,prod,0),MATCH(I$1,header,0))</f>
        <v>Lib</v>
      </c>
      <c r="J905" t="str">
        <f>INDEX(data,MATCH($D905,prod,0),MATCH(J$1,header,0))</f>
        <v>M</v>
      </c>
      <c r="K905" s="4">
        <f>INDEX(data,MATCH($D905,prod,0),MATCH(K$1,header,0))</f>
        <v>0.5</v>
      </c>
      <c r="L905" s="5">
        <f>INDEX(data,MATCH($D905,prod,0),MATCH(L$1,header,0))</f>
        <v>8.73</v>
      </c>
      <c r="M905" s="5">
        <f t="shared" si="28"/>
        <v>17.46</v>
      </c>
      <c r="N905" t="str">
        <f t="shared" si="29"/>
        <v>Liberica</v>
      </c>
      <c r="O905" t="str" cm="1">
        <f t="array" ref="O905">_xlfn.IFS(J905="M","MEDIUM",J905="D","DARK",J905="L","LIGHT")</f>
        <v>MEDIUM</v>
      </c>
      <c r="P905" t="str">
        <f>_xlfn.XLOOKUP(cofee_orders_table[[#This Row],[Customer ID]],customers!$A$2:$A$1001,customers!$I$2:$I$1001,,0)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INDEX(data,MATCH($D906,prod,0),MATCH(I$1,header,0))</f>
        <v>Ara</v>
      </c>
      <c r="J906" t="str">
        <f>INDEX(data,MATCH($D906,prod,0),MATCH(J$1,header,0))</f>
        <v>L</v>
      </c>
      <c r="K906" s="4">
        <f>INDEX(data,MATCH($D906,prod,0),MATCH(K$1,header,0))</f>
        <v>2.5</v>
      </c>
      <c r="L906" s="5">
        <f>INDEX(data,MATCH($D906,prod,0),MATCH(L$1,header,0))</f>
        <v>29.784999999999997</v>
      </c>
      <c r="M906" s="5">
        <f t="shared" si="28"/>
        <v>148.92499999999998</v>
      </c>
      <c r="N906" t="str">
        <f t="shared" si="29"/>
        <v>Arabica</v>
      </c>
      <c r="O906" t="str" cm="1">
        <f t="array" ref="O906">_xlfn.IFS(J906="M","MEDIUM",J906="D","DARK",J906="L","LIGHT")</f>
        <v>LIGHT</v>
      </c>
      <c r="P906" t="str">
        <f>_xlfn.XLOOKUP(cofee_orders_table[[#This Row],[Customer ID]],customers!$A$2:$A$1001,customers!$I$2:$I$1001,,0)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INDEX(data,MATCH($D907,prod,0),MATCH(I$1,header,0))</f>
        <v>Ara</v>
      </c>
      <c r="J907" t="str">
        <f>INDEX(data,MATCH($D907,prod,0),MATCH(J$1,header,0))</f>
        <v>M</v>
      </c>
      <c r="K907" s="4">
        <f>INDEX(data,MATCH($D907,prod,0),MATCH(K$1,header,0))</f>
        <v>0.5</v>
      </c>
      <c r="L907" s="5">
        <f>INDEX(data,MATCH($D907,prod,0),MATCH(L$1,header,0))</f>
        <v>6.75</v>
      </c>
      <c r="M907" s="5">
        <f t="shared" si="28"/>
        <v>40.5</v>
      </c>
      <c r="N907" t="str">
        <f t="shared" si="29"/>
        <v>Arabica</v>
      </c>
      <c r="O907" t="str" cm="1">
        <f t="array" ref="O907">_xlfn.IFS(J907="M","MEDIUM",J907="D","DARK",J907="L","LIGHT")</f>
        <v>MEDIUM</v>
      </c>
      <c r="P907" t="str">
        <f>_xlfn.XLOOKUP(cofee_orders_table[[#This Row],[Customer ID]],customers!$A$2:$A$1001,customers!$I$2:$I$1001,,0)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INDEX(data,MATCH($D908,prod,0),MATCH(I$1,header,0))</f>
        <v>Ara</v>
      </c>
      <c r="J908" t="str">
        <f>INDEX(data,MATCH($D908,prod,0),MATCH(J$1,header,0))</f>
        <v>M</v>
      </c>
      <c r="K908" s="4">
        <f>INDEX(data,MATCH($D908,prod,0),MATCH(K$1,header,0))</f>
        <v>0.5</v>
      </c>
      <c r="L908" s="5">
        <f>INDEX(data,MATCH($D908,prod,0),MATCH(L$1,header,0))</f>
        <v>6.75</v>
      </c>
      <c r="M908" s="5">
        <f t="shared" si="28"/>
        <v>27</v>
      </c>
      <c r="N908" t="str">
        <f t="shared" si="29"/>
        <v>Arabica</v>
      </c>
      <c r="O908" t="str" cm="1">
        <f t="array" ref="O908">_xlfn.IFS(J908="M","MEDIUM",J908="D","DARK",J908="L","LIGHT")</f>
        <v>MEDIUM</v>
      </c>
      <c r="P908" t="str">
        <f>_xlfn.XLOOKUP(cofee_orders_table[[#This Row],[Customer ID]],customers!$A$2:$A$1001,customers!$I$2:$I$1001,,0)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INDEX(data,MATCH($D909,prod,0),MATCH(I$1,header,0))</f>
        <v>Lib</v>
      </c>
      <c r="J909" t="str">
        <f>INDEX(data,MATCH($D909,prod,0),MATCH(J$1,header,0))</f>
        <v>D</v>
      </c>
      <c r="K909" s="4">
        <f>INDEX(data,MATCH($D909,prod,0),MATCH(K$1,header,0))</f>
        <v>1</v>
      </c>
      <c r="L909" s="5">
        <f>INDEX(data,MATCH($D909,prod,0),MATCH(L$1,header,0))</f>
        <v>12.95</v>
      </c>
      <c r="M909" s="5">
        <f t="shared" si="28"/>
        <v>38.849999999999994</v>
      </c>
      <c r="N909" t="str">
        <f t="shared" si="29"/>
        <v>Liberica</v>
      </c>
      <c r="O909" t="str" cm="1">
        <f t="array" ref="O909">_xlfn.IFS(J909="M","MEDIUM",J909="D","DARK",J909="L","LIGHT")</f>
        <v>DARK</v>
      </c>
      <c r="P909" t="str">
        <f>_xlfn.XLOOKUP(cofee_orders_table[[#This Row],[Customer ID]],customers!$A$2:$A$1001,customers!$I$2:$I$1001,,0)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INDEX(data,MATCH($D910,prod,0),MATCH(I$1,header,0))</f>
        <v>Rob</v>
      </c>
      <c r="J910" t="str">
        <f>INDEX(data,MATCH($D910,prod,0),MATCH(J$1,header,0))</f>
        <v>L</v>
      </c>
      <c r="K910" s="4">
        <f>INDEX(data,MATCH($D910,prod,0),MATCH(K$1,header,0))</f>
        <v>1</v>
      </c>
      <c r="L910" s="5">
        <f>INDEX(data,MATCH($D910,prod,0),MATCH(L$1,header,0))</f>
        <v>11.95</v>
      </c>
      <c r="M910" s="5">
        <f t="shared" si="28"/>
        <v>59.75</v>
      </c>
      <c r="N910" t="str">
        <f t="shared" si="29"/>
        <v>Robusta</v>
      </c>
      <c r="O910" t="str" cm="1">
        <f t="array" ref="O910">_xlfn.IFS(J910="M","MEDIUM",J910="D","DARK",J910="L","LIGHT")</f>
        <v>LIGHT</v>
      </c>
      <c r="P910" t="str">
        <f>_xlfn.XLOOKUP(cofee_orders_table[[#This Row],[Customer ID]],customers!$A$2:$A$1001,customers!$I$2:$I$1001,,0)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INDEX(data,MATCH($D911,prod,0),MATCH(I$1,header,0))</f>
        <v>Rob</v>
      </c>
      <c r="J911" t="str">
        <f>INDEX(data,MATCH($D911,prod,0),MATCH(J$1,header,0))</f>
        <v>L</v>
      </c>
      <c r="K911" s="4">
        <f>INDEX(data,MATCH($D911,prod,0),MATCH(K$1,header,0))</f>
        <v>0.2</v>
      </c>
      <c r="L911" s="5">
        <f>INDEX(data,MATCH($D911,prod,0),MATCH(L$1,header,0))</f>
        <v>3.5849999999999995</v>
      </c>
      <c r="M911" s="5">
        <f t="shared" si="28"/>
        <v>10.754999999999999</v>
      </c>
      <c r="N911" t="str">
        <f t="shared" si="29"/>
        <v>Robusta</v>
      </c>
      <c r="O911" t="str" cm="1">
        <f t="array" ref="O911">_xlfn.IFS(J911="M","MEDIUM",J911="D","DARK",J911="L","LIGHT")</f>
        <v>LIGHT</v>
      </c>
      <c r="P911" t="str">
        <f>_xlfn.XLOOKUP(cofee_orders_table[[#This Row],[Customer ID]],customers!$A$2:$A$1001,customers!$I$2:$I$1001,,0)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INDEX(data,MATCH($D912,prod,0),MATCH(I$1,header,0))</f>
        <v>Ara</v>
      </c>
      <c r="J912" t="str">
        <f>INDEX(data,MATCH($D912,prod,0),MATCH(J$1,header,0))</f>
        <v>D</v>
      </c>
      <c r="K912" s="4">
        <f>INDEX(data,MATCH($D912,prod,0),MATCH(K$1,header,0))</f>
        <v>2.5</v>
      </c>
      <c r="L912" s="5">
        <f>INDEX(data,MATCH($D912,prod,0),MATCH(L$1,header,0))</f>
        <v>22.884999999999998</v>
      </c>
      <c r="M912" s="5">
        <f t="shared" si="28"/>
        <v>91.539999999999992</v>
      </c>
      <c r="N912" t="str">
        <f t="shared" si="29"/>
        <v>Arabica</v>
      </c>
      <c r="O912" t="str" cm="1">
        <f t="array" ref="O912">_xlfn.IFS(J912="M","MEDIUM",J912="D","DARK",J912="L","LIGHT")</f>
        <v>DARK</v>
      </c>
      <c r="P912" t="str">
        <f>_xlfn.XLOOKUP(cofee_orders_table[[#This Row],[Customer ID]],customers!$A$2:$A$1001,customers!$I$2:$I$1001,,0)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INDEX(data,MATCH($D913,prod,0),MATCH(I$1,header,0))</f>
        <v>Ara</v>
      </c>
      <c r="J913" t="str">
        <f>INDEX(data,MATCH($D913,prod,0),MATCH(J$1,header,0))</f>
        <v>M</v>
      </c>
      <c r="K913" s="4">
        <f>INDEX(data,MATCH($D913,prod,0),MATCH(K$1,header,0))</f>
        <v>1</v>
      </c>
      <c r="L913" s="5">
        <f>INDEX(data,MATCH($D913,prod,0),MATCH(L$1,header,0))</f>
        <v>11.25</v>
      </c>
      <c r="M913" s="5">
        <f t="shared" si="28"/>
        <v>45</v>
      </c>
      <c r="N913" t="str">
        <f t="shared" si="29"/>
        <v>Arabica</v>
      </c>
      <c r="O913" t="str" cm="1">
        <f t="array" ref="O913">_xlfn.IFS(J913="M","MEDIUM",J913="D","DARK",J913="L","LIGHT")</f>
        <v>MEDIUM</v>
      </c>
      <c r="P913" t="str">
        <f>_xlfn.XLOOKUP(cofee_orders_table[[#This Row],[Customer ID]],customers!$A$2:$A$1001,customers!$I$2:$I$1001,,0)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INDEX(data,MATCH($D914,prod,0),MATCH(I$1,header,0))</f>
        <v>Rob</v>
      </c>
      <c r="J914" t="str">
        <f>INDEX(data,MATCH($D914,prod,0),MATCH(J$1,header,0))</f>
        <v>M</v>
      </c>
      <c r="K914" s="4">
        <f>INDEX(data,MATCH($D914,prod,0),MATCH(K$1,header,0))</f>
        <v>2.5</v>
      </c>
      <c r="L914" s="5">
        <f>INDEX(data,MATCH($D914,prod,0),MATCH(L$1,header,0))</f>
        <v>22.884999999999998</v>
      </c>
      <c r="M914" s="5">
        <f t="shared" si="28"/>
        <v>137.31</v>
      </c>
      <c r="N914" t="str">
        <f t="shared" si="29"/>
        <v>Robusta</v>
      </c>
      <c r="O914" t="str" cm="1">
        <f t="array" ref="O914">_xlfn.IFS(J914="M","MEDIUM",J914="D","DARK",J914="L","LIGHT")</f>
        <v>MEDIUM</v>
      </c>
      <c r="P914" t="str">
        <f>_xlfn.XLOOKUP(cofee_orders_table[[#This Row],[Customer ID]],customers!$A$2:$A$1001,customers!$I$2:$I$1001,,0)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INDEX(data,MATCH($D915,prod,0),MATCH(I$1,header,0))</f>
        <v>Ara</v>
      </c>
      <c r="J915" t="str">
        <f>INDEX(data,MATCH($D915,prod,0),MATCH(J$1,header,0))</f>
        <v>M</v>
      </c>
      <c r="K915" s="4">
        <f>INDEX(data,MATCH($D915,prod,0),MATCH(K$1,header,0))</f>
        <v>0.5</v>
      </c>
      <c r="L915" s="5">
        <f>INDEX(data,MATCH($D915,prod,0),MATCH(L$1,header,0))</f>
        <v>6.75</v>
      </c>
      <c r="M915" s="5">
        <f t="shared" si="28"/>
        <v>6.75</v>
      </c>
      <c r="N915" t="str">
        <f t="shared" si="29"/>
        <v>Arabica</v>
      </c>
      <c r="O915" t="str" cm="1">
        <f t="array" ref="O915">_xlfn.IFS(J915="M","MEDIUM",J915="D","DARK",J915="L","LIGHT")</f>
        <v>MEDIUM</v>
      </c>
      <c r="P915" t="str">
        <f>_xlfn.XLOOKUP(cofee_orders_table[[#This Row],[Customer ID]],customers!$A$2:$A$1001,customers!$I$2:$I$1001,,0)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INDEX(data,MATCH($D916,prod,0),MATCH(I$1,header,0))</f>
        <v>Ara</v>
      </c>
      <c r="J916" t="str">
        <f>INDEX(data,MATCH($D916,prod,0),MATCH(J$1,header,0))</f>
        <v>M</v>
      </c>
      <c r="K916" s="4">
        <f>INDEX(data,MATCH($D916,prod,0),MATCH(K$1,header,0))</f>
        <v>1</v>
      </c>
      <c r="L916" s="5">
        <f>INDEX(data,MATCH($D916,prod,0),MATCH(L$1,header,0))</f>
        <v>11.25</v>
      </c>
      <c r="M916" s="5">
        <f t="shared" si="28"/>
        <v>45</v>
      </c>
      <c r="N916" t="str">
        <f t="shared" si="29"/>
        <v>Arabica</v>
      </c>
      <c r="O916" t="str" cm="1">
        <f t="array" ref="O916">_xlfn.IFS(J916="M","MEDIUM",J916="D","DARK",J916="L","LIGHT")</f>
        <v>MEDIUM</v>
      </c>
      <c r="P916" t="str">
        <f>_xlfn.XLOOKUP(cofee_orders_table[[#This Row],[Customer ID]],customers!$A$2:$A$1001,customers!$I$2:$I$1001,,0)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INDEX(data,MATCH($D917,prod,0),MATCH(I$1,header,0))</f>
        <v>Exc</v>
      </c>
      <c r="J917" t="str">
        <f>INDEX(data,MATCH($D917,prod,0),MATCH(J$1,header,0))</f>
        <v>D</v>
      </c>
      <c r="K917" s="4">
        <f>INDEX(data,MATCH($D917,prod,0),MATCH(K$1,header,0))</f>
        <v>2.5</v>
      </c>
      <c r="L917" s="5">
        <f>INDEX(data,MATCH($D917,prod,0),MATCH(L$1,header,0))</f>
        <v>27.945</v>
      </c>
      <c r="M917" s="5">
        <f t="shared" si="28"/>
        <v>83.835000000000008</v>
      </c>
      <c r="N917" t="str">
        <f t="shared" si="29"/>
        <v>Excelsa</v>
      </c>
      <c r="O917" t="str" cm="1">
        <f t="array" ref="O917">_xlfn.IFS(J917="M","MEDIUM",J917="D","DARK",J917="L","LIGHT")</f>
        <v>DARK</v>
      </c>
      <c r="P917" t="str">
        <f>_xlfn.XLOOKUP(cofee_orders_table[[#This Row],[Customer ID]],customers!$A$2:$A$1001,customers!$I$2:$I$1001,,0)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INDEX(data,MATCH($D918,prod,0),MATCH(I$1,header,0))</f>
        <v>Exc</v>
      </c>
      <c r="J918" t="str">
        <f>INDEX(data,MATCH($D918,prod,0),MATCH(J$1,header,0))</f>
        <v>D</v>
      </c>
      <c r="K918" s="4">
        <f>INDEX(data,MATCH($D918,prod,0),MATCH(K$1,header,0))</f>
        <v>0.2</v>
      </c>
      <c r="L918" s="5">
        <f>INDEX(data,MATCH($D918,prod,0),MATCH(L$1,header,0))</f>
        <v>3.645</v>
      </c>
      <c r="M918" s="5">
        <f t="shared" si="28"/>
        <v>3.645</v>
      </c>
      <c r="N918" t="str">
        <f t="shared" si="29"/>
        <v>Excelsa</v>
      </c>
      <c r="O918" t="str" cm="1">
        <f t="array" ref="O918">_xlfn.IFS(J918="M","MEDIUM",J918="D","DARK",J918="L","LIGHT")</f>
        <v>DARK</v>
      </c>
      <c r="P918" t="str">
        <f>_xlfn.XLOOKUP(cofee_orders_table[[#This Row],[Customer ID]],customers!$A$2:$A$1001,customers!$I$2:$I$1001,,0)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INDEX(data,MATCH($D919,prod,0),MATCH(I$1,header,0))</f>
        <v>Ara</v>
      </c>
      <c r="J919" t="str">
        <f>INDEX(data,MATCH($D919,prod,0),MATCH(J$1,header,0))</f>
        <v>M</v>
      </c>
      <c r="K919" s="4">
        <f>INDEX(data,MATCH($D919,prod,0),MATCH(K$1,header,0))</f>
        <v>0.5</v>
      </c>
      <c r="L919" s="5">
        <f>INDEX(data,MATCH($D919,prod,0),MATCH(L$1,header,0))</f>
        <v>6.75</v>
      </c>
      <c r="M919" s="5">
        <f t="shared" si="28"/>
        <v>6.75</v>
      </c>
      <c r="N919" t="str">
        <f t="shared" si="29"/>
        <v>Arabica</v>
      </c>
      <c r="O919" t="str" cm="1">
        <f t="array" ref="O919">_xlfn.IFS(J919="M","MEDIUM",J919="D","DARK",J919="L","LIGHT")</f>
        <v>MEDIUM</v>
      </c>
      <c r="P919" t="str">
        <f>_xlfn.XLOOKUP(cofee_orders_table[[#This Row],[Customer ID]],customers!$A$2:$A$1001,customers!$I$2:$I$1001,,0)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INDEX(data,MATCH($D920,prod,0),MATCH(I$1,header,0))</f>
        <v>Exc</v>
      </c>
      <c r="J920" t="str">
        <f>INDEX(data,MATCH($D920,prod,0),MATCH(J$1,header,0))</f>
        <v>D</v>
      </c>
      <c r="K920" s="4">
        <f>INDEX(data,MATCH($D920,prod,0),MATCH(K$1,header,0))</f>
        <v>0.5</v>
      </c>
      <c r="L920" s="5">
        <f>INDEX(data,MATCH($D920,prod,0),MATCH(L$1,header,0))</f>
        <v>7.29</v>
      </c>
      <c r="M920" s="5">
        <f t="shared" si="28"/>
        <v>21.87</v>
      </c>
      <c r="N920" t="str">
        <f t="shared" si="29"/>
        <v>Excelsa</v>
      </c>
      <c r="O920" t="str" cm="1">
        <f t="array" ref="O920">_xlfn.IFS(J920="M","MEDIUM",J920="D","DARK",J920="L","LIGHT")</f>
        <v>DARK</v>
      </c>
      <c r="P920" t="str">
        <f>_xlfn.XLOOKUP(cofee_orders_table[[#This Row],[Customer ID]],customers!$A$2:$A$1001,customers!$I$2:$I$1001,,0)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INDEX(data,MATCH($D921,prod,0),MATCH(I$1,header,0))</f>
        <v>Rob</v>
      </c>
      <c r="J921" t="str">
        <f>INDEX(data,MATCH($D921,prod,0),MATCH(J$1,header,0))</f>
        <v>D</v>
      </c>
      <c r="K921" s="4">
        <f>INDEX(data,MATCH($D921,prod,0),MATCH(K$1,header,0))</f>
        <v>0.2</v>
      </c>
      <c r="L921" s="5">
        <f>INDEX(data,MATCH($D921,prod,0),MATCH(L$1,header,0))</f>
        <v>2.6849999999999996</v>
      </c>
      <c r="M921" s="5">
        <f t="shared" si="28"/>
        <v>13.424999999999997</v>
      </c>
      <c r="N921" t="str">
        <f t="shared" si="29"/>
        <v>Robusta</v>
      </c>
      <c r="O921" t="str" cm="1">
        <f t="array" ref="O921">_xlfn.IFS(J921="M","MEDIUM",J921="D","DARK",J921="L","LIGHT")</f>
        <v>DARK</v>
      </c>
      <c r="P921" t="str">
        <f>_xlfn.XLOOKUP(cofee_orders_table[[#This Row],[Customer ID]],customers!$A$2:$A$1001,customers!$I$2:$I$1001,,0)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INDEX(data,MATCH($D922,prod,0),MATCH(I$1,header,0))</f>
        <v>Rob</v>
      </c>
      <c r="J922" t="str">
        <f>INDEX(data,MATCH($D922,prod,0),MATCH(J$1,header,0))</f>
        <v>D</v>
      </c>
      <c r="K922" s="4">
        <f>INDEX(data,MATCH($D922,prod,0),MATCH(K$1,header,0))</f>
        <v>2.5</v>
      </c>
      <c r="L922" s="5">
        <f>INDEX(data,MATCH($D922,prod,0),MATCH(L$1,header,0))</f>
        <v>20.584999999999997</v>
      </c>
      <c r="M922" s="5">
        <f t="shared" si="28"/>
        <v>123.50999999999999</v>
      </c>
      <c r="N922" t="str">
        <f t="shared" si="29"/>
        <v>Robusta</v>
      </c>
      <c r="O922" t="str" cm="1">
        <f t="array" ref="O922">_xlfn.IFS(J922="M","MEDIUM",J922="D","DARK",J922="L","LIGHT")</f>
        <v>DARK</v>
      </c>
      <c r="P922" t="str">
        <f>_xlfn.XLOOKUP(cofee_orders_table[[#This Row],[Customer ID]],customers!$A$2:$A$1001,customers!$I$2:$I$1001,,0)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INDEX(data,MATCH($D923,prod,0),MATCH(I$1,header,0))</f>
        <v>Lib</v>
      </c>
      <c r="J923" t="str">
        <f>INDEX(data,MATCH($D923,prod,0),MATCH(J$1,header,0))</f>
        <v>D</v>
      </c>
      <c r="K923" s="4">
        <f>INDEX(data,MATCH($D923,prod,0),MATCH(K$1,header,0))</f>
        <v>0.2</v>
      </c>
      <c r="L923" s="5">
        <f>INDEX(data,MATCH($D923,prod,0),MATCH(L$1,header,0))</f>
        <v>3.8849999999999998</v>
      </c>
      <c r="M923" s="5">
        <f t="shared" si="28"/>
        <v>7.77</v>
      </c>
      <c r="N923" t="str">
        <f t="shared" si="29"/>
        <v>Liberica</v>
      </c>
      <c r="O923" t="str" cm="1">
        <f t="array" ref="O923">_xlfn.IFS(J923="M","MEDIUM",J923="D","DARK",J923="L","LIGHT")</f>
        <v>DARK</v>
      </c>
      <c r="P923" t="str">
        <f>_xlfn.XLOOKUP(cofee_orders_table[[#This Row],[Customer ID]],customers!$A$2:$A$1001,customers!$I$2:$I$1001,,0)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INDEX(data,MATCH($D924,prod,0),MATCH(I$1,header,0))</f>
        <v>Ara</v>
      </c>
      <c r="J924" t="str">
        <f>INDEX(data,MATCH($D924,prod,0),MATCH(J$1,header,0))</f>
        <v>M</v>
      </c>
      <c r="K924" s="4">
        <f>INDEX(data,MATCH($D924,prod,0),MATCH(K$1,header,0))</f>
        <v>1</v>
      </c>
      <c r="L924" s="5">
        <f>INDEX(data,MATCH($D924,prod,0),MATCH(L$1,header,0))</f>
        <v>11.25</v>
      </c>
      <c r="M924" s="5">
        <f t="shared" si="28"/>
        <v>67.5</v>
      </c>
      <c r="N924" t="str">
        <f t="shared" si="29"/>
        <v>Arabica</v>
      </c>
      <c r="O924" t="str" cm="1">
        <f t="array" ref="O924">_xlfn.IFS(J924="M","MEDIUM",J924="D","DARK",J924="L","LIGHT")</f>
        <v>MEDIUM</v>
      </c>
      <c r="P924" t="str">
        <f>_xlfn.XLOOKUP(cofee_orders_table[[#This Row],[Customer ID]],customers!$A$2:$A$1001,customers!$I$2:$I$1001,,0)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INDEX(data,MATCH($D925,prod,0),MATCH(I$1,header,0))</f>
        <v>Exc</v>
      </c>
      <c r="J925" t="str">
        <f>INDEX(data,MATCH($D925,prod,0),MATCH(J$1,header,0))</f>
        <v>D</v>
      </c>
      <c r="K925" s="4">
        <f>INDEX(data,MATCH($D925,prod,0),MATCH(K$1,header,0))</f>
        <v>2.5</v>
      </c>
      <c r="L925" s="5">
        <f>INDEX(data,MATCH($D925,prod,0),MATCH(L$1,header,0))</f>
        <v>27.945</v>
      </c>
      <c r="M925" s="5">
        <f t="shared" si="28"/>
        <v>27.945</v>
      </c>
      <c r="N925" t="str">
        <f t="shared" si="29"/>
        <v>Excelsa</v>
      </c>
      <c r="O925" t="str" cm="1">
        <f t="array" ref="O925">_xlfn.IFS(J925="M","MEDIUM",J925="D","DARK",J925="L","LIGHT")</f>
        <v>DARK</v>
      </c>
      <c r="P925" t="str">
        <f>_xlfn.XLOOKUP(cofee_orders_table[[#This Row],[Customer ID]],customers!$A$2:$A$1001,customers!$I$2:$I$1001,,0)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INDEX(data,MATCH($D926,prod,0),MATCH(I$1,header,0))</f>
        <v>Ara</v>
      </c>
      <c r="J926" t="str">
        <f>INDEX(data,MATCH($D926,prod,0),MATCH(J$1,header,0))</f>
        <v>L</v>
      </c>
      <c r="K926" s="4">
        <f>INDEX(data,MATCH($D926,prod,0),MATCH(K$1,header,0))</f>
        <v>2.5</v>
      </c>
      <c r="L926" s="5">
        <f>INDEX(data,MATCH($D926,prod,0),MATCH(L$1,header,0))</f>
        <v>29.784999999999997</v>
      </c>
      <c r="M926" s="5">
        <f t="shared" si="28"/>
        <v>89.35499999999999</v>
      </c>
      <c r="N926" t="str">
        <f t="shared" si="29"/>
        <v>Arabica</v>
      </c>
      <c r="O926" t="str" cm="1">
        <f t="array" ref="O926">_xlfn.IFS(J926="M","MEDIUM",J926="D","DARK",J926="L","LIGHT")</f>
        <v>LIGHT</v>
      </c>
      <c r="P926" t="str">
        <f>_xlfn.XLOOKUP(cofee_orders_table[[#This Row],[Customer ID]],customers!$A$2:$A$1001,customers!$I$2:$I$1001,,0)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INDEX(data,MATCH($D927,prod,0),MATCH(I$1,header,0))</f>
        <v>Ara</v>
      </c>
      <c r="J927" t="str">
        <f>INDEX(data,MATCH($D927,prod,0),MATCH(J$1,header,0))</f>
        <v>M</v>
      </c>
      <c r="K927" s="4">
        <f>INDEX(data,MATCH($D927,prod,0),MATCH(K$1,header,0))</f>
        <v>0.5</v>
      </c>
      <c r="L927" s="5">
        <f>INDEX(data,MATCH($D927,prod,0),MATCH(L$1,header,0))</f>
        <v>6.75</v>
      </c>
      <c r="M927" s="5">
        <f t="shared" si="28"/>
        <v>20.25</v>
      </c>
      <c r="N927" t="str">
        <f t="shared" si="29"/>
        <v>Arabica</v>
      </c>
      <c r="O927" t="str" cm="1">
        <f t="array" ref="O927">_xlfn.IFS(J927="M","MEDIUM",J927="D","DARK",J927="L","LIGHT")</f>
        <v>MEDIUM</v>
      </c>
      <c r="P927" t="str">
        <f>_xlfn.XLOOKUP(cofee_orders_table[[#This Row],[Customer ID]],customers!$A$2:$A$1001,customers!$I$2:$I$1001,,0)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INDEX(data,MATCH($D928,prod,0),MATCH(I$1,header,0))</f>
        <v>Ara</v>
      </c>
      <c r="J928" t="str">
        <f>INDEX(data,MATCH($D928,prod,0),MATCH(J$1,header,0))</f>
        <v>M</v>
      </c>
      <c r="K928" s="4">
        <f>INDEX(data,MATCH($D928,prod,0),MATCH(K$1,header,0))</f>
        <v>0.5</v>
      </c>
      <c r="L928" s="5">
        <f>INDEX(data,MATCH($D928,prod,0),MATCH(L$1,header,0))</f>
        <v>6.75</v>
      </c>
      <c r="M928" s="5">
        <f t="shared" si="28"/>
        <v>33.75</v>
      </c>
      <c r="N928" t="str">
        <f t="shared" si="29"/>
        <v>Arabica</v>
      </c>
      <c r="O928" t="str" cm="1">
        <f t="array" ref="O928">_xlfn.IFS(J928="M","MEDIUM",J928="D","DARK",J928="L","LIGHT")</f>
        <v>MEDIUM</v>
      </c>
      <c r="P928" t="str">
        <f>_xlfn.XLOOKUP(cofee_orders_table[[#This Row],[Customer ID]],customers!$A$2:$A$1001,customers!$I$2:$I$1001,,0)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INDEX(data,MATCH($D929,prod,0),MATCH(I$1,header,0))</f>
        <v>Exc</v>
      </c>
      <c r="J929" t="str">
        <f>INDEX(data,MATCH($D929,prod,0),MATCH(J$1,header,0))</f>
        <v>D</v>
      </c>
      <c r="K929" s="4">
        <f>INDEX(data,MATCH($D929,prod,0),MATCH(K$1,header,0))</f>
        <v>2.5</v>
      </c>
      <c r="L929" s="5">
        <f>INDEX(data,MATCH($D929,prod,0),MATCH(L$1,header,0))</f>
        <v>27.945</v>
      </c>
      <c r="M929" s="5">
        <f t="shared" si="28"/>
        <v>111.78</v>
      </c>
      <c r="N929" t="str">
        <f t="shared" si="29"/>
        <v>Excelsa</v>
      </c>
      <c r="O929" t="str" cm="1">
        <f t="array" ref="O929">_xlfn.IFS(J929="M","MEDIUM",J929="D","DARK",J929="L","LIGHT")</f>
        <v>DARK</v>
      </c>
      <c r="P929" t="str">
        <f>_xlfn.XLOOKUP(cofee_orders_table[[#This Row],[Customer ID]],customers!$A$2:$A$1001,customers!$I$2:$I$1001,,0)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INDEX(data,MATCH($D930,prod,0),MATCH(I$1,header,0))</f>
        <v>Exc</v>
      </c>
      <c r="J930" t="str">
        <f>INDEX(data,MATCH($D930,prod,0),MATCH(J$1,header,0))</f>
        <v>M</v>
      </c>
      <c r="K930" s="4">
        <f>INDEX(data,MATCH($D930,prod,0),MATCH(K$1,header,0))</f>
        <v>2.5</v>
      </c>
      <c r="L930" s="5">
        <f>INDEX(data,MATCH($D930,prod,0),MATCH(L$1,header,0))</f>
        <v>31.624999999999996</v>
      </c>
      <c r="M930" s="5">
        <f t="shared" si="28"/>
        <v>63.249999999999993</v>
      </c>
      <c r="N930" t="str">
        <f t="shared" si="29"/>
        <v>Excelsa</v>
      </c>
      <c r="O930" t="str" cm="1">
        <f t="array" ref="O930">_xlfn.IFS(J930="M","MEDIUM",J930="D","DARK",J930="L","LIGHT")</f>
        <v>MEDIUM</v>
      </c>
      <c r="P930" t="str">
        <f>_xlfn.XLOOKUP(cofee_orders_table[[#This Row],[Customer ID]],customers!$A$2:$A$1001,customers!$I$2:$I$1001,,0)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INDEX(data,MATCH($D931,prod,0),MATCH(I$1,header,0))</f>
        <v>Exc</v>
      </c>
      <c r="J931" t="str">
        <f>INDEX(data,MATCH($D931,prod,0),MATCH(J$1,header,0))</f>
        <v>L</v>
      </c>
      <c r="K931" s="4">
        <f>INDEX(data,MATCH($D931,prod,0),MATCH(K$1,header,0))</f>
        <v>0.2</v>
      </c>
      <c r="L931" s="5">
        <f>INDEX(data,MATCH($D931,prod,0),MATCH(L$1,header,0))</f>
        <v>4.4550000000000001</v>
      </c>
      <c r="M931" s="5">
        <f t="shared" si="28"/>
        <v>8.91</v>
      </c>
      <c r="N931" t="str">
        <f t="shared" si="29"/>
        <v>Excelsa</v>
      </c>
      <c r="O931" t="str" cm="1">
        <f t="array" ref="O931">_xlfn.IFS(J931="M","MEDIUM",J931="D","DARK",J931="L","LIGHT")</f>
        <v>LIGHT</v>
      </c>
      <c r="P931" t="str">
        <f>_xlfn.XLOOKUP(cofee_orders_table[[#This Row],[Customer ID]],customers!$A$2:$A$1001,customers!$I$2:$I$1001,,0)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INDEX(data,MATCH($D932,prod,0),MATCH(I$1,header,0))</f>
        <v>Exc</v>
      </c>
      <c r="J932" t="str">
        <f>INDEX(data,MATCH($D932,prod,0),MATCH(J$1,header,0))</f>
        <v>D</v>
      </c>
      <c r="K932" s="4">
        <f>INDEX(data,MATCH($D932,prod,0),MATCH(K$1,header,0))</f>
        <v>1</v>
      </c>
      <c r="L932" s="5">
        <f>INDEX(data,MATCH($D932,prod,0),MATCH(L$1,header,0))</f>
        <v>12.15</v>
      </c>
      <c r="M932" s="5">
        <f t="shared" si="28"/>
        <v>12.15</v>
      </c>
      <c r="N932" t="str">
        <f t="shared" si="29"/>
        <v>Excelsa</v>
      </c>
      <c r="O932" t="str" cm="1">
        <f t="array" ref="O932">_xlfn.IFS(J932="M","MEDIUM",J932="D","DARK",J932="L","LIGHT")</f>
        <v>DARK</v>
      </c>
      <c r="P932" t="str">
        <f>_xlfn.XLOOKUP(cofee_orders_table[[#This Row],[Customer ID]],customers!$A$2:$A$1001,customers!$I$2:$I$1001,,0)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INDEX(data,MATCH($D933,prod,0),MATCH(I$1,header,0))</f>
        <v>Ara</v>
      </c>
      <c r="J933" t="str">
        <f>INDEX(data,MATCH($D933,prod,0),MATCH(J$1,header,0))</f>
        <v>D</v>
      </c>
      <c r="K933" s="4">
        <f>INDEX(data,MATCH($D933,prod,0),MATCH(K$1,header,0))</f>
        <v>0.5</v>
      </c>
      <c r="L933" s="5">
        <f>INDEX(data,MATCH($D933,prod,0),MATCH(L$1,header,0))</f>
        <v>5.97</v>
      </c>
      <c r="M933" s="5">
        <f t="shared" si="28"/>
        <v>23.88</v>
      </c>
      <c r="N933" t="str">
        <f t="shared" si="29"/>
        <v>Arabica</v>
      </c>
      <c r="O933" t="str" cm="1">
        <f t="array" ref="O933">_xlfn.IFS(J933="M","MEDIUM",J933="D","DARK",J933="L","LIGHT")</f>
        <v>DARK</v>
      </c>
      <c r="P933" t="str">
        <f>_xlfn.XLOOKUP(cofee_orders_table[[#This Row],[Customer ID]],customers!$A$2:$A$1001,customers!$I$2:$I$1001,,0)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INDEX(data,MATCH($D934,prod,0),MATCH(I$1,header,0))</f>
        <v>Exc</v>
      </c>
      <c r="J934" t="str">
        <f>INDEX(data,MATCH($D934,prod,0),MATCH(J$1,header,0))</f>
        <v>M</v>
      </c>
      <c r="K934" s="4">
        <f>INDEX(data,MATCH($D934,prod,0),MATCH(K$1,header,0))</f>
        <v>1</v>
      </c>
      <c r="L934" s="5">
        <f>INDEX(data,MATCH($D934,prod,0),MATCH(L$1,header,0))</f>
        <v>13.75</v>
      </c>
      <c r="M934" s="5">
        <f t="shared" si="28"/>
        <v>55</v>
      </c>
      <c r="N934" t="str">
        <f t="shared" si="29"/>
        <v>Excelsa</v>
      </c>
      <c r="O934" t="str" cm="1">
        <f t="array" ref="O934">_xlfn.IFS(J934="M","MEDIUM",J934="D","DARK",J934="L","LIGHT")</f>
        <v>MEDIUM</v>
      </c>
      <c r="P934" t="str">
        <f>_xlfn.XLOOKUP(cofee_orders_table[[#This Row],[Customer ID]],customers!$A$2:$A$1001,customers!$I$2:$I$1001,,0)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INDEX(data,MATCH($D935,prod,0),MATCH(I$1,header,0))</f>
        <v>Rob</v>
      </c>
      <c r="J935" t="str">
        <f>INDEX(data,MATCH($D935,prod,0),MATCH(J$1,header,0))</f>
        <v>D</v>
      </c>
      <c r="K935" s="4">
        <f>INDEX(data,MATCH($D935,prod,0),MATCH(K$1,header,0))</f>
        <v>1</v>
      </c>
      <c r="L935" s="5">
        <f>INDEX(data,MATCH($D935,prod,0),MATCH(L$1,header,0))</f>
        <v>8.9499999999999993</v>
      </c>
      <c r="M935" s="5">
        <f t="shared" si="28"/>
        <v>26.849999999999998</v>
      </c>
      <c r="N935" t="str">
        <f t="shared" si="29"/>
        <v>Robusta</v>
      </c>
      <c r="O935" t="str" cm="1">
        <f t="array" ref="O935">_xlfn.IFS(J935="M","MEDIUM",J935="D","DARK",J935="L","LIGHT")</f>
        <v>DARK</v>
      </c>
      <c r="P935" t="str">
        <f>_xlfn.XLOOKUP(cofee_orders_table[[#This Row],[Customer ID]],customers!$A$2:$A$1001,customers!$I$2:$I$1001,,0)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INDEX(data,MATCH($D936,prod,0),MATCH(I$1,header,0))</f>
        <v>Rob</v>
      </c>
      <c r="J936" t="str">
        <f>INDEX(data,MATCH($D936,prod,0),MATCH(J$1,header,0))</f>
        <v>M</v>
      </c>
      <c r="K936" s="4">
        <f>INDEX(data,MATCH($D936,prod,0),MATCH(K$1,header,0))</f>
        <v>2.5</v>
      </c>
      <c r="L936" s="5">
        <f>INDEX(data,MATCH($D936,prod,0),MATCH(L$1,header,0))</f>
        <v>22.884999999999998</v>
      </c>
      <c r="M936" s="5">
        <f t="shared" si="28"/>
        <v>114.42499999999998</v>
      </c>
      <c r="N936" t="str">
        <f t="shared" si="29"/>
        <v>Robusta</v>
      </c>
      <c r="O936" t="str" cm="1">
        <f t="array" ref="O936">_xlfn.IFS(J936="M","MEDIUM",J936="D","DARK",J936="L","LIGHT")</f>
        <v>MEDIUM</v>
      </c>
      <c r="P936" t="str">
        <f>_xlfn.XLOOKUP(cofee_orders_table[[#This Row],[Customer ID]],customers!$A$2:$A$1001,customers!$I$2:$I$1001,,0)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INDEX(data,MATCH($D937,prod,0),MATCH(I$1,header,0))</f>
        <v>Ara</v>
      </c>
      <c r="J937" t="str">
        <f>INDEX(data,MATCH($D937,prod,0),MATCH(J$1,header,0))</f>
        <v>M</v>
      </c>
      <c r="K937" s="4">
        <f>INDEX(data,MATCH($D937,prod,0),MATCH(K$1,header,0))</f>
        <v>2.5</v>
      </c>
      <c r="L937" s="5">
        <f>INDEX(data,MATCH($D937,prod,0),MATCH(L$1,header,0))</f>
        <v>25.874999999999996</v>
      </c>
      <c r="M937" s="5">
        <f t="shared" si="28"/>
        <v>155.24999999999997</v>
      </c>
      <c r="N937" t="str">
        <f t="shared" si="29"/>
        <v>Arabica</v>
      </c>
      <c r="O937" t="str" cm="1">
        <f t="array" ref="O937">_xlfn.IFS(J937="M","MEDIUM",J937="D","DARK",J937="L","LIGHT")</f>
        <v>MEDIUM</v>
      </c>
      <c r="P937" t="str">
        <f>_xlfn.XLOOKUP(cofee_orders_table[[#This Row],[Customer ID]],customers!$A$2:$A$1001,customers!$I$2:$I$1001,,0)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INDEX(data,MATCH($D938,prod,0),MATCH(I$1,header,0))</f>
        <v>Lib</v>
      </c>
      <c r="J938" t="str">
        <f>INDEX(data,MATCH($D938,prod,0),MATCH(J$1,header,0))</f>
        <v>D</v>
      </c>
      <c r="K938" s="4">
        <f>INDEX(data,MATCH($D938,prod,0),MATCH(K$1,header,0))</f>
        <v>0.5</v>
      </c>
      <c r="L938" s="5">
        <f>INDEX(data,MATCH($D938,prod,0),MATCH(L$1,header,0))</f>
        <v>7.77</v>
      </c>
      <c r="M938" s="5">
        <f t="shared" si="28"/>
        <v>23.31</v>
      </c>
      <c r="N938" t="str">
        <f t="shared" si="29"/>
        <v>Liberica</v>
      </c>
      <c r="O938" t="str" cm="1">
        <f t="array" ref="O938">_xlfn.IFS(J938="M","MEDIUM",J938="D","DARK",J938="L","LIGHT")</f>
        <v>DARK</v>
      </c>
      <c r="P938" t="str">
        <f>_xlfn.XLOOKUP(cofee_orders_table[[#This Row],[Customer ID]],customers!$A$2:$A$1001,customers!$I$2:$I$1001,,0)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INDEX(data,MATCH($D939,prod,0),MATCH(I$1,header,0))</f>
        <v>Rob</v>
      </c>
      <c r="J939" t="str">
        <f>INDEX(data,MATCH($D939,prod,0),MATCH(J$1,header,0))</f>
        <v>M</v>
      </c>
      <c r="K939" s="4">
        <f>INDEX(data,MATCH($D939,prod,0),MATCH(K$1,header,0))</f>
        <v>2.5</v>
      </c>
      <c r="L939" s="5">
        <f>INDEX(data,MATCH($D939,prod,0),MATCH(L$1,header,0))</f>
        <v>22.884999999999998</v>
      </c>
      <c r="M939" s="5">
        <f t="shared" si="28"/>
        <v>91.539999999999992</v>
      </c>
      <c r="N939" t="str">
        <f t="shared" si="29"/>
        <v>Robusta</v>
      </c>
      <c r="O939" t="str" cm="1">
        <f t="array" ref="O939">_xlfn.IFS(J939="M","MEDIUM",J939="D","DARK",J939="L","LIGHT")</f>
        <v>MEDIUM</v>
      </c>
      <c r="P939" t="str">
        <f>_xlfn.XLOOKUP(cofee_orders_table[[#This Row],[Customer ID]],customers!$A$2:$A$1001,customers!$I$2:$I$1001,,0)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INDEX(data,MATCH($D940,prod,0),MATCH(I$1,header,0))</f>
        <v>Exc</v>
      </c>
      <c r="J940" t="str">
        <f>INDEX(data,MATCH($D940,prod,0),MATCH(J$1,header,0))</f>
        <v>L</v>
      </c>
      <c r="K940" s="4">
        <f>INDEX(data,MATCH($D940,prod,0),MATCH(K$1,header,0))</f>
        <v>1</v>
      </c>
      <c r="L940" s="5">
        <f>INDEX(data,MATCH($D940,prod,0),MATCH(L$1,header,0))</f>
        <v>14.85</v>
      </c>
      <c r="M940" s="5">
        <f t="shared" si="28"/>
        <v>74.25</v>
      </c>
      <c r="N940" t="str">
        <f t="shared" si="29"/>
        <v>Excelsa</v>
      </c>
      <c r="O940" t="str" cm="1">
        <f t="array" ref="O940">_xlfn.IFS(J940="M","MEDIUM",J940="D","DARK",J940="L","LIGHT")</f>
        <v>LIGHT</v>
      </c>
      <c r="P940" t="str">
        <f>_xlfn.XLOOKUP(cofee_orders_table[[#This Row],[Customer ID]],customers!$A$2:$A$1001,customers!$I$2:$I$1001,,0)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INDEX(data,MATCH($D941,prod,0),MATCH(I$1,header,0))</f>
        <v>Lib</v>
      </c>
      <c r="J941" t="str">
        <f>INDEX(data,MATCH($D941,prod,0),MATCH(J$1,header,0))</f>
        <v>L</v>
      </c>
      <c r="K941" s="4">
        <f>INDEX(data,MATCH($D941,prod,0),MATCH(K$1,header,0))</f>
        <v>0.2</v>
      </c>
      <c r="L941" s="5">
        <f>INDEX(data,MATCH($D941,prod,0),MATCH(L$1,header,0))</f>
        <v>4.7549999999999999</v>
      </c>
      <c r="M941" s="5">
        <f t="shared" si="28"/>
        <v>28.53</v>
      </c>
      <c r="N941" t="str">
        <f t="shared" si="29"/>
        <v>Liberica</v>
      </c>
      <c r="O941" t="str" cm="1">
        <f t="array" ref="O941">_xlfn.IFS(J941="M","MEDIUM",J941="D","DARK",J941="L","LIGHT")</f>
        <v>LIGHT</v>
      </c>
      <c r="P941" t="str">
        <f>_xlfn.XLOOKUP(cofee_orders_table[[#This Row],[Customer ID]],customers!$A$2:$A$1001,customers!$I$2:$I$1001,,0)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INDEX(data,MATCH($D942,prod,0),MATCH(I$1,header,0))</f>
        <v>Rob</v>
      </c>
      <c r="J942" t="str">
        <f>INDEX(data,MATCH($D942,prod,0),MATCH(J$1,header,0))</f>
        <v>L</v>
      </c>
      <c r="K942" s="4">
        <f>INDEX(data,MATCH($D942,prod,0),MATCH(K$1,header,0))</f>
        <v>0.5</v>
      </c>
      <c r="L942" s="5">
        <f>INDEX(data,MATCH($D942,prod,0),MATCH(L$1,header,0))</f>
        <v>7.169999999999999</v>
      </c>
      <c r="M942" s="5">
        <f t="shared" si="28"/>
        <v>14.339999999999998</v>
      </c>
      <c r="N942" t="str">
        <f t="shared" si="29"/>
        <v>Robusta</v>
      </c>
      <c r="O942" t="str" cm="1">
        <f t="array" ref="O942">_xlfn.IFS(J942="M","MEDIUM",J942="D","DARK",J942="L","LIGHT")</f>
        <v>LIGHT</v>
      </c>
      <c r="P942" t="str">
        <f>_xlfn.XLOOKUP(cofee_orders_table[[#This Row],[Customer ID]],customers!$A$2:$A$1001,customers!$I$2:$I$1001,,0)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INDEX(data,MATCH($D943,prod,0),MATCH(I$1,header,0))</f>
        <v>Ara</v>
      </c>
      <c r="J943" t="str">
        <f>INDEX(data,MATCH($D943,prod,0),MATCH(J$1,header,0))</f>
        <v>L</v>
      </c>
      <c r="K943" s="4">
        <f>INDEX(data,MATCH($D943,prod,0),MATCH(K$1,header,0))</f>
        <v>0.5</v>
      </c>
      <c r="L943" s="5">
        <f>INDEX(data,MATCH($D943,prod,0),MATCH(L$1,header,0))</f>
        <v>7.77</v>
      </c>
      <c r="M943" s="5">
        <f t="shared" si="28"/>
        <v>15.54</v>
      </c>
      <c r="N943" t="str">
        <f t="shared" si="29"/>
        <v>Arabica</v>
      </c>
      <c r="O943" t="str" cm="1">
        <f t="array" ref="O943">_xlfn.IFS(J943="M","MEDIUM",J943="D","DARK",J943="L","LIGHT")</f>
        <v>LIGHT</v>
      </c>
      <c r="P943" t="str">
        <f>_xlfn.XLOOKUP(cofee_orders_table[[#This Row],[Customer ID]],customers!$A$2:$A$1001,customers!$I$2:$I$1001,,0)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INDEX(data,MATCH($D944,prod,0),MATCH(I$1,header,0))</f>
        <v>Rob</v>
      </c>
      <c r="J944" t="str">
        <f>INDEX(data,MATCH($D944,prod,0),MATCH(J$1,header,0))</f>
        <v>L</v>
      </c>
      <c r="K944" s="4">
        <f>INDEX(data,MATCH($D944,prod,0),MATCH(K$1,header,0))</f>
        <v>1</v>
      </c>
      <c r="L944" s="5">
        <f>INDEX(data,MATCH($D944,prod,0),MATCH(L$1,header,0))</f>
        <v>11.95</v>
      </c>
      <c r="M944" s="5">
        <f t="shared" si="28"/>
        <v>35.849999999999994</v>
      </c>
      <c r="N944" t="str">
        <f t="shared" si="29"/>
        <v>Robusta</v>
      </c>
      <c r="O944" t="str" cm="1">
        <f t="array" ref="O944">_xlfn.IFS(J944="M","MEDIUM",J944="D","DARK",J944="L","LIGHT")</f>
        <v>LIGHT</v>
      </c>
      <c r="P944" t="str">
        <f>_xlfn.XLOOKUP(cofee_orders_table[[#This Row],[Customer ID]],customers!$A$2:$A$1001,customers!$I$2:$I$1001,,0)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INDEX(data,MATCH($D945,prod,0),MATCH(I$1,header,0))</f>
        <v>Ara</v>
      </c>
      <c r="J945" t="str">
        <f>INDEX(data,MATCH($D945,prod,0),MATCH(J$1,header,0))</f>
        <v>L</v>
      </c>
      <c r="K945" s="4">
        <f>INDEX(data,MATCH($D945,prod,0),MATCH(K$1,header,0))</f>
        <v>0.5</v>
      </c>
      <c r="L945" s="5">
        <f>INDEX(data,MATCH($D945,prod,0),MATCH(L$1,header,0))</f>
        <v>7.77</v>
      </c>
      <c r="M945" s="5">
        <f t="shared" si="28"/>
        <v>46.62</v>
      </c>
      <c r="N945" t="str">
        <f t="shared" si="29"/>
        <v>Arabica</v>
      </c>
      <c r="O945" t="str" cm="1">
        <f t="array" ref="O945">_xlfn.IFS(J945="M","MEDIUM",J945="D","DARK",J945="L","LIGHT")</f>
        <v>LIGHT</v>
      </c>
      <c r="P945" t="str">
        <f>_xlfn.XLOOKUP(cofee_orders_table[[#This Row],[Customer ID]],customers!$A$2:$A$1001,customers!$I$2:$I$1001,,0)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INDEX(data,MATCH($D946,prod,0),MATCH(I$1,header,0))</f>
        <v>Rob</v>
      </c>
      <c r="J946" t="str">
        <f>INDEX(data,MATCH($D946,prod,0),MATCH(J$1,header,0))</f>
        <v>L</v>
      </c>
      <c r="K946" s="4">
        <f>INDEX(data,MATCH($D946,prod,0),MATCH(K$1,header,0))</f>
        <v>0.5</v>
      </c>
      <c r="L946" s="5">
        <f>INDEX(data,MATCH($D946,prod,0),MATCH(L$1,header,0))</f>
        <v>7.169999999999999</v>
      </c>
      <c r="M946" s="5">
        <f t="shared" si="28"/>
        <v>35.849999999999994</v>
      </c>
      <c r="N946" t="str">
        <f t="shared" si="29"/>
        <v>Robusta</v>
      </c>
      <c r="O946" t="str" cm="1">
        <f t="array" ref="O946">_xlfn.IFS(J946="M","MEDIUM",J946="D","DARK",J946="L","LIGHT")</f>
        <v>LIGHT</v>
      </c>
      <c r="P946" t="str">
        <f>_xlfn.XLOOKUP(cofee_orders_table[[#This Row],[Customer ID]],customers!$A$2:$A$1001,customers!$I$2:$I$1001,,0)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INDEX(data,MATCH($D947,prod,0),MATCH(I$1,header,0))</f>
        <v>Lib</v>
      </c>
      <c r="J947" t="str">
        <f>INDEX(data,MATCH($D947,prod,0),MATCH(J$1,header,0))</f>
        <v>D</v>
      </c>
      <c r="K947" s="4">
        <f>INDEX(data,MATCH($D947,prod,0),MATCH(K$1,header,0))</f>
        <v>2.5</v>
      </c>
      <c r="L947" s="5">
        <f>INDEX(data,MATCH($D947,prod,0),MATCH(L$1,header,0))</f>
        <v>29.784999999999997</v>
      </c>
      <c r="M947" s="5">
        <f t="shared" si="28"/>
        <v>119.13999999999999</v>
      </c>
      <c r="N947" t="str">
        <f t="shared" si="29"/>
        <v>Liberica</v>
      </c>
      <c r="O947" t="str" cm="1">
        <f t="array" ref="O947">_xlfn.IFS(J947="M","MEDIUM",J947="D","DARK",J947="L","LIGHT")</f>
        <v>DARK</v>
      </c>
      <c r="P947" t="str">
        <f>_xlfn.XLOOKUP(cofee_orders_table[[#This Row],[Customer ID]],customers!$A$2:$A$1001,customers!$I$2:$I$1001,,0)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INDEX(data,MATCH($D948,prod,0),MATCH(I$1,header,0))</f>
        <v>Lib</v>
      </c>
      <c r="J948" t="str">
        <f>INDEX(data,MATCH($D948,prod,0),MATCH(J$1,header,0))</f>
        <v>D</v>
      </c>
      <c r="K948" s="4">
        <f>INDEX(data,MATCH($D948,prod,0),MATCH(K$1,header,0))</f>
        <v>0.5</v>
      </c>
      <c r="L948" s="5">
        <f>INDEX(data,MATCH($D948,prod,0),MATCH(L$1,header,0))</f>
        <v>7.77</v>
      </c>
      <c r="M948" s="5">
        <f t="shared" si="28"/>
        <v>23.31</v>
      </c>
      <c r="N948" t="str">
        <f t="shared" si="29"/>
        <v>Liberica</v>
      </c>
      <c r="O948" t="str" cm="1">
        <f t="array" ref="O948">_xlfn.IFS(J948="M","MEDIUM",J948="D","DARK",J948="L","LIGHT")</f>
        <v>DARK</v>
      </c>
      <c r="P948" t="str">
        <f>_xlfn.XLOOKUP(cofee_orders_table[[#This Row],[Customer ID]],customers!$A$2:$A$1001,customers!$I$2:$I$1001,,0)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INDEX(data,MATCH($D949,prod,0),MATCH(I$1,header,0))</f>
        <v>Ara</v>
      </c>
      <c r="J949" t="str">
        <f>INDEX(data,MATCH($D949,prod,0),MATCH(J$1,header,0))</f>
        <v>M</v>
      </c>
      <c r="K949" s="4">
        <f>INDEX(data,MATCH($D949,prod,0),MATCH(K$1,header,0))</f>
        <v>1</v>
      </c>
      <c r="L949" s="5">
        <f>INDEX(data,MATCH($D949,prod,0),MATCH(L$1,header,0))</f>
        <v>11.25</v>
      </c>
      <c r="M949" s="5">
        <f t="shared" si="28"/>
        <v>11.25</v>
      </c>
      <c r="N949" t="str">
        <f t="shared" si="29"/>
        <v>Arabica</v>
      </c>
      <c r="O949" t="str" cm="1">
        <f t="array" ref="O949">_xlfn.IFS(J949="M","MEDIUM",J949="D","DARK",J949="L","LIGHT")</f>
        <v>MEDIUM</v>
      </c>
      <c r="P949" t="str">
        <f>_xlfn.XLOOKUP(cofee_orders_table[[#This Row],[Customer ID]],customers!$A$2:$A$1001,customers!$I$2:$I$1001,,0)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INDEX(data,MATCH($D950,prod,0),MATCH(I$1,header,0))</f>
        <v>Exc</v>
      </c>
      <c r="J950" t="str">
        <f>INDEX(data,MATCH($D950,prod,0),MATCH(J$1,header,0))</f>
        <v>D</v>
      </c>
      <c r="K950" s="4">
        <f>INDEX(data,MATCH($D950,prod,0),MATCH(K$1,header,0))</f>
        <v>2.5</v>
      </c>
      <c r="L950" s="5">
        <f>INDEX(data,MATCH($D950,prod,0),MATCH(L$1,header,0))</f>
        <v>27.945</v>
      </c>
      <c r="M950" s="5">
        <f t="shared" si="28"/>
        <v>83.835000000000008</v>
      </c>
      <c r="N950" t="str">
        <f t="shared" si="29"/>
        <v>Excelsa</v>
      </c>
      <c r="O950" t="str" cm="1">
        <f t="array" ref="O950">_xlfn.IFS(J950="M","MEDIUM",J950="D","DARK",J950="L","LIGHT")</f>
        <v>DARK</v>
      </c>
      <c r="P950" t="str">
        <f>_xlfn.XLOOKUP(cofee_orders_table[[#This Row],[Customer ID]],customers!$A$2:$A$1001,customers!$I$2:$I$1001,,0)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INDEX(data,MATCH($D951,prod,0),MATCH(I$1,header,0))</f>
        <v>Rob</v>
      </c>
      <c r="J951" t="str">
        <f>INDEX(data,MATCH($D951,prod,0),MATCH(J$1,header,0))</f>
        <v>L</v>
      </c>
      <c r="K951" s="4">
        <f>INDEX(data,MATCH($D951,prod,0),MATCH(K$1,header,0))</f>
        <v>2.5</v>
      </c>
      <c r="L951" s="5">
        <f>INDEX(data,MATCH($D951,prod,0),MATCH(L$1,header,0))</f>
        <v>27.484999999999996</v>
      </c>
      <c r="M951" s="5">
        <f t="shared" si="28"/>
        <v>109.93999999999998</v>
      </c>
      <c r="N951" t="str">
        <f t="shared" si="29"/>
        <v>Robusta</v>
      </c>
      <c r="O951" t="str" cm="1">
        <f t="array" ref="O951">_xlfn.IFS(J951="M","MEDIUM",J951="D","DARK",J951="L","LIGHT")</f>
        <v>LIGHT</v>
      </c>
      <c r="P951" t="str">
        <f>_xlfn.XLOOKUP(cofee_orders_table[[#This Row],[Customer ID]],customers!$A$2:$A$1001,customers!$I$2:$I$1001,,0)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INDEX(data,MATCH($D952,prod,0),MATCH(I$1,header,0))</f>
        <v>Rob</v>
      </c>
      <c r="J952" t="str">
        <f>INDEX(data,MATCH($D952,prod,0),MATCH(J$1,header,0))</f>
        <v>L</v>
      </c>
      <c r="K952" s="4">
        <f>INDEX(data,MATCH($D952,prod,0),MATCH(K$1,header,0))</f>
        <v>0.2</v>
      </c>
      <c r="L952" s="5">
        <f>INDEX(data,MATCH($D952,prod,0),MATCH(L$1,header,0))</f>
        <v>3.5849999999999995</v>
      </c>
      <c r="M952" s="5">
        <f t="shared" si="28"/>
        <v>14.339999999999998</v>
      </c>
      <c r="N952" t="str">
        <f t="shared" si="29"/>
        <v>Robusta</v>
      </c>
      <c r="O952" t="str" cm="1">
        <f t="array" ref="O952">_xlfn.IFS(J952="M","MEDIUM",J952="D","DARK",J952="L","LIGHT")</f>
        <v>LIGHT</v>
      </c>
      <c r="P952" t="str">
        <f>_xlfn.XLOOKUP(cofee_orders_table[[#This Row],[Customer ID]],customers!$A$2:$A$1001,customers!$I$2:$I$1001,,0)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INDEX(data,MATCH($D953,prod,0),MATCH(I$1,header,0))</f>
        <v>Rob</v>
      </c>
      <c r="J953" t="str">
        <f>INDEX(data,MATCH($D953,prod,0),MATCH(J$1,header,0))</f>
        <v>L</v>
      </c>
      <c r="K953" s="4">
        <f>INDEX(data,MATCH($D953,prod,0),MATCH(K$1,header,0))</f>
        <v>0.2</v>
      </c>
      <c r="L953" s="5">
        <f>INDEX(data,MATCH($D953,prod,0),MATCH(L$1,header,0))</f>
        <v>3.5849999999999995</v>
      </c>
      <c r="M953" s="5">
        <f t="shared" si="28"/>
        <v>21.509999999999998</v>
      </c>
      <c r="N953" t="str">
        <f t="shared" si="29"/>
        <v>Robusta</v>
      </c>
      <c r="O953" t="str" cm="1">
        <f t="array" ref="O953">_xlfn.IFS(J953="M","MEDIUM",J953="D","DARK",J953="L","LIGHT")</f>
        <v>LIGHT</v>
      </c>
      <c r="P953" t="str">
        <f>_xlfn.XLOOKUP(cofee_orders_table[[#This Row],[Customer ID]],customers!$A$2:$A$1001,customers!$I$2:$I$1001,,0)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INDEX(data,MATCH($D954,prod,0),MATCH(I$1,header,0))</f>
        <v>Ara</v>
      </c>
      <c r="J954" t="str">
        <f>INDEX(data,MATCH($D954,prod,0),MATCH(J$1,header,0))</f>
        <v>M</v>
      </c>
      <c r="K954" s="4">
        <f>INDEX(data,MATCH($D954,prod,0),MATCH(K$1,header,0))</f>
        <v>1</v>
      </c>
      <c r="L954" s="5">
        <f>INDEX(data,MATCH($D954,prod,0),MATCH(L$1,header,0))</f>
        <v>11.25</v>
      </c>
      <c r="M954" s="5">
        <f t="shared" si="28"/>
        <v>22.5</v>
      </c>
      <c r="N954" t="str">
        <f t="shared" si="29"/>
        <v>Arabica</v>
      </c>
      <c r="O954" t="str" cm="1">
        <f t="array" ref="O954">_xlfn.IFS(J954="M","MEDIUM",J954="D","DARK",J954="L","LIGHT")</f>
        <v>MEDIUM</v>
      </c>
      <c r="P954" t="str">
        <f>_xlfn.XLOOKUP(cofee_orders_table[[#This Row],[Customer ID]],customers!$A$2:$A$1001,customers!$I$2:$I$1001,,0)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INDEX(data,MATCH($D955,prod,0),MATCH(I$1,header,0))</f>
        <v>Ara</v>
      </c>
      <c r="J955" t="str">
        <f>INDEX(data,MATCH($D955,prod,0),MATCH(J$1,header,0))</f>
        <v>L</v>
      </c>
      <c r="K955" s="4">
        <f>INDEX(data,MATCH($D955,prod,0),MATCH(K$1,header,0))</f>
        <v>0.2</v>
      </c>
      <c r="L955" s="5">
        <f>INDEX(data,MATCH($D955,prod,0),MATCH(L$1,header,0))</f>
        <v>3.8849999999999998</v>
      </c>
      <c r="M955" s="5">
        <f t="shared" si="28"/>
        <v>3.8849999999999998</v>
      </c>
      <c r="N955" t="str">
        <f t="shared" si="29"/>
        <v>Arabica</v>
      </c>
      <c r="O955" t="str" cm="1">
        <f t="array" ref="O955">_xlfn.IFS(J955="M","MEDIUM",J955="D","DARK",J955="L","LIGHT")</f>
        <v>LIGHT</v>
      </c>
      <c r="P955" t="str">
        <f>_xlfn.XLOOKUP(cofee_orders_table[[#This Row],[Customer ID]],customers!$A$2:$A$1001,customers!$I$2:$I$1001,,0)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INDEX(data,MATCH($D956,prod,0),MATCH(I$1,header,0))</f>
        <v>Exc</v>
      </c>
      <c r="J956" t="str">
        <f>INDEX(data,MATCH($D956,prod,0),MATCH(J$1,header,0))</f>
        <v>D</v>
      </c>
      <c r="K956" s="4">
        <f>INDEX(data,MATCH($D956,prod,0),MATCH(K$1,header,0))</f>
        <v>2.5</v>
      </c>
      <c r="L956" s="5">
        <f>INDEX(data,MATCH($D956,prod,0),MATCH(L$1,header,0))</f>
        <v>27.945</v>
      </c>
      <c r="M956" s="5">
        <f t="shared" si="28"/>
        <v>27.945</v>
      </c>
      <c r="N956" t="str">
        <f t="shared" si="29"/>
        <v>Excelsa</v>
      </c>
      <c r="O956" t="str" cm="1">
        <f t="array" ref="O956">_xlfn.IFS(J956="M","MEDIUM",J956="D","DARK",J956="L","LIGHT")</f>
        <v>DARK</v>
      </c>
      <c r="P956" t="str">
        <f>_xlfn.XLOOKUP(cofee_orders_table[[#This Row],[Customer ID]],customers!$A$2:$A$1001,customers!$I$2:$I$1001,,0)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INDEX(data,MATCH($D957,prod,0),MATCH(I$1,header,0))</f>
        <v>Exc</v>
      </c>
      <c r="J957" t="str">
        <f>INDEX(data,MATCH($D957,prod,0),MATCH(J$1,header,0))</f>
        <v>L</v>
      </c>
      <c r="K957" s="4">
        <f>INDEX(data,MATCH($D957,prod,0),MATCH(K$1,header,0))</f>
        <v>2.5</v>
      </c>
      <c r="L957" s="5">
        <f>INDEX(data,MATCH($D957,prod,0),MATCH(L$1,header,0))</f>
        <v>34.154999999999994</v>
      </c>
      <c r="M957" s="5">
        <f t="shared" si="28"/>
        <v>170.77499999999998</v>
      </c>
      <c r="N957" t="str">
        <f t="shared" si="29"/>
        <v>Excelsa</v>
      </c>
      <c r="O957" t="str" cm="1">
        <f t="array" ref="O957">_xlfn.IFS(J957="M","MEDIUM",J957="D","DARK",J957="L","LIGHT")</f>
        <v>LIGHT</v>
      </c>
      <c r="P957" t="str">
        <f>_xlfn.XLOOKUP(cofee_orders_table[[#This Row],[Customer ID]],customers!$A$2:$A$1001,customers!$I$2:$I$1001,,0)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INDEX(data,MATCH($D958,prod,0),MATCH(I$1,header,0))</f>
        <v>Rob</v>
      </c>
      <c r="J958" t="str">
        <f>INDEX(data,MATCH($D958,prod,0),MATCH(J$1,header,0))</f>
        <v>L</v>
      </c>
      <c r="K958" s="4">
        <f>INDEX(data,MATCH($D958,prod,0),MATCH(K$1,header,0))</f>
        <v>2.5</v>
      </c>
      <c r="L958" s="5">
        <f>INDEX(data,MATCH($D958,prod,0),MATCH(L$1,header,0))</f>
        <v>27.484999999999996</v>
      </c>
      <c r="M958" s="5">
        <f t="shared" si="28"/>
        <v>54.969999999999992</v>
      </c>
      <c r="N958" t="str">
        <f t="shared" si="29"/>
        <v>Robusta</v>
      </c>
      <c r="O958" t="str" cm="1">
        <f t="array" ref="O958">_xlfn.IFS(J958="M","MEDIUM",J958="D","DARK",J958="L","LIGHT")</f>
        <v>LIGHT</v>
      </c>
      <c r="P958" t="str">
        <f>_xlfn.XLOOKUP(cofee_orders_table[[#This Row],[Customer ID]],customers!$A$2:$A$1001,customers!$I$2:$I$1001,,0)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INDEX(data,MATCH($D959,prod,0),MATCH(I$1,header,0))</f>
        <v>Exc</v>
      </c>
      <c r="J959" t="str">
        <f>INDEX(data,MATCH($D959,prod,0),MATCH(J$1,header,0))</f>
        <v>L</v>
      </c>
      <c r="K959" s="4">
        <f>INDEX(data,MATCH($D959,prod,0),MATCH(K$1,header,0))</f>
        <v>1</v>
      </c>
      <c r="L959" s="5">
        <f>INDEX(data,MATCH($D959,prod,0),MATCH(L$1,header,0))</f>
        <v>14.85</v>
      </c>
      <c r="M959" s="5">
        <f t="shared" si="28"/>
        <v>14.85</v>
      </c>
      <c r="N959" t="str">
        <f t="shared" si="29"/>
        <v>Excelsa</v>
      </c>
      <c r="O959" t="str" cm="1">
        <f t="array" ref="O959">_xlfn.IFS(J959="M","MEDIUM",J959="D","DARK",J959="L","LIGHT")</f>
        <v>LIGHT</v>
      </c>
      <c r="P959" t="str">
        <f>_xlfn.XLOOKUP(cofee_orders_table[[#This Row],[Customer ID]],customers!$A$2:$A$1001,customers!$I$2:$I$1001,,0)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INDEX(data,MATCH($D960,prod,0),MATCH(I$1,header,0))</f>
        <v>Ara</v>
      </c>
      <c r="J960" t="str">
        <f>INDEX(data,MATCH($D960,prod,0),MATCH(J$1,header,0))</f>
        <v>L</v>
      </c>
      <c r="K960" s="4">
        <f>INDEX(data,MATCH($D960,prod,0),MATCH(K$1,header,0))</f>
        <v>0.2</v>
      </c>
      <c r="L960" s="5">
        <f>INDEX(data,MATCH($D960,prod,0),MATCH(L$1,header,0))</f>
        <v>3.8849999999999998</v>
      </c>
      <c r="M960" s="5">
        <f t="shared" si="28"/>
        <v>7.77</v>
      </c>
      <c r="N960" t="str">
        <f t="shared" si="29"/>
        <v>Arabica</v>
      </c>
      <c r="O960" t="str" cm="1">
        <f t="array" ref="O960">_xlfn.IFS(J960="M","MEDIUM",J960="D","DARK",J960="L","LIGHT")</f>
        <v>LIGHT</v>
      </c>
      <c r="P960" t="str">
        <f>_xlfn.XLOOKUP(cofee_orders_table[[#This Row],[Customer ID]],customers!$A$2:$A$1001,customers!$I$2:$I$1001,,0)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INDEX(data,MATCH($D961,prod,0),MATCH(I$1,header,0))</f>
        <v>Lib</v>
      </c>
      <c r="J961" t="str">
        <f>INDEX(data,MATCH($D961,prod,0),MATCH(J$1,header,0))</f>
        <v>L</v>
      </c>
      <c r="K961" s="4">
        <f>INDEX(data,MATCH($D961,prod,0),MATCH(K$1,header,0))</f>
        <v>0.2</v>
      </c>
      <c r="L961" s="5">
        <f>INDEX(data,MATCH($D961,prod,0),MATCH(L$1,header,0))</f>
        <v>4.7549999999999999</v>
      </c>
      <c r="M961" s="5">
        <f t="shared" si="28"/>
        <v>23.774999999999999</v>
      </c>
      <c r="N961" t="str">
        <f t="shared" si="29"/>
        <v>Liberica</v>
      </c>
      <c r="O961" t="str" cm="1">
        <f t="array" ref="O961">_xlfn.IFS(J961="M","MEDIUM",J961="D","DARK",J961="L","LIGHT")</f>
        <v>LIGHT</v>
      </c>
      <c r="P961" t="str">
        <f>_xlfn.XLOOKUP(cofee_orders_table[[#This Row],[Customer ID]],customers!$A$2:$A$1001,customers!$I$2:$I$1001,,0)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INDEX(data,MATCH($D962,prod,0),MATCH(I$1,header,0))</f>
        <v>Lib</v>
      </c>
      <c r="J962" t="str">
        <f>INDEX(data,MATCH($D962,prod,0),MATCH(J$1,header,0))</f>
        <v>L</v>
      </c>
      <c r="K962" s="4">
        <f>INDEX(data,MATCH($D962,prod,0),MATCH(K$1,header,0))</f>
        <v>1</v>
      </c>
      <c r="L962" s="5">
        <f>INDEX(data,MATCH($D962,prod,0),MATCH(L$1,header,0))</f>
        <v>15.85</v>
      </c>
      <c r="M962" s="5">
        <f t="shared" si="28"/>
        <v>79.25</v>
      </c>
      <c r="N962" t="str">
        <f t="shared" si="29"/>
        <v>Liberica</v>
      </c>
      <c r="O962" t="str" cm="1">
        <f t="array" ref="O962">_xlfn.IFS(J962="M","MEDIUM",J962="D","DARK",J962="L","LIGHT")</f>
        <v>LIGHT</v>
      </c>
      <c r="P962" t="str">
        <f>_xlfn.XLOOKUP(cofee_orders_table[[#This Row],[Customer ID]],customers!$A$2:$A$1001,customers!$I$2:$I$1001,,0)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INDEX(data,MATCH($D963,prod,0),MATCH(I$1,header,0))</f>
        <v>Ara</v>
      </c>
      <c r="J963" t="str">
        <f>INDEX(data,MATCH($D963,prod,0),MATCH(J$1,header,0))</f>
        <v>D</v>
      </c>
      <c r="K963" s="4">
        <f>INDEX(data,MATCH($D963,prod,0),MATCH(K$1,header,0))</f>
        <v>2.5</v>
      </c>
      <c r="L963" s="5">
        <f>INDEX(data,MATCH($D963,prod,0),MATCH(L$1,header,0))</f>
        <v>22.884999999999998</v>
      </c>
      <c r="M963" s="5">
        <f t="shared" ref="M963:M1001" si="30">E963*L963</f>
        <v>45.769999999999996</v>
      </c>
      <c r="N963" t="str">
        <f t="shared" ref="N963:N1001" si="31">IF(I963="Rob","Robusta",IF(I963="Exc","Excelsa",IF(I963="Ara","Arabica",IF(I963="Lib","Liberica"))))</f>
        <v>Arabica</v>
      </c>
      <c r="O963" t="str" cm="1">
        <f t="array" ref="O963">_xlfn.IFS(J963="M","MEDIUM",J963="D","DARK",J963="L","LIGHT")</f>
        <v>DARK</v>
      </c>
      <c r="P963" t="str">
        <f>_xlfn.XLOOKUP(cofee_orders_table[[#This Row],[Customer ID]],customers!$A$2:$A$1001,customers!$I$2:$I$1001,,0)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INDEX(data,MATCH($D964,prod,0),MATCH(I$1,header,0))</f>
        <v>Rob</v>
      </c>
      <c r="J964" t="str">
        <f>INDEX(data,MATCH($D964,prod,0),MATCH(J$1,header,0))</f>
        <v>D</v>
      </c>
      <c r="K964" s="4">
        <f>INDEX(data,MATCH($D964,prod,0),MATCH(K$1,header,0))</f>
        <v>1</v>
      </c>
      <c r="L964" s="5">
        <f>INDEX(data,MATCH($D964,prod,0),MATCH(L$1,header,0))</f>
        <v>8.9499999999999993</v>
      </c>
      <c r="M964" s="5">
        <f t="shared" si="30"/>
        <v>8.9499999999999993</v>
      </c>
      <c r="N964" t="str">
        <f t="shared" si="31"/>
        <v>Robusta</v>
      </c>
      <c r="O964" t="str" cm="1">
        <f t="array" ref="O964">_xlfn.IFS(J964="M","MEDIUM",J964="D","DARK",J964="L","LIGHT")</f>
        <v>DARK</v>
      </c>
      <c r="P964" t="str">
        <f>_xlfn.XLOOKUP(cofee_orders_table[[#This Row],[Customer ID]],customers!$A$2:$A$1001,customers!$I$2:$I$1001,,0)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INDEX(data,MATCH($D965,prod,0),MATCH(I$1,header,0))</f>
        <v>Rob</v>
      </c>
      <c r="J965" t="str">
        <f>INDEX(data,MATCH($D965,prod,0),MATCH(J$1,header,0))</f>
        <v>M</v>
      </c>
      <c r="K965" s="4">
        <f>INDEX(data,MATCH($D965,prod,0),MATCH(K$1,header,0))</f>
        <v>0.5</v>
      </c>
      <c r="L965" s="5">
        <f>INDEX(data,MATCH($D965,prod,0),MATCH(L$1,header,0))</f>
        <v>5.97</v>
      </c>
      <c r="M965" s="5">
        <f t="shared" si="30"/>
        <v>23.88</v>
      </c>
      <c r="N965" t="str">
        <f t="shared" si="31"/>
        <v>Robusta</v>
      </c>
      <c r="O965" t="str" cm="1">
        <f t="array" ref="O965">_xlfn.IFS(J965="M","MEDIUM",J965="D","DARK",J965="L","LIGHT")</f>
        <v>MEDIUM</v>
      </c>
      <c r="P965" t="str">
        <f>_xlfn.XLOOKUP(cofee_orders_table[[#This Row],[Customer ID]],customers!$A$2:$A$1001,customers!$I$2:$I$1001,,0)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INDEX(data,MATCH($D966,prod,0),MATCH(I$1,header,0))</f>
        <v>Exc</v>
      </c>
      <c r="J966" t="str">
        <f>INDEX(data,MATCH($D966,prod,0),MATCH(J$1,header,0))</f>
        <v>L</v>
      </c>
      <c r="K966" s="4">
        <f>INDEX(data,MATCH($D966,prod,0),MATCH(K$1,header,0))</f>
        <v>0.2</v>
      </c>
      <c r="L966" s="5">
        <f>INDEX(data,MATCH($D966,prod,0),MATCH(L$1,header,0))</f>
        <v>4.4550000000000001</v>
      </c>
      <c r="M966" s="5">
        <f t="shared" si="30"/>
        <v>22.274999999999999</v>
      </c>
      <c r="N966" t="str">
        <f t="shared" si="31"/>
        <v>Excelsa</v>
      </c>
      <c r="O966" t="str" cm="1">
        <f t="array" ref="O966">_xlfn.IFS(J966="M","MEDIUM",J966="D","DARK",J966="L","LIGHT")</f>
        <v>LIGHT</v>
      </c>
      <c r="P966" t="str">
        <f>_xlfn.XLOOKUP(cofee_orders_table[[#This Row],[Customer ID]],customers!$A$2:$A$1001,customers!$I$2:$I$1001,,0)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INDEX(data,MATCH($D967,prod,0),MATCH(I$1,header,0))</f>
        <v>Rob</v>
      </c>
      <c r="J967" t="str">
        <f>INDEX(data,MATCH($D967,prod,0),MATCH(J$1,header,0))</f>
        <v>M</v>
      </c>
      <c r="K967" s="4">
        <f>INDEX(data,MATCH($D967,prod,0),MATCH(K$1,header,0))</f>
        <v>1</v>
      </c>
      <c r="L967" s="5">
        <f>INDEX(data,MATCH($D967,prod,0),MATCH(L$1,header,0))</f>
        <v>9.9499999999999993</v>
      </c>
      <c r="M967" s="5">
        <f t="shared" si="30"/>
        <v>29.849999999999998</v>
      </c>
      <c r="N967" t="str">
        <f t="shared" si="31"/>
        <v>Robusta</v>
      </c>
      <c r="O967" t="str" cm="1">
        <f t="array" ref="O967">_xlfn.IFS(J967="M","MEDIUM",J967="D","DARK",J967="L","LIGHT")</f>
        <v>MEDIUM</v>
      </c>
      <c r="P967" t="str">
        <f>_xlfn.XLOOKUP(cofee_orders_table[[#This Row],[Customer ID]],customers!$A$2:$A$1001,customers!$I$2:$I$1001,,0)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INDEX(data,MATCH($D968,prod,0),MATCH(I$1,header,0))</f>
        <v>Exc</v>
      </c>
      <c r="J968" t="str">
        <f>INDEX(data,MATCH($D968,prod,0),MATCH(J$1,header,0))</f>
        <v>L</v>
      </c>
      <c r="K968" s="4">
        <f>INDEX(data,MATCH($D968,prod,0),MATCH(K$1,header,0))</f>
        <v>0.5</v>
      </c>
      <c r="L968" s="5">
        <f>INDEX(data,MATCH($D968,prod,0),MATCH(L$1,header,0))</f>
        <v>8.91</v>
      </c>
      <c r="M968" s="5">
        <f t="shared" si="30"/>
        <v>53.46</v>
      </c>
      <c r="N968" t="str">
        <f t="shared" si="31"/>
        <v>Excelsa</v>
      </c>
      <c r="O968" t="str" cm="1">
        <f t="array" ref="O968">_xlfn.IFS(J968="M","MEDIUM",J968="D","DARK",J968="L","LIGHT")</f>
        <v>LIGHT</v>
      </c>
      <c r="P968" t="str">
        <f>_xlfn.XLOOKUP(cofee_orders_table[[#This Row],[Customer ID]],customers!$A$2:$A$1001,customers!$I$2:$I$1001,,0)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INDEX(data,MATCH($D969,prod,0),MATCH(I$1,header,0))</f>
        <v>Rob</v>
      </c>
      <c r="J969" t="str">
        <f>INDEX(data,MATCH($D969,prod,0),MATCH(J$1,header,0))</f>
        <v>D</v>
      </c>
      <c r="K969" s="4">
        <f>INDEX(data,MATCH($D969,prod,0),MATCH(K$1,header,0))</f>
        <v>0.2</v>
      </c>
      <c r="L969" s="5">
        <f>INDEX(data,MATCH($D969,prod,0),MATCH(L$1,header,0))</f>
        <v>2.6849999999999996</v>
      </c>
      <c r="M969" s="5">
        <f t="shared" si="30"/>
        <v>2.6849999999999996</v>
      </c>
      <c r="N969" t="str">
        <f t="shared" si="31"/>
        <v>Robusta</v>
      </c>
      <c r="O969" t="str" cm="1">
        <f t="array" ref="O969">_xlfn.IFS(J969="M","MEDIUM",J969="D","DARK",J969="L","LIGHT")</f>
        <v>DARK</v>
      </c>
      <c r="P969" t="str">
        <f>_xlfn.XLOOKUP(cofee_orders_table[[#This Row],[Customer ID]],customers!$A$2:$A$1001,customers!$I$2:$I$1001,,0)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INDEX(data,MATCH($D970,prod,0),MATCH(I$1,header,0))</f>
        <v>Rob</v>
      </c>
      <c r="J970" t="str">
        <f>INDEX(data,MATCH($D970,prod,0),MATCH(J$1,header,0))</f>
        <v>M</v>
      </c>
      <c r="K970" s="4">
        <f>INDEX(data,MATCH($D970,prod,0),MATCH(K$1,header,0))</f>
        <v>0.2</v>
      </c>
      <c r="L970" s="5">
        <f>INDEX(data,MATCH($D970,prod,0),MATCH(L$1,header,0))</f>
        <v>2.9849999999999999</v>
      </c>
      <c r="M970" s="5">
        <f t="shared" si="30"/>
        <v>5.97</v>
      </c>
      <c r="N970" t="str">
        <f t="shared" si="31"/>
        <v>Robusta</v>
      </c>
      <c r="O970" t="str" cm="1">
        <f t="array" ref="O970">_xlfn.IFS(J970="M","MEDIUM",J970="D","DARK",J970="L","LIGHT")</f>
        <v>MEDIUM</v>
      </c>
      <c r="P970" t="str">
        <f>_xlfn.XLOOKUP(cofee_orders_table[[#This Row],[Customer ID]],customers!$A$2:$A$1001,customers!$I$2:$I$1001,,0)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INDEX(data,MATCH($D971,prod,0),MATCH(I$1,header,0))</f>
        <v>Lib</v>
      </c>
      <c r="J971" t="str">
        <f>INDEX(data,MATCH($D971,prod,0),MATCH(J$1,header,0))</f>
        <v>D</v>
      </c>
      <c r="K971" s="4">
        <f>INDEX(data,MATCH($D971,prod,0),MATCH(K$1,header,0))</f>
        <v>1</v>
      </c>
      <c r="L971" s="5">
        <f>INDEX(data,MATCH($D971,prod,0),MATCH(L$1,header,0))</f>
        <v>12.95</v>
      </c>
      <c r="M971" s="5">
        <f t="shared" si="30"/>
        <v>12.95</v>
      </c>
      <c r="N971" t="str">
        <f t="shared" si="31"/>
        <v>Liberica</v>
      </c>
      <c r="O971" t="str" cm="1">
        <f t="array" ref="O971">_xlfn.IFS(J971="M","MEDIUM",J971="D","DARK",J971="L","LIGHT")</f>
        <v>DARK</v>
      </c>
      <c r="P971" t="str">
        <f>_xlfn.XLOOKUP(cofee_orders_table[[#This Row],[Customer ID]],customers!$A$2:$A$1001,customers!$I$2:$I$1001,,0)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INDEX(data,MATCH($D972,prod,0),MATCH(I$1,header,0))</f>
        <v>Exc</v>
      </c>
      <c r="J972" t="str">
        <f>INDEX(data,MATCH($D972,prod,0),MATCH(J$1,header,0))</f>
        <v>M</v>
      </c>
      <c r="K972" s="4">
        <f>INDEX(data,MATCH($D972,prod,0),MATCH(K$1,header,0))</f>
        <v>0.5</v>
      </c>
      <c r="L972" s="5">
        <f>INDEX(data,MATCH($D972,prod,0),MATCH(L$1,header,0))</f>
        <v>8.25</v>
      </c>
      <c r="M972" s="5">
        <f t="shared" si="30"/>
        <v>8.25</v>
      </c>
      <c r="N972" t="str">
        <f t="shared" si="31"/>
        <v>Excelsa</v>
      </c>
      <c r="O972" t="str" cm="1">
        <f t="array" ref="O972">_xlfn.IFS(J972="M","MEDIUM",J972="D","DARK",J972="L","LIGHT")</f>
        <v>MEDIUM</v>
      </c>
      <c r="P972" t="str">
        <f>_xlfn.XLOOKUP(cofee_orders_table[[#This Row],[Customer ID]],customers!$A$2:$A$1001,customers!$I$2:$I$1001,,0)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INDEX(data,MATCH($D973,prod,0),MATCH(I$1,header,0))</f>
        <v>Ara</v>
      </c>
      <c r="J973" t="str">
        <f>INDEX(data,MATCH($D973,prod,0),MATCH(J$1,header,0))</f>
        <v>L</v>
      </c>
      <c r="K973" s="4">
        <f>INDEX(data,MATCH($D973,prod,0),MATCH(K$1,header,0))</f>
        <v>2.5</v>
      </c>
      <c r="L973" s="5">
        <f>INDEX(data,MATCH($D973,prod,0),MATCH(L$1,header,0))</f>
        <v>29.784999999999997</v>
      </c>
      <c r="M973" s="5">
        <f t="shared" si="30"/>
        <v>148.92499999999998</v>
      </c>
      <c r="N973" t="str">
        <f t="shared" si="31"/>
        <v>Arabica</v>
      </c>
      <c r="O973" t="str" cm="1">
        <f t="array" ref="O973">_xlfn.IFS(J973="M","MEDIUM",J973="D","DARK",J973="L","LIGHT")</f>
        <v>LIGHT</v>
      </c>
      <c r="P973" t="str">
        <f>_xlfn.XLOOKUP(cofee_orders_table[[#This Row],[Customer ID]],customers!$A$2:$A$1001,customers!$I$2:$I$1001,,0)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INDEX(data,MATCH($D974,prod,0),MATCH(I$1,header,0))</f>
        <v>Ara</v>
      </c>
      <c r="J974" t="str">
        <f>INDEX(data,MATCH($D974,prod,0),MATCH(J$1,header,0))</f>
        <v>L</v>
      </c>
      <c r="K974" s="4">
        <f>INDEX(data,MATCH($D974,prod,0),MATCH(K$1,header,0))</f>
        <v>2.5</v>
      </c>
      <c r="L974" s="5">
        <f>INDEX(data,MATCH($D974,prod,0),MATCH(L$1,header,0))</f>
        <v>29.784999999999997</v>
      </c>
      <c r="M974" s="5">
        <f t="shared" si="30"/>
        <v>89.35499999999999</v>
      </c>
      <c r="N974" t="str">
        <f t="shared" si="31"/>
        <v>Arabica</v>
      </c>
      <c r="O974" t="str" cm="1">
        <f t="array" ref="O974">_xlfn.IFS(J974="M","MEDIUM",J974="D","DARK",J974="L","LIGHT")</f>
        <v>LIGHT</v>
      </c>
      <c r="P974" t="str">
        <f>_xlfn.XLOOKUP(cofee_orders_table[[#This Row],[Customer ID]],customers!$A$2:$A$1001,customers!$I$2:$I$1001,,0)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INDEX(data,MATCH($D975,prod,0),MATCH(I$1,header,0))</f>
        <v>Lib</v>
      </c>
      <c r="J975" t="str">
        <f>INDEX(data,MATCH($D975,prod,0),MATCH(J$1,header,0))</f>
        <v>M</v>
      </c>
      <c r="K975" s="4">
        <f>INDEX(data,MATCH($D975,prod,0),MATCH(K$1,header,0))</f>
        <v>1</v>
      </c>
      <c r="L975" s="5">
        <f>INDEX(data,MATCH($D975,prod,0),MATCH(L$1,header,0))</f>
        <v>14.55</v>
      </c>
      <c r="M975" s="5">
        <f t="shared" si="30"/>
        <v>87.300000000000011</v>
      </c>
      <c r="N975" t="str">
        <f t="shared" si="31"/>
        <v>Liberica</v>
      </c>
      <c r="O975" t="str" cm="1">
        <f t="array" ref="O975">_xlfn.IFS(J975="M","MEDIUM",J975="D","DARK",J975="L","LIGHT")</f>
        <v>MEDIUM</v>
      </c>
      <c r="P975" t="str">
        <f>_xlfn.XLOOKUP(cofee_orders_table[[#This Row],[Customer ID]],customers!$A$2:$A$1001,customers!$I$2:$I$1001,,0)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INDEX(data,MATCH($D976,prod,0),MATCH(I$1,header,0))</f>
        <v>Rob</v>
      </c>
      <c r="J976" t="str">
        <f>INDEX(data,MATCH($D976,prod,0),MATCH(J$1,header,0))</f>
        <v>D</v>
      </c>
      <c r="K976" s="4">
        <f>INDEX(data,MATCH($D976,prod,0),MATCH(K$1,header,0))</f>
        <v>0.5</v>
      </c>
      <c r="L976" s="5">
        <f>INDEX(data,MATCH($D976,prod,0),MATCH(L$1,header,0))</f>
        <v>5.3699999999999992</v>
      </c>
      <c r="M976" s="5">
        <f t="shared" si="30"/>
        <v>5.3699999999999992</v>
      </c>
      <c r="N976" t="str">
        <f t="shared" si="31"/>
        <v>Robusta</v>
      </c>
      <c r="O976" t="str" cm="1">
        <f t="array" ref="O976">_xlfn.IFS(J976="M","MEDIUM",J976="D","DARK",J976="L","LIGHT")</f>
        <v>DARK</v>
      </c>
      <c r="P976" t="str">
        <f>_xlfn.XLOOKUP(cofee_orders_table[[#This Row],[Customer ID]],customers!$A$2:$A$1001,customers!$I$2:$I$1001,,0)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INDEX(data,MATCH($D977,prod,0),MATCH(I$1,header,0))</f>
        <v>Ara</v>
      </c>
      <c r="J977" t="str">
        <f>INDEX(data,MATCH($D977,prod,0),MATCH(J$1,header,0))</f>
        <v>D</v>
      </c>
      <c r="K977" s="4">
        <f>INDEX(data,MATCH($D977,prod,0),MATCH(K$1,header,0))</f>
        <v>0.2</v>
      </c>
      <c r="L977" s="5">
        <f>INDEX(data,MATCH($D977,prod,0),MATCH(L$1,header,0))</f>
        <v>2.9849999999999999</v>
      </c>
      <c r="M977" s="5">
        <f t="shared" si="30"/>
        <v>8.9550000000000001</v>
      </c>
      <c r="N977" t="str">
        <f t="shared" si="31"/>
        <v>Arabica</v>
      </c>
      <c r="O977" t="str" cm="1">
        <f t="array" ref="O977">_xlfn.IFS(J977="M","MEDIUM",J977="D","DARK",J977="L","LIGHT")</f>
        <v>DARK</v>
      </c>
      <c r="P977" t="str">
        <f>_xlfn.XLOOKUP(cofee_orders_table[[#This Row],[Customer ID]],customers!$A$2:$A$1001,customers!$I$2:$I$1001,,0)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INDEX(data,MATCH($D978,prod,0),MATCH(I$1,header,0))</f>
        <v>Rob</v>
      </c>
      <c r="J978" t="str">
        <f>INDEX(data,MATCH($D978,prod,0),MATCH(J$1,header,0))</f>
        <v>L</v>
      </c>
      <c r="K978" s="4">
        <f>INDEX(data,MATCH($D978,prod,0),MATCH(K$1,header,0))</f>
        <v>2.5</v>
      </c>
      <c r="L978" s="5">
        <f>INDEX(data,MATCH($D978,prod,0),MATCH(L$1,header,0))</f>
        <v>27.484999999999996</v>
      </c>
      <c r="M978" s="5">
        <f t="shared" si="30"/>
        <v>137.42499999999998</v>
      </c>
      <c r="N978" t="str">
        <f t="shared" si="31"/>
        <v>Robusta</v>
      </c>
      <c r="O978" t="str" cm="1">
        <f t="array" ref="O978">_xlfn.IFS(J978="M","MEDIUM",J978="D","DARK",J978="L","LIGHT")</f>
        <v>LIGHT</v>
      </c>
      <c r="P978" t="str">
        <f>_xlfn.XLOOKUP(cofee_orders_table[[#This Row],[Customer ID]],customers!$A$2:$A$1001,customers!$I$2:$I$1001,,0)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INDEX(data,MATCH($D979,prod,0),MATCH(I$1,header,0))</f>
        <v>Rob</v>
      </c>
      <c r="J979" t="str">
        <f>INDEX(data,MATCH($D979,prod,0),MATCH(J$1,header,0))</f>
        <v>L</v>
      </c>
      <c r="K979" s="4">
        <f>INDEX(data,MATCH($D979,prod,0),MATCH(K$1,header,0))</f>
        <v>1</v>
      </c>
      <c r="L979" s="5">
        <f>INDEX(data,MATCH($D979,prod,0),MATCH(L$1,header,0))</f>
        <v>11.95</v>
      </c>
      <c r="M979" s="5">
        <f t="shared" si="30"/>
        <v>59.75</v>
      </c>
      <c r="N979" t="str">
        <f t="shared" si="31"/>
        <v>Robusta</v>
      </c>
      <c r="O979" t="str" cm="1">
        <f t="array" ref="O979">_xlfn.IFS(J979="M","MEDIUM",J979="D","DARK",J979="L","LIGHT")</f>
        <v>LIGHT</v>
      </c>
      <c r="P979" t="str">
        <f>_xlfn.XLOOKUP(cofee_orders_table[[#This Row],[Customer ID]],customers!$A$2:$A$1001,customers!$I$2:$I$1001,,0)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INDEX(data,MATCH($D980,prod,0),MATCH(I$1,header,0))</f>
        <v>Ara</v>
      </c>
      <c r="J980" t="str">
        <f>INDEX(data,MATCH($D980,prod,0),MATCH(J$1,header,0))</f>
        <v>L</v>
      </c>
      <c r="K980" s="4">
        <f>INDEX(data,MATCH($D980,prod,0),MATCH(K$1,header,0))</f>
        <v>0.5</v>
      </c>
      <c r="L980" s="5">
        <f>INDEX(data,MATCH($D980,prod,0),MATCH(L$1,header,0))</f>
        <v>7.77</v>
      </c>
      <c r="M980" s="5">
        <f t="shared" si="30"/>
        <v>23.31</v>
      </c>
      <c r="N980" t="str">
        <f t="shared" si="31"/>
        <v>Arabica</v>
      </c>
      <c r="O980" t="str" cm="1">
        <f t="array" ref="O980">_xlfn.IFS(J980="M","MEDIUM",J980="D","DARK",J980="L","LIGHT")</f>
        <v>LIGHT</v>
      </c>
      <c r="P980" t="str">
        <f>_xlfn.XLOOKUP(cofee_orders_table[[#This Row],[Customer ID]],customers!$A$2:$A$1001,customers!$I$2:$I$1001,,0)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INDEX(data,MATCH($D981,prod,0),MATCH(I$1,header,0))</f>
        <v>Rob</v>
      </c>
      <c r="J981" t="str">
        <f>INDEX(data,MATCH($D981,prod,0),MATCH(J$1,header,0))</f>
        <v>D</v>
      </c>
      <c r="K981" s="4">
        <f>INDEX(data,MATCH($D981,prod,0),MATCH(K$1,header,0))</f>
        <v>0.5</v>
      </c>
      <c r="L981" s="5">
        <f>INDEX(data,MATCH($D981,prod,0),MATCH(L$1,header,0))</f>
        <v>5.3699999999999992</v>
      </c>
      <c r="M981" s="5">
        <f t="shared" si="30"/>
        <v>10.739999999999998</v>
      </c>
      <c r="N981" t="str">
        <f t="shared" si="31"/>
        <v>Robusta</v>
      </c>
      <c r="O981" t="str" cm="1">
        <f t="array" ref="O981">_xlfn.IFS(J981="M","MEDIUM",J981="D","DARK",J981="L","LIGHT")</f>
        <v>DARK</v>
      </c>
      <c r="P981" t="str">
        <f>_xlfn.XLOOKUP(cofee_orders_table[[#This Row],[Customer ID]],customers!$A$2:$A$1001,customers!$I$2:$I$1001,,0)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INDEX(data,MATCH($D982,prod,0),MATCH(I$1,header,0))</f>
        <v>Exc</v>
      </c>
      <c r="J982" t="str">
        <f>INDEX(data,MATCH($D982,prod,0),MATCH(J$1,header,0))</f>
        <v>D</v>
      </c>
      <c r="K982" s="4">
        <f>INDEX(data,MATCH($D982,prod,0),MATCH(K$1,header,0))</f>
        <v>2.5</v>
      </c>
      <c r="L982" s="5">
        <f>INDEX(data,MATCH($D982,prod,0),MATCH(L$1,header,0))</f>
        <v>27.945</v>
      </c>
      <c r="M982" s="5">
        <f t="shared" si="30"/>
        <v>167.67000000000002</v>
      </c>
      <c r="N982" t="str">
        <f t="shared" si="31"/>
        <v>Excelsa</v>
      </c>
      <c r="O982" t="str" cm="1">
        <f t="array" ref="O982">_xlfn.IFS(J982="M","MEDIUM",J982="D","DARK",J982="L","LIGHT")</f>
        <v>DARK</v>
      </c>
      <c r="P982" t="str">
        <f>_xlfn.XLOOKUP(cofee_orders_table[[#This Row],[Customer ID]],customers!$A$2:$A$1001,customers!$I$2:$I$1001,,0)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INDEX(data,MATCH($D983,prod,0),MATCH(I$1,header,0))</f>
        <v>Exc</v>
      </c>
      <c r="J983" t="str">
        <f>INDEX(data,MATCH($D983,prod,0),MATCH(J$1,header,0))</f>
        <v>D</v>
      </c>
      <c r="K983" s="4">
        <f>INDEX(data,MATCH($D983,prod,0),MATCH(K$1,header,0))</f>
        <v>0.2</v>
      </c>
      <c r="L983" s="5">
        <f>INDEX(data,MATCH($D983,prod,0),MATCH(L$1,header,0))</f>
        <v>3.645</v>
      </c>
      <c r="M983" s="5">
        <f t="shared" si="30"/>
        <v>21.87</v>
      </c>
      <c r="N983" t="str">
        <f t="shared" si="31"/>
        <v>Excelsa</v>
      </c>
      <c r="O983" t="str" cm="1">
        <f t="array" ref="O983">_xlfn.IFS(J983="M","MEDIUM",J983="D","DARK",J983="L","LIGHT")</f>
        <v>DARK</v>
      </c>
      <c r="P983" t="str">
        <f>_xlfn.XLOOKUP(cofee_orders_table[[#This Row],[Customer ID]],customers!$A$2:$A$1001,customers!$I$2:$I$1001,,0)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INDEX(data,MATCH($D984,prod,0),MATCH(I$1,header,0))</f>
        <v>Rob</v>
      </c>
      <c r="J984" t="str">
        <f>INDEX(data,MATCH($D984,prod,0),MATCH(J$1,header,0))</f>
        <v>L</v>
      </c>
      <c r="K984" s="4">
        <f>INDEX(data,MATCH($D984,prod,0),MATCH(K$1,header,0))</f>
        <v>1</v>
      </c>
      <c r="L984" s="5">
        <f>INDEX(data,MATCH($D984,prod,0),MATCH(L$1,header,0))</f>
        <v>11.95</v>
      </c>
      <c r="M984" s="5">
        <f t="shared" si="30"/>
        <v>23.9</v>
      </c>
      <c r="N984" t="str">
        <f t="shared" si="31"/>
        <v>Robusta</v>
      </c>
      <c r="O984" t="str" cm="1">
        <f t="array" ref="O984">_xlfn.IFS(J984="M","MEDIUM",J984="D","DARK",J984="L","LIGHT")</f>
        <v>LIGHT</v>
      </c>
      <c r="P984" t="str">
        <f>_xlfn.XLOOKUP(cofee_orders_table[[#This Row],[Customer ID]],customers!$A$2:$A$1001,customers!$I$2:$I$1001,,0)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INDEX(data,MATCH($D985,prod,0),MATCH(I$1,header,0))</f>
        <v>Ara</v>
      </c>
      <c r="J985" t="str">
        <f>INDEX(data,MATCH($D985,prod,0),MATCH(J$1,header,0))</f>
        <v>M</v>
      </c>
      <c r="K985" s="4">
        <f>INDEX(data,MATCH($D985,prod,0),MATCH(K$1,header,0))</f>
        <v>0.2</v>
      </c>
      <c r="L985" s="5">
        <f>INDEX(data,MATCH($D985,prod,0),MATCH(L$1,header,0))</f>
        <v>3.375</v>
      </c>
      <c r="M985" s="5">
        <f t="shared" si="30"/>
        <v>6.75</v>
      </c>
      <c r="N985" t="str">
        <f t="shared" si="31"/>
        <v>Arabica</v>
      </c>
      <c r="O985" t="str" cm="1">
        <f t="array" ref="O985">_xlfn.IFS(J985="M","MEDIUM",J985="D","DARK",J985="L","LIGHT")</f>
        <v>MEDIUM</v>
      </c>
      <c r="P985" t="str">
        <f>_xlfn.XLOOKUP(cofee_orders_table[[#This Row],[Customer ID]],customers!$A$2:$A$1001,customers!$I$2:$I$1001,,0)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INDEX(data,MATCH($D986,prod,0),MATCH(I$1,header,0))</f>
        <v>Exc</v>
      </c>
      <c r="J986" t="str">
        <f>INDEX(data,MATCH($D986,prod,0),MATCH(J$1,header,0))</f>
        <v>M</v>
      </c>
      <c r="K986" s="4">
        <f>INDEX(data,MATCH($D986,prod,0),MATCH(K$1,header,0))</f>
        <v>2.5</v>
      </c>
      <c r="L986" s="5">
        <f>INDEX(data,MATCH($D986,prod,0),MATCH(L$1,header,0))</f>
        <v>31.624999999999996</v>
      </c>
      <c r="M986" s="5">
        <f t="shared" si="30"/>
        <v>31.624999999999996</v>
      </c>
      <c r="N986" t="str">
        <f t="shared" si="31"/>
        <v>Excelsa</v>
      </c>
      <c r="O986" t="str" cm="1">
        <f t="array" ref="O986">_xlfn.IFS(J986="M","MEDIUM",J986="D","DARK",J986="L","LIGHT")</f>
        <v>MEDIUM</v>
      </c>
      <c r="P986" t="str">
        <f>_xlfn.XLOOKUP(cofee_orders_table[[#This Row],[Customer ID]],customers!$A$2:$A$1001,customers!$I$2:$I$1001,,0)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INDEX(data,MATCH($D987,prod,0),MATCH(I$1,header,0))</f>
        <v>Rob</v>
      </c>
      <c r="J987" t="str">
        <f>INDEX(data,MATCH($D987,prod,0),MATCH(J$1,header,0))</f>
        <v>L</v>
      </c>
      <c r="K987" s="4">
        <f>INDEX(data,MATCH($D987,prod,0),MATCH(K$1,header,0))</f>
        <v>1</v>
      </c>
      <c r="L987" s="5">
        <f>INDEX(data,MATCH($D987,prod,0),MATCH(L$1,header,0))</f>
        <v>11.95</v>
      </c>
      <c r="M987" s="5">
        <f t="shared" si="30"/>
        <v>47.8</v>
      </c>
      <c r="N987" t="str">
        <f t="shared" si="31"/>
        <v>Robusta</v>
      </c>
      <c r="O987" t="str" cm="1">
        <f t="array" ref="O987">_xlfn.IFS(J987="M","MEDIUM",J987="D","DARK",J987="L","LIGHT")</f>
        <v>LIGHT</v>
      </c>
      <c r="P987" t="str">
        <f>_xlfn.XLOOKUP(cofee_orders_table[[#This Row],[Customer ID]],customers!$A$2:$A$1001,customers!$I$2:$I$1001,,0)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INDEX(data,MATCH($D988,prod,0),MATCH(I$1,header,0))</f>
        <v>Lib</v>
      </c>
      <c r="J988" t="str">
        <f>INDEX(data,MATCH($D988,prod,0),MATCH(J$1,header,0))</f>
        <v>M</v>
      </c>
      <c r="K988" s="4">
        <f>INDEX(data,MATCH($D988,prod,0),MATCH(K$1,header,0))</f>
        <v>2.5</v>
      </c>
      <c r="L988" s="5">
        <f>INDEX(data,MATCH($D988,prod,0),MATCH(L$1,header,0))</f>
        <v>33.464999999999996</v>
      </c>
      <c r="M988" s="5">
        <f t="shared" si="30"/>
        <v>33.464999999999996</v>
      </c>
      <c r="N988" t="str">
        <f t="shared" si="31"/>
        <v>Liberica</v>
      </c>
      <c r="O988" t="str" cm="1">
        <f t="array" ref="O988">_xlfn.IFS(J988="M","MEDIUM",J988="D","DARK",J988="L","LIGHT")</f>
        <v>MEDIUM</v>
      </c>
      <c r="P988" t="str">
        <f>_xlfn.XLOOKUP(cofee_orders_table[[#This Row],[Customer ID]],customers!$A$2:$A$1001,customers!$I$2:$I$1001,,0)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INDEX(data,MATCH($D989,prod,0),MATCH(I$1,header,0))</f>
        <v>Ara</v>
      </c>
      <c r="J989" t="str">
        <f>INDEX(data,MATCH($D989,prod,0),MATCH(J$1,header,0))</f>
        <v>D</v>
      </c>
      <c r="K989" s="4">
        <f>INDEX(data,MATCH($D989,prod,0),MATCH(K$1,header,0))</f>
        <v>0.5</v>
      </c>
      <c r="L989" s="5">
        <f>INDEX(data,MATCH($D989,prod,0),MATCH(L$1,header,0))</f>
        <v>5.97</v>
      </c>
      <c r="M989" s="5">
        <f t="shared" si="30"/>
        <v>29.849999999999998</v>
      </c>
      <c r="N989" t="str">
        <f t="shared" si="31"/>
        <v>Arabica</v>
      </c>
      <c r="O989" t="str" cm="1">
        <f t="array" ref="O989">_xlfn.IFS(J989="M","MEDIUM",J989="D","DARK",J989="L","LIGHT")</f>
        <v>DARK</v>
      </c>
      <c r="P989" t="str">
        <f>_xlfn.XLOOKUP(cofee_orders_table[[#This Row],[Customer ID]],customers!$A$2:$A$1001,customers!$I$2:$I$1001,,0)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INDEX(data,MATCH($D990,prod,0),MATCH(I$1,header,0))</f>
        <v>Rob</v>
      </c>
      <c r="J990" t="str">
        <f>INDEX(data,MATCH($D990,prod,0),MATCH(J$1,header,0))</f>
        <v>M</v>
      </c>
      <c r="K990" s="4">
        <f>INDEX(data,MATCH($D990,prod,0),MATCH(K$1,header,0))</f>
        <v>1</v>
      </c>
      <c r="L990" s="5">
        <f>INDEX(data,MATCH($D990,prod,0),MATCH(L$1,header,0))</f>
        <v>9.9499999999999993</v>
      </c>
      <c r="M990" s="5">
        <f t="shared" si="30"/>
        <v>29.849999999999998</v>
      </c>
      <c r="N990" t="str">
        <f t="shared" si="31"/>
        <v>Robusta</v>
      </c>
      <c r="O990" t="str" cm="1">
        <f t="array" ref="O990">_xlfn.IFS(J990="M","MEDIUM",J990="D","DARK",J990="L","LIGHT")</f>
        <v>MEDIUM</v>
      </c>
      <c r="P990" t="str">
        <f>_xlfn.XLOOKUP(cofee_orders_table[[#This Row],[Customer ID]],customers!$A$2:$A$1001,customers!$I$2:$I$1001,,0)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INDEX(data,MATCH($D991,prod,0),MATCH(I$1,header,0))</f>
        <v>Ara</v>
      </c>
      <c r="J991" t="str">
        <f>INDEX(data,MATCH($D991,prod,0),MATCH(J$1,header,0))</f>
        <v>M</v>
      </c>
      <c r="K991" s="4">
        <f>INDEX(data,MATCH($D991,prod,0),MATCH(K$1,header,0))</f>
        <v>2.5</v>
      </c>
      <c r="L991" s="5">
        <f>INDEX(data,MATCH($D991,prod,0),MATCH(L$1,header,0))</f>
        <v>25.874999999999996</v>
      </c>
      <c r="M991" s="5">
        <f t="shared" si="30"/>
        <v>155.24999999999997</v>
      </c>
      <c r="N991" t="str">
        <f t="shared" si="31"/>
        <v>Arabica</v>
      </c>
      <c r="O991" t="str" cm="1">
        <f t="array" ref="O991">_xlfn.IFS(J991="M","MEDIUM",J991="D","DARK",J991="L","LIGHT")</f>
        <v>MEDIUM</v>
      </c>
      <c r="P991" t="str">
        <f>_xlfn.XLOOKUP(cofee_orders_table[[#This Row],[Customer ID]],customers!$A$2:$A$1001,customers!$I$2:$I$1001,,0)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INDEX(data,MATCH($D992,prod,0),MATCH(I$1,header,0))</f>
        <v>Exc</v>
      </c>
      <c r="J992" t="str">
        <f>INDEX(data,MATCH($D992,prod,0),MATCH(J$1,header,0))</f>
        <v>D</v>
      </c>
      <c r="K992" s="4">
        <f>INDEX(data,MATCH($D992,prod,0),MATCH(K$1,header,0))</f>
        <v>0.2</v>
      </c>
      <c r="L992" s="5">
        <f>INDEX(data,MATCH($D992,prod,0),MATCH(L$1,header,0))</f>
        <v>3.645</v>
      </c>
      <c r="M992" s="5">
        <f t="shared" si="30"/>
        <v>18.225000000000001</v>
      </c>
      <c r="N992" t="str">
        <f t="shared" si="31"/>
        <v>Excelsa</v>
      </c>
      <c r="O992" t="str" cm="1">
        <f t="array" ref="O992">_xlfn.IFS(J992="M","MEDIUM",J992="D","DARK",J992="L","LIGHT")</f>
        <v>DARK</v>
      </c>
      <c r="P992" t="str">
        <f>_xlfn.XLOOKUP(cofee_orders_table[[#This Row],[Customer ID]],customers!$A$2:$A$1001,customers!$I$2:$I$1001,,0)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INDEX(data,MATCH($D993,prod,0),MATCH(I$1,header,0))</f>
        <v>Lib</v>
      </c>
      <c r="J993" t="str">
        <f>INDEX(data,MATCH($D993,prod,0),MATCH(J$1,header,0))</f>
        <v>D</v>
      </c>
      <c r="K993" s="4">
        <f>INDEX(data,MATCH($D993,prod,0),MATCH(K$1,header,0))</f>
        <v>0.5</v>
      </c>
      <c r="L993" s="5">
        <f>INDEX(data,MATCH($D993,prod,0),MATCH(L$1,header,0))</f>
        <v>7.77</v>
      </c>
      <c r="M993" s="5">
        <f t="shared" si="30"/>
        <v>15.54</v>
      </c>
      <c r="N993" t="str">
        <f t="shared" si="31"/>
        <v>Liberica</v>
      </c>
      <c r="O993" t="str" cm="1">
        <f t="array" ref="O993">_xlfn.IFS(J993="M","MEDIUM",J993="D","DARK",J993="L","LIGHT")</f>
        <v>DARK</v>
      </c>
      <c r="P993" t="str">
        <f>_xlfn.XLOOKUP(cofee_orders_table[[#This Row],[Customer ID]],customers!$A$2:$A$1001,customers!$I$2:$I$1001,,0)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INDEX(data,MATCH($D994,prod,0),MATCH(I$1,header,0))</f>
        <v>Lib</v>
      </c>
      <c r="J994" t="str">
        <f>INDEX(data,MATCH($D994,prod,0),MATCH(J$1,header,0))</f>
        <v>L</v>
      </c>
      <c r="K994" s="4">
        <f>INDEX(data,MATCH($D994,prod,0),MATCH(K$1,header,0))</f>
        <v>2.5</v>
      </c>
      <c r="L994" s="5">
        <f>INDEX(data,MATCH($D994,prod,0),MATCH(L$1,header,0))</f>
        <v>36.454999999999998</v>
      </c>
      <c r="M994" s="5">
        <f t="shared" si="30"/>
        <v>109.36499999999999</v>
      </c>
      <c r="N994" t="str">
        <f t="shared" si="31"/>
        <v>Liberica</v>
      </c>
      <c r="O994" t="str" cm="1">
        <f t="array" ref="O994">_xlfn.IFS(J994="M","MEDIUM",J994="D","DARK",J994="L","LIGHT")</f>
        <v>LIGHT</v>
      </c>
      <c r="P994" t="str">
        <f>_xlfn.XLOOKUP(cofee_orders_table[[#This Row],[Customer ID]],customers!$A$2:$A$1001,customers!$I$2:$I$1001,,0)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INDEX(data,MATCH($D995,prod,0),MATCH(I$1,header,0))</f>
        <v>Ara</v>
      </c>
      <c r="J995" t="str">
        <f>INDEX(data,MATCH($D995,prod,0),MATCH(J$1,header,0))</f>
        <v>L</v>
      </c>
      <c r="K995" s="4">
        <f>INDEX(data,MATCH($D995,prod,0),MATCH(K$1,header,0))</f>
        <v>1</v>
      </c>
      <c r="L995" s="5">
        <f>INDEX(data,MATCH($D995,prod,0),MATCH(L$1,header,0))</f>
        <v>12.95</v>
      </c>
      <c r="M995" s="5">
        <f t="shared" si="30"/>
        <v>77.699999999999989</v>
      </c>
      <c r="N995" t="str">
        <f t="shared" si="31"/>
        <v>Arabica</v>
      </c>
      <c r="O995" t="str" cm="1">
        <f t="array" ref="O995">_xlfn.IFS(J995="M","MEDIUM",J995="D","DARK",J995="L","LIGHT")</f>
        <v>LIGHT</v>
      </c>
      <c r="P995" t="str">
        <f>_xlfn.XLOOKUP(cofee_orders_table[[#This Row],[Customer ID]],customers!$A$2:$A$1001,customers!$I$2:$I$1001,,0)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INDEX(data,MATCH($D996,prod,0),MATCH(I$1,header,0))</f>
        <v>Ara</v>
      </c>
      <c r="J996" t="str">
        <f>INDEX(data,MATCH($D996,prod,0),MATCH(J$1,header,0))</f>
        <v>D</v>
      </c>
      <c r="K996" s="4">
        <f>INDEX(data,MATCH($D996,prod,0),MATCH(K$1,header,0))</f>
        <v>0.2</v>
      </c>
      <c r="L996" s="5">
        <f>INDEX(data,MATCH($D996,prod,0),MATCH(L$1,header,0))</f>
        <v>2.9849999999999999</v>
      </c>
      <c r="M996" s="5">
        <f t="shared" si="30"/>
        <v>8.9550000000000001</v>
      </c>
      <c r="N996" t="str">
        <f t="shared" si="31"/>
        <v>Arabica</v>
      </c>
      <c r="O996" t="str" cm="1">
        <f t="array" ref="O996">_xlfn.IFS(J996="M","MEDIUM",J996="D","DARK",J996="L","LIGHT")</f>
        <v>DARK</v>
      </c>
      <c r="P996" t="str">
        <f>_xlfn.XLOOKUP(cofee_orders_table[[#This Row],[Customer ID]],customers!$A$2:$A$1001,customers!$I$2:$I$1001,,0)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INDEX(data,MATCH($D997,prod,0),MATCH(I$1,header,0))</f>
        <v>Rob</v>
      </c>
      <c r="J997" t="str">
        <f>INDEX(data,MATCH($D997,prod,0),MATCH(J$1,header,0))</f>
        <v>L</v>
      </c>
      <c r="K997" s="4">
        <f>INDEX(data,MATCH($D997,prod,0),MATCH(K$1,header,0))</f>
        <v>2.5</v>
      </c>
      <c r="L997" s="5">
        <f>INDEX(data,MATCH($D997,prod,0),MATCH(L$1,header,0))</f>
        <v>27.484999999999996</v>
      </c>
      <c r="M997" s="5">
        <f t="shared" si="30"/>
        <v>27.484999999999996</v>
      </c>
      <c r="N997" t="str">
        <f t="shared" si="31"/>
        <v>Robusta</v>
      </c>
      <c r="O997" t="str" cm="1">
        <f t="array" ref="O997">_xlfn.IFS(J997="M","MEDIUM",J997="D","DARK",J997="L","LIGHT")</f>
        <v>LIGHT</v>
      </c>
      <c r="P997" t="str">
        <f>_xlfn.XLOOKUP(cofee_orders_table[[#This Row],[Customer ID]],customers!$A$2:$A$1001,customers!$I$2:$I$1001,,0)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INDEX(data,MATCH($D998,prod,0),MATCH(I$1,header,0))</f>
        <v>Rob</v>
      </c>
      <c r="J998" t="str">
        <f>INDEX(data,MATCH($D998,prod,0),MATCH(J$1,header,0))</f>
        <v>M</v>
      </c>
      <c r="K998" s="4">
        <f>INDEX(data,MATCH($D998,prod,0),MATCH(K$1,header,0))</f>
        <v>0.5</v>
      </c>
      <c r="L998" s="5">
        <f>INDEX(data,MATCH($D998,prod,0),MATCH(L$1,header,0))</f>
        <v>5.97</v>
      </c>
      <c r="M998" s="5">
        <f t="shared" si="30"/>
        <v>29.849999999999998</v>
      </c>
      <c r="N998" t="str">
        <f t="shared" si="31"/>
        <v>Robusta</v>
      </c>
      <c r="O998" t="str" cm="1">
        <f t="array" ref="O998">_xlfn.IFS(J998="M","MEDIUM",J998="D","DARK",J998="L","LIGHT")</f>
        <v>MEDIUM</v>
      </c>
      <c r="P998" t="str">
        <f>_xlfn.XLOOKUP(cofee_orders_table[[#This Row],[Customer ID]],customers!$A$2:$A$1001,customers!$I$2:$I$1001,,0)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INDEX(data,MATCH($D999,prod,0),MATCH(I$1,header,0))</f>
        <v>Ara</v>
      </c>
      <c r="J999" t="str">
        <f>INDEX(data,MATCH($D999,prod,0),MATCH(J$1,header,0))</f>
        <v>M</v>
      </c>
      <c r="K999" s="4">
        <f>INDEX(data,MATCH($D999,prod,0),MATCH(K$1,header,0))</f>
        <v>0.5</v>
      </c>
      <c r="L999" s="5">
        <f>INDEX(data,MATCH($D999,prod,0),MATCH(L$1,header,0))</f>
        <v>6.75</v>
      </c>
      <c r="M999" s="5">
        <f t="shared" si="30"/>
        <v>27</v>
      </c>
      <c r="N999" t="str">
        <f t="shared" si="31"/>
        <v>Arabica</v>
      </c>
      <c r="O999" t="str" cm="1">
        <f t="array" ref="O999">_xlfn.IFS(J999="M","MEDIUM",J999="D","DARK",J999="L","LIGHT")</f>
        <v>MEDIUM</v>
      </c>
      <c r="P999" t="str">
        <f>_xlfn.XLOOKUP(cofee_orders_table[[#This Row],[Customer ID]],customers!$A$2:$A$1001,customers!$I$2:$I$1001,,0)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INDEX(data,MATCH($D1000,prod,0),MATCH(I$1,header,0))</f>
        <v>Ara</v>
      </c>
      <c r="J1000" t="str">
        <f>INDEX(data,MATCH($D1000,prod,0),MATCH(J$1,header,0))</f>
        <v>D</v>
      </c>
      <c r="K1000" s="4">
        <f>INDEX(data,MATCH($D1000,prod,0),MATCH(K$1,header,0))</f>
        <v>1</v>
      </c>
      <c r="L1000" s="5">
        <f>INDEX(data,MATCH($D1000,prod,0),MATCH(L$1,header,0))</f>
        <v>9.9499999999999993</v>
      </c>
      <c r="M1000" s="5">
        <f t="shared" si="30"/>
        <v>9.9499999999999993</v>
      </c>
      <c r="N1000" t="str">
        <f t="shared" si="31"/>
        <v>Arabica</v>
      </c>
      <c r="O1000" t="str" cm="1">
        <f t="array" ref="O1000">_xlfn.IFS(J1000="M","MEDIUM",J1000="D","DARK",J1000="L","LIGHT")</f>
        <v>DARK</v>
      </c>
      <c r="P1000" t="str">
        <f>_xlfn.XLOOKUP(cofee_orders_table[[#This Row],[Customer ID]],customers!$A$2:$A$1001,customers!$I$2:$I$1001,,0)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INDEX(data,MATCH($D1001,prod,0),MATCH(I$1,header,0))</f>
        <v>Exc</v>
      </c>
      <c r="J1001" t="str">
        <f>INDEX(data,MATCH($D1001,prod,0),MATCH(J$1,header,0))</f>
        <v>M</v>
      </c>
      <c r="K1001" s="4">
        <f>INDEX(data,MATCH($D1001,prod,0),MATCH(K$1,header,0))</f>
        <v>0.2</v>
      </c>
      <c r="L1001" s="5">
        <f>INDEX(data,MATCH($D1001,prod,0),MATCH(L$1,header,0))</f>
        <v>4.125</v>
      </c>
      <c r="M1001" s="5">
        <f t="shared" si="30"/>
        <v>12.375</v>
      </c>
      <c r="N1001" t="str">
        <f t="shared" si="31"/>
        <v>Excelsa</v>
      </c>
      <c r="O1001" t="str" cm="1">
        <f t="array" ref="O1001">_xlfn.IFS(J1001="M","MEDIUM",J1001="D","DARK",J1001="L","LIGHT")</f>
        <v>MEDIUM</v>
      </c>
      <c r="P1001" t="str">
        <f>_xlfn.XLOOKUP(cofee_orders_table[[#This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81"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sqref="A1:G1"/>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Dashboard</vt:lpstr>
      <vt:lpstr>Total_Sales</vt:lpstr>
      <vt:lpstr>country_barchart</vt:lpstr>
      <vt:lpstr>Top 5 customers</vt:lpstr>
      <vt:lpstr>orders</vt:lpstr>
      <vt:lpstr>customers</vt:lpstr>
      <vt:lpstr>products</vt:lpstr>
      <vt:lpstr>data</vt:lpstr>
      <vt:lpstr>header</vt:lpstr>
      <vt:lpstr>prod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Anand K</cp:lastModifiedBy>
  <cp:revision/>
  <dcterms:created xsi:type="dcterms:W3CDTF">2022-11-26T09:51:45Z</dcterms:created>
  <dcterms:modified xsi:type="dcterms:W3CDTF">2024-08-18T17:25:40Z</dcterms:modified>
  <cp:category/>
  <cp:contentStatus/>
</cp:coreProperties>
</file>