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intan/Documents/"/>
    </mc:Choice>
  </mc:AlternateContent>
  <xr:revisionPtr revIDLastSave="0" documentId="8_{709FCAF6-884C-C541-B3D7-9F3ED8C2347F}" xr6:coauthVersionLast="45" xr6:coauthVersionMax="45" xr10:uidLastSave="{00000000-0000-0000-0000-000000000000}"/>
  <bookViews>
    <workbookView xWindow="0" yWindow="460" windowWidth="17040" windowHeight="14640" xr2:uid="{00000000-000D-0000-FFFF-FFFF00000000}"/>
  </bookViews>
  <sheets>
    <sheet name="Kickstarter" sheetId="1" r:id="rId1"/>
    <sheet name="Category" sheetId="5" r:id="rId2"/>
    <sheet name="Sub-Category" sheetId="6" r:id="rId3"/>
    <sheet name="Outcome Based on Launch Date" sheetId="7" r:id="rId4"/>
    <sheet name="Bonus" sheetId="8" r:id="rId5"/>
    <sheet name="Statistical Analysis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9" l="1"/>
  <c r="B2" i="9" l="1"/>
  <c r="B2" i="8" l="1"/>
  <c r="M2" i="9"/>
  <c r="C13" i="8"/>
  <c r="D13" i="8"/>
  <c r="D12" i="8"/>
  <c r="D11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3" i="8"/>
  <c r="C4" i="8"/>
  <c r="C2" i="8"/>
  <c r="B10" i="8"/>
  <c r="B13" i="8"/>
  <c r="B12" i="8"/>
  <c r="B11" i="8"/>
  <c r="B9" i="8"/>
  <c r="B8" i="8"/>
  <c r="B7" i="8"/>
  <c r="B6" i="8"/>
  <c r="B5" i="8"/>
  <c r="B4" i="8"/>
  <c r="B3" i="8"/>
  <c r="F9" i="8" l="1"/>
  <c r="E11" i="8"/>
  <c r="G11" i="8" s="1"/>
  <c r="E7" i="8"/>
  <c r="F7" i="8" s="1"/>
  <c r="E3" i="8"/>
  <c r="G3" i="8" s="1"/>
  <c r="E2" i="8"/>
  <c r="F2" i="8" s="1"/>
  <c r="E10" i="8"/>
  <c r="F10" i="8" s="1"/>
  <c r="E6" i="8"/>
  <c r="G6" i="8" s="1"/>
  <c r="E13" i="8"/>
  <c r="H13" i="8" s="1"/>
  <c r="E9" i="8"/>
  <c r="H9" i="8" s="1"/>
  <c r="E5" i="8"/>
  <c r="F5" i="8" s="1"/>
  <c r="E12" i="8"/>
  <c r="F12" i="8" s="1"/>
  <c r="E8" i="8"/>
  <c r="H8" i="8" s="1"/>
  <c r="E4" i="8"/>
  <c r="G4" i="8" s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2" i="1"/>
  <c r="S3" i="1"/>
  <c r="S2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8" l="1"/>
  <c r="H3" i="8"/>
  <c r="F4" i="8"/>
  <c r="F11" i="8"/>
  <c r="G13" i="8"/>
  <c r="H2" i="8"/>
  <c r="G7" i="8"/>
  <c r="G12" i="8"/>
  <c r="F8" i="8"/>
  <c r="H4" i="8"/>
  <c r="F3" i="8"/>
  <c r="G5" i="8"/>
  <c r="H7" i="8"/>
  <c r="G2" i="8"/>
  <c r="H10" i="8"/>
  <c r="H12" i="8"/>
  <c r="H6" i="8"/>
  <c r="G10" i="8"/>
  <c r="F6" i="8"/>
  <c r="H5" i="8"/>
  <c r="F13" i="8"/>
  <c r="G9" i="8"/>
  <c r="H11" i="8"/>
</calcChain>
</file>

<file path=xl/sharedStrings.xml><?xml version="1.0" encoding="utf-8"?>
<sst xmlns="http://schemas.openxmlformats.org/spreadsheetml/2006/main" count="33055" uniqueCount="8409">
  <si>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</si>
  <si>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</si>
  <si>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</si>
  <si>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</si>
  <si>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</si>
  <si>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</si>
  <si>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</si>
  <si>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</si>
  <si>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</si>
  <si>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</si>
  <si>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</si>
  <si>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</si>
  <si>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</si>
  <si>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</si>
  <si>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</si>
  <si>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</si>
  <si>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</si>
  <si>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</si>
  <si>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</si>
  <si>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</si>
  <si>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</si>
  <si>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</si>
  <si>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</si>
  <si>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</si>
  <si>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</si>
  <si>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</si>
  <si>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</si>
  <si>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</si>
  <si>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</si>
  <si>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</si>
  <si>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</si>
  <si>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</si>
  <si>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</si>
  <si>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</si>
  <si>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</si>
  <si>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</si>
  <si>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</si>
  <si>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</si>
  <si>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</si>
  <si>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</si>
  <si>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</si>
  <si>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</si>
  <si>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</si>
  <si>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</si>
  <si>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</si>
  <si>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</si>
  <si>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</si>
  <si>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</si>
  <si>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</si>
  <si>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</si>
  <si>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</si>
  <si>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</si>
  <si>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</si>
  <si>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</si>
  <si>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</si>
  <si>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</si>
  <si>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</si>
  <si>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</si>
  <si>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</si>
  <si>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</si>
  <si>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</si>
  <si>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</si>
  <si>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</si>
  <si>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</si>
  <si>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</si>
  <si>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</si>
  <si>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</si>
  <si>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</si>
  <si>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</si>
  <si>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</si>
  <si>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</si>
  <si>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</si>
  <si>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</si>
  <si>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</si>
  <si>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</si>
  <si>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</si>
  <si>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</si>
  <si>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</si>
  <si>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</si>
  <si>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</si>
  <si>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</si>
  <si>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</si>
  <si>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</si>
  <si>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</si>
  <si>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</si>
  <si>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</si>
  <si>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</si>
  <si>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</si>
  <si>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</si>
  <si>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</si>
  <si>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</si>
  <si>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</si>
  <si>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</si>
  <si>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</si>
  <si>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</si>
  <si>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</si>
  <si>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</si>
  <si>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</si>
  <si>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</si>
  <si>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</si>
  <si>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</si>
  <si>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</si>
  <si>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</si>
  <si>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</si>
  <si>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</si>
  <si>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</si>
  <si>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</si>
  <si>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</si>
  <si>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</si>
  <si>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</si>
  <si>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</si>
  <si>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</si>
  <si>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</si>
  <si>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</si>
  <si>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</si>
  <si>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</si>
  <si>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</si>
  <si>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</si>
  <si>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</si>
  <si>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</si>
  <si>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</si>
  <si>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</si>
  <si>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</si>
  <si>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</si>
  <si>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</si>
  <si>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</si>
  <si>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</si>
  <si>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</si>
  <si>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</si>
  <si>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</si>
  <si>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</si>
  <si>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</si>
  <si>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</si>
  <si>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</si>
  <si>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</si>
  <si>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</si>
  <si>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</si>
  <si>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</si>
  <si>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</si>
  <si>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</si>
  <si>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</si>
  <si>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</si>
  <si>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</si>
  <si>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</si>
  <si>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</si>
  <si>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</si>
  <si>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</si>
  <si>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</si>
  <si>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</si>
  <si>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</si>
  <si>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</si>
  <si>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</si>
  <si>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</si>
  <si>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</si>
  <si>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</si>
  <si>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</si>
  <si>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</si>
  <si>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</si>
  <si>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</si>
  <si>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</si>
  <si>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</si>
  <si>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</si>
  <si>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</si>
  <si>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</si>
  <si>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</si>
  <si>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</si>
  <si>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</si>
  <si>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</si>
  <si>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</si>
  <si>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</si>
  <si>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</si>
  <si>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</si>
  <si>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</si>
  <si>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</si>
  <si>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</si>
  <si>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</si>
  <si>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</si>
  <si>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</si>
  <si>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</si>
  <si>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</si>
  <si>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</si>
  <si>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</si>
  <si>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</si>
  <si>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</si>
  <si>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</si>
  <si>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</si>
  <si>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</si>
  <si>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</si>
  <si>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</si>
  <si>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</si>
  <si>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</si>
  <si>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</si>
  <si>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</si>
  <si>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</si>
  <si>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</si>
  <si>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</si>
  <si>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</si>
  <si>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</si>
  <si>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</si>
  <si>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</si>
  <si>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</si>
  <si>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</si>
  <si>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</si>
  <si>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</si>
  <si>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</si>
  <si>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</si>
  <si>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</si>
  <si>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</si>
  <si>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</si>
  <si>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</si>
  <si>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</si>
  <si>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</si>
  <si>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</si>
  <si>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</si>
  <si>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</si>
  <si>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</si>
  <si>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</si>
  <si>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</si>
  <si>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</si>
  <si>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</si>
  <si>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</si>
  <si>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</si>
  <si>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</si>
  <si>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</si>
  <si>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</si>
  <si>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</si>
  <si>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</si>
  <si>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</si>
  <si>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</si>
  <si>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</si>
  <si>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</si>
  <si>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</si>
  <si>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</si>
  <si>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</si>
  <si>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</si>
  <si>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</si>
  <si>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</si>
  <si>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</si>
  <si>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</si>
  <si>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</si>
  <si>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</si>
  <si>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</si>
  <si>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</si>
  <si>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</si>
  <si>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</si>
  <si>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</si>
  <si>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</si>
  <si>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</si>
  <si>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</si>
  <si>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</si>
  <si>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</si>
  <si>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</si>
  <si>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</si>
  <si>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</si>
  <si>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</si>
  <si>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</si>
  <si>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</si>
  <si>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</si>
  <si>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</si>
  <si>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</si>
  <si>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</si>
  <si>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</si>
  <si>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</si>
  <si>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</si>
  <si>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</si>
  <si>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</si>
  <si>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</si>
  <si>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</si>
  <si>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</si>
  <si>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</si>
  <si>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</si>
  <si>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</si>
  <si>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</si>
  <si>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</si>
  <si>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</si>
  <si>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</si>
  <si>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</si>
  <si>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</si>
  <si>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</si>
  <si>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</si>
  <si>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</si>
  <si>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</si>
  <si>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</si>
  <si>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</si>
  <si>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</si>
  <si>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</si>
  <si>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</si>
  <si>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</si>
  <si>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</si>
  <si>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</si>
  <si>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</si>
  <si>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</si>
  <si>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</si>
  <si>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</si>
  <si>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</si>
  <si>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</si>
  <si>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</si>
  <si>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</si>
  <si>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</si>
  <si>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</si>
  <si>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</si>
  <si>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</si>
  <si>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</si>
  <si>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</si>
  <si>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</si>
  <si>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</si>
  <si>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</si>
  <si>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</si>
  <si>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</si>
  <si>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</si>
  <si>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</si>
  <si>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</si>
  <si>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</si>
  <si>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</si>
  <si>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</si>
  <si>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</si>
  <si>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</si>
  <si>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</si>
  <si>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</si>
  <si>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</si>
  <si>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</si>
  <si>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</si>
  <si>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</si>
  <si>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</si>
  <si>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</si>
  <si>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</si>
  <si>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</si>
  <si>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</si>
  <si>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</si>
  <si>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</si>
  <si>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</si>
  <si>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</si>
  <si>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</si>
  <si>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</si>
  <si>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</si>
  <si>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</si>
  <si>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</si>
  <si>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</si>
  <si>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</si>
  <si>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</si>
  <si>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</si>
  <si>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</si>
  <si>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</si>
  <si>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</si>
  <si>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</si>
  <si>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</si>
  <si>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</si>
  <si>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</si>
  <si>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</si>
  <si>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</si>
  <si>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</si>
  <si>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</si>
  <si>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</si>
  <si>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</si>
  <si>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</si>
  <si>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</si>
  <si>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</si>
  <si>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</si>
  <si>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</si>
  <si>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</si>
  <si>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</si>
  <si>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</si>
  <si>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</si>
  <si>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</si>
  <si>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</si>
  <si>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</si>
  <si>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</si>
  <si>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</si>
  <si>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</si>
  <si>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</si>
  <si>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</si>
  <si>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</si>
  <si>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</si>
  <si>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</si>
  <si>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</si>
  <si>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</si>
  <si>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</si>
  <si>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</si>
  <si>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</si>
  <si>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</si>
  <si>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</si>
  <si>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</si>
  <si>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</si>
  <si>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</si>
  <si>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</si>
  <si>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</si>
  <si>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</si>
  <si>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</si>
  <si>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</si>
  <si>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</si>
  <si>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</si>
  <si>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</si>
  <si>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</si>
  <si>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</si>
  <si>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</si>
  <si>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</si>
  <si>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</si>
  <si>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</si>
  <si>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</si>
  <si>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</si>
  <si>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</si>
  <si>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</si>
  <si>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</si>
  <si>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</si>
  <si>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</si>
  <si>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</si>
  <si>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</si>
  <si>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</si>
  <si>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</si>
  <si>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</si>
  <si>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</si>
  <si>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</si>
  <si>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</si>
  <si>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</si>
  <si>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</si>
  <si>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</si>
  <si>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</si>
  <si>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</si>
  <si>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</si>
  <si>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</si>
  <si>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</si>
  <si>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</si>
  <si>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</si>
  <si>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</si>
  <si>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</si>
  <si>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</si>
  <si>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</si>
  <si>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</si>
  <si>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</si>
  <si>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</si>
  <si>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</si>
  <si>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</si>
  <si>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</si>
  <si>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</si>
  <si>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</si>
  <si>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</si>
  <si>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</si>
  <si>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</si>
  <si>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</si>
  <si>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</si>
  <si>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</si>
  <si>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</si>
  <si>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</si>
  <si>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</si>
  <si>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</si>
  <si>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</si>
  <si>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</si>
  <si>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</si>
  <si>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</si>
  <si>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</si>
  <si>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</si>
  <si>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</si>
  <si>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</si>
  <si>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</si>
  <si>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</si>
  <si>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</si>
  <si>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</si>
  <si>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</si>
  <si>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</si>
  <si>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</si>
  <si>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</si>
  <si>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</si>
  <si>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</si>
  <si>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</si>
  <si>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</si>
  <si>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</si>
  <si>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</si>
  <si>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</si>
  <si>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</si>
  <si>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</si>
  <si>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</si>
  <si>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</si>
  <si>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</si>
  <si>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</si>
  <si>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</si>
  <si>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</si>
  <si>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</si>
  <si>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</si>
  <si>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</si>
  <si>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</si>
  <si>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</si>
  <si>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</si>
  <si>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</si>
  <si>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</si>
  <si>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</si>
  <si>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</si>
  <si>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</si>
  <si>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</si>
  <si>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</si>
  <si>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</si>
  <si>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</si>
  <si>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</si>
  <si>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</si>
  <si>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</si>
  <si>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</si>
  <si>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</si>
  <si>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</si>
  <si>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</si>
  <si>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</si>
  <si>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</si>
  <si>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</si>
  <si>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</si>
  <si>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</si>
  <si>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</si>
  <si>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</si>
  <si>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</si>
  <si>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</si>
  <si>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</si>
  <si>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</si>
  <si>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</si>
  <si>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</si>
  <si>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</si>
  <si>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</si>
  <si>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</si>
  <si>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</si>
  <si>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</si>
  <si>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</si>
  <si>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</si>
  <si>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</si>
  <si>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</si>
  <si>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</si>
  <si>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</si>
  <si>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</si>
  <si>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</si>
  <si>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</si>
  <si>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</si>
  <si>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</si>
  <si>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</si>
  <si>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</si>
  <si>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</si>
  <si>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</si>
  <si>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</si>
  <si>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</si>
  <si>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</si>
  <si>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</si>
  <si>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</si>
  <si>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</si>
  <si>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</si>
  <si>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</si>
  <si>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</si>
  <si>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</si>
  <si>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</si>
  <si>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</si>
  <si>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</si>
  <si>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</si>
  <si>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</si>
  <si>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</si>
  <si>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</si>
  <si>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</si>
  <si>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</si>
  <si>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</si>
  <si>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</si>
  <si>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</si>
  <si>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</si>
  <si>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</si>
  <si>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</si>
  <si>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</si>
  <si>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</si>
  <si>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</si>
  <si>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</si>
  <si>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</si>
  <si>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</si>
  <si>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</si>
  <si>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</si>
  <si>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</si>
  <si>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</si>
  <si>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</si>
  <si>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</si>
  <si>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</si>
  <si>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</si>
  <si>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</si>
  <si>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</si>
  <si>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</si>
  <si>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</si>
  <si>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</si>
  <si>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</si>
  <si>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</si>
  <si>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</si>
  <si>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</si>
  <si>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</si>
  <si>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</si>
  <si>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</si>
  <si>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</si>
  <si>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</si>
  <si>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</si>
  <si>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</si>
  <si>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</si>
  <si>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</si>
  <si>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</si>
  <si>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</si>
  <si>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</si>
  <si>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</si>
  <si>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</si>
  <si>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</si>
  <si>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</si>
  <si>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</si>
  <si>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</si>
  <si>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</si>
  <si>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</si>
  <si>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</si>
  <si>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</si>
  <si>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</si>
  <si>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</si>
  <si>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</si>
  <si>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</si>
  <si>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</si>
  <si>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</si>
  <si>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</si>
  <si>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</si>
  <si>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</si>
  <si>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</si>
  <si>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</si>
  <si>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</si>
  <si>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</si>
  <si>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</si>
  <si>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</si>
  <si>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</si>
  <si>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</si>
  <si>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</si>
  <si>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</si>
  <si>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</si>
  <si>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</si>
  <si>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</si>
  <si>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</si>
  <si>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</si>
  <si>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</si>
  <si>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</si>
  <si>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</si>
  <si>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</si>
  <si>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</si>
  <si>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</si>
  <si>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</si>
  <si>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</si>
  <si>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</si>
  <si>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</si>
  <si>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</si>
  <si>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</si>
  <si>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</si>
  <si>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</si>
  <si>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</si>
  <si>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</si>
  <si>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</si>
  <si>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</si>
  <si>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</si>
  <si>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</si>
  <si>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</si>
  <si>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</si>
  <si>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</si>
  <si>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</si>
  <si>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</si>
  <si>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</si>
  <si>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</si>
  <si>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</si>
  <si>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</si>
  <si>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</si>
  <si>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</si>
  <si>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</si>
  <si>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</si>
  <si>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</si>
  <si>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</si>
  <si>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</si>
  <si>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</si>
  <si>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</si>
  <si>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</si>
  <si>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</si>
  <si>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</si>
  <si>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</si>
  <si>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</si>
  <si>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</si>
  <si>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</si>
  <si>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</si>
  <si>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</si>
  <si>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</si>
  <si>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</si>
  <si>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</si>
  <si>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</si>
  <si>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</si>
  <si>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</si>
  <si>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</si>
  <si>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</si>
  <si>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</si>
  <si>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</si>
  <si>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</si>
  <si>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</si>
  <si>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</si>
  <si>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</si>
  <si>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</si>
  <si>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</si>
  <si>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</si>
  <si>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</si>
  <si>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</si>
  <si>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</si>
  <si>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</si>
  <si>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</si>
  <si>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</si>
  <si>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</si>
  <si>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</si>
  <si>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</si>
  <si>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</si>
  <si>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</si>
  <si>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</si>
  <si>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</si>
  <si>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</si>
  <si>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</si>
  <si>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</si>
  <si>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</si>
  <si>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</si>
  <si>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</si>
  <si>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</si>
  <si>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</si>
  <si>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</si>
  <si>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</si>
  <si>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</si>
  <si>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</si>
  <si>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</si>
  <si>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</si>
  <si>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</si>
  <si>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</si>
  <si>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</si>
  <si>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</si>
  <si>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</si>
  <si>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</si>
  <si>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</si>
  <si>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</si>
  <si>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</si>
  <si>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</si>
  <si>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</si>
  <si>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</si>
  <si>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</si>
  <si>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</si>
  <si>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</si>
  <si>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</si>
  <si>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</si>
  <si>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</si>
  <si>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</si>
  <si>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</si>
  <si>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</si>
  <si>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</si>
  <si>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</si>
  <si>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</si>
  <si>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</si>
  <si>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</si>
  <si>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</si>
  <si>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</si>
  <si>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</si>
  <si>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</si>
  <si>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</si>
  <si>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</si>
  <si>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</si>
  <si>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</si>
  <si>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</si>
  <si>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</si>
  <si>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</si>
  <si>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</si>
  <si>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</si>
  <si>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</si>
  <si>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</si>
  <si>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</si>
  <si>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</si>
  <si>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</si>
  <si>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</si>
  <si>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</si>
  <si>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</si>
  <si>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</si>
  <si>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</si>
  <si>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</si>
  <si>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</si>
  <si>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</si>
  <si>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</si>
  <si>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</si>
  <si>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</si>
  <si>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</si>
  <si>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</si>
  <si>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</si>
  <si>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</si>
  <si>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</si>
  <si>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</si>
  <si>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</si>
  <si>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</si>
  <si>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</si>
  <si>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</si>
  <si>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</si>
  <si>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</si>
  <si>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</si>
  <si>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</si>
  <si>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</si>
  <si>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</si>
  <si>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</si>
  <si>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</si>
  <si>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</si>
  <si>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</si>
  <si>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</si>
  <si>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</si>
  <si>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</si>
  <si>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</si>
  <si>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</si>
  <si>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</si>
  <si>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</si>
  <si>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</si>
  <si>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</si>
  <si>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</si>
  <si>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</si>
  <si>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</si>
  <si>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</si>
  <si>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</si>
  <si>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</si>
  <si>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</si>
  <si>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</si>
  <si>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</si>
  <si>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</si>
  <si>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</si>
  <si>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</si>
  <si>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</si>
  <si>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</si>
  <si>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</si>
  <si>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</si>
  <si>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</si>
  <si>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</si>
  <si>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</si>
  <si>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</si>
  <si>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</si>
  <si>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</si>
  <si>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</si>
  <si>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</si>
  <si>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</si>
  <si>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</si>
  <si>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</si>
  <si>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</si>
  <si>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</si>
  <si>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</si>
  <si>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</si>
  <si>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</si>
  <si>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</si>
  <si>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</si>
  <si>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</si>
  <si>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</si>
  <si>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</si>
  <si>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</si>
  <si>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</si>
  <si>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</si>
  <si>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</si>
  <si>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</si>
  <si>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</si>
  <si>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</si>
  <si>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</si>
  <si>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</si>
  <si>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</si>
  <si>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</si>
  <si>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</si>
  <si>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</si>
  <si>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</si>
  <si>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</si>
  <si>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</si>
  <si>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</si>
  <si>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</si>
  <si>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</si>
  <si>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</si>
  <si>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</si>
  <si>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</si>
  <si>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</si>
  <si>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</si>
  <si>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</si>
  <si>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</si>
  <si>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</si>
  <si>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</si>
  <si>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</si>
  <si>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</si>
  <si>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</si>
  <si>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</si>
  <si>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</si>
  <si>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</si>
  <si>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</si>
  <si>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</si>
  <si>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</si>
  <si>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</si>
  <si>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</si>
  <si>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</si>
  <si>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</si>
  <si>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</si>
  <si>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</si>
  <si>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</si>
  <si>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</si>
  <si>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</si>
  <si>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</si>
  <si>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</si>
  <si>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</si>
  <si>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</si>
  <si>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</si>
  <si>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</si>
  <si>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</si>
  <si>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</si>
  <si>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</si>
  <si>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</si>
  <si>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</si>
  <si>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</si>
  <si>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</si>
  <si>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</si>
  <si>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</si>
  <si>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</si>
  <si>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</si>
  <si>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</si>
  <si>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</si>
  <si>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</si>
  <si>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</si>
  <si>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</si>
  <si>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</si>
  <si>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</si>
  <si>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</si>
  <si>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</si>
  <si>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</si>
  <si>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</si>
  <si>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</si>
  <si>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</si>
  <si>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</si>
  <si>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</si>
  <si>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</si>
  <si>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</si>
  <si>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</si>
  <si>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</si>
  <si>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</si>
  <si>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</si>
  <si>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</si>
  <si>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</si>
  <si>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</si>
  <si>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</si>
  <si>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</si>
  <si>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</si>
  <si>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</si>
  <si>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</si>
  <si>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</si>
  <si>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</si>
  <si>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</si>
  <si>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</si>
  <si>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</si>
  <si>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</si>
  <si>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</si>
  <si>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</si>
  <si>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</si>
  <si>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</si>
  <si>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</si>
  <si>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</si>
  <si>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</si>
  <si>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</si>
  <si>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</si>
  <si>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</si>
  <si>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</si>
  <si>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</si>
  <si>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</si>
  <si>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</si>
  <si>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</si>
  <si>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</si>
  <si>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</si>
  <si>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</si>
  <si>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</si>
  <si>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</si>
  <si>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</si>
  <si>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</si>
  <si>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</si>
  <si>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</si>
  <si>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</si>
  <si>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</si>
  <si>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</si>
  <si>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</si>
  <si>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</si>
  <si>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</si>
  <si>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</si>
  <si>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</si>
  <si>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</si>
  <si>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</si>
  <si>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</si>
  <si>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</si>
  <si>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</si>
  <si>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</si>
  <si>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</si>
  <si>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</si>
  <si>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</si>
  <si>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</si>
  <si>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</si>
  <si>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</si>
  <si>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</si>
  <si>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</si>
  <si>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</si>
  <si>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</si>
  <si>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</si>
  <si>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</si>
  <si>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</si>
  <si>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</si>
  <si>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</si>
  <si>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</si>
  <si>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</si>
  <si>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</si>
  <si>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</si>
  <si>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</si>
  <si>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</si>
  <si>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</si>
  <si>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</si>
  <si>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</si>
  <si>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</si>
  <si>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</si>
  <si>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</si>
  <si>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</si>
  <si>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</si>
  <si>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</si>
  <si>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</si>
  <si>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</si>
  <si>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</si>
  <si>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</si>
  <si>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</si>
  <si>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</si>
  <si>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</si>
  <si>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</si>
  <si>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</si>
  <si>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</si>
  <si>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</si>
  <si>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</si>
  <si>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</si>
  <si>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</si>
  <si>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</si>
  <si>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</si>
  <si>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</si>
  <si>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</si>
  <si>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</si>
  <si>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</si>
  <si>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</si>
  <si>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</si>
  <si>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</si>
  <si>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</si>
  <si>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</si>
  <si>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</si>
  <si>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</si>
  <si>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</si>
  <si>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</si>
  <si>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</si>
  <si>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</si>
  <si>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</si>
  <si>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</si>
  <si>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</si>
  <si>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</si>
  <si>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</si>
  <si>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</si>
  <si>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</si>
  <si>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</si>
  <si>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</si>
  <si>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</si>
  <si>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</si>
  <si>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</si>
  <si>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</si>
  <si>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</si>
  <si>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</si>
  <si>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</si>
  <si>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</si>
  <si>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</si>
  <si>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</si>
  <si>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</si>
  <si>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</si>
  <si>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</si>
  <si>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</si>
  <si>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</si>
  <si>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</si>
  <si>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</si>
  <si>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</si>
  <si>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</si>
  <si>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</si>
  <si>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</si>
  <si>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</si>
  <si>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</si>
  <si>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</si>
  <si>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</si>
  <si>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</si>
  <si>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</si>
  <si>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</si>
  <si>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</si>
  <si>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</si>
  <si>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</si>
  <si>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</si>
  <si>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</si>
  <si>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</si>
  <si>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</si>
  <si>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</si>
  <si>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</si>
  <si>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</si>
  <si>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</si>
  <si>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</si>
  <si>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</si>
  <si>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</si>
  <si>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</si>
  <si>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</si>
  <si>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</si>
  <si>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</si>
  <si>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</si>
  <si>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</si>
  <si>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</si>
  <si>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</si>
  <si>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</si>
  <si>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</si>
  <si>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</si>
  <si>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</si>
  <si>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</si>
  <si>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</si>
  <si>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</si>
  <si>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</si>
  <si>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</si>
  <si>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</si>
  <si>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</si>
  <si>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</si>
  <si>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</si>
  <si>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</si>
  <si>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</si>
  <si>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</si>
  <si>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</si>
  <si>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</si>
  <si>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</si>
  <si>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</si>
  <si>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</si>
  <si>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</si>
  <si>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</si>
  <si>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</si>
  <si>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</si>
  <si>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</si>
  <si>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</si>
  <si>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</si>
  <si>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</si>
  <si>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</si>
  <si>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</si>
  <si>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</si>
  <si>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</si>
  <si>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</si>
  <si>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</si>
  <si>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</si>
  <si>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</si>
  <si>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</si>
  <si>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</si>
  <si>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</si>
  <si>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</si>
  <si>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</si>
  <si>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</si>
  <si>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</si>
  <si>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</si>
  <si>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</si>
  <si>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</si>
  <si>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</si>
  <si>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</si>
  <si>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</si>
  <si>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</si>
  <si>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</si>
  <si>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</si>
  <si>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</si>
  <si>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</si>
  <si>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</si>
  <si>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</si>
  <si>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</si>
  <si>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</si>
  <si>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</si>
  <si>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</si>
  <si>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</si>
  <si>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</si>
  <si>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</si>
  <si>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</si>
  <si>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</si>
  <si>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</si>
  <si>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</si>
  <si>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</si>
  <si>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</si>
  <si>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</si>
  <si>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</si>
  <si>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</si>
  <si>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</si>
  <si>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</si>
  <si>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</si>
  <si>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</si>
  <si>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</si>
  <si>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</si>
  <si>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</si>
  <si>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</si>
  <si>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</si>
  <si>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</si>
  <si>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</si>
  <si>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</si>
  <si>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</si>
  <si>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</si>
  <si>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</si>
  <si>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</si>
  <si>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</si>
  <si>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</si>
  <si>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</si>
  <si>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</si>
  <si>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</si>
  <si>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</si>
  <si>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</si>
  <si>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</si>
  <si>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</si>
  <si>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</si>
  <si>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</si>
  <si>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</si>
  <si>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</si>
  <si>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</si>
  <si>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</si>
  <si>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</si>
  <si>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</si>
  <si>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</si>
  <si>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</si>
  <si>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</si>
  <si>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</si>
  <si>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</si>
  <si>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</si>
  <si>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</si>
  <si>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</si>
  <si>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</si>
  <si>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</si>
  <si>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</si>
  <si>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</si>
  <si>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</si>
  <si>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</si>
  <si>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</si>
  <si>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</si>
  <si>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</si>
  <si>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</si>
  <si>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</si>
  <si>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</si>
  <si>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</si>
  <si>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</si>
  <si>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</si>
  <si>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</si>
  <si>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</si>
  <si>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</si>
  <si>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</si>
  <si>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</si>
  <si>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</si>
  <si>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</si>
  <si>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</si>
  <si>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</si>
  <si>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</si>
  <si>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</si>
  <si>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</si>
  <si>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</si>
  <si>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</si>
  <si>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</si>
  <si>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</si>
  <si>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</si>
  <si>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</si>
  <si>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</si>
  <si>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</si>
  <si>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</si>
  <si>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</si>
  <si>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</si>
  <si>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</si>
  <si>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</si>
  <si>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</si>
  <si>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</si>
  <si>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</si>
  <si>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</si>
  <si>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</si>
  <si>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</si>
  <si>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</si>
  <si>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</si>
  <si>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</si>
  <si>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</si>
  <si>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</si>
  <si>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</si>
  <si>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</si>
  <si>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</si>
  <si>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</si>
  <si>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</si>
  <si>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</si>
  <si>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</si>
  <si>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</si>
  <si>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</si>
  <si>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</si>
  <si>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</si>
  <si>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</si>
  <si>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</si>
  <si>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</si>
  <si>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</si>
  <si>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</si>
  <si>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</si>
  <si>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</si>
  <si>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</si>
  <si>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</si>
  <si>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</si>
  <si>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</si>
  <si>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</si>
  <si>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</si>
  <si>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</si>
  <si>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</si>
  <si>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</si>
  <si>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</si>
  <si>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</si>
  <si>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</si>
  <si>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</si>
  <si>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</si>
  <si>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</si>
  <si>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</si>
  <si>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</si>
  <si>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</si>
  <si>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</si>
  <si>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</si>
  <si>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</si>
  <si>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</si>
  <si>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</si>
  <si>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</si>
  <si>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</si>
  <si>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</si>
  <si>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</si>
  <si>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</si>
  <si>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</si>
  <si>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</si>
  <si>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</si>
  <si>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</si>
  <si>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</si>
  <si>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</si>
  <si>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</si>
  <si>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</si>
  <si>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</si>
  <si>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</si>
  <si>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</si>
  <si>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</si>
  <si>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</si>
  <si>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</si>
  <si>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</si>
  <si>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</si>
  <si>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</si>
  <si>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</si>
  <si>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</si>
  <si>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</si>
  <si>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</si>
  <si>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</si>
  <si>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</si>
  <si>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</si>
  <si>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</si>
  <si>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</si>
  <si>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</si>
  <si>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</si>
  <si>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</si>
  <si>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</si>
  <si>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</si>
  <si>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</si>
  <si>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</si>
  <si>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</si>
  <si>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</si>
  <si>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</si>
  <si>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</si>
  <si>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</si>
  <si>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</si>
  <si>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</si>
  <si>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</si>
  <si>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</si>
  <si>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</si>
  <si>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</si>
  <si>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</si>
  <si>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</si>
  <si>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</si>
  <si>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</si>
  <si>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</si>
  <si>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</si>
  <si>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</si>
  <si>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</si>
  <si>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</si>
  <si>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</si>
  <si>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</si>
  <si>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</si>
  <si>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</si>
  <si>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</si>
  <si>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</si>
  <si>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</si>
  <si>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</si>
  <si>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</si>
  <si>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</si>
  <si>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</si>
  <si>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</si>
  <si>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</si>
  <si>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</si>
  <si>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</si>
  <si>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</si>
  <si>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</si>
  <si>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</si>
  <si>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</si>
  <si>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</si>
  <si>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</si>
  <si>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</si>
  <si>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</si>
  <si>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</si>
  <si>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</si>
  <si>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</si>
  <si>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</si>
  <si>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</si>
  <si>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</si>
  <si>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</si>
  <si>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</si>
  <si>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</si>
  <si>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</si>
  <si>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</si>
  <si>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</si>
  <si>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</si>
  <si>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</si>
  <si>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</si>
  <si>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</si>
  <si>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</si>
  <si>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</si>
  <si>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</si>
  <si>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</si>
  <si>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</si>
  <si>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</si>
  <si>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</si>
  <si>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</si>
  <si>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</si>
  <si>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</si>
  <si>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</si>
  <si>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</si>
  <si>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</si>
  <si>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</si>
  <si>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</si>
  <si>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</si>
  <si>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</si>
  <si>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</si>
  <si>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</si>
  <si>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</si>
  <si>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</si>
  <si>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</si>
  <si>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</si>
  <si>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</si>
  <si>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</si>
  <si>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</si>
  <si>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</si>
  <si>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</si>
  <si>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</si>
  <si>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</si>
  <si>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</si>
  <si>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</si>
  <si>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</si>
  <si>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</si>
  <si>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</si>
  <si>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</si>
  <si>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</si>
  <si>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</si>
  <si>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</si>
  <si>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</si>
  <si>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</si>
  <si>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</si>
  <si>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</si>
  <si>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</si>
  <si>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</si>
  <si>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</si>
  <si>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</si>
  <si>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</si>
  <si>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</si>
  <si>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</si>
  <si>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</si>
  <si>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</si>
  <si>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</si>
  <si>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</si>
  <si>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</si>
  <si>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</si>
  <si>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</si>
  <si>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</si>
  <si>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</si>
  <si>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</si>
  <si>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</si>
  <si>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</si>
  <si>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</si>
  <si>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</si>
  <si>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</si>
  <si>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</si>
  <si>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</si>
  <si>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</si>
  <si>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</si>
  <si>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</si>
  <si>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</si>
  <si>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</si>
  <si>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</si>
  <si>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</si>
  <si>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</si>
  <si>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</si>
  <si>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</si>
  <si>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</si>
  <si>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</si>
  <si>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</si>
  <si>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</si>
  <si>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</si>
  <si>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</si>
  <si>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</si>
  <si>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</si>
  <si>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</si>
  <si>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</si>
  <si>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</si>
  <si>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</si>
  <si>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</si>
  <si>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</si>
  <si>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</si>
  <si>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</si>
  <si>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</si>
  <si>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</si>
  <si>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</si>
  <si>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</si>
  <si>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</si>
  <si>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</si>
  <si>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</si>
  <si>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</si>
  <si>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</si>
  <si>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</si>
  <si>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</si>
  <si>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</si>
  <si>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</si>
  <si>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</si>
  <si>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</si>
  <si>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</si>
  <si>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</si>
  <si>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</si>
  <si>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</si>
  <si>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</si>
  <si>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</si>
  <si>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</si>
  <si>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</si>
  <si>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</si>
  <si>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</si>
  <si>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</si>
  <si>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</si>
  <si>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</si>
  <si>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</si>
  <si>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</si>
  <si>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</si>
  <si>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</si>
  <si>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</si>
  <si>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</si>
  <si>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</si>
  <si>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</si>
  <si>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</si>
  <si>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</si>
  <si>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</si>
  <si>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</si>
  <si>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</si>
  <si>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</si>
  <si>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</si>
  <si>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</si>
  <si>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</si>
  <si>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</si>
  <si>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</si>
  <si>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</si>
  <si>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</si>
  <si>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</si>
  <si>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</si>
  <si>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</si>
  <si>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</si>
  <si>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</si>
  <si>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</si>
  <si>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</si>
  <si>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</si>
  <si>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</si>
  <si>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</si>
  <si>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</si>
  <si>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</si>
  <si>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</si>
  <si>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</si>
  <si>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</si>
  <si>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</si>
  <si>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</si>
  <si>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</si>
  <si>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</si>
  <si>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</si>
  <si>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</si>
  <si>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</si>
  <si>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</si>
  <si>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</si>
  <si>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</si>
  <si>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</si>
  <si>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</si>
  <si>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</si>
  <si>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</si>
  <si>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</si>
  <si>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</si>
  <si>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</si>
  <si>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</si>
  <si>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</si>
  <si>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</si>
  <si>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</si>
  <si>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</si>
  <si>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</si>
  <si>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</si>
  <si>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</si>
  <si>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</si>
  <si>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</si>
  <si>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</si>
  <si>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</si>
  <si>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</si>
  <si>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</si>
  <si>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</si>
  <si>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</si>
  <si>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</si>
  <si>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</si>
  <si>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</si>
  <si>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</si>
  <si>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</si>
  <si>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</si>
  <si>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</si>
  <si>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</si>
  <si>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</si>
  <si>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</si>
  <si>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</si>
  <si>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</si>
  <si>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</si>
  <si>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</si>
  <si>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</si>
  <si>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</si>
  <si>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</si>
  <si>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</si>
  <si>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</si>
  <si>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</si>
  <si>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</si>
  <si>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</si>
  <si>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</si>
  <si>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</si>
  <si>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</si>
  <si>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</si>
  <si>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</si>
  <si>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</si>
  <si>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</si>
  <si>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</si>
  <si>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</si>
  <si>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</si>
  <si>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</si>
  <si>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</si>
  <si>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</si>
  <si>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</si>
  <si>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</si>
  <si>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</si>
  <si>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</si>
  <si>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</si>
  <si>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</si>
  <si>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</si>
  <si>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</si>
  <si>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</si>
  <si>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</si>
  <si>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</si>
  <si>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</si>
  <si>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</si>
  <si>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</si>
  <si>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</si>
  <si>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</si>
  <si>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</si>
  <si>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</si>
  <si>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</si>
  <si>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</si>
  <si>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</si>
  <si>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</si>
  <si>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</si>
  <si>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</si>
  <si>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</si>
  <si>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</si>
  <si>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</si>
  <si>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</si>
  <si>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</si>
  <si>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</si>
  <si>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</si>
  <si>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</si>
  <si>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</si>
  <si>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</si>
  <si>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</si>
  <si>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</si>
  <si>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</si>
  <si>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</si>
  <si>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</si>
  <si>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</si>
  <si>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</si>
  <si>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</si>
  <si>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</si>
  <si>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</si>
  <si>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</si>
  <si>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</si>
  <si>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</si>
  <si>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</si>
  <si>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</si>
  <si>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</si>
  <si>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</si>
  <si>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</si>
  <si>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</si>
  <si>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</si>
  <si>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</si>
  <si>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</si>
  <si>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</si>
  <si>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</si>
  <si>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</si>
  <si>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</si>
  <si>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</si>
  <si>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</si>
  <si>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</si>
  <si>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</si>
  <si>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</si>
  <si>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</si>
  <si>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</si>
  <si>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</si>
  <si>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</si>
  <si>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</si>
  <si>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</si>
  <si>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</si>
  <si>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</si>
  <si>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</si>
  <si>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</si>
  <si>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</si>
  <si>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</si>
  <si>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</si>
  <si>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</si>
  <si>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</si>
  <si>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</si>
  <si>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</si>
  <si>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</si>
  <si>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</si>
  <si>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</si>
  <si>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</si>
  <si>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</si>
  <si>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</si>
  <si>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</si>
  <si>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</si>
  <si>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</si>
  <si>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</si>
  <si>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</si>
  <si>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</si>
  <si>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</si>
  <si>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</si>
  <si>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</si>
  <si>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</si>
  <si>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</si>
  <si>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</si>
  <si>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</si>
  <si>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</si>
  <si>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</si>
  <si>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</si>
  <si>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</si>
  <si>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</si>
  <si>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</si>
  <si>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</si>
  <si>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</si>
  <si>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</si>
  <si>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</si>
  <si>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</si>
  <si>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</si>
  <si>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</si>
  <si>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</si>
  <si>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</si>
  <si>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</si>
  <si>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</si>
  <si>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</si>
  <si>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</si>
  <si>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</si>
  <si>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</si>
  <si>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</si>
  <si>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</si>
  <si>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</si>
  <si>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</si>
  <si>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</si>
  <si>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</si>
  <si>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</si>
  <si>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</si>
  <si>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</si>
  <si>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</si>
  <si>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</si>
  <si>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</si>
  <si>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</si>
  <si>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</si>
  <si>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</si>
  <si>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</si>
  <si>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</si>
  <si>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</si>
  <si>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</si>
  <si>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</si>
  <si>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</si>
  <si>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</si>
  <si>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</si>
  <si>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</si>
  <si>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</si>
  <si>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</si>
  <si>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</si>
  <si>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</si>
  <si>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</si>
  <si>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</si>
  <si>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</si>
  <si>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</si>
  <si>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</si>
  <si>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</si>
  <si>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</si>
  <si>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</si>
  <si>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</si>
  <si>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</si>
  <si>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</si>
  <si>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</si>
  <si>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</si>
  <si>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</si>
  <si>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</si>
  <si>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</si>
  <si>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</si>
  <si>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</si>
  <si>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</si>
  <si>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</si>
  <si>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</si>
  <si>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</si>
  <si>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</si>
  <si>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</si>
  <si>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</si>
  <si>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</si>
  <si>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</si>
  <si>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</si>
  <si>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</si>
  <si>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</si>
  <si>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</si>
  <si>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</si>
  <si>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</si>
  <si>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</si>
  <si>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</si>
  <si>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</si>
  <si>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</si>
  <si>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</si>
  <si>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</si>
  <si>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</si>
  <si>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</si>
  <si>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</si>
  <si>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</si>
  <si>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</si>
  <si>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</si>
  <si>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</si>
  <si>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</si>
  <si>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</si>
  <si>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</si>
  <si>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</si>
  <si>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</si>
  <si>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</si>
  <si>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</si>
  <si>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</si>
  <si>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</si>
  <si>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</si>
  <si>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</si>
  <si>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</si>
  <si>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</si>
  <si>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</si>
  <si>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</si>
  <si>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</si>
  <si>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</si>
  <si>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</si>
  <si>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</si>
  <si>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</si>
  <si>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</si>
  <si>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</si>
  <si>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</si>
  <si>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</si>
  <si>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</si>
  <si>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</si>
  <si>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</si>
  <si>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</si>
  <si>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</si>
  <si>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</si>
  <si>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</si>
  <si>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</si>
  <si>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</si>
  <si>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</si>
  <si>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</si>
  <si>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</si>
  <si>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</si>
  <si>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</si>
  <si>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</si>
  <si>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</si>
  <si>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</si>
  <si>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</si>
  <si>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</si>
  <si>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</si>
  <si>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</si>
  <si>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</si>
  <si>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</si>
  <si>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</si>
  <si>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</si>
  <si>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</si>
  <si>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</si>
  <si>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</si>
  <si>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</si>
  <si>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</si>
  <si>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</si>
  <si>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</si>
  <si>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</si>
  <si>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</si>
  <si>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</si>
  <si>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</si>
  <si>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</si>
  <si>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</si>
  <si>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</si>
  <si>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</si>
  <si>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</si>
  <si>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</si>
  <si>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</si>
  <si>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</si>
  <si>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</si>
  <si>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</si>
  <si>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</si>
  <si>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</si>
  <si>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</si>
  <si>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</si>
  <si>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</si>
  <si>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</si>
  <si>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</si>
  <si>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</si>
  <si>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</si>
  <si>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</si>
  <si>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</si>
  <si>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</si>
  <si>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</si>
  <si>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</si>
  <si>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</si>
  <si>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</si>
  <si>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</si>
  <si>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</si>
  <si>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</si>
  <si>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</si>
  <si>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</si>
  <si>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</si>
  <si>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</si>
  <si>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</si>
  <si>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</si>
  <si>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</si>
  <si>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</si>
  <si>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</si>
  <si>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</si>
  <si>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</si>
  <si>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</si>
  <si>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</si>
  <si>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</si>
  <si>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</si>
  <si>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</si>
  <si>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</si>
  <si>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</si>
  <si>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</si>
  <si>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</si>
  <si>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</si>
  <si>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</si>
  <si>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</si>
  <si>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</si>
  <si>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</si>
  <si>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</si>
  <si>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</si>
  <si>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</si>
  <si>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</si>
  <si>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</si>
  <si>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</si>
  <si>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</si>
  <si>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</si>
  <si>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</si>
  <si>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</si>
  <si>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</si>
  <si>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</si>
  <si>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</si>
  <si>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</si>
  <si>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</si>
  <si>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</si>
  <si>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</si>
  <si>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</si>
  <si>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</si>
  <si>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</si>
  <si>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</si>
  <si>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</si>
  <si>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</si>
  <si>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</si>
  <si>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</si>
  <si>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</si>
  <si>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</si>
  <si>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</si>
  <si>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</si>
  <si>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</si>
  <si>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</si>
  <si>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</si>
  <si>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</si>
  <si>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</si>
  <si>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</si>
  <si>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</si>
  <si>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</si>
  <si>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</si>
  <si>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</si>
  <si>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</si>
  <si>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</si>
  <si>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</si>
  <si>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</si>
  <si>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</si>
  <si>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</si>
  <si>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</si>
  <si>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</si>
  <si>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</si>
  <si>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</si>
  <si>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</si>
  <si>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</si>
  <si>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</si>
  <si>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</si>
  <si>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</si>
  <si>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</si>
  <si>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</si>
  <si>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</si>
  <si>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</si>
  <si>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</si>
  <si>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</si>
  <si>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</si>
  <si>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</si>
  <si>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</si>
  <si>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</si>
  <si>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</si>
  <si>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</si>
  <si>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</si>
  <si>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</si>
  <si>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</si>
  <si>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</si>
  <si>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</si>
  <si>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</si>
  <si>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</si>
  <si>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</si>
  <si>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</si>
  <si>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</si>
  <si>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</si>
  <si>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</si>
  <si>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</si>
  <si>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</si>
  <si>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</si>
  <si>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</si>
  <si>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</si>
  <si>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</si>
  <si>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</si>
  <si>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</si>
  <si>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</si>
  <si>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</si>
  <si>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</si>
  <si>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</si>
  <si>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</si>
  <si>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</si>
  <si>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</si>
  <si>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</si>
  <si>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</si>
  <si>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</si>
  <si>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</si>
  <si>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</si>
  <si>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</si>
  <si>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</si>
  <si>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</si>
  <si>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</si>
  <si>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</si>
  <si>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</si>
  <si>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</si>
  <si>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</si>
  <si>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</si>
  <si>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</si>
  <si>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</si>
  <si>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</si>
  <si>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</si>
  <si>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</si>
  <si>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</si>
  <si>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</si>
  <si>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</si>
  <si>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</si>
  <si>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</si>
  <si>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</si>
  <si>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</si>
  <si>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</si>
  <si>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</si>
  <si>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</si>
  <si>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</si>
  <si>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</si>
  <si>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</si>
  <si>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</si>
  <si>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</si>
  <si>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</si>
  <si>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</si>
  <si>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</si>
  <si>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</si>
  <si>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</si>
  <si>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</si>
  <si>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</si>
  <si>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</si>
  <si>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</si>
  <si>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</si>
  <si>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</si>
  <si>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</si>
  <si>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</si>
  <si>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</si>
  <si>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</si>
  <si>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</si>
  <si>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</si>
  <si>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</si>
  <si>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</si>
  <si>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</si>
  <si>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</si>
  <si>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</si>
  <si>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</si>
  <si>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</si>
  <si>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</si>
  <si>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</si>
  <si>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</si>
  <si>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</si>
  <si>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</si>
  <si>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</si>
  <si>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</si>
  <si>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</si>
  <si>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</si>
  <si>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</si>
  <si>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</si>
  <si>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</si>
  <si>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</si>
  <si>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</si>
  <si>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</si>
  <si>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</si>
  <si>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</si>
  <si>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</si>
  <si>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</si>
  <si>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</si>
  <si>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</si>
  <si>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</si>
  <si>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</si>
  <si>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</si>
  <si>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</si>
  <si>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</si>
  <si>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</si>
  <si>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</si>
  <si>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</si>
  <si>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</si>
  <si>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</si>
  <si>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</si>
  <si>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</si>
  <si>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</si>
  <si>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</si>
  <si>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</si>
  <si>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</si>
  <si>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</si>
  <si>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</si>
  <si>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</si>
  <si>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</si>
  <si>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</si>
  <si>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</si>
  <si>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</si>
  <si>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</si>
  <si>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</si>
  <si>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</si>
  <si>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</si>
  <si>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</si>
  <si>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</si>
  <si>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</si>
  <si>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</si>
  <si>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</si>
  <si>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</si>
  <si>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</si>
  <si>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</si>
  <si>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</si>
  <si>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</si>
  <si>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</si>
  <si>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</si>
  <si>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</si>
  <si>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</si>
  <si>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</si>
  <si>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</si>
  <si>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</si>
  <si>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</si>
  <si>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</si>
  <si>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</si>
  <si>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</si>
  <si>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</si>
  <si>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</si>
  <si>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</si>
  <si>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</si>
  <si>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</si>
  <si>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</si>
  <si>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</si>
  <si>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</si>
  <si>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</si>
  <si>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</si>
  <si>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</si>
  <si>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</si>
  <si>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</si>
  <si>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</si>
  <si>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</si>
  <si>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</si>
  <si>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</si>
  <si>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</si>
  <si>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</si>
  <si>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</si>
  <si>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</si>
  <si>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</si>
  <si>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</si>
  <si>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</si>
  <si>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</si>
  <si>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</si>
  <si>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</si>
  <si>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</si>
  <si>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</si>
  <si>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</si>
  <si>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</si>
  <si>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</si>
  <si>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</si>
  <si>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</si>
  <si>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</si>
  <si>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</si>
  <si>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</si>
  <si>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</si>
  <si>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</si>
  <si>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</si>
  <si>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</si>
  <si>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</si>
  <si>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</si>
  <si>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</si>
  <si>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</si>
  <si>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</si>
  <si>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</si>
  <si>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</si>
  <si>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</si>
  <si>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</si>
  <si>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</si>
  <si>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</si>
  <si>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</si>
  <si>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</si>
  <si>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</si>
  <si>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</si>
  <si>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</si>
  <si>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</si>
  <si>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</si>
  <si>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</si>
  <si>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</si>
  <si>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</si>
  <si>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</si>
  <si>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</si>
  <si>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</si>
  <si>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</si>
  <si>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</si>
  <si>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</si>
  <si>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</si>
  <si>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</si>
  <si>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</si>
  <si>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</si>
  <si>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</si>
  <si>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</si>
  <si>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</si>
  <si>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</si>
  <si>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</si>
  <si>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</si>
  <si>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</si>
  <si>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</si>
  <si>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</si>
  <si>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</si>
  <si>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</si>
  <si>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</si>
  <si>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</si>
  <si>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</si>
  <si>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</si>
  <si>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</si>
  <si>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</si>
  <si>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</si>
  <si>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</si>
  <si>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</si>
  <si>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</si>
  <si>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</si>
  <si>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</si>
  <si>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</si>
  <si>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</si>
  <si>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</si>
  <si>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</si>
  <si>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</si>
  <si>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</si>
  <si>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</si>
  <si>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</si>
  <si>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</si>
  <si>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</si>
  <si>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</si>
  <si>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</si>
  <si>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</si>
  <si>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</si>
  <si>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</si>
  <si>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</si>
  <si>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</si>
  <si>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</si>
  <si>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</si>
  <si>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</si>
  <si>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</si>
  <si>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</si>
  <si>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</si>
  <si>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</si>
  <si>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</si>
  <si>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</si>
  <si>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</si>
  <si>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</si>
  <si>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</si>
  <si>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</si>
  <si>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</si>
  <si>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</si>
  <si>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</si>
  <si>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</si>
  <si>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</si>
  <si>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</si>
  <si>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</si>
  <si>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</si>
  <si>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</si>
  <si>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</si>
  <si>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</si>
  <si>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</si>
  <si>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</si>
  <si>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</si>
  <si>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</si>
  <si>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</si>
  <si>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</si>
  <si>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</si>
  <si>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</si>
  <si>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</si>
  <si>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</si>
  <si>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</si>
  <si>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</si>
  <si>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</si>
  <si>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</si>
  <si>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</si>
  <si>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</si>
  <si>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</si>
  <si>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</si>
  <si>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</si>
  <si>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</si>
  <si>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</si>
  <si>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</si>
  <si>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</si>
  <si>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</si>
  <si>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</si>
  <si>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</si>
  <si>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</si>
  <si>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</si>
  <si>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</si>
  <si>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</si>
  <si>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</si>
  <si>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</si>
  <si>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</si>
  <si>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</si>
  <si>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</si>
  <si>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</si>
  <si>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</si>
  <si>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</si>
  <si>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</si>
  <si>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</si>
  <si>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</si>
  <si>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</si>
  <si>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</si>
  <si>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</si>
  <si>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</si>
  <si>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</si>
  <si>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</si>
  <si>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</si>
  <si>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</si>
  <si>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</si>
  <si>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</si>
  <si>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</si>
  <si>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</si>
  <si>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</si>
  <si>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</si>
  <si>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</si>
  <si>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</si>
  <si>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</si>
  <si>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</si>
  <si>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</si>
  <si>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</si>
  <si>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</si>
  <si>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</si>
  <si>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</si>
  <si>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</si>
  <si>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</si>
  <si>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</si>
  <si>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</si>
  <si>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</si>
  <si>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</si>
  <si>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</si>
  <si>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</si>
  <si>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</si>
  <si>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</si>
  <si>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</si>
  <si>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</si>
  <si>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</si>
  <si>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</si>
  <si>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</si>
  <si>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</si>
  <si>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</si>
  <si>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</si>
  <si>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</si>
  <si>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</si>
  <si>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</si>
  <si>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</si>
  <si>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</si>
  <si>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</si>
  <si>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</si>
  <si>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</si>
  <si>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</si>
  <si>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</si>
  <si>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</si>
  <si>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</si>
  <si>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</si>
  <si>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</si>
  <si>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</si>
  <si>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</si>
  <si>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</si>
  <si>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</si>
  <si>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</si>
  <si>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</si>
  <si>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</si>
  <si>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</si>
  <si>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</si>
  <si>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</si>
  <si>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</si>
  <si>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</si>
  <si>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</si>
  <si>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</si>
  <si>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</si>
  <si>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</si>
  <si>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</si>
  <si>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</si>
  <si>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</si>
  <si>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</si>
  <si>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</si>
  <si>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</si>
  <si>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</si>
  <si>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</si>
  <si>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</si>
  <si>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</si>
  <si>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</si>
  <si>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</si>
  <si>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</si>
  <si>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</si>
  <si>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</si>
  <si>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</si>
  <si>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</si>
  <si>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</si>
  <si>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</si>
  <si>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</si>
  <si>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</si>
  <si>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</si>
  <si>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</si>
  <si>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</si>
  <si>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</si>
  <si>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</si>
  <si>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</si>
  <si>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</si>
  <si>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</si>
  <si>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</si>
  <si>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</si>
  <si>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</si>
  <si>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</si>
  <si>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</si>
  <si>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</si>
  <si>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</si>
  <si>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</si>
  <si>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</si>
  <si>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</si>
  <si>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</si>
  <si>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</si>
  <si>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</si>
  <si>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</si>
  <si>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</si>
  <si>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</si>
  <si>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</si>
  <si>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</si>
  <si>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</si>
  <si>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</si>
  <si>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</si>
  <si>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</si>
  <si>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</si>
  <si>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</si>
  <si>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</si>
  <si>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</si>
  <si>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</si>
  <si>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</si>
  <si>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</si>
  <si>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</si>
  <si>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</si>
  <si>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</si>
  <si>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</si>
  <si>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</si>
  <si>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</si>
  <si>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</si>
  <si>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</si>
  <si>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</si>
  <si>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</si>
  <si>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</si>
  <si>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</si>
  <si>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</si>
  <si>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</si>
  <si>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</si>
  <si>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</si>
  <si>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</si>
  <si>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</si>
  <si>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</si>
  <si>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</si>
  <si>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</si>
  <si>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</si>
  <si>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</si>
  <si>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</si>
  <si>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</si>
  <si>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</si>
  <si>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</si>
  <si>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</si>
  <si>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</si>
  <si>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</si>
  <si>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</si>
  <si>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</si>
  <si>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</si>
  <si>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</si>
  <si>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</si>
  <si>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</si>
  <si>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</si>
  <si>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</si>
  <si>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</si>
  <si>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</si>
  <si>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</si>
  <si>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</si>
  <si>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</si>
  <si>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</si>
  <si>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</si>
  <si>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</si>
  <si>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</si>
  <si>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</si>
  <si>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</si>
  <si>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</si>
  <si>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</si>
  <si>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</si>
  <si>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</si>
  <si>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</si>
  <si>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</si>
  <si>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</si>
  <si>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</si>
  <si>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</si>
  <si>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</si>
  <si>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</si>
  <si>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</si>
  <si>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</si>
  <si>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</si>
  <si>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</si>
  <si>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</si>
  <si>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</si>
  <si>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</si>
  <si>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</si>
  <si>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</si>
  <si>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</si>
  <si>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</si>
  <si>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</si>
  <si>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</si>
  <si>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</si>
  <si>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</si>
  <si>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</si>
  <si>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</si>
  <si>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</si>
  <si>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</si>
  <si>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</si>
  <si>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</si>
  <si>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</si>
  <si>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</si>
  <si>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</si>
  <si>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</si>
  <si>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</si>
  <si>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</si>
  <si>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</si>
  <si>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</si>
  <si>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</si>
  <si>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</si>
  <si>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</si>
  <si>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</si>
  <si>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</si>
  <si>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</si>
  <si>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</si>
  <si>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</si>
  <si>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</si>
  <si>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</si>
  <si>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</si>
  <si>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</si>
  <si>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</si>
  <si>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</si>
  <si>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</si>
  <si>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</si>
  <si>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</si>
  <si>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</si>
  <si>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</si>
  <si>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</si>
  <si>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</si>
  <si>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</si>
  <si>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</si>
  <si>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</si>
  <si>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</si>
  <si>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</si>
  <si>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</si>
  <si>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</si>
  <si>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</si>
  <si>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</si>
  <si>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</si>
  <si>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</si>
  <si>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</si>
  <si>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</si>
  <si>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</si>
  <si>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</si>
  <si>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</si>
  <si>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</si>
  <si>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</si>
  <si>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</si>
  <si>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</si>
  <si>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</si>
  <si>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</si>
  <si>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</si>
  <si>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</si>
  <si>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</si>
  <si>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</si>
  <si>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</si>
  <si>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</si>
  <si>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</si>
  <si>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</si>
  <si>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</si>
  <si>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</si>
  <si>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</si>
  <si>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</si>
  <si>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</si>
  <si>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</si>
  <si>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</si>
  <si>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</si>
  <si>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</si>
  <si>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</si>
  <si>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</si>
  <si>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</si>
  <si>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</si>
  <si>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</si>
  <si>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</si>
  <si>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</si>
  <si>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</si>
  <si>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</si>
  <si>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</si>
  <si>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</si>
  <si>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</si>
  <si>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</si>
  <si>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</si>
  <si>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</si>
  <si>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</si>
  <si>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</si>
  <si>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</si>
  <si>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</si>
  <si>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</si>
  <si>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</si>
  <si>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</si>
  <si>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</si>
  <si>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</si>
  <si>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</si>
  <si>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</si>
  <si>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</si>
  <si>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</si>
  <si>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</si>
  <si>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</si>
  <si>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</si>
  <si>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</si>
  <si>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</si>
  <si>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</si>
  <si>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</si>
  <si>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</si>
  <si>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</si>
  <si>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</si>
  <si>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</si>
  <si>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</si>
  <si>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</si>
  <si>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</si>
  <si>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</si>
  <si>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</si>
  <si>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</si>
  <si>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</si>
  <si>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</si>
  <si>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</si>
  <si>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</si>
  <si>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</si>
  <si>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</si>
  <si>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</si>
  <si>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</si>
  <si>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</si>
  <si>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</si>
  <si>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</si>
  <si>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</si>
  <si>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</si>
  <si>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</si>
  <si>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</si>
  <si>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</si>
  <si>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</si>
  <si>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</si>
  <si>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</si>
  <si>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</si>
  <si>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</si>
  <si>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</si>
  <si>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</si>
  <si>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</si>
  <si>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</si>
  <si>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</si>
  <si>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</si>
  <si>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</si>
  <si>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</si>
  <si>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</si>
  <si>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</si>
  <si>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</si>
  <si>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</si>
  <si>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</si>
  <si>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</si>
  <si>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</si>
  <si>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</si>
  <si>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</si>
  <si>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</si>
  <si>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</si>
  <si>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</si>
  <si>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</si>
  <si>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</si>
  <si>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</si>
  <si>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</si>
  <si>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</si>
  <si>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</si>
  <si>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</si>
  <si>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</si>
  <si>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</si>
  <si>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</si>
  <si>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</si>
  <si>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</si>
  <si>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</si>
  <si>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</si>
  <si>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</si>
  <si>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</si>
  <si>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</si>
  <si>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</si>
  <si>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</si>
  <si>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</si>
  <si>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</si>
  <si>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</si>
  <si>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</si>
  <si>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</si>
  <si>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</si>
  <si>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</si>
  <si>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</si>
  <si>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</si>
  <si>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</si>
  <si>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</si>
  <si>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</si>
  <si>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</si>
  <si>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</si>
  <si>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</si>
  <si>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</si>
  <si>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</si>
  <si>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</si>
  <si>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</si>
  <si>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</si>
  <si>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</si>
  <si>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</si>
  <si>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</si>
  <si>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</si>
  <si>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</si>
  <si>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</si>
  <si>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</si>
  <si>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</si>
  <si>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</si>
  <si>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</si>
  <si>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</si>
  <si>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</si>
  <si>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</si>
  <si>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</si>
  <si>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</si>
  <si>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</si>
  <si>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</si>
  <si>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</si>
  <si>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</si>
  <si>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</si>
  <si>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</si>
  <si>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</si>
  <si>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</si>
  <si>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</si>
  <si>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</si>
  <si>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</si>
  <si>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</si>
  <si>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</si>
  <si>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</si>
  <si>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</si>
  <si>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</si>
  <si>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</si>
  <si>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</si>
  <si>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</si>
  <si>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</si>
  <si>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</si>
  <si>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</si>
  <si>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</si>
  <si>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</si>
  <si>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</si>
  <si>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</si>
  <si>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</si>
  <si>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</si>
  <si>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</si>
  <si>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</si>
  <si>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</si>
  <si>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</si>
  <si>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</si>
  <si>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</si>
  <si>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</si>
  <si>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</si>
  <si>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</si>
  <si>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</si>
  <si>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</si>
  <si>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</si>
  <si>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</si>
  <si>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</si>
  <si>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</si>
  <si>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</si>
  <si>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</si>
  <si>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</si>
  <si>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</si>
  <si>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</si>
  <si>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</si>
  <si>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</si>
  <si>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</si>
  <si>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</si>
  <si>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</si>
  <si>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</si>
  <si>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</si>
  <si>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</si>
  <si>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</si>
  <si>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</si>
  <si>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</si>
  <si>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</si>
  <si>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</si>
  <si>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</si>
  <si>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</si>
  <si>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</si>
  <si>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</si>
  <si>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</si>
  <si>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</si>
  <si>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</si>
  <si>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</si>
  <si>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</si>
  <si>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</si>
  <si>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</si>
  <si>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</si>
  <si>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</si>
  <si>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</si>
  <si>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</si>
  <si>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</si>
  <si>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</si>
  <si>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</si>
  <si>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</si>
  <si>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</si>
  <si>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</si>
  <si>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</si>
  <si>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</si>
  <si>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</si>
  <si>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</si>
  <si>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</si>
  <si>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</si>
  <si>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</si>
  <si>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</si>
  <si>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</si>
  <si>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</si>
  <si>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</si>
  <si>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</si>
  <si>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</si>
  <si>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</si>
  <si>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</si>
  <si>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</si>
  <si>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</si>
  <si>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</si>
  <si>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</si>
  <si>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</si>
  <si>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</si>
  <si>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</si>
  <si>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</si>
  <si>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</si>
  <si>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</si>
  <si>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</si>
  <si>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</si>
  <si>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</si>
  <si>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</si>
  <si>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</si>
  <si>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</si>
  <si>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</si>
  <si>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</si>
  <si>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</si>
  <si>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</si>
  <si>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</si>
  <si>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</si>
  <si>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</si>
  <si>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</si>
  <si>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</si>
  <si>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</si>
  <si>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</si>
  <si>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</si>
  <si>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</si>
  <si>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</si>
  <si>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</si>
  <si>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</si>
  <si>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</si>
  <si>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</si>
  <si>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</si>
  <si>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</si>
  <si>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</si>
  <si>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</si>
  <si>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</si>
  <si>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</si>
  <si>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</si>
  <si>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</si>
  <si>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</si>
  <si>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</si>
  <si>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</si>
  <si>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</si>
  <si>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</si>
  <si>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</si>
  <si>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</si>
  <si>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</si>
  <si>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</si>
  <si>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</si>
  <si>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</si>
  <si>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</si>
  <si>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</si>
  <si>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</si>
  <si>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</si>
  <si>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</si>
  <si>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</si>
  <si>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</si>
  <si>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</si>
  <si>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</si>
  <si>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</si>
  <si>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</si>
  <si>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</si>
  <si>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</si>
  <si>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</si>
  <si>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</si>
  <si>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</si>
  <si>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</si>
  <si>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</si>
  <si>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</si>
  <si>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</si>
  <si>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</si>
  <si>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</si>
  <si>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</si>
  <si>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</si>
  <si>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</si>
  <si>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</si>
  <si>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</si>
  <si>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</si>
  <si>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</si>
  <si>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</si>
  <si>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</si>
  <si>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</si>
  <si>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</si>
  <si>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</si>
  <si>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</si>
  <si>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</si>
  <si>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</si>
  <si>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</si>
  <si>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</si>
  <si>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</si>
  <si>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</si>
  <si>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</si>
  <si>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</si>
  <si>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</si>
  <si>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</si>
  <si>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</si>
  <si>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</si>
  <si>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</si>
  <si>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</si>
  <si>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</si>
  <si>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</si>
  <si>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</si>
  <si>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</si>
  <si>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</si>
  <si>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</si>
  <si>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</si>
  <si>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</si>
  <si>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</si>
  <si>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</si>
  <si>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</si>
  <si>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</si>
  <si>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</si>
  <si>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</si>
  <si>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</si>
  <si>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</si>
  <si>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</si>
  <si>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</si>
  <si>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</si>
  <si>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</si>
  <si>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</si>
  <si>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</si>
  <si>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</si>
  <si>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</si>
  <si>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</si>
  <si>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</si>
  <si>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</si>
  <si>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</si>
  <si>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</si>
  <si>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</si>
  <si>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</si>
  <si>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</si>
  <si>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</si>
  <si>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</si>
  <si>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</si>
  <si>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</si>
  <si>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</si>
  <si>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</si>
  <si>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</si>
  <si>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</si>
  <si>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</si>
  <si>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</si>
  <si>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</si>
  <si>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</si>
  <si>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</si>
  <si>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</si>
  <si>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</si>
  <si>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</si>
  <si>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</si>
  <si>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</si>
  <si>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</si>
  <si>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</si>
  <si>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</si>
  <si>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</si>
  <si>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</si>
  <si>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</si>
  <si>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</si>
  <si>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</si>
  <si>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</si>
  <si>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</si>
  <si>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</si>
  <si>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</si>
  <si>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</si>
  <si>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</si>
  <si>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</si>
  <si>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</si>
  <si>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</si>
  <si>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</si>
  <si>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</si>
  <si>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</si>
  <si>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</si>
  <si>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</si>
  <si>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</si>
  <si>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</si>
  <si>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</si>
  <si>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</si>
  <si>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</si>
  <si>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</si>
  <si>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</si>
  <si>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</si>
  <si>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</si>
  <si>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</si>
  <si>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</si>
  <si>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</si>
  <si>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</si>
  <si>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</si>
  <si>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</si>
  <si>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</si>
  <si>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</si>
  <si>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</si>
  <si>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</si>
  <si>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</si>
  <si>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</si>
  <si>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</si>
  <si>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</si>
  <si>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</si>
  <si>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</si>
  <si>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</si>
  <si>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</si>
  <si>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</si>
  <si>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</si>
  <si>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</si>
  <si>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</si>
  <si>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</si>
  <si>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</si>
  <si>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</si>
  <si>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</si>
  <si>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</si>
  <si>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</si>
  <si>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</si>
  <si>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</si>
  <si>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</si>
  <si>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</si>
  <si>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</si>
  <si>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</si>
  <si>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</si>
  <si>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</si>
  <si>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</si>
  <si>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</si>
  <si>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</si>
  <si>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</si>
  <si>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</si>
  <si>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</si>
  <si>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</si>
  <si>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</si>
  <si>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</si>
  <si>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</si>
  <si>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</si>
  <si>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</si>
  <si>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</si>
  <si>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</si>
  <si>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</si>
  <si>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</si>
  <si>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</si>
  <si>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</si>
  <si>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</si>
  <si>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</si>
  <si>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</si>
  <si>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</si>
  <si>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</si>
  <si>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</si>
  <si>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</si>
  <si>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</si>
  <si>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</si>
  <si>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</si>
  <si>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</si>
  <si>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</si>
  <si>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</si>
  <si>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</si>
  <si>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</si>
  <si>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</si>
  <si>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</si>
  <si>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</si>
  <si>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</si>
  <si>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</si>
  <si>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</si>
  <si>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</si>
  <si>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</si>
  <si>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</si>
  <si>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</si>
  <si>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</si>
  <si>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</si>
  <si>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</si>
  <si>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</si>
  <si>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</si>
  <si>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</si>
  <si>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</si>
  <si>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</si>
  <si>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</si>
  <si>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</si>
  <si>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</si>
  <si>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</si>
  <si>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</si>
  <si>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</si>
  <si>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</si>
  <si>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</si>
  <si>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</si>
  <si>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</si>
  <si>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</si>
  <si>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</si>
  <si>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</si>
  <si>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</si>
  <si>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</si>
  <si>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</si>
  <si>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</si>
  <si>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</si>
  <si>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</si>
  <si>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</si>
  <si>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</si>
  <si>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</si>
  <si>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</si>
  <si>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</si>
  <si>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</si>
  <si>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</si>
  <si>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</si>
  <si>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</si>
  <si>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</si>
  <si>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</si>
  <si>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</si>
  <si>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</si>
  <si>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</si>
  <si>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</si>
  <si>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</si>
  <si>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</si>
  <si>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</si>
  <si>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</si>
  <si>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</si>
  <si>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</si>
  <si>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</si>
  <si>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</si>
  <si>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</si>
  <si>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</si>
  <si>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</si>
  <si>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</si>
  <si>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</si>
  <si>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</si>
  <si>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</si>
  <si>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</si>
  <si>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</si>
  <si>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</si>
  <si>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</si>
  <si>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</si>
  <si>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</si>
  <si>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</si>
  <si>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</si>
  <si>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</si>
  <si>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</si>
  <si>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</si>
  <si>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</si>
  <si>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</si>
  <si>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</si>
  <si>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</si>
  <si>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</si>
  <si>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</si>
  <si>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</si>
  <si>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</si>
  <si>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</si>
  <si>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</si>
  <si>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</si>
  <si>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</si>
  <si>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</si>
  <si>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</si>
  <si>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</si>
  <si>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</si>
  <si>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</si>
  <si>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</si>
  <si>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</si>
  <si>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</si>
  <si>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</si>
  <si>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</si>
  <si>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</si>
  <si>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</si>
  <si>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</si>
  <si>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</si>
  <si>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</si>
  <si>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</si>
  <si>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</si>
  <si>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</si>
  <si>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</si>
  <si>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</si>
  <si>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</si>
  <si>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</si>
  <si>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</si>
  <si>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</si>
  <si>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</si>
  <si>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</si>
  <si>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</si>
  <si>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</si>
  <si>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</si>
  <si>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</si>
  <si>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</si>
  <si>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</si>
  <si>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</si>
  <si>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</si>
  <si>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</si>
  <si>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</si>
  <si>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</si>
  <si>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</si>
  <si>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</si>
  <si>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</si>
  <si>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</si>
  <si>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</si>
  <si>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</si>
  <si>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</si>
  <si>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</si>
  <si>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</si>
  <si>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</si>
  <si>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</si>
  <si>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</si>
  <si>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</si>
  <si>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</si>
  <si>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</si>
  <si>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</si>
  <si>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</si>
  <si>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</si>
  <si>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</si>
  <si>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</si>
  <si>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</si>
  <si>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</si>
  <si>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</si>
  <si>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</si>
  <si>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</si>
  <si>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</si>
  <si>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</si>
  <si>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</si>
  <si>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</si>
  <si>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</si>
  <si>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</si>
  <si>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</si>
  <si>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</si>
  <si>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</si>
  <si>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</si>
  <si>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</si>
  <si>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</si>
  <si>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</si>
  <si>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</si>
  <si>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</si>
  <si>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</si>
  <si>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</si>
  <si>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</si>
  <si>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</si>
  <si>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</si>
  <si>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</si>
  <si>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</si>
  <si>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</si>
  <si>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</si>
  <si>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</si>
  <si>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</si>
  <si>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</si>
  <si>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</si>
  <si>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</si>
  <si>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</si>
  <si>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</si>
  <si>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</si>
  <si>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</si>
  <si>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</si>
  <si>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</si>
  <si>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</si>
  <si>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</si>
  <si>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</si>
  <si>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</si>
  <si>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</si>
  <si>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</si>
  <si>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</si>
  <si>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</si>
  <si>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</si>
  <si>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</si>
  <si>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</si>
  <si>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</si>
  <si>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</si>
  <si>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</si>
  <si>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</si>
  <si>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</si>
  <si>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</si>
  <si>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</si>
  <si>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</si>
  <si>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</si>
  <si>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</si>
  <si>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</si>
  <si>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</si>
  <si>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</si>
  <si>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</si>
  <si>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</si>
  <si>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</si>
  <si>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</si>
  <si>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</si>
  <si>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</si>
  <si>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</si>
  <si>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</si>
  <si>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</si>
  <si>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</si>
  <si>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</si>
  <si>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</si>
  <si>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</si>
  <si>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</si>
  <si>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</si>
  <si>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</si>
  <si>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</si>
  <si>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</si>
  <si>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</si>
  <si>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</si>
  <si>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</si>
  <si>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</si>
  <si>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</si>
  <si>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</si>
  <si>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</si>
  <si>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</si>
  <si>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</si>
  <si>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</si>
  <si>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</si>
  <si>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</si>
  <si>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</si>
  <si>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</si>
  <si>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</si>
  <si>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</si>
  <si>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</si>
  <si>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</si>
  <si>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</si>
  <si>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</si>
  <si>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</si>
  <si>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</si>
  <si>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</si>
  <si>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</si>
  <si>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</si>
  <si>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</si>
  <si>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</si>
  <si>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</si>
  <si>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</si>
  <si>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</si>
  <si>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</si>
  <si>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</si>
  <si>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</si>
  <si>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</si>
  <si>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</si>
  <si>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</si>
  <si>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</si>
  <si>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</si>
  <si>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</si>
  <si>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</si>
  <si>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</si>
  <si>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</si>
  <si>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</si>
  <si>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</si>
  <si>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</si>
  <si>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</si>
  <si>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</si>
  <si>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</si>
  <si>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</si>
  <si>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</si>
  <si>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</si>
  <si>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</si>
  <si>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</si>
  <si>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</si>
  <si>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</si>
  <si>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</si>
  <si>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</si>
  <si>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</si>
  <si>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</si>
  <si>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</si>
  <si>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</si>
  <si>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</si>
  <si>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</si>
  <si>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</si>
  <si>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</si>
  <si>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</si>
  <si>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</si>
  <si>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</si>
  <si>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</si>
  <si>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</si>
  <si>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</si>
  <si>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</si>
  <si>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</si>
  <si>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</si>
  <si>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</si>
  <si>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</si>
  <si>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</si>
  <si>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</si>
  <si>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</si>
  <si>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</si>
  <si>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</si>
  <si>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</si>
  <si>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</si>
  <si>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</si>
  <si>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</si>
  <si>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</si>
  <si>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</si>
  <si>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</si>
  <si>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</si>
  <si>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</si>
  <si>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</si>
  <si>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</si>
  <si>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</si>
  <si>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</si>
  <si>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</si>
  <si>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</si>
  <si>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</si>
  <si>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</si>
  <si>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</si>
  <si>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</si>
  <si>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</si>
  <si>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</si>
  <si>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</si>
  <si>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</si>
  <si>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</si>
  <si>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</si>
  <si>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</si>
  <si>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</si>
  <si>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</si>
  <si>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</si>
  <si>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</si>
  <si>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</si>
  <si>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</si>
  <si>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</si>
  <si>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</si>
  <si>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</si>
  <si>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</si>
  <si>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</si>
  <si>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</si>
  <si>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</si>
  <si>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</si>
  <si>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</si>
  <si>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</si>
  <si>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</si>
  <si>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</si>
  <si>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</si>
  <si>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</si>
  <si>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</si>
  <si>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</si>
  <si>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</si>
  <si>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</si>
  <si>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</si>
  <si>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</si>
  <si>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</si>
  <si>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</si>
  <si>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</si>
  <si>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</si>
  <si>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</si>
  <si>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</si>
  <si>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</si>
  <si>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</si>
  <si>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</si>
  <si>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</si>
  <si>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</si>
  <si>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</si>
  <si>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</si>
  <si>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</si>
  <si>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</si>
  <si>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</si>
  <si>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</si>
  <si>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</si>
  <si>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</si>
  <si>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</si>
  <si>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</si>
  <si>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</si>
  <si>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</si>
  <si>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</si>
  <si>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</si>
  <si>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</si>
  <si>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</si>
  <si>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</si>
  <si>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</si>
  <si>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</si>
  <si>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</si>
  <si>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</si>
  <si>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</si>
  <si>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</si>
  <si>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</si>
  <si>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</si>
  <si>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</si>
  <si>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</si>
  <si>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</si>
  <si>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</si>
  <si>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</si>
  <si>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</si>
  <si>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</si>
  <si>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</si>
  <si>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</si>
  <si>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</si>
  <si>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</si>
  <si>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</si>
  <si>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</si>
  <si>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</si>
  <si>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</si>
  <si>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</si>
  <si>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</si>
  <si>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</si>
  <si>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</si>
  <si>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</si>
  <si>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</si>
  <si>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</si>
  <si>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</si>
  <si>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</si>
  <si>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</si>
  <si>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</si>
  <si>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</si>
  <si>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</si>
  <si>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</si>
  <si>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</si>
  <si>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</si>
  <si>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</si>
  <si>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</si>
  <si>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</si>
  <si>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</si>
  <si>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</si>
  <si>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</si>
  <si>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</si>
  <si>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</si>
  <si>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</si>
  <si>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</si>
  <si>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</si>
  <si>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</si>
  <si>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</si>
  <si>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</si>
  <si>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</si>
  <si>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</si>
  <si>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</si>
  <si>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</si>
  <si>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</si>
  <si>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</si>
  <si>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</si>
  <si>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</si>
  <si>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</si>
  <si>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</si>
  <si>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</si>
  <si>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</si>
  <si>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</si>
  <si>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</si>
  <si>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</si>
  <si>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</si>
  <si>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</si>
  <si>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</si>
  <si>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</si>
  <si>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</si>
  <si>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</si>
  <si>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</si>
  <si>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</si>
  <si>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</si>
  <si>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</si>
  <si>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</si>
  <si>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</si>
  <si>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</si>
  <si>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</si>
  <si>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</si>
  <si>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</si>
  <si>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</si>
  <si>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</si>
  <si>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</si>
  <si>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</si>
  <si>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</si>
  <si>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</si>
  <si>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</si>
  <si>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</si>
  <si>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</si>
  <si>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</si>
  <si>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</si>
  <si>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</si>
  <si>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</si>
  <si>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</si>
  <si>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</si>
  <si>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</si>
  <si>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</si>
  <si>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</si>
  <si>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</si>
  <si>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</si>
  <si>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</si>
  <si>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</si>
  <si>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</si>
  <si>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</si>
  <si>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</si>
  <si>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</si>
  <si>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</si>
  <si>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</si>
  <si>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</si>
  <si>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</si>
  <si>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</si>
  <si>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</si>
  <si>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</si>
  <si>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</si>
  <si>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</si>
  <si>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</si>
  <si>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</si>
  <si>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</si>
  <si>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</si>
  <si>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</si>
  <si>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</si>
  <si>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</si>
  <si>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</si>
  <si>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</si>
  <si>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</si>
  <si>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</si>
  <si>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</si>
  <si>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</si>
  <si>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</si>
  <si>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</si>
  <si>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</si>
  <si>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</si>
  <si>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</si>
  <si>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</si>
  <si>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</si>
  <si>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</si>
  <si>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</si>
  <si>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</si>
  <si>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</si>
  <si>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</si>
  <si>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</si>
  <si>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</si>
  <si>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</si>
  <si>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</si>
  <si>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</si>
  <si>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</si>
  <si>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</si>
  <si>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</si>
  <si>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</si>
  <si>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</si>
  <si>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</si>
  <si>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</si>
  <si>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</si>
  <si>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</si>
  <si>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</si>
  <si>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</si>
  <si>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</si>
  <si>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</si>
  <si>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</si>
  <si>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</si>
  <si>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</si>
  <si>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</si>
  <si>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</si>
  <si>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</si>
  <si>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</si>
  <si>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</si>
  <si>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</si>
  <si>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</si>
  <si>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</si>
  <si>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</si>
  <si>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</si>
  <si>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</si>
  <si>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</si>
  <si>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</si>
  <si>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</si>
  <si>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</si>
  <si>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</si>
  <si>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</si>
  <si>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</si>
  <si>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</si>
  <si>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</si>
  <si>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</si>
  <si>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</si>
  <si>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</si>
  <si>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</si>
  <si>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</si>
  <si>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</si>
  <si>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</si>
  <si>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</si>
  <si>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</si>
  <si>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</si>
  <si>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</si>
  <si>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</si>
  <si>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</si>
  <si>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</si>
  <si>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</si>
  <si>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</si>
  <si>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</si>
  <si>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</si>
  <si>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</si>
  <si>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</si>
  <si>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</si>
  <si>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</si>
  <si>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</si>
  <si>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</si>
  <si>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</si>
  <si>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</si>
  <si>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</si>
  <si>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</si>
  <si>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</si>
  <si>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</si>
  <si>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</si>
  <si>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</si>
  <si>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</si>
  <si>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</si>
  <si>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</si>
  <si>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</si>
  <si>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</si>
  <si>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</si>
  <si>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</si>
  <si>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</si>
  <si>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</si>
  <si>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</si>
  <si>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</si>
  <si>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</si>
  <si>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</si>
  <si>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</si>
  <si>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</si>
  <si>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</si>
  <si>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</si>
  <si>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</si>
  <si>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</si>
  <si>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</si>
  <si>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</si>
  <si>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</si>
  <si>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</si>
  <si>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</si>
  <si>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</si>
  <si>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</si>
  <si>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</si>
  <si>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</si>
  <si>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</si>
  <si>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</si>
  <si>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</si>
  <si>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</si>
  <si>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</si>
  <si>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</si>
  <si>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</si>
  <si>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</si>
  <si>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</si>
  <si>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</si>
  <si>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</si>
  <si>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</si>
  <si>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</si>
  <si>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</si>
  <si>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</si>
  <si>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</si>
  <si>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</si>
  <si>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</si>
  <si>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</si>
  <si>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</si>
  <si>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</si>
  <si>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</si>
  <si>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</si>
  <si>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</si>
  <si>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</si>
  <si>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</si>
  <si>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</si>
  <si>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</si>
  <si>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</si>
  <si>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</si>
  <si>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</si>
  <si>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</si>
  <si>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</si>
  <si>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</si>
  <si>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</si>
  <si>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</si>
  <si>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</si>
  <si>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</si>
  <si>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</si>
  <si>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</si>
  <si>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</si>
  <si>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</si>
  <si>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</si>
  <si>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</si>
  <si>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</si>
  <si>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</si>
  <si>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</si>
  <si>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</si>
  <si>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</si>
  <si>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</si>
  <si>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</si>
  <si>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</si>
  <si>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</si>
  <si>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</si>
  <si>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</si>
  <si>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</si>
  <si>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</si>
  <si>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</si>
  <si>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</si>
  <si>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</si>
  <si>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</si>
  <si>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</si>
  <si>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</si>
  <si>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</si>
  <si>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</si>
  <si>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</si>
  <si>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</si>
  <si>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</si>
  <si>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</si>
  <si>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</si>
  <si>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</si>
  <si>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</si>
  <si>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</si>
  <si>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</si>
  <si>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</si>
  <si>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</si>
  <si>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</si>
  <si>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</si>
  <si>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</si>
  <si>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</si>
  <si>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</si>
  <si>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</si>
  <si>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</si>
  <si>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</si>
  <si>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</si>
  <si>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</si>
  <si>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</si>
  <si>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</si>
  <si>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</si>
  <si>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</si>
  <si>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</si>
  <si>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</si>
  <si>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</si>
  <si>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</si>
  <si>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</si>
  <si>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</si>
  <si>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</si>
  <si>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</si>
  <si>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</si>
  <si>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</si>
  <si>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</si>
  <si>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</si>
  <si>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</si>
  <si>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</si>
  <si>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</si>
  <si>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</si>
  <si>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</si>
  <si>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</si>
  <si>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</si>
  <si>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</si>
  <si>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</si>
  <si>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</si>
  <si>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</si>
  <si>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</si>
  <si>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</si>
  <si>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</si>
  <si>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</si>
  <si>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</si>
  <si>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</si>
  <si>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</si>
  <si>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</si>
  <si>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</si>
  <si>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</si>
  <si>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</si>
  <si>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</si>
  <si>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</si>
  <si>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</si>
  <si>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</si>
  <si>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</si>
  <si>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</si>
  <si>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</si>
  <si>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</si>
  <si>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</si>
  <si>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</si>
  <si>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</si>
  <si>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</si>
  <si>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</si>
  <si>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</si>
  <si>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</si>
  <si>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</si>
  <si>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</si>
  <si>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</si>
  <si>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</si>
  <si>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</si>
  <si>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</si>
  <si>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</si>
  <si>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</si>
  <si>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</si>
  <si>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</si>
  <si>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</si>
  <si>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</si>
  <si>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</si>
  <si>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</si>
  <si>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</si>
  <si>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</si>
  <si>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</si>
  <si>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</si>
  <si>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</si>
  <si>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</si>
  <si>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</si>
  <si>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</si>
  <si>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</si>
  <si>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</si>
  <si>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</si>
  <si>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</si>
  <si>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</si>
  <si>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</si>
  <si>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</si>
  <si>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</si>
  <si>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</si>
  <si>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</si>
  <si>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</si>
  <si>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</si>
  <si>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</si>
  <si>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</si>
  <si>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</si>
  <si>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</si>
  <si>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</si>
  <si>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</si>
  <si>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</si>
  <si>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</si>
  <si>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</si>
  <si>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</si>
  <si>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</si>
  <si>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</si>
  <si>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</si>
  <si>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</si>
  <si>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</si>
  <si>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</si>
  <si>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</si>
  <si>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</si>
  <si>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</si>
  <si>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</si>
  <si>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</si>
  <si>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</si>
  <si>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</si>
  <si>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</si>
  <si>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</si>
  <si>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</si>
  <si>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</si>
  <si>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</si>
  <si>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</si>
  <si>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</si>
  <si>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</si>
  <si>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</si>
  <si>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</si>
  <si>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</si>
  <si>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</si>
  <si>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</si>
  <si>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</si>
  <si>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</si>
  <si>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</si>
  <si>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</si>
  <si>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</si>
  <si>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</si>
  <si>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</si>
  <si>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</si>
  <si>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</si>
  <si>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</si>
  <si>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</si>
  <si>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</si>
  <si>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</si>
  <si>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</si>
  <si>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</si>
  <si>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</si>
  <si>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</si>
  <si>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</si>
  <si>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</si>
  <si>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</si>
  <si>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</si>
  <si>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</si>
  <si>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</si>
  <si>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</si>
  <si>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</si>
  <si>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</si>
  <si>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</si>
  <si>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</si>
  <si>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</si>
  <si>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</si>
  <si>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</si>
  <si>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</si>
  <si>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</si>
  <si>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</si>
  <si>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</si>
  <si>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</si>
  <si>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</si>
  <si>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</si>
  <si>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</si>
  <si>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</si>
  <si>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</si>
  <si>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</si>
  <si>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</si>
  <si>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</si>
  <si>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</si>
  <si>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</si>
  <si>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</si>
  <si>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</si>
  <si>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</si>
  <si>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</si>
  <si>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</si>
  <si>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</si>
  <si>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</si>
  <si>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</si>
  <si>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</si>
  <si>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</si>
  <si>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</si>
  <si>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</si>
  <si>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</si>
  <si>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</si>
  <si>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</si>
  <si>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</si>
  <si>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</si>
  <si>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</si>
  <si>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</si>
  <si>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</si>
  <si>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</si>
  <si>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</si>
  <si>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</si>
  <si>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</si>
  <si>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</si>
  <si>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</si>
  <si>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</si>
  <si>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</si>
  <si>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</si>
  <si>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</si>
  <si>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</si>
  <si>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</si>
  <si>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</si>
  <si>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</si>
  <si>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</si>
  <si>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</si>
  <si>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</si>
  <si>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</si>
  <si>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</si>
  <si>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</si>
  <si>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</si>
  <si>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</si>
  <si>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</si>
  <si>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</si>
  <si>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</si>
  <si>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</si>
  <si>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</si>
  <si>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</si>
  <si>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</si>
  <si>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</si>
  <si>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</si>
  <si>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</si>
  <si>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</si>
  <si>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</si>
  <si>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</si>
  <si>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</si>
  <si>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</si>
  <si>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</si>
  <si>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</si>
  <si>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</si>
  <si>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</si>
  <si>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</si>
  <si>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</si>
  <si>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</si>
  <si>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</si>
  <si>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</si>
  <si>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</si>
  <si>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</si>
  <si>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</si>
  <si>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</si>
  <si>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</si>
  <si>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</si>
  <si>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</si>
  <si>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</si>
  <si>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</si>
  <si>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</si>
  <si>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</si>
  <si>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</si>
  <si>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</si>
  <si>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</si>
  <si>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</si>
  <si>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</si>
  <si>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</si>
  <si>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</si>
  <si>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</si>
  <si>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</si>
  <si>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</si>
  <si>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</si>
  <si>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</si>
  <si>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</si>
  <si>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</si>
  <si>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</si>
  <si>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</si>
  <si>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</si>
  <si>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</si>
  <si>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</si>
  <si>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</si>
  <si>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</si>
  <si>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</si>
  <si>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</si>
  <si>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</si>
  <si>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</si>
  <si>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</si>
  <si>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</si>
  <si>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</si>
  <si>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</si>
  <si>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</si>
  <si>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</si>
  <si>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</si>
  <si>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</si>
  <si>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</si>
  <si>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</si>
  <si>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</si>
  <si>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</si>
  <si>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</si>
  <si>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</si>
  <si>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</si>
  <si>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</si>
  <si>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</si>
  <si>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</si>
  <si>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</si>
  <si>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</si>
  <si>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</si>
  <si>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</si>
  <si>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</si>
  <si>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</si>
  <si>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</si>
  <si>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</si>
  <si>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</si>
  <si>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</si>
  <si>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</si>
  <si>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</si>
  <si>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</si>
  <si>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</si>
  <si>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</si>
  <si>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</si>
  <si>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</si>
  <si>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</si>
  <si>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</si>
  <si>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</si>
  <si>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</si>
  <si>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</si>
  <si>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</si>
  <si>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</si>
  <si>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</si>
  <si>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</si>
  <si>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</si>
  <si>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</si>
  <si>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</si>
  <si>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</si>
  <si>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</si>
  <si>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</si>
  <si>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</si>
  <si>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</si>
  <si>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</si>
  <si>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</si>
  <si>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</si>
  <si>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</si>
  <si>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</si>
  <si>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</si>
  <si>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</si>
  <si>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</si>
  <si>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</si>
  <si>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</si>
  <si>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</si>
  <si>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</si>
  <si>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</si>
  <si>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</si>
  <si>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</si>
  <si>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</si>
  <si>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</si>
  <si>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</si>
  <si>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</si>
  <si>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</si>
  <si>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</si>
  <si>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</si>
  <si>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</si>
  <si>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</si>
  <si>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</si>
  <si>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</si>
  <si>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</si>
  <si>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</si>
  <si>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</si>
  <si>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</si>
  <si>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</si>
  <si>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</si>
  <si>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</si>
  <si>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</si>
  <si>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</si>
  <si>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</si>
  <si>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</si>
  <si>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</si>
  <si>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</si>
  <si>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</si>
  <si>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</si>
  <si>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</si>
  <si>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</si>
  <si>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</si>
  <si>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</si>
  <si>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</si>
  <si>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</si>
  <si>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</si>
  <si>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</si>
  <si>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</si>
  <si>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</si>
  <si>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</si>
  <si>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</si>
  <si>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</si>
  <si>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</si>
  <si>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</si>
  <si>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</si>
  <si>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</si>
  <si>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</si>
  <si>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</si>
  <si>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</si>
  <si>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</si>
  <si>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</si>
  <si>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</si>
  <si>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</si>
  <si>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</si>
  <si>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</si>
  <si>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</si>
  <si>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</si>
  <si>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</si>
  <si>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</si>
  <si>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</si>
  <si>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</si>
  <si>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</si>
  <si>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</si>
  <si>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</si>
  <si>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</si>
  <si>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</si>
  <si>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</si>
  <si>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</si>
  <si>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</si>
  <si>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</si>
  <si>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</si>
  <si>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</si>
  <si>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</si>
  <si>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</si>
  <si>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</si>
  <si>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</si>
  <si>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</si>
  <si>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</si>
  <si>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</si>
  <si>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</si>
  <si>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</si>
  <si>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</si>
  <si>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</si>
  <si>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</si>
  <si>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</si>
  <si>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</si>
  <si>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</si>
  <si>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</si>
  <si>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</si>
  <si>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</si>
  <si>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</si>
  <si>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</si>
  <si>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</si>
  <si>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</si>
  <si>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</si>
  <si>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</si>
  <si>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</si>
  <si>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</si>
  <si>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</si>
  <si>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</si>
  <si>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</si>
  <si>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</si>
  <si>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</si>
  <si>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</si>
  <si>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</si>
  <si>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</si>
  <si>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</si>
  <si>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</si>
  <si>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</si>
  <si>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</si>
  <si>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</si>
  <si>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</si>
  <si>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</si>
  <si>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</si>
  <si>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</si>
  <si>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</si>
  <si>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</si>
  <si>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</si>
  <si>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</si>
  <si>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</si>
  <si>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</si>
  <si>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</si>
  <si>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</si>
  <si>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</si>
  <si>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</si>
  <si>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</si>
  <si>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</si>
  <si>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</si>
  <si>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</si>
  <si>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</si>
  <si>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</si>
  <si>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</si>
  <si>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</si>
  <si>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</si>
  <si>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</si>
  <si>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</si>
  <si>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</si>
  <si>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</si>
  <si>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</si>
  <si>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</si>
  <si>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</si>
  <si>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</si>
  <si>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</si>
  <si>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</si>
  <si>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</si>
  <si>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</si>
  <si>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</si>
  <si>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</si>
  <si>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</si>
  <si>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</si>
  <si>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</si>
  <si>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</si>
  <si>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</si>
  <si>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</si>
  <si>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</si>
  <si>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</si>
  <si>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</si>
  <si>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</si>
  <si>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</si>
  <si>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</si>
  <si>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</si>
  <si>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</si>
  <si>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</si>
  <si>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</si>
  <si>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</si>
  <si>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</si>
  <si>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</si>
  <si>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</si>
  <si>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</si>
  <si>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</si>
  <si>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</si>
  <si>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</si>
  <si>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</si>
  <si>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</si>
  <si>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</si>
  <si>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</si>
  <si>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</si>
  <si>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</si>
  <si>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</si>
  <si>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</si>
  <si>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</si>
  <si>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</si>
  <si>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</si>
  <si>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</si>
  <si>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</si>
  <si>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</si>
  <si>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</si>
  <si>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</si>
  <si>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</si>
  <si>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</si>
  <si>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</si>
  <si>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</si>
  <si>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</si>
  <si>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</si>
  <si>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</si>
  <si>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</si>
  <si>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</si>
  <si>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</si>
  <si>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</si>
  <si>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</si>
  <si>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</si>
  <si>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</si>
  <si>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</si>
  <si>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</si>
  <si>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</si>
  <si>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</si>
  <si>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</si>
  <si>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</si>
  <si>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</si>
  <si>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</si>
  <si>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</si>
  <si>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</si>
  <si>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</si>
  <si>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</si>
  <si>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</si>
  <si>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</si>
  <si>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</si>
  <si>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</si>
  <si>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</si>
  <si>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</si>
  <si>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</si>
  <si>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</si>
  <si>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</si>
  <si>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</si>
  <si>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</si>
  <si>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</si>
  <si>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</si>
  <si>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</si>
  <si>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</si>
  <si>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</si>
  <si>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</si>
  <si>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</si>
  <si>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</si>
  <si>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</si>
  <si>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</si>
  <si>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</si>
  <si>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</si>
  <si>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</si>
  <si>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</si>
  <si>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</si>
  <si>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</si>
  <si>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</si>
  <si>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</si>
  <si>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</si>
  <si>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</si>
  <si>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</si>
  <si>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</si>
  <si>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</si>
  <si>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</si>
  <si>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</si>
  <si>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</si>
  <si>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</si>
  <si>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</si>
  <si>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</si>
  <si>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</si>
  <si>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</si>
  <si>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</si>
  <si>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</si>
  <si>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</si>
  <si>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</si>
  <si>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</si>
  <si>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</si>
  <si>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</si>
  <si>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</si>
  <si>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</si>
  <si>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</si>
  <si>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</si>
  <si>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</si>
  <si>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</si>
  <si>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</si>
  <si>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</si>
  <si>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</si>
  <si>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</si>
  <si>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</si>
  <si>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</si>
  <si>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</si>
  <si>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</si>
  <si>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</si>
  <si>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</si>
  <si>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</si>
  <si>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</si>
  <si>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</si>
  <si>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</si>
  <si>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</si>
  <si>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</si>
  <si>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</si>
  <si>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</si>
  <si>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</si>
  <si>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</si>
  <si>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</si>
  <si>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</si>
  <si>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</si>
  <si>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</si>
  <si>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</si>
  <si>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</si>
  <si>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</si>
  <si>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</si>
  <si>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</si>
  <si>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</si>
  <si>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</si>
  <si>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</si>
  <si>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</si>
  <si>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</si>
  <si>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</si>
  <si>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</si>
  <si>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</si>
  <si>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</si>
  <si>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</si>
  <si>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</si>
  <si>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</si>
  <si>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</si>
  <si>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</si>
  <si>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</si>
  <si>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</si>
  <si>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</si>
  <si>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</si>
  <si>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</si>
  <si>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</si>
  <si>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</si>
  <si>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</si>
  <si>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</si>
  <si>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</si>
  <si>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</si>
  <si>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</si>
  <si>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</si>
  <si>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</si>
  <si>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</si>
  <si>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</si>
  <si>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</si>
  <si>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</si>
  <si>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</si>
  <si>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</si>
  <si>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</si>
  <si>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</si>
  <si>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</si>
  <si>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</si>
  <si>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</si>
  <si>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</si>
  <si>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</si>
  <si>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</si>
  <si>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</si>
  <si>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</si>
  <si>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</si>
  <si>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</si>
  <si>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</si>
  <si>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</si>
  <si>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</si>
  <si>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</si>
  <si>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</si>
  <si>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</si>
  <si>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</si>
  <si>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</si>
  <si>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</si>
  <si>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</si>
  <si>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</si>
  <si>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</si>
  <si>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</si>
  <si>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</si>
  <si>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</si>
  <si>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</si>
  <si>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</si>
  <si>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</si>
  <si>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</si>
  <si>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</si>
  <si>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</si>
  <si>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</si>
  <si>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</si>
  <si>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</si>
  <si>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</si>
  <si>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</si>
  <si>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</si>
  <si>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</si>
  <si>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</si>
  <si>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</si>
  <si>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</si>
  <si>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</si>
  <si>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</si>
  <si>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</si>
  <si>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</si>
  <si>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</si>
  <si>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</si>
  <si>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</si>
  <si>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</si>
  <si>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</si>
  <si>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</si>
  <si>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</si>
  <si>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</si>
  <si>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</si>
  <si>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</si>
  <si>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</si>
  <si>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</si>
  <si>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</si>
  <si>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</si>
  <si>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</si>
  <si>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</si>
  <si>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</si>
  <si>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</si>
  <si>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</si>
  <si>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</si>
  <si>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</si>
  <si>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</si>
  <si>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</si>
  <si>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</si>
  <si>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</si>
  <si>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</si>
  <si>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</si>
  <si>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</si>
  <si>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</si>
  <si>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</si>
  <si>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</si>
  <si>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</si>
  <si>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</si>
  <si>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</si>
  <si>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</si>
  <si>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</si>
  <si>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</si>
  <si>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</si>
  <si>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</si>
  <si>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</si>
  <si>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</si>
  <si>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</si>
  <si>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</si>
  <si>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</si>
  <si>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</si>
  <si>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</si>
  <si>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</si>
  <si>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</si>
  <si>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</si>
  <si>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</si>
  <si>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</si>
  <si>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</si>
  <si>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</si>
  <si>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</si>
  <si>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</si>
  <si>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</si>
  <si>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</si>
  <si>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</si>
  <si>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</si>
  <si>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</si>
  <si>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</si>
  <si>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</si>
  <si>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</si>
  <si>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</si>
  <si>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</si>
  <si>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</si>
  <si>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</si>
  <si>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</si>
  <si>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</si>
  <si>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</si>
  <si>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</si>
  <si>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</si>
  <si>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</si>
  <si>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</si>
  <si>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</si>
  <si>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</si>
  <si>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</si>
  <si>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</si>
  <si>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</si>
  <si>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</si>
  <si>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</si>
  <si>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</si>
  <si>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</si>
  <si>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</si>
  <si>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</si>
  <si>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</si>
  <si>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</si>
  <si>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</si>
  <si>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</si>
  <si>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</si>
  <si>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</si>
  <si>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</si>
  <si>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</si>
  <si>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</si>
  <si>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</si>
  <si>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</si>
  <si>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</si>
  <si>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</si>
  <si>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</si>
  <si>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</si>
  <si>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</si>
  <si>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</si>
  <si>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</si>
  <si>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</si>
  <si>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</si>
  <si>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</si>
  <si>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</si>
  <si>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</si>
  <si>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</si>
  <si>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</si>
  <si>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</si>
  <si>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</si>
  <si>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</si>
  <si>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</si>
  <si>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</si>
  <si>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</si>
  <si>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</si>
  <si>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</si>
  <si>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</si>
  <si>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</si>
  <si>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</si>
  <si>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</si>
  <si>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</si>
  <si>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</si>
  <si>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</si>
  <si>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</si>
  <si>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</si>
  <si>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</si>
  <si>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</si>
  <si>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</si>
  <si>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</si>
  <si>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</si>
  <si>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</si>
  <si>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</si>
  <si>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</si>
  <si>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</si>
  <si>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</si>
  <si>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</si>
  <si>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</si>
  <si>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</si>
  <si>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</si>
  <si>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</si>
  <si>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</si>
  <si>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</si>
  <si>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</si>
  <si>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</si>
  <si>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</si>
  <si>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</si>
  <si>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</si>
  <si>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</si>
  <si>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</si>
  <si>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</si>
  <si>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</si>
  <si>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</si>
  <si>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</si>
  <si>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</si>
  <si>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</si>
  <si>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</si>
  <si>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</si>
  <si>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</si>
  <si>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</si>
  <si>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</si>
  <si>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</si>
  <si>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</si>
  <si>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</si>
  <si>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</si>
  <si>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</si>
  <si>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</si>
  <si>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</si>
  <si>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</si>
  <si>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</si>
  <si>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</si>
  <si>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</si>
  <si>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</si>
  <si>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</si>
  <si>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</si>
  <si>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</si>
  <si>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</si>
  <si>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</si>
  <si>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</si>
  <si>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</si>
  <si>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</si>
  <si>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</si>
  <si>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</si>
  <si>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</si>
  <si>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</si>
  <si>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</si>
  <si>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</si>
  <si>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</si>
  <si>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</si>
  <si>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</si>
  <si>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</si>
  <si>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</si>
  <si>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</si>
  <si>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</si>
  <si>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</si>
  <si>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</si>
  <si>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</si>
  <si>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</si>
  <si>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</si>
  <si>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</si>
  <si>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</si>
  <si>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</si>
  <si>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</si>
  <si>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</si>
  <si>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</si>
  <si>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</si>
  <si>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</si>
  <si>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</si>
  <si>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</si>
  <si>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</si>
  <si>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</si>
  <si>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</si>
  <si>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</si>
  <si>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</si>
  <si>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</si>
  <si>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</si>
  <si>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</si>
  <si>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</si>
  <si>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</si>
  <si>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</si>
  <si>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</si>
  <si>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</si>
  <si>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</si>
  <si>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</si>
  <si>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</si>
  <si>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</si>
  <si>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</si>
  <si>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</si>
  <si>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</si>
  <si>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</si>
  <si>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</si>
  <si>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</si>
  <si>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</si>
  <si>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</si>
  <si>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</si>
  <si>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</si>
  <si>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</si>
  <si>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</si>
  <si>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</si>
  <si>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</si>
  <si>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</si>
  <si>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</si>
  <si>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</si>
  <si>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</si>
  <si>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</si>
  <si>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</si>
  <si>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</si>
  <si>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</si>
  <si>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</si>
  <si>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</si>
  <si>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</si>
  <si>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</si>
  <si>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</si>
  <si>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</si>
  <si>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</si>
  <si>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</si>
  <si>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</si>
  <si>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</si>
  <si>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</si>
  <si>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</si>
  <si>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</si>
  <si>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</si>
  <si>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</si>
  <si>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</si>
  <si>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</si>
  <si>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</si>
  <si>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</si>
  <si>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</si>
  <si>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</si>
  <si>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</si>
  <si>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</si>
  <si>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</si>
  <si>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</si>
  <si>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</si>
  <si>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</si>
  <si>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</si>
  <si>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</si>
  <si>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</si>
  <si>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</si>
  <si>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</si>
  <si>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</si>
  <si>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</si>
  <si>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</si>
  <si>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</si>
  <si>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</si>
  <si>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</si>
  <si>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</si>
  <si>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</si>
  <si>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</si>
  <si>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</si>
  <si>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</si>
  <si>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</si>
  <si>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</si>
  <si>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</si>
  <si>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</si>
  <si>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</si>
  <si>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</si>
  <si>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</si>
  <si>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</si>
  <si>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</si>
  <si>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</si>
  <si>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</si>
  <si>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</si>
  <si>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</si>
  <si>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</si>
  <si>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</si>
  <si>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</si>
  <si>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</si>
  <si>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</si>
  <si>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</si>
  <si>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</si>
  <si>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</si>
  <si>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</si>
  <si>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</si>
  <si>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</si>
  <si>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</si>
  <si>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</si>
  <si>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</si>
  <si>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</si>
  <si>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</si>
  <si>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</si>
  <si>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</si>
  <si>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</si>
  <si>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</si>
  <si>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</si>
  <si>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</si>
  <si>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</si>
  <si>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</si>
  <si>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</si>
  <si>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</si>
  <si>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</si>
  <si>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</si>
  <si>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</si>
  <si>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</si>
  <si>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</si>
  <si>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</si>
  <si>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</si>
  <si>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</si>
  <si>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</si>
  <si>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</si>
  <si>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</si>
  <si>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</si>
  <si>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</si>
  <si>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</si>
  <si>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</si>
  <si>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</si>
  <si>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</si>
  <si>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</si>
  <si>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</si>
  <si>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</si>
  <si>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</si>
  <si>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</si>
  <si>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</si>
  <si>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</si>
  <si>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</si>
  <si>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</si>
  <si>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</si>
  <si>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</si>
  <si>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</si>
  <si>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</si>
  <si>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</si>
  <si>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</si>
  <si>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</si>
  <si>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</si>
  <si>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</si>
  <si>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</si>
  <si>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</si>
  <si>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</si>
  <si>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</si>
  <si>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</si>
  <si>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</si>
  <si>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</si>
  <si>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</si>
  <si>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</si>
  <si>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</si>
  <si>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</si>
  <si>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</si>
  <si>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</si>
  <si>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</si>
  <si>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</si>
  <si>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</si>
  <si>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</si>
  <si>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</si>
  <si>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</si>
  <si>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</si>
  <si>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</si>
  <si>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</si>
  <si>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</si>
  <si>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</si>
  <si>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</si>
  <si>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</si>
  <si>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</si>
  <si>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</si>
  <si>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</si>
  <si>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</si>
  <si>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</si>
  <si>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</si>
  <si>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</si>
  <si>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</si>
  <si>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</si>
  <si>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</si>
  <si>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</si>
  <si>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</si>
  <si>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</si>
  <si>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</si>
  <si>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</si>
  <si>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</si>
  <si>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</si>
  <si>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</si>
  <si>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</si>
  <si>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</si>
  <si>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</si>
  <si>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</si>
  <si>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</si>
  <si>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</si>
  <si>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</si>
  <si>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</si>
  <si>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</si>
  <si>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</si>
  <si>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</si>
  <si>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</si>
  <si>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</si>
  <si>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</si>
  <si>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</si>
  <si>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</si>
  <si>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</si>
  <si>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</si>
  <si>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</si>
  <si>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</si>
  <si>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</si>
  <si>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</si>
  <si>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</si>
  <si>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</si>
  <si>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</si>
  <si>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</si>
  <si>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</si>
  <si>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</si>
  <si>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</si>
  <si>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</si>
  <si>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</si>
  <si>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</si>
  <si>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</si>
  <si>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</si>
  <si>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</si>
  <si>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</si>
  <si>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</si>
  <si>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</si>
  <si>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</si>
  <si>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</si>
  <si>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</si>
  <si>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</si>
  <si>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</si>
  <si>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</si>
  <si>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</si>
  <si>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</si>
  <si>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</si>
  <si>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</si>
  <si>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</si>
  <si>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</si>
  <si>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</si>
  <si>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</si>
  <si>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</si>
  <si>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</si>
  <si>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</si>
  <si>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</si>
  <si>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</si>
  <si>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</si>
  <si>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</si>
  <si>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</si>
  <si>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</si>
  <si>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</si>
  <si>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</si>
  <si>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</si>
  <si>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</si>
  <si>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</si>
  <si>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</si>
  <si>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</si>
  <si>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</si>
  <si>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</si>
  <si>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</si>
  <si>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</si>
  <si>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</si>
  <si>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</si>
  <si>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</si>
  <si>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</si>
  <si>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</si>
  <si>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</si>
  <si>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</si>
  <si>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</si>
  <si>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</si>
  <si>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</si>
  <si>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</si>
  <si>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</si>
  <si>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</si>
  <si>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</si>
  <si>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</si>
  <si>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</si>
  <si>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</si>
  <si>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</si>
  <si>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</si>
  <si>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</si>
  <si>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</si>
  <si>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</si>
  <si>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</si>
  <si>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</si>
  <si>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</si>
  <si>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</si>
  <si>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</si>
  <si>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</si>
  <si>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</si>
  <si>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</si>
  <si>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</si>
  <si>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</si>
  <si>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</si>
  <si>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</si>
  <si>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</si>
  <si>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</si>
  <si>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</si>
  <si>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</si>
  <si>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</si>
  <si>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</si>
  <si>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</si>
  <si>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</si>
  <si>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</si>
  <si>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</si>
  <si>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</si>
  <si>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</si>
  <si>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</si>
  <si>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</si>
  <si>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</si>
  <si>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</si>
  <si>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</si>
  <si>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</si>
  <si>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</si>
  <si>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</si>
  <si>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</si>
  <si>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</si>
  <si>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</si>
  <si>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</si>
  <si>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</si>
  <si>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</si>
  <si>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</si>
  <si>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</si>
  <si>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</si>
  <si>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</si>
  <si>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</si>
  <si>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</si>
  <si>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</si>
  <si>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</si>
  <si>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</si>
  <si>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</si>
  <si>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</si>
  <si>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</si>
  <si>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</si>
  <si>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</si>
  <si>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</si>
  <si>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</si>
  <si>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</si>
  <si>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</si>
  <si>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</si>
  <si>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</si>
  <si>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</si>
  <si>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</si>
  <si>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</si>
  <si>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</si>
  <si>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</si>
  <si>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</si>
  <si>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</si>
  <si>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</si>
  <si>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</si>
  <si>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</si>
  <si>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</si>
  <si>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</si>
  <si>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</si>
  <si>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</si>
  <si>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</si>
  <si>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</si>
  <si>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</si>
  <si>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</si>
  <si>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</si>
  <si>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</si>
  <si>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</si>
  <si>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</si>
  <si>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</si>
  <si>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</si>
  <si>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</si>
  <si>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</si>
  <si>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</si>
  <si>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</si>
  <si>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</si>
  <si>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</si>
  <si>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</si>
  <si>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</si>
  <si>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</si>
  <si>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</si>
  <si>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</si>
  <si>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</si>
  <si>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</si>
  <si>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</si>
  <si>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</si>
  <si>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</si>
  <si>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</si>
  <si>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</si>
  <si>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</si>
  <si>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</si>
  <si>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</si>
  <si>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</si>
  <si>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</si>
  <si>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</si>
  <si>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</si>
  <si>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</si>
  <si>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</si>
  <si>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</si>
  <si>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</si>
  <si>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</si>
  <si>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</si>
  <si>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</si>
  <si>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</si>
  <si>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</si>
  <si>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</si>
  <si>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</si>
  <si>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</si>
  <si>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</si>
  <si>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</si>
  <si>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</si>
  <si>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</si>
  <si>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</si>
  <si>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</si>
  <si>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</si>
  <si>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</si>
  <si>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</si>
  <si>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</si>
  <si>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</si>
  <si>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</si>
  <si>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</si>
  <si>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</si>
  <si>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</si>
  <si>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</si>
  <si>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</si>
  <si>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</si>
  <si>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</si>
  <si>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</si>
  <si>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</si>
  <si>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</si>
  <si>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</si>
  <si>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</si>
  <si>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</si>
  <si>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</si>
  <si>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</si>
  <si>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</si>
  <si>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</si>
  <si>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</si>
  <si>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</si>
  <si>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</si>
  <si>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</si>
  <si>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</si>
  <si>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</si>
  <si>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</si>
  <si>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</si>
  <si>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</si>
  <si>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</si>
  <si>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</si>
  <si>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</si>
  <si>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</si>
  <si>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</si>
  <si>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</si>
  <si>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</si>
  <si>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</si>
  <si>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</si>
  <si>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</si>
  <si>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</si>
  <si>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</si>
  <si>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</si>
  <si>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</si>
  <si>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</si>
  <si>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</si>
  <si>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</si>
  <si>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</si>
  <si>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</si>
  <si>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</si>
  <si>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</si>
  <si>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</si>
  <si>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</si>
  <si>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</si>
  <si>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</si>
  <si>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</si>
  <si>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</si>
  <si>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</si>
  <si>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</si>
  <si>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</si>
  <si>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</si>
  <si>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</si>
  <si>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</si>
  <si>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</si>
  <si>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</si>
  <si>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</si>
  <si>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</si>
  <si>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</si>
  <si>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</si>
  <si>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</si>
  <si>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</si>
  <si>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</si>
  <si>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</si>
  <si>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</si>
  <si>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</si>
  <si>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</si>
  <si>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</si>
  <si>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</si>
  <si>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</si>
  <si>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</si>
  <si>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</si>
  <si>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</si>
  <si>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</si>
  <si>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</si>
  <si>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</si>
  <si>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</si>
  <si>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</si>
  <si>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</si>
  <si>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</si>
  <si>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</si>
  <si>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</si>
  <si>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</si>
  <si>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</si>
  <si>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</si>
  <si>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</si>
  <si>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</si>
  <si>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</si>
  <si>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</si>
  <si>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</si>
  <si>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</si>
  <si>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</si>
  <si>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</si>
  <si>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</si>
  <si>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</si>
  <si>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</si>
  <si>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</si>
  <si>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</si>
  <si>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</si>
  <si>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</si>
  <si>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</si>
  <si>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</si>
  <si>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</si>
  <si>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</si>
  <si>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</si>
  <si>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</si>
  <si>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</si>
  <si>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</si>
  <si>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</si>
  <si>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</si>
  <si>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</si>
  <si>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</si>
  <si>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</si>
  <si>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</si>
  <si>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</si>
  <si>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</si>
  <si>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</si>
  <si>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</si>
  <si>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</si>
  <si>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</si>
  <si>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</si>
  <si>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</si>
  <si>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</si>
  <si>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</si>
  <si>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</si>
  <si>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</si>
  <si>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</si>
  <si>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</si>
  <si>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</si>
  <si>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</si>
  <si>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</si>
  <si>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</si>
  <si>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</si>
  <si>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</si>
  <si>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</si>
  <si>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</si>
  <si>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</si>
  <si>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</si>
  <si>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</si>
  <si>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</si>
  <si>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</si>
  <si>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</si>
  <si>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</si>
  <si>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</si>
  <si>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</si>
  <si>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</si>
  <si>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</si>
  <si>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</si>
  <si>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</si>
  <si>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</si>
  <si>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</si>
  <si>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</si>
  <si>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</si>
  <si>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</si>
  <si>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</si>
  <si>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</si>
  <si>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</si>
  <si>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</si>
  <si>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</si>
  <si>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</si>
  <si>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</si>
  <si>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</si>
  <si>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</si>
  <si>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</si>
  <si>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</si>
  <si>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</si>
  <si>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</si>
  <si>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</si>
  <si>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</si>
  <si>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</si>
  <si>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</si>
  <si>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</si>
  <si>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</si>
  <si>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</si>
  <si>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</si>
  <si>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</si>
  <si>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</si>
  <si>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</si>
  <si>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</si>
  <si>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</si>
  <si>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</si>
  <si>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</si>
  <si>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</si>
  <si>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</si>
  <si>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</si>
  <si>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</si>
  <si>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</si>
  <si>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</si>
  <si>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</si>
  <si>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</si>
  <si>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</si>
  <si>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</si>
  <si>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</si>
  <si>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</si>
  <si>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</si>
  <si>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</si>
  <si>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</si>
  <si>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</si>
  <si>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</si>
  <si>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</si>
  <si>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</si>
  <si>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</si>
  <si>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</si>
  <si>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</si>
  <si>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</si>
  <si>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</si>
  <si>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</si>
  <si>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</si>
  <si>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</si>
  <si>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</si>
  <si>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</si>
  <si>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</si>
  <si>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</si>
  <si>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</si>
  <si>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</si>
  <si>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</si>
  <si>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</si>
  <si>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</si>
  <si>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</si>
  <si>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</si>
  <si>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</si>
  <si>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</si>
  <si>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</si>
  <si>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</si>
  <si>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</si>
  <si>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</si>
  <si>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</si>
  <si>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</si>
  <si>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</si>
  <si>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</si>
  <si>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</si>
  <si>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</si>
  <si>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</si>
  <si>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</si>
  <si>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</si>
  <si>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</si>
  <si>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</si>
  <si>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</si>
  <si>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</si>
  <si>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</si>
  <si>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</si>
  <si>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</si>
  <si>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</si>
  <si>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</si>
  <si>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</si>
  <si>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</si>
  <si>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</si>
  <si>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</si>
  <si>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</si>
  <si>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</si>
  <si>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</si>
  <si>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</si>
  <si>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</si>
  <si>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</si>
  <si>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</si>
  <si>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</si>
  <si>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</si>
  <si>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</si>
  <si>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</si>
  <si>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</si>
  <si>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</si>
  <si>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</si>
  <si>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</si>
  <si>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</si>
  <si>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</si>
  <si>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</si>
  <si>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</si>
  <si>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</si>
  <si>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</si>
  <si>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</si>
  <si>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</si>
  <si>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</si>
  <si>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</si>
  <si>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</si>
  <si>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</si>
  <si>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</si>
  <si>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</si>
  <si>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</si>
  <si>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</si>
  <si>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</si>
  <si>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</si>
  <si>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</si>
  <si>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</si>
  <si>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</si>
  <si>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</si>
  <si>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</si>
  <si>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</si>
  <si>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</si>
  <si>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</si>
  <si>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</si>
  <si>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</si>
  <si>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</si>
  <si>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</si>
  <si>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</si>
  <si>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</si>
  <si>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</si>
  <si>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</si>
  <si>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</si>
  <si>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</si>
  <si>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</si>
  <si>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</si>
  <si>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</si>
  <si>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</si>
  <si>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</si>
  <si>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</si>
  <si>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</si>
  <si>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</si>
  <si>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</si>
  <si>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</si>
  <si>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</si>
  <si>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</si>
  <si>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</si>
  <si>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</si>
  <si>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</si>
  <si>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</si>
  <si>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</si>
  <si>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</si>
  <si>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</si>
  <si>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</si>
  <si>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</si>
  <si>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</si>
  <si>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</si>
  <si>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</si>
  <si>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</si>
  <si>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</si>
  <si>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</si>
  <si>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</si>
  <si>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</si>
  <si>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</si>
  <si>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</si>
  <si>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</si>
  <si>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</si>
  <si>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</si>
  <si>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</si>
  <si>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</si>
  <si>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</si>
  <si>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</si>
  <si>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</si>
  <si>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</si>
  <si>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</si>
  <si>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</si>
  <si>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</si>
  <si>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</si>
  <si>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</si>
  <si>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</si>
  <si>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</si>
  <si>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</si>
  <si>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</si>
  <si>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</si>
  <si>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</si>
  <si>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</si>
  <si>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</si>
  <si>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</si>
  <si>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</si>
  <si>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</si>
  <si>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</si>
  <si>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</si>
  <si>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</si>
  <si>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</si>
  <si>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</si>
  <si>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</si>
  <si>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</si>
  <si>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</si>
  <si>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</si>
  <si>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</si>
  <si>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</si>
  <si>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</si>
  <si>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</si>
  <si>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</si>
  <si>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</si>
  <si>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</si>
  <si>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</si>
  <si>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</si>
  <si>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</si>
  <si>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</si>
  <si>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</si>
  <si>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</si>
  <si>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</si>
  <si>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</si>
  <si>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</si>
  <si>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</si>
  <si>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</si>
  <si>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</si>
  <si>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</si>
  <si>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</si>
  <si>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</si>
  <si>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</si>
  <si>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</si>
  <si>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</si>
  <si>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</si>
  <si>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</si>
  <si>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</si>
  <si>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</si>
  <si>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</si>
  <si>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</si>
  <si>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</si>
  <si>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</si>
  <si>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</si>
  <si>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</si>
  <si>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</si>
  <si>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</si>
  <si>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</si>
  <si>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</si>
  <si>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</si>
  <si>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</si>
  <si>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</si>
  <si>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</si>
  <si>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</si>
  <si>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</si>
  <si>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</si>
  <si>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</si>
  <si>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</si>
  <si>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</si>
  <si>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</si>
  <si>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</si>
  <si>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</si>
  <si>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</si>
  <si>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</si>
  <si>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</si>
  <si>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</si>
  <si>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</si>
  <si>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</si>
  <si>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</si>
  <si>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</si>
  <si>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</si>
  <si>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</si>
  <si>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</si>
  <si>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</si>
  <si>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</si>
  <si>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</si>
  <si>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</si>
  <si>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</si>
  <si>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</si>
  <si>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</si>
  <si>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</si>
  <si>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</si>
  <si>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</si>
  <si>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</si>
  <si>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</si>
  <si>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</si>
  <si>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</si>
  <si>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</si>
  <si>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</si>
  <si>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</si>
  <si>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</si>
  <si>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</si>
  <si>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</si>
  <si>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</si>
  <si>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</si>
  <si>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</si>
  <si>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</si>
  <si>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</si>
  <si>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</si>
  <si>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</si>
  <si>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</si>
  <si>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</si>
  <si>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</si>
  <si>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</si>
  <si>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</si>
  <si>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</si>
  <si>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</si>
  <si>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</si>
  <si>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</si>
  <si>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</si>
  <si>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</si>
  <si>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</si>
  <si>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</si>
  <si>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</si>
  <si>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</si>
  <si>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</si>
  <si>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</si>
  <si>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</si>
  <si>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</si>
  <si>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</si>
  <si>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</si>
  <si>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</si>
  <si>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</si>
  <si>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</si>
  <si>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</si>
  <si>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</si>
  <si>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</si>
  <si>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</si>
  <si>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</si>
  <si>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</si>
  <si>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</si>
  <si>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</si>
  <si>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</si>
  <si>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</si>
  <si>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</si>
  <si>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</si>
  <si>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</si>
  <si>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</si>
  <si>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</si>
  <si>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</si>
  <si>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</si>
  <si>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</si>
  <si>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</si>
  <si>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</si>
  <si>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</si>
  <si>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</si>
  <si>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</si>
  <si>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</si>
  <si>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</si>
  <si>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</si>
  <si>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</si>
  <si>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</si>
  <si>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</si>
  <si>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</si>
  <si>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</si>
  <si>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</si>
  <si>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</si>
  <si>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</si>
  <si>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</si>
  <si>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</si>
  <si>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</si>
  <si>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</si>
  <si>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</si>
  <si>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</si>
  <si>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</si>
  <si>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</si>
  <si>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</si>
  <si>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</si>
  <si>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</si>
  <si>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</si>
  <si>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</si>
  <si>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</si>
  <si>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</si>
  <si>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</si>
  <si>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</si>
  <si>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</si>
  <si>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</si>
  <si>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</si>
  <si>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</si>
  <si>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</si>
  <si>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</si>
  <si>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</si>
  <si>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</si>
  <si>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</si>
  <si>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</si>
  <si>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</si>
  <si>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</si>
  <si>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</si>
  <si>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</si>
  <si>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</si>
  <si>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</si>
  <si>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</si>
  <si>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</si>
  <si>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</si>
  <si>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</si>
  <si>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</si>
  <si>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</si>
  <si>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</si>
  <si>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</si>
  <si>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</si>
  <si>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</si>
  <si>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</si>
  <si>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</si>
  <si>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</si>
  <si>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</si>
  <si>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</si>
  <si>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</si>
  <si>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</si>
  <si>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</si>
  <si>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</si>
  <si>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</si>
  <si>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</si>
  <si>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</si>
  <si>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</si>
  <si>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</si>
  <si>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</si>
  <si>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</si>
  <si>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</si>
  <si>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</si>
  <si>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</si>
  <si>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</si>
  <si>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</si>
  <si>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</si>
  <si>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</si>
  <si>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</si>
  <si>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</si>
  <si>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</si>
  <si>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</si>
  <si>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</si>
  <si>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</si>
  <si>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</si>
  <si>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</si>
  <si>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</si>
  <si>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</si>
  <si>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</si>
  <si>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</si>
  <si>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</si>
  <si>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</si>
  <si>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</si>
  <si>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</si>
  <si>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</si>
  <si>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</si>
  <si>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</si>
  <si>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</si>
  <si>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</si>
  <si>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</si>
  <si>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</si>
  <si>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</si>
  <si>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</si>
  <si>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</si>
  <si>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</si>
  <si>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</si>
  <si>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</si>
  <si>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</si>
  <si>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</si>
  <si>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</si>
  <si>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</si>
  <si>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</si>
  <si>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</si>
  <si>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</si>
  <si>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</si>
  <si>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</si>
  <si>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</si>
  <si>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</si>
  <si>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</si>
  <si>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</si>
  <si>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</si>
  <si>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</si>
  <si>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</si>
  <si>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</si>
  <si>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</si>
  <si>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</si>
  <si>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</si>
  <si>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</si>
  <si>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</si>
  <si>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</si>
  <si>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</si>
  <si>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</si>
  <si>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</si>
  <si>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</si>
  <si>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</si>
  <si>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</si>
  <si>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</si>
  <si>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</si>
  <si>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</si>
  <si>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</si>
  <si>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</si>
  <si>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</si>
  <si>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</si>
  <si>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</si>
  <si>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</si>
  <si>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</si>
  <si>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</si>
  <si>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</si>
  <si>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</si>
  <si>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</si>
  <si>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</si>
  <si>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</si>
  <si>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</si>
  <si>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</si>
  <si>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</si>
  <si>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</si>
  <si>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</si>
  <si>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</si>
  <si>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</si>
  <si>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</si>
  <si>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</si>
  <si>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</si>
  <si>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</si>
  <si>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</si>
  <si>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</si>
  <si>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</si>
  <si>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</si>
  <si>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</si>
  <si>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</si>
  <si>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</si>
  <si>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</si>
  <si>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</si>
  <si>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</si>
  <si>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</si>
  <si>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</si>
  <si>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</si>
  <si>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</si>
  <si>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</si>
  <si>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</si>
  <si>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</si>
  <si>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</si>
  <si>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</si>
  <si>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</si>
  <si>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</si>
  <si>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</si>
  <si>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</si>
  <si>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</si>
  <si>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</si>
  <si>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</si>
  <si>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</si>
  <si>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</si>
  <si>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</si>
  <si>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</si>
  <si>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</si>
  <si>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</si>
  <si>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</si>
  <si>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</si>
  <si>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</si>
  <si>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</si>
  <si>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</si>
  <si>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</si>
  <si>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</si>
  <si>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</si>
  <si>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</si>
  <si>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</si>
  <si>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</si>
  <si>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</si>
  <si>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</si>
  <si>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</si>
  <si>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</si>
  <si>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</si>
  <si>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</si>
  <si>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</si>
  <si>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</si>
  <si>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</si>
  <si>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</si>
  <si>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</si>
  <si>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</si>
  <si>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</si>
  <si>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</si>
  <si>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</si>
  <si>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</si>
  <si>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</si>
  <si>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</si>
  <si>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</si>
  <si>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</si>
  <si>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</si>
  <si>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</si>
  <si>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</si>
  <si>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</si>
  <si>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</si>
  <si>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</si>
  <si>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</si>
  <si>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</si>
  <si>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</si>
  <si>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</si>
  <si>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</si>
  <si>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</si>
  <si>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</si>
  <si>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</si>
  <si>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</si>
  <si>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</si>
  <si>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</si>
  <si>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</si>
  <si>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</si>
  <si>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</si>
  <si>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</si>
  <si>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</si>
  <si>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</si>
  <si>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</si>
  <si>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</si>
  <si>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</si>
  <si>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</si>
  <si>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</si>
  <si>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</si>
  <si>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</si>
  <si>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</si>
  <si>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</si>
  <si>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</si>
  <si>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</si>
  <si>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</si>
  <si>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</si>
  <si>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</si>
  <si>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</si>
  <si>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</si>
  <si>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</si>
  <si>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</si>
  <si>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</si>
  <si>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</si>
  <si>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</si>
  <si>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</si>
  <si>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</si>
  <si>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</si>
  <si>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</si>
  <si>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</si>
  <si>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</si>
  <si>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</si>
  <si>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</si>
  <si>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</si>
  <si>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</si>
  <si>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</si>
  <si>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</si>
  <si>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</si>
  <si>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</si>
  <si>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</si>
  <si>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</si>
  <si>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</si>
  <si>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</si>
  <si>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</si>
  <si>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</si>
  <si>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</si>
  <si>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</si>
  <si>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</si>
  <si>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</si>
  <si>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</si>
  <si>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</si>
  <si>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</si>
  <si>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</si>
  <si>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</si>
  <si>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</si>
  <si>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</si>
  <si>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</si>
  <si>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</si>
  <si>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</si>
  <si>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</si>
  <si>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</si>
  <si>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</si>
  <si>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</si>
  <si>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</si>
  <si>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</si>
  <si>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</si>
  <si>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</si>
  <si>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</si>
  <si>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</si>
  <si>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</si>
  <si>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</si>
  <si>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</si>
  <si>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</si>
  <si>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</si>
  <si>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</si>
  <si>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</si>
  <si>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</si>
  <si>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</si>
  <si>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</si>
  <si>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</si>
  <si>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</si>
  <si>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</si>
  <si>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</si>
  <si>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</si>
  <si>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</si>
  <si>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</si>
  <si>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</si>
  <si>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</si>
  <si>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</si>
  <si>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</si>
  <si>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</si>
  <si>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</si>
  <si>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</si>
  <si>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</si>
  <si>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</si>
  <si>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</si>
  <si>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</si>
  <si>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</si>
  <si>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</si>
  <si>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</si>
  <si>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</si>
  <si>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</si>
  <si>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</si>
  <si>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</si>
  <si>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</si>
  <si>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</si>
  <si>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</si>
  <si>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</si>
  <si>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</si>
  <si>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</si>
  <si>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</si>
  <si>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</si>
  <si>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</si>
  <si>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</si>
  <si>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</si>
  <si>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</si>
  <si>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</si>
  <si>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</si>
  <si>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</si>
  <si>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</si>
  <si>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</si>
  <si>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</si>
  <si>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</si>
  <si>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</si>
  <si>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</si>
  <si>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</si>
  <si>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</si>
  <si>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</si>
  <si>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</si>
  <si>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</si>
  <si>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</si>
  <si>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</si>
  <si>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</si>
  <si>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</si>
  <si>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</si>
  <si>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</si>
  <si>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</si>
  <si>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</si>
  <si>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</si>
  <si>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</si>
  <si>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</si>
  <si>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</si>
  <si>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</si>
  <si>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</si>
  <si>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</si>
  <si>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</si>
  <si>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</si>
  <si>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</si>
  <si>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</si>
  <si>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</si>
  <si>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</si>
  <si>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</si>
  <si>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</si>
  <si>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</si>
  <si>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</si>
  <si>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</si>
  <si>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</si>
  <si>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</si>
  <si>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</si>
  <si>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</si>
  <si>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</si>
  <si>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</si>
  <si>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</si>
  <si>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</si>
  <si>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</si>
  <si>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</si>
  <si>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</si>
  <si>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</si>
  <si>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</si>
  <si>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</si>
  <si>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</si>
  <si>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</si>
  <si>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</si>
  <si>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</si>
  <si>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</si>
  <si>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</si>
  <si>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</si>
  <si>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</si>
  <si>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</si>
  <si>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</si>
  <si>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</si>
  <si>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</si>
  <si>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</si>
  <si>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</si>
  <si>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</si>
  <si>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</si>
  <si>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</si>
  <si>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</si>
  <si>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</si>
  <si>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</si>
  <si>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</si>
  <si>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</si>
  <si>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</si>
  <si>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</si>
  <si>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</si>
  <si>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</si>
  <si>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</si>
  <si>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</si>
  <si>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</si>
  <si>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</si>
  <si>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</si>
  <si>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</si>
  <si>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</si>
  <si>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</si>
  <si>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</si>
  <si>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</si>
  <si>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</si>
  <si>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</si>
  <si>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</si>
  <si>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</si>
  <si>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</si>
  <si>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</si>
  <si>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</si>
  <si>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</si>
  <si>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</si>
  <si>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</si>
  <si>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</si>
  <si>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</si>
  <si>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</si>
  <si>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</si>
  <si>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</si>
  <si>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</si>
  <si>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</si>
  <si>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</si>
  <si>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</si>
  <si>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</si>
  <si>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</si>
  <si>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</si>
  <si>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</si>
  <si>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</si>
  <si>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</si>
  <si>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</si>
  <si>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</si>
  <si>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</si>
  <si>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</si>
  <si>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</si>
  <si>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</si>
  <si>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</si>
  <si>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</si>
  <si>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</si>
  <si>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</si>
  <si>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</si>
  <si>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</si>
  <si>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</si>
  <si>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</si>
  <si>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</si>
  <si>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</si>
  <si>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</si>
  <si>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</si>
  <si>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</si>
  <si>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</si>
  <si>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</si>
  <si>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</si>
  <si>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</si>
  <si>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</si>
  <si>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</si>
  <si>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</si>
  <si>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</si>
  <si>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</si>
  <si>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</si>
  <si>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</si>
  <si>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</si>
  <si>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</si>
  <si>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</si>
  <si>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</si>
  <si>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</si>
  <si>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</si>
  <si>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</si>
  <si>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</si>
  <si>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</si>
  <si>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</si>
  <si>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</si>
  <si>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</si>
  <si>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</si>
  <si>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</si>
  <si>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</si>
  <si>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</si>
  <si>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</si>
  <si>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</si>
  <si>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</si>
  <si>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</si>
  <si>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</si>
  <si>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</si>
  <si>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</si>
  <si>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</si>
  <si>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</si>
  <si>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</si>
  <si>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</si>
  <si>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</si>
  <si>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</si>
  <si>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</si>
  <si>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</si>
  <si>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</si>
  <si>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</si>
  <si>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</si>
  <si>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</si>
  <si>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</si>
  <si>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</si>
  <si>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</si>
  <si>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</si>
  <si>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</si>
  <si>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</si>
  <si>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</si>
  <si>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</si>
  <si>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</si>
  <si>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</si>
  <si>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</si>
  <si>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</si>
  <si>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</si>
  <si>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</si>
  <si>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</si>
  <si>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</si>
  <si>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</si>
  <si>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</si>
  <si>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</si>
  <si>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</si>
  <si>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</si>
  <si>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</si>
  <si>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</si>
  <si>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</si>
  <si>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</si>
  <si>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</si>
  <si>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</si>
  <si>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</si>
  <si>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</si>
  <si>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</si>
  <si>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</si>
  <si>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</si>
  <si>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</si>
  <si>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</si>
  <si>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</si>
  <si>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</si>
  <si>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</si>
  <si>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</si>
  <si>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</si>
  <si>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</si>
  <si>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</si>
  <si>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</si>
  <si>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</si>
  <si>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</si>
  <si>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</si>
  <si>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</si>
  <si>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</si>
  <si>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</si>
  <si>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</si>
  <si>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</si>
  <si>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</si>
  <si>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</si>
  <si>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</si>
  <si>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</si>
  <si>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</si>
  <si>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</si>
  <si>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</si>
  <si>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</si>
  <si>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</si>
  <si>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</si>
  <si>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</si>
  <si>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</si>
  <si>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</si>
  <si>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</si>
  <si>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</si>
  <si>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</si>
  <si>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</si>
  <si>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</si>
  <si>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</si>
  <si>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</si>
  <si>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</si>
  <si>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</si>
  <si>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</si>
  <si>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</si>
  <si>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</si>
  <si>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</si>
  <si>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</si>
  <si>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</si>
  <si>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</si>
  <si>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</si>
  <si>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</si>
  <si>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</si>
  <si>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</si>
  <si>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</si>
  <si>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</si>
  <si>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</si>
  <si>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</si>
  <si>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</si>
  <si>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</si>
  <si>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</si>
  <si>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</si>
  <si>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</si>
  <si>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</si>
  <si>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</si>
  <si>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</si>
  <si>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</si>
  <si>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</si>
  <si>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</si>
  <si>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</si>
  <si>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</si>
  <si>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</si>
  <si>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</si>
  <si>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</si>
  <si>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</si>
  <si>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</si>
  <si>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</si>
  <si>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</si>
  <si>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</si>
  <si>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</si>
  <si>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</si>
  <si>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</si>
  <si>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</si>
  <si>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</si>
  <si>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</si>
  <si>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</si>
  <si>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</si>
  <si>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</si>
  <si>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</si>
  <si>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</si>
  <si>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</si>
  <si>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</si>
  <si>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</si>
  <si>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</si>
  <si>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</si>
  <si>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</si>
  <si>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</si>
  <si>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</si>
  <si>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</si>
  <si>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</si>
  <si>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</si>
  <si>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</si>
  <si>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</si>
  <si>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</si>
  <si>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</si>
  <si>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</si>
  <si>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</si>
  <si>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</si>
  <si>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</si>
  <si>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</si>
  <si>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</si>
  <si>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</si>
  <si>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</si>
  <si>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</si>
  <si>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</si>
  <si>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</si>
  <si>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</si>
  <si>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</si>
  <si>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</si>
  <si>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</si>
  <si>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</si>
  <si>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</si>
  <si>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</si>
  <si>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</si>
  <si>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</si>
  <si>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</si>
  <si>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</si>
  <si>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</si>
  <si>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</si>
  <si>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</si>
  <si>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</si>
  <si>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</si>
  <si>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</si>
  <si>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</si>
  <si>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</si>
  <si>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</si>
  <si>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</si>
  <si>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</si>
  <si>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</si>
  <si>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</si>
  <si>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</si>
  <si>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</si>
  <si>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</si>
  <si>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</si>
  <si>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</si>
  <si>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</si>
  <si>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</si>
  <si>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</si>
  <si>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</si>
  <si>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</si>
  <si>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</si>
  <si>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</si>
  <si>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</si>
  <si>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</si>
  <si>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</si>
  <si>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</si>
  <si>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</si>
  <si>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</si>
  <si>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</si>
  <si>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</si>
  <si>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</si>
  <si>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</si>
  <si>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</si>
  <si>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</si>
  <si>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</si>
  <si>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</si>
  <si>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</si>
  <si>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</si>
  <si>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</si>
  <si>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</si>
  <si>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</si>
  <si>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</si>
  <si>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</si>
  <si>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</si>
  <si>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</si>
  <si>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</si>
  <si>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</si>
  <si>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</si>
  <si>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</si>
  <si>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</si>
  <si>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</si>
  <si>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</si>
  <si>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</si>
  <si>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</si>
  <si>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</si>
  <si>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</si>
  <si>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</si>
  <si>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</si>
  <si>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</si>
  <si>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</si>
  <si>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</si>
  <si>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</si>
  <si>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</si>
  <si>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</si>
  <si>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</si>
  <si>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</si>
  <si>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</si>
  <si>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</si>
  <si>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</si>
  <si>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</si>
  <si>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</si>
  <si>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</si>
  <si>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</si>
  <si>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</si>
  <si>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</si>
  <si>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</si>
  <si>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</si>
  <si>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</si>
  <si>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</si>
  <si>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</si>
  <si>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</si>
  <si>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</si>
  <si>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</si>
  <si>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</si>
  <si>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</si>
  <si>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</si>
  <si>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</si>
  <si>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</si>
  <si>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</si>
  <si>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</si>
  <si>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</si>
  <si>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</si>
  <si>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</si>
  <si>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</si>
  <si>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</si>
  <si>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</si>
  <si>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</si>
  <si>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</si>
  <si>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</si>
  <si>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</si>
  <si>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</si>
  <si>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</si>
  <si>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</si>
  <si>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</si>
  <si>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</si>
  <si>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</si>
  <si>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</si>
  <si>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</si>
  <si>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</si>
  <si>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</si>
  <si>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</si>
  <si>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</si>
  <si>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</si>
  <si>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</si>
  <si>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</si>
  <si>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</si>
  <si>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</si>
  <si>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</si>
  <si>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</si>
  <si>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</si>
  <si>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</si>
  <si>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</si>
  <si>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</si>
  <si>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</si>
  <si>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</si>
  <si>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</si>
  <si>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</si>
  <si>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</si>
  <si>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</si>
  <si>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</si>
  <si>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</si>
  <si>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</si>
  <si>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</si>
  <si>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</si>
  <si>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</si>
  <si>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</si>
  <si>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</si>
  <si>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</si>
  <si>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</si>
  <si>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</si>
  <si>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</si>
  <si>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</si>
  <si>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</si>
  <si>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</si>
  <si>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</si>
  <si>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</si>
  <si>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</si>
  <si>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</si>
  <si>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</si>
  <si>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</si>
  <si>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</si>
  <si>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</si>
  <si>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</si>
  <si>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</si>
  <si>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</si>
  <si>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</si>
  <si>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</si>
  <si>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</si>
  <si>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</si>
  <si>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</si>
  <si>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</si>
  <si>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</si>
  <si>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</si>
  <si>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</si>
  <si>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</si>
  <si>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</si>
  <si>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</si>
  <si>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</si>
  <si>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</si>
  <si>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</si>
  <si>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</si>
  <si>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</si>
  <si>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</si>
  <si>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</si>
  <si>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</si>
  <si>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</si>
  <si>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</si>
  <si>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</si>
  <si>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</si>
  <si>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</si>
  <si>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</si>
  <si>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</si>
  <si>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</si>
  <si>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</si>
  <si>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</si>
  <si>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</si>
  <si>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</si>
  <si>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</si>
  <si>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</si>
  <si>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</si>
  <si>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</si>
  <si>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</si>
  <si>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</si>
  <si>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</si>
  <si>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</si>
  <si>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</si>
  <si>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</si>
  <si>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</si>
  <si>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</si>
  <si>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</si>
  <si>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</si>
  <si>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</si>
  <si>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</si>
  <si>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</si>
  <si>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</si>
  <si>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</si>
  <si>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</si>
  <si>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</si>
  <si>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</si>
  <si>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</si>
  <si>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</si>
  <si>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</si>
  <si>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</si>
  <si>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</si>
  <si>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</si>
  <si>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</si>
  <si>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</si>
  <si>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</si>
  <si>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</si>
  <si>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</si>
  <si>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</si>
  <si>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</si>
  <si>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</si>
  <si>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</si>
  <si>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</si>
  <si>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</si>
  <si>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</si>
  <si>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</si>
  <si>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</si>
  <si>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</si>
  <si>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</si>
  <si>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</si>
  <si>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</si>
  <si>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</si>
  <si>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</si>
  <si>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</si>
  <si>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</si>
  <si>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</si>
  <si>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</si>
  <si>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</si>
  <si>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</si>
  <si>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</si>
  <si>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</si>
  <si>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</si>
  <si>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</si>
  <si>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</si>
  <si>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</si>
  <si>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</si>
  <si>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</si>
  <si>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</si>
  <si>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</si>
  <si>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</si>
  <si>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</si>
  <si>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</si>
  <si>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</si>
  <si>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</si>
  <si>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</si>
  <si>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</si>
  <si>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</si>
  <si>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</si>
  <si>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</si>
  <si>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</si>
  <si>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</si>
  <si>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</si>
  <si>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</si>
  <si>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</si>
  <si>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</si>
  <si>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</si>
  <si>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</si>
  <si>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</si>
  <si>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</si>
  <si>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</si>
  <si>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</si>
  <si>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</si>
  <si>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</si>
  <si>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</si>
  <si>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</si>
  <si>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</si>
  <si>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</si>
  <si>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</si>
  <si>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</si>
  <si>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</si>
  <si>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</si>
  <si>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</si>
  <si>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</si>
  <si>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</si>
  <si>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</si>
  <si>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</si>
  <si>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</si>
  <si>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</si>
  <si>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</si>
  <si>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</si>
  <si>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</si>
  <si>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</si>
  <si>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</si>
  <si>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</si>
  <si>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</si>
  <si>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</si>
  <si>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</si>
  <si>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</si>
  <si>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</si>
  <si>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</si>
  <si>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</si>
  <si>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</si>
  <si>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</si>
  <si>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</si>
  <si>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</si>
  <si>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</si>
  <si>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</si>
  <si>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</si>
  <si>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</si>
  <si>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</si>
  <si>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</si>
  <si>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</si>
  <si>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</si>
  <si>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</si>
  <si>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</si>
  <si>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</si>
  <si>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</si>
  <si>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</si>
  <si>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</si>
  <si>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</si>
  <si>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</si>
  <si>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</si>
  <si>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</si>
  <si>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</si>
  <si>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</si>
  <si>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</si>
  <si>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</si>
  <si>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</si>
  <si>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</si>
  <si>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</si>
  <si>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</si>
  <si>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</si>
  <si>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</si>
  <si>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</si>
  <si>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</si>
  <si>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</si>
  <si>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</si>
  <si>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</si>
  <si>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</si>
  <si>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</si>
  <si>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</si>
  <si>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</si>
  <si>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</si>
  <si>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</si>
  <si>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</si>
  <si>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</si>
  <si>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</si>
  <si>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</si>
  <si>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</si>
  <si>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</si>
  <si>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</si>
  <si>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</si>
  <si>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</si>
  <si>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</si>
  <si>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</si>
  <si>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</si>
  <si>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</si>
  <si>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</si>
  <si>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</si>
  <si>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</si>
  <si>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</si>
  <si>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</si>
  <si>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</si>
  <si>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</si>
  <si>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</si>
  <si>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</si>
  <si>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</si>
  <si>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</si>
  <si>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</si>
  <si>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</si>
  <si>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</si>
  <si>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</si>
  <si>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</si>
  <si>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</si>
  <si>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</si>
  <si>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</si>
  <si>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</si>
  <si>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</si>
  <si>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</si>
  <si>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</si>
  <si>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</si>
  <si>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</si>
  <si>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</si>
  <si>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</si>
  <si>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</si>
  <si>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</si>
  <si>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</si>
  <si>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</si>
  <si>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</si>
  <si>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</si>
  <si>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</si>
  <si>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</si>
  <si>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</si>
  <si>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</si>
  <si>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</si>
  <si>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</si>
  <si>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</si>
  <si>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</si>
  <si>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</si>
  <si>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</si>
  <si>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</si>
  <si>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</si>
  <si>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</si>
  <si>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</si>
  <si>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</si>
  <si>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</si>
  <si>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</si>
  <si>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</si>
  <si>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</si>
  <si>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</si>
  <si>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</si>
  <si>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</si>
  <si>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</si>
  <si>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</si>
  <si>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</si>
  <si>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</si>
  <si>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</si>
  <si>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</si>
  <si>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</si>
  <si>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</si>
  <si>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</si>
  <si>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</si>
  <si>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</si>
  <si>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</si>
  <si>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</si>
  <si>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</si>
  <si>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</si>
  <si>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</si>
  <si>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</si>
  <si>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</si>
  <si>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</si>
  <si>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</si>
  <si>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</si>
  <si>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</si>
  <si>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</si>
  <si>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</si>
  <si>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</si>
  <si>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</si>
  <si>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</si>
  <si>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</si>
  <si>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</si>
  <si>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</si>
  <si>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</si>
  <si>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</si>
  <si>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</si>
  <si>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</si>
  <si>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</si>
  <si>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</si>
  <si>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</si>
  <si>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</si>
  <si>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</si>
  <si>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</si>
  <si>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</si>
  <si>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</si>
  <si>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</si>
  <si>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</si>
  <si>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</si>
  <si>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</si>
  <si>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</si>
  <si>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</si>
  <si>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</si>
  <si>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</si>
  <si>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</si>
  <si>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</si>
  <si>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</si>
  <si>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</si>
  <si>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</si>
  <si>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</si>
  <si>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</si>
  <si>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</si>
  <si>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</si>
  <si>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</si>
  <si>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</si>
  <si>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</si>
  <si>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</si>
  <si>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</si>
  <si>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</si>
  <si>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</si>
  <si>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</si>
  <si>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</si>
  <si>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</si>
  <si>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</si>
  <si>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</si>
  <si>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</si>
  <si>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</si>
  <si>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</si>
  <si>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</si>
  <si>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</si>
  <si>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</si>
  <si>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</si>
  <si>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</si>
  <si>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</si>
  <si>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</si>
  <si>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</si>
  <si>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</si>
  <si>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</si>
  <si>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</si>
  <si>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</si>
  <si>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</si>
  <si>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</si>
  <si>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</si>
  <si>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</si>
  <si>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</si>
  <si>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</si>
  <si>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</si>
  <si>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</si>
  <si>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</si>
  <si>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</si>
  <si>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</si>
  <si>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</si>
  <si>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</si>
  <si>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</si>
  <si>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</si>
  <si>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</si>
  <si>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</si>
  <si>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</si>
  <si>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</si>
  <si>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</si>
  <si>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</si>
  <si>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</si>
  <si>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</si>
  <si>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</si>
  <si>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</si>
  <si>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</si>
  <si>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</si>
  <si>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</si>
  <si>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</si>
  <si>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</si>
  <si>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</si>
  <si>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</si>
  <si>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</si>
  <si>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</si>
  <si>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</si>
  <si>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</si>
  <si>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</si>
  <si>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</si>
  <si>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</si>
  <si>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</si>
  <si>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</si>
  <si>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</si>
  <si>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</si>
  <si>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</si>
  <si>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</si>
  <si>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</si>
  <si>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</si>
  <si>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</si>
  <si>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</si>
  <si>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</si>
  <si>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</si>
  <si>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</si>
  <si>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</si>
  <si>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</si>
  <si>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</si>
  <si>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</si>
  <si>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</si>
  <si>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</si>
  <si>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</si>
  <si>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</si>
  <si>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</si>
  <si>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</si>
  <si>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</si>
  <si>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</si>
  <si>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</si>
  <si>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</si>
  <si>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</si>
  <si>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</si>
  <si>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</si>
  <si>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</si>
  <si>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</si>
  <si>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</si>
  <si>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</si>
  <si>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</si>
  <si>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</si>
  <si>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</si>
  <si>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</si>
  <si>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</si>
  <si>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</si>
  <si>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</si>
  <si>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</si>
  <si>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</si>
  <si>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</si>
  <si>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</si>
  <si>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</si>
  <si>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</si>
  <si>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</si>
  <si>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</si>
  <si>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</si>
  <si>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</si>
  <si>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</si>
  <si>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</si>
  <si>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</si>
  <si>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</si>
  <si>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</si>
  <si>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</si>
  <si>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</si>
  <si>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</si>
  <si>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</si>
  <si>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</si>
  <si>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</si>
  <si>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</si>
  <si>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</si>
  <si>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</si>
  <si>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</si>
  <si>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</si>
  <si>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</si>
  <si>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</si>
  <si>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</si>
  <si>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</si>
  <si>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</si>
  <si>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</si>
  <si>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</si>
  <si>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</si>
  <si>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</si>
  <si>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</si>
  <si>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</si>
  <si>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</si>
  <si>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</si>
  <si>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</si>
  <si>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</si>
  <si>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</si>
  <si>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</si>
  <si>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</si>
  <si>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</si>
  <si>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</si>
  <si>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</si>
  <si>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</si>
  <si>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</si>
  <si>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</si>
  <si>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</si>
  <si>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</si>
  <si>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</si>
  <si>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</si>
  <si>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</si>
  <si>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</si>
  <si>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</si>
  <si>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</si>
  <si>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</si>
  <si>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</si>
  <si>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</si>
  <si>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</si>
  <si>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</si>
  <si>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</si>
  <si>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</si>
  <si>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</si>
  <si>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</si>
  <si>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</si>
  <si>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</si>
  <si>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</si>
  <si>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</si>
  <si>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</si>
  <si>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</si>
  <si>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</si>
  <si>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</si>
  <si>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</si>
  <si>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</si>
  <si>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</si>
  <si>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</si>
  <si>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</si>
  <si>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</si>
  <si>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</si>
  <si>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</si>
  <si>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</si>
  <si>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</si>
  <si>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</si>
  <si>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</si>
  <si>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</si>
  <si>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</si>
  <si>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</si>
  <si>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</si>
  <si>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</si>
  <si>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</si>
  <si>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</si>
  <si>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</si>
  <si>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</si>
  <si>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</si>
  <si>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</si>
  <si>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</si>
  <si>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</si>
  <si>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</si>
  <si>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</si>
  <si>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</si>
  <si>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</si>
  <si>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</si>
  <si>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</si>
  <si>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</si>
  <si>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</si>
  <si>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</si>
  <si>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</si>
  <si>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</si>
  <si>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</si>
  <si>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</si>
  <si>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</si>
  <si>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</si>
  <si>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</si>
  <si>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</si>
  <si>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</si>
  <si>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</si>
  <si>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</si>
  <si>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</si>
  <si>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</si>
  <si>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</si>
  <si>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</si>
  <si>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</si>
  <si>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</si>
  <si>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</si>
  <si>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</si>
  <si>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</si>
  <si>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</si>
  <si>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</si>
  <si>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</si>
  <si>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</si>
  <si>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</si>
  <si>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</si>
  <si>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</si>
  <si>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</si>
  <si>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</si>
  <si>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</si>
  <si>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</si>
  <si>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</si>
  <si>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</si>
  <si>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</si>
  <si>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</si>
  <si>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</si>
  <si>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</si>
  <si>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</si>
  <si>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</si>
  <si>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</si>
  <si>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</si>
  <si>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</si>
  <si>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</si>
  <si>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</si>
  <si>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</si>
  <si>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</si>
  <si>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</si>
  <si>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</si>
  <si>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</si>
  <si>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</si>
  <si>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</si>
  <si>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</si>
  <si>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</si>
  <si>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</si>
  <si>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</si>
  <si>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</si>
  <si>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</si>
  <si>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</si>
  <si>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</si>
  <si>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</si>
  <si>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</si>
  <si>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</si>
  <si>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</si>
  <si>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</si>
  <si>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</si>
  <si>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</si>
  <si>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</si>
  <si>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</si>
  <si>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</si>
  <si>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</si>
  <si>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</si>
  <si>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</si>
  <si>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</si>
  <si>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</si>
  <si>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</si>
  <si>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</si>
  <si>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</si>
  <si>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</si>
  <si>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</si>
  <si>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</si>
  <si>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</si>
  <si>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</si>
  <si>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</si>
  <si>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</si>
  <si>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</si>
  <si>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</si>
  <si>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</si>
  <si>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</si>
  <si>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</si>
  <si>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</si>
  <si>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</si>
  <si>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</si>
  <si>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</si>
  <si>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</si>
  <si>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</si>
  <si>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</si>
  <si>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</si>
  <si>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</si>
  <si>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</si>
  <si>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</si>
  <si>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</si>
  <si>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</si>
  <si>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</si>
  <si>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</si>
  <si>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</si>
  <si>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</si>
  <si>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</si>
  <si>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</si>
  <si>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</si>
  <si>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</si>
  <si>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</si>
  <si>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</si>
  <si>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</si>
  <si>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</si>
  <si>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</si>
  <si>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</si>
  <si>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</si>
  <si>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</si>
  <si>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</si>
  <si>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</si>
  <si>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</si>
  <si>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</si>
  <si>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</si>
  <si>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</si>
  <si>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</si>
  <si>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</si>
  <si>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</si>
  <si>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</si>
  <si>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</si>
  <si>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</si>
  <si>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</si>
  <si>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</si>
  <si>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</si>
  <si>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</si>
  <si>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</si>
  <si>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</si>
  <si>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</si>
  <si>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</si>
  <si>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</si>
  <si>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</si>
  <si>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</si>
  <si>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</si>
  <si>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</si>
  <si>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</si>
  <si>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</si>
  <si>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</si>
  <si>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</si>
  <si>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</si>
  <si>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</si>
  <si>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</si>
  <si>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</si>
  <si>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</si>
  <si>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</si>
  <si>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</si>
  <si>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</si>
  <si>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</si>
  <si>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</si>
  <si>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</si>
  <si>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</si>
  <si>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</si>
  <si>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</si>
  <si>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</si>
  <si>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</si>
  <si>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</si>
  <si>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</si>
  <si>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</si>
  <si>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</si>
  <si>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</si>
  <si>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</si>
  <si>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</si>
  <si>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</si>
  <si>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</si>
  <si>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</si>
  <si>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</si>
  <si>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</si>
  <si>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</si>
  <si>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</si>
  <si>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</si>
  <si>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</si>
  <si>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</si>
  <si>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</si>
  <si>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</si>
  <si>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</si>
  <si>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</si>
  <si>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</si>
  <si>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</si>
  <si>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</si>
  <si>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</si>
  <si>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</si>
  <si>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</si>
  <si>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</si>
  <si>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</si>
  <si>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</si>
  <si>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</si>
  <si>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</si>
  <si>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</si>
  <si>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</si>
  <si>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</si>
  <si>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</si>
  <si>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</si>
  <si>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</si>
  <si>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</si>
  <si>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</si>
  <si>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</si>
  <si>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</si>
  <si>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</si>
  <si>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</si>
  <si>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</si>
  <si>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</si>
  <si>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</si>
  <si>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</si>
  <si>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</si>
  <si>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</si>
  <si>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</si>
  <si>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</si>
  <si>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</si>
  <si>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</si>
  <si>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</si>
  <si>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</si>
  <si>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</si>
  <si>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</si>
  <si>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</si>
  <si>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</si>
  <si>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</si>
  <si>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</si>
  <si>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</si>
  <si>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</si>
  <si>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</si>
  <si>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</si>
  <si>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</si>
  <si>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</si>
  <si>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</si>
  <si>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</si>
  <si>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</si>
  <si>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</si>
  <si>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</si>
  <si>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</si>
  <si>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</si>
  <si>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</si>
  <si>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</si>
  <si>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</si>
  <si>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</si>
  <si>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</si>
  <si>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</si>
  <si>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</si>
  <si>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</si>
  <si>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</si>
  <si>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</si>
  <si>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</si>
  <si>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</si>
  <si>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</si>
  <si>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</si>
  <si>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</si>
  <si>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</si>
  <si>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</si>
  <si>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</si>
  <si>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</si>
  <si>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</si>
  <si>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</si>
  <si>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</si>
  <si>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</si>
  <si>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</si>
  <si>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</si>
  <si>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</si>
  <si>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</si>
  <si>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</si>
  <si>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</si>
  <si>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</si>
  <si>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</si>
  <si>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</si>
  <si>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</si>
  <si>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</si>
  <si>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</si>
  <si>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</si>
  <si>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</si>
  <si>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</si>
  <si>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</si>
  <si>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</si>
  <si>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</si>
  <si>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</si>
  <si>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</si>
  <si>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</si>
  <si>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</si>
  <si>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</si>
  <si>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</si>
  <si>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</si>
  <si>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</si>
  <si>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</si>
  <si>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</si>
  <si>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</si>
  <si>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</si>
  <si>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</si>
  <si>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</si>
  <si>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</si>
  <si>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</si>
  <si>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</si>
  <si>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</si>
  <si>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</si>
  <si>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</si>
  <si>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</si>
  <si>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</si>
  <si>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</si>
  <si>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</si>
  <si>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</si>
  <si>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</si>
  <si>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</si>
  <si>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</si>
  <si>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</si>
  <si>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</si>
  <si>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</si>
  <si>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</si>
  <si>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</si>
  <si>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</si>
  <si>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</si>
  <si>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</si>
  <si>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</si>
  <si>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</si>
  <si>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</si>
  <si>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</si>
  <si>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</si>
  <si>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</si>
  <si>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</si>
  <si>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</si>
  <si>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</si>
  <si>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</si>
  <si>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</si>
  <si>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</si>
  <si>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</si>
  <si>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</si>
  <si>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</si>
  <si>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</si>
  <si>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</si>
  <si>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</si>
  <si>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</si>
  <si>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</si>
  <si>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</si>
  <si>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</si>
  <si>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</si>
  <si>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</si>
  <si>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</si>
  <si>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</si>
  <si>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</si>
  <si>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</si>
  <si>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</si>
  <si>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</si>
  <si>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</si>
  <si>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</si>
  <si>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</si>
  <si>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</si>
  <si>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</si>
  <si>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</si>
  <si>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</si>
  <si>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</si>
  <si>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</si>
  <si>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</si>
  <si>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</si>
  <si>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</si>
  <si>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</si>
  <si>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</si>
  <si>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</si>
  <si>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</si>
  <si>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</si>
  <si>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</si>
  <si>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</si>
  <si>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</si>
  <si>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</si>
  <si>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</si>
  <si>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</si>
  <si>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</si>
  <si>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</si>
  <si>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</si>
  <si>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</si>
  <si>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</si>
  <si>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</si>
  <si>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</si>
  <si>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</si>
  <si>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</si>
  <si>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</si>
  <si>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</si>
  <si>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</si>
  <si>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</si>
  <si>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</si>
  <si>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</si>
  <si>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</si>
  <si>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</si>
  <si>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</si>
  <si>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</si>
  <si>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</si>
  <si>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</si>
  <si>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</si>
  <si>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</si>
  <si>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</si>
  <si>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</si>
  <si>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</si>
  <si>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</si>
  <si>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</si>
  <si>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</si>
  <si>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</si>
  <si>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</si>
  <si>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</si>
  <si>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</si>
  <si>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</si>
  <si>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</si>
  <si>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</si>
  <si>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</si>
  <si>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</si>
  <si>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</si>
  <si>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</si>
  <si>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</si>
  <si>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</si>
  <si>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</si>
  <si>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</si>
  <si>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</si>
  <si>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</si>
  <si>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</si>
  <si>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</si>
  <si>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</si>
  <si>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</si>
  <si>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</si>
  <si>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</si>
  <si>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</si>
  <si>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</si>
  <si>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</si>
  <si>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</si>
  <si>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</si>
  <si>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</si>
  <si>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</si>
  <si>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</si>
  <si>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</si>
  <si>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</si>
  <si>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</si>
  <si>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</si>
  <si>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</si>
  <si>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</si>
  <si>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</si>
  <si>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</si>
  <si>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</si>
  <si>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</si>
  <si>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</si>
  <si>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</si>
  <si>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</si>
  <si>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</si>
  <si>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</si>
  <si>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</si>
  <si>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</si>
  <si>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</si>
  <si>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</si>
  <si>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</si>
  <si>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</si>
  <si>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</si>
  <si>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</si>
  <si>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</si>
  <si>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</si>
  <si>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</si>
  <si>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</si>
  <si>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</si>
  <si>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</si>
  <si>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</si>
  <si>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</si>
  <si>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</si>
  <si>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</si>
  <si>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</si>
  <si>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</si>
  <si>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</si>
  <si>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</si>
  <si>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</si>
  <si>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</si>
  <si>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</si>
  <si>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</si>
  <si>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</si>
  <si>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</si>
  <si>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</si>
  <si>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</si>
  <si>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</si>
  <si>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</si>
  <si>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</si>
  <si>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</si>
  <si>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</si>
  <si>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</si>
  <si>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</si>
  <si>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</si>
  <si>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</si>
  <si>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</si>
  <si>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</si>
  <si>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</si>
  <si>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</si>
  <si>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</si>
  <si>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</si>
  <si>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</si>
  <si>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</si>
  <si>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</si>
  <si>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</si>
  <si>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</si>
  <si>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</si>
  <si>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</si>
  <si>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</si>
  <si>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</si>
  <si>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</si>
  <si>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</si>
  <si>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</si>
  <si>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</si>
  <si>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</si>
  <si>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</si>
  <si>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</si>
  <si>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</si>
  <si>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</si>
  <si>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</si>
  <si>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</si>
  <si>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</si>
  <si>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</si>
  <si>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</si>
  <si>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</si>
  <si>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</si>
  <si>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</si>
  <si>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</si>
  <si>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</si>
  <si>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</si>
  <si>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</si>
  <si>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</si>
  <si>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</si>
  <si>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</si>
  <si>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</si>
  <si>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</si>
  <si>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</si>
  <si>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</si>
  <si>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</si>
  <si>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</si>
  <si>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</si>
  <si>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</si>
  <si>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</si>
  <si>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</si>
  <si>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</si>
  <si>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</si>
  <si>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</si>
  <si>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</si>
  <si>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</si>
  <si>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</si>
  <si>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</si>
  <si>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</si>
  <si>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</si>
  <si>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</si>
  <si>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</si>
  <si>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</si>
  <si>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</si>
  <si>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</si>
  <si>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</si>
  <si>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</si>
  <si>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</si>
  <si>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</si>
  <si>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</si>
  <si>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</si>
  <si>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</si>
  <si>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</si>
  <si>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</si>
  <si>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</si>
  <si>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</si>
  <si>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</si>
  <si>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</si>
  <si>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</si>
  <si>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</si>
  <si>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</si>
  <si>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</si>
  <si>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</si>
  <si>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</si>
  <si>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</si>
  <si>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</si>
  <si>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</si>
  <si>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</si>
  <si>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</si>
  <si>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</si>
  <si>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</si>
  <si>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</si>
  <si>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</si>
  <si>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</si>
  <si>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</si>
  <si>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</si>
  <si>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</si>
  <si>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</si>
  <si>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</si>
  <si>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</si>
  <si>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</si>
  <si>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</si>
  <si>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</si>
  <si>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</si>
  <si>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</si>
  <si>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</si>
  <si>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</si>
  <si>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</si>
  <si>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</si>
  <si>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</si>
  <si>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</si>
  <si>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</si>
  <si>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</si>
  <si>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</si>
  <si>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</si>
  <si>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</si>
  <si>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</si>
  <si>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</si>
  <si>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</si>
  <si>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</si>
  <si>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</si>
  <si>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</si>
  <si>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</si>
  <si>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</si>
  <si>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</si>
  <si>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</si>
  <si>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</si>
  <si>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</si>
  <si>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</si>
  <si>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</si>
  <si>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</si>
  <si>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</si>
  <si>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</si>
  <si>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</si>
  <si>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</si>
  <si>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</si>
  <si>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</si>
  <si>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</si>
  <si>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</si>
  <si>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</si>
  <si>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</si>
  <si>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</si>
  <si>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</si>
  <si>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</si>
  <si>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</si>
  <si>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</si>
  <si>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</si>
  <si>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</si>
  <si>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</si>
  <si>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</si>
  <si>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</si>
  <si>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</si>
  <si>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</si>
  <si>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</si>
  <si>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</si>
  <si>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</si>
  <si>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</si>
  <si>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</si>
  <si>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</si>
  <si>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</si>
  <si>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</si>
  <si>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</si>
  <si>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</si>
  <si>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</si>
  <si>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</si>
  <si>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</si>
  <si>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</si>
  <si>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</si>
  <si>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</si>
  <si>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</si>
  <si>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</si>
  <si>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</si>
  <si>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</si>
  <si>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</si>
  <si>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</si>
  <si>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</si>
  <si>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</si>
  <si>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</si>
  <si>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</si>
  <si>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</si>
  <si>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</si>
  <si>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</si>
  <si>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</si>
  <si>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</si>
  <si>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</si>
  <si>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</si>
  <si>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</si>
  <si>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</si>
  <si>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</si>
  <si>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</si>
  <si>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</si>
  <si>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</si>
  <si>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</si>
  <si>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</si>
  <si>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</si>
  <si>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</si>
  <si>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</si>
  <si>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</si>
  <si>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</si>
  <si>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</si>
  <si>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</si>
  <si>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</si>
  <si>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</si>
  <si>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</si>
  <si>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</si>
  <si>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</si>
  <si>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</si>
  <si>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</si>
  <si>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</si>
  <si>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</si>
  <si>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</si>
  <si>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</si>
  <si>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</si>
  <si>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</si>
  <si>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</si>
  <si>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</si>
  <si>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</si>
  <si>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</si>
  <si>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</si>
  <si>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</si>
  <si>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</si>
  <si>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</si>
  <si>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</si>
  <si>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</si>
  <si>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</si>
  <si>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</si>
  <si>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</si>
  <si>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</si>
  <si>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</si>
  <si>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</si>
  <si>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</si>
  <si>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</si>
  <si>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</si>
  <si>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</si>
  <si>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</si>
  <si>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</si>
  <si>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</si>
  <si>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</si>
  <si>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</si>
  <si>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</si>
  <si>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</si>
  <si>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</si>
  <si>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</si>
  <si>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</si>
  <si>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</si>
  <si>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</si>
  <si>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</si>
  <si>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</si>
  <si>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</si>
  <si>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</si>
  <si>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</si>
  <si>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</si>
  <si>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</si>
  <si>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</si>
  <si>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</si>
  <si>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</si>
  <si>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</si>
  <si>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</si>
  <si>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</si>
  <si>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</si>
  <si>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</si>
  <si>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</si>
  <si>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</si>
  <si>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</si>
  <si>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</si>
  <si>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</si>
  <si>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</si>
  <si>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</si>
  <si>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</si>
  <si>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</si>
  <si>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</si>
  <si>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</si>
  <si>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</si>
  <si>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</si>
  <si>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</si>
  <si>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</si>
  <si>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</si>
  <si>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</si>
  <si>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</si>
  <si>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</si>
  <si>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</si>
  <si>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</si>
  <si>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</si>
  <si>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</si>
  <si>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</si>
  <si>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</si>
  <si>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</si>
  <si>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</si>
  <si>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</si>
  <si>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</si>
  <si>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</si>
  <si>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</si>
  <si>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</si>
  <si>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</si>
  <si>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</si>
  <si>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</si>
  <si>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</si>
  <si>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</si>
  <si>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</si>
  <si>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</si>
  <si>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</si>
  <si>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</si>
  <si>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</si>
  <si>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</si>
  <si>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</si>
  <si>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</si>
  <si>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</si>
  <si>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</si>
  <si>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</si>
  <si>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</si>
  <si>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</si>
  <si>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</si>
  <si>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</si>
  <si>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</si>
  <si>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</si>
  <si>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</si>
  <si>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</si>
  <si>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</si>
  <si>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</si>
  <si>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</si>
  <si>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</si>
  <si>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</si>
  <si>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</si>
  <si>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</si>
  <si>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</si>
  <si>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</si>
  <si>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</si>
  <si>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</si>
  <si>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</si>
  <si>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</si>
  <si>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</si>
  <si>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</si>
  <si>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</si>
  <si>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</si>
  <si>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</si>
  <si>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</si>
  <si>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</si>
  <si>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</si>
  <si>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</si>
  <si>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</si>
  <si>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</si>
  <si>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</si>
  <si>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</si>
  <si>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</si>
  <si>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</si>
  <si>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</si>
  <si>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</si>
  <si>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</si>
  <si>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</si>
  <si>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</si>
  <si>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</si>
  <si>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</si>
  <si>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</si>
  <si>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</si>
  <si>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</si>
  <si>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</si>
  <si>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</si>
  <si>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</si>
  <si>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</si>
  <si>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</si>
  <si>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</si>
  <si>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</si>
  <si>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</si>
  <si>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</si>
  <si>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</si>
  <si>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</si>
  <si>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</si>
  <si>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</si>
  <si>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</si>
  <si>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</si>
  <si>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</si>
  <si>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</si>
  <si>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</si>
  <si>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</si>
  <si>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</si>
  <si>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</si>
  <si>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</si>
  <si>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</si>
  <si>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</si>
  <si>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</si>
  <si>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</si>
  <si>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</si>
  <si>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</si>
  <si>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</si>
  <si>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</si>
  <si>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</si>
  <si>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</si>
  <si>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</si>
  <si>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</si>
  <si>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</si>
  <si>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</si>
  <si>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</si>
  <si>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</si>
  <si>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</si>
  <si>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</si>
  <si>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</si>
  <si>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</si>
  <si>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</si>
  <si>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</si>
  <si>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</si>
  <si>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</si>
  <si>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</si>
  <si>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</si>
  <si>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</si>
  <si>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</si>
  <si>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</si>
  <si>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</si>
  <si>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</si>
  <si>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</si>
  <si>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</si>
  <si>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</si>
  <si>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</si>
  <si>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</si>
  <si>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</si>
  <si>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</si>
  <si>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</si>
  <si>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</si>
  <si>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</si>
  <si>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</si>
  <si>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</si>
  <si>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</si>
  <si>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</si>
  <si>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</si>
  <si>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</si>
  <si>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</si>
  <si>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</si>
  <si>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</si>
  <si>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</si>
  <si>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</si>
  <si>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</si>
  <si>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</si>
  <si>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</si>
  <si>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</si>
  <si>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</si>
  <si>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</si>
  <si>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</si>
  <si>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</si>
  <si>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</si>
  <si>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</si>
  <si>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</si>
  <si>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</si>
  <si>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</si>
  <si>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</si>
  <si>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</si>
  <si>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</si>
  <si>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</si>
  <si>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</si>
  <si>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</si>
  <si>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</si>
  <si>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</si>
  <si>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</si>
  <si>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</si>
  <si>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</si>
  <si>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</si>
  <si>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</si>
  <si>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</si>
  <si>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</si>
  <si>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</si>
  <si>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</si>
  <si>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</si>
  <si>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</si>
  <si>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</si>
  <si>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</si>
  <si>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</si>
  <si>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</si>
  <si>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</si>
  <si>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</si>
  <si>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</si>
  <si>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</si>
  <si>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</si>
  <si>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</si>
  <si>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</si>
  <si>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</si>
  <si>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</si>
  <si>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</si>
  <si>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</si>
  <si>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</si>
  <si>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</si>
  <si>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</si>
  <si>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</si>
  <si>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</si>
  <si>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</si>
  <si>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</si>
  <si>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</si>
  <si>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</si>
  <si>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</si>
  <si>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</si>
  <si>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</si>
  <si>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</si>
  <si>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</si>
  <si>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</si>
  <si>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</si>
  <si>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</si>
  <si>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</si>
  <si>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</si>
  <si>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</si>
  <si>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</si>
  <si>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</si>
  <si>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</si>
  <si>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</si>
  <si>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</si>
  <si>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</si>
  <si>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</si>
  <si>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</si>
  <si>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</si>
  <si>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</si>
  <si>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</si>
  <si>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</si>
  <si>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</si>
  <si>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</si>
  <si>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</si>
  <si>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</si>
  <si>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</si>
  <si>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</si>
  <si>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</si>
  <si>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</si>
  <si>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</si>
  <si>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</si>
  <si>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</si>
  <si>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</si>
  <si>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</si>
  <si>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</si>
  <si>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</si>
  <si>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</si>
  <si>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</si>
  <si>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</si>
  <si>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</si>
  <si>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</si>
  <si>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</si>
  <si>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</si>
  <si>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</si>
  <si>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</si>
  <si>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</si>
  <si>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</si>
  <si>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</si>
  <si>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</si>
  <si>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</si>
  <si>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</si>
  <si>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</si>
  <si>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</si>
  <si>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</si>
  <si>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</si>
  <si>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</si>
  <si>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</si>
  <si>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</si>
  <si>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</si>
  <si>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</si>
  <si>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</si>
  <si>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</si>
  <si>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</si>
  <si>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</si>
  <si>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</si>
  <si>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</si>
  <si>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</si>
  <si>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</si>
  <si>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</si>
  <si>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</si>
  <si>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</si>
  <si>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</si>
  <si>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</si>
  <si>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</si>
  <si>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</si>
  <si>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</si>
  <si>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</si>
  <si>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</si>
  <si>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</si>
  <si>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</si>
  <si>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</si>
  <si>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</si>
  <si>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</si>
  <si>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</si>
  <si>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</si>
  <si>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</si>
  <si>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</si>
  <si>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</si>
  <si>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</si>
  <si>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</si>
  <si>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</si>
  <si>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</si>
  <si>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</si>
  <si>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</si>
  <si>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</si>
  <si>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</si>
  <si>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</si>
  <si>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</si>
  <si>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</si>
  <si>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</si>
  <si>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</si>
  <si>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</si>
  <si>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</si>
  <si>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</si>
  <si>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</si>
  <si>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</si>
  <si>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</si>
  <si>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</si>
  <si>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</si>
  <si>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</si>
  <si>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</si>
  <si>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</si>
  <si>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</si>
  <si>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</si>
  <si>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</si>
  <si>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</si>
  <si>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</si>
  <si>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</si>
  <si>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</si>
  <si>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</si>
  <si>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</si>
  <si>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</si>
  <si>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</si>
  <si>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</si>
  <si>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</si>
  <si>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</si>
  <si>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</si>
  <si>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</si>
  <si>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</si>
  <si>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</si>
  <si>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</si>
  <si>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</si>
  <si>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</si>
  <si>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</si>
  <si>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</si>
  <si>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</si>
  <si>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</si>
  <si>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</si>
  <si>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</si>
  <si>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</si>
  <si>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</si>
  <si>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</si>
  <si>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</si>
  <si>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</si>
  <si>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</si>
  <si>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</si>
  <si>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</si>
  <si>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</si>
  <si>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</si>
  <si>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</si>
  <si>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</si>
  <si>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</si>
  <si>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</si>
  <si>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</si>
  <si>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</si>
  <si>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</si>
  <si>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</si>
  <si>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</si>
  <si>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</si>
  <si>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</si>
  <si>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</si>
  <si>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</si>
  <si>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</si>
  <si>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</si>
  <si>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</si>
  <si>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</si>
  <si>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</si>
  <si>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</si>
  <si>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</si>
  <si>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</si>
  <si>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</si>
  <si>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</si>
  <si>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</si>
  <si>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</si>
  <si>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</si>
  <si>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</si>
  <si>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</si>
  <si>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</si>
  <si>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</si>
  <si>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</si>
  <si>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</si>
  <si>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</si>
  <si>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</si>
  <si>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</si>
  <si>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</si>
  <si>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</si>
  <si>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</si>
  <si>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</si>
  <si>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</si>
  <si>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</si>
  <si>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</si>
  <si>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</si>
  <si>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</si>
  <si>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</si>
  <si>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</si>
  <si>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</si>
  <si>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</si>
  <si>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</si>
  <si>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</si>
  <si>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</si>
  <si>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</si>
  <si>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</si>
  <si>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</si>
  <si>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</si>
  <si>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</si>
  <si>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</si>
  <si>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</si>
  <si>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</si>
  <si>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</si>
  <si>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</si>
  <si>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</si>
  <si>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</si>
  <si>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</si>
  <si>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</si>
  <si>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</si>
  <si>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</si>
  <si>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</si>
  <si>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</si>
  <si>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</si>
  <si>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</si>
  <si>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</si>
  <si>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</si>
  <si>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</si>
  <si>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</si>
  <si>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</si>
  <si>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</si>
  <si>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</si>
  <si>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</si>
  <si>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</si>
  <si>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</si>
  <si>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</si>
  <si>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</si>
  <si>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</si>
  <si>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</si>
  <si>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</si>
  <si>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</si>
  <si>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</si>
  <si>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</si>
  <si>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</si>
  <si>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</si>
  <si>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</si>
  <si>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</si>
  <si>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</si>
  <si>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</si>
  <si>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</si>
  <si>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</si>
  <si>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</si>
  <si>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</si>
  <si>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</si>
  <si>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</si>
  <si>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</si>
  <si>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</si>
  <si>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</si>
  <si>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</si>
  <si>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</si>
  <si>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</si>
  <si>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</si>
  <si>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</si>
  <si>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</si>
  <si>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</si>
  <si>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</si>
  <si>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</si>
  <si>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</si>
  <si>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</si>
  <si>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</si>
  <si>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</si>
  <si>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</si>
  <si>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</si>
  <si>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</si>
  <si>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</si>
  <si>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</si>
  <si>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</si>
  <si>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</si>
  <si>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</si>
  <si>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</si>
  <si>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</si>
  <si>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</si>
  <si>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</si>
  <si>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</si>
  <si>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</si>
  <si>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</si>
  <si>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</si>
  <si>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</si>
  <si>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</si>
  <si>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</si>
  <si>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</si>
  <si>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</si>
  <si>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</si>
  <si>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</si>
  <si>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</si>
  <si>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</si>
  <si>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</si>
  <si>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</si>
  <si>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</si>
  <si>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</si>
  <si>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</si>
  <si>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</si>
  <si>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</si>
  <si>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</si>
  <si>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</si>
  <si>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</si>
  <si>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</si>
  <si>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</si>
  <si>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</si>
  <si>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</si>
  <si>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</si>
  <si>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</si>
  <si>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</si>
  <si>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</si>
  <si>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</si>
  <si>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</si>
  <si>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</si>
  <si>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</si>
  <si>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</si>
  <si>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</si>
  <si>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</si>
  <si>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</si>
  <si>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</si>
  <si>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</si>
  <si>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</si>
  <si>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</si>
  <si>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</si>
  <si>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</si>
  <si>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</si>
  <si>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</si>
  <si>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</si>
  <si>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</si>
  <si>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</si>
  <si>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</si>
  <si>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</si>
  <si>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</si>
  <si>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</si>
  <si>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</si>
  <si>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</si>
  <si>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</si>
  <si>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</si>
  <si>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</si>
  <si>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</si>
  <si>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</si>
  <si>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</si>
  <si>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</si>
  <si>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</si>
  <si>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</si>
  <si>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</si>
  <si>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</si>
  <si>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</si>
  <si>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</si>
  <si>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</si>
  <si>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</si>
  <si>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</si>
  <si>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</si>
  <si>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</si>
  <si>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</si>
  <si>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</si>
  <si>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</si>
  <si>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</si>
  <si>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</si>
  <si>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Sucessful</t>
  </si>
  <si>
    <t>Number Failed</t>
  </si>
  <si>
    <t xml:space="preserve">Total Projects </t>
  </si>
  <si>
    <t>Percentage Successful</t>
  </si>
  <si>
    <t xml:space="preserve">Percentage Faield </t>
  </si>
  <si>
    <t>Less Than 1000</t>
  </si>
  <si>
    <t>1000 to 4999</t>
  </si>
  <si>
    <t>10000 to 14999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</si>
  <si>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</si>
  <si>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</si>
  <si>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</si>
  <si>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</si>
  <si>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</si>
  <si>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</si>
  <si>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</si>
  <si>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</si>
  <si>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</si>
  <si>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</si>
  <si>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 xml:space="preserve">Percentage Canceled </t>
  </si>
  <si>
    <t>Number of Backers of Succeful Campaigns</t>
  </si>
  <si>
    <t>Unsuccessful Campaigns</t>
  </si>
  <si>
    <t>Mean</t>
  </si>
  <si>
    <t>Median</t>
  </si>
  <si>
    <t>Minimum</t>
  </si>
  <si>
    <t>Maximum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</si>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</sst>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ill="1"/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5-BC4E-A8E9-A8DCB61D350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C65-BC4E-A8E9-A8DCB61D350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C65-BC4E-A8E9-A8DCB61D350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C65-BC4E-A8E9-A8DCB61D3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533231"/>
        <c:axId val="339103231"/>
      </c:barChart>
      <c:catAx>
        <c:axId val="33953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3231"/>
        <c:crosses val="autoZero"/>
        <c:auto val="1"/>
        <c:lblAlgn val="ctr"/>
        <c:lblOffset val="100"/>
        <c:noMultiLvlLbl val="0"/>
      </c:catAx>
      <c:valAx>
        <c:axId val="33910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53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C-804F-B3AF-7353236C4D7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FC-804F-B3AF-7353236C4D7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FC-804F-B3AF-7353236C4D7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FC-804F-B3AF-7353236C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1920367"/>
        <c:axId val="297319167"/>
      </c:barChart>
      <c:catAx>
        <c:axId val="26192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19167"/>
        <c:crosses val="autoZero"/>
        <c:auto val="1"/>
        <c:lblAlgn val="ctr"/>
        <c:lblOffset val="100"/>
        <c:noMultiLvlLbl val="0"/>
      </c:catAx>
      <c:valAx>
        <c:axId val="2973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92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 Based on Launch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C-BB49-939B-5303D89DA7B4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C-BB49-939B-5303D89DA7B4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C-BB49-939B-5303D89DA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630095"/>
        <c:axId val="300090911"/>
      </c:lineChart>
      <c:catAx>
        <c:axId val="34263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090911"/>
        <c:crosses val="autoZero"/>
        <c:auto val="1"/>
        <c:lblAlgn val="ctr"/>
        <c:lblOffset val="100"/>
        <c:noMultiLvlLbl val="0"/>
      </c:catAx>
      <c:valAx>
        <c:axId val="3000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63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Amount</a:t>
            </a:r>
            <a:r>
              <a:rPr lang="en-US" baseline="0"/>
              <a:t> and Its Chances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8-A841-90C2-3ADDE5D41D6D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8-A841-90C2-3ADDE5D41D6D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8-A841-90C2-3ADDE5D41D6D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28-A841-90C2-3ADDE5D41D6D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28-A841-90C2-3ADDE5D41D6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Faield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28-A841-90C2-3ADDE5D41D6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28-A841-90C2-3ADDE5D41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768175"/>
        <c:axId val="378746879"/>
      </c:lineChart>
      <c:catAx>
        <c:axId val="34876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46879"/>
        <c:crosses val="autoZero"/>
        <c:auto val="1"/>
        <c:lblAlgn val="ctr"/>
        <c:lblOffset val="100"/>
        <c:noMultiLvlLbl val="0"/>
      </c:catAx>
      <c:valAx>
        <c:axId val="378746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681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7</xdr:row>
      <xdr:rowOff>177800</xdr:rowOff>
    </xdr:from>
    <xdr:to>
      <xdr:col>14</xdr:col>
      <xdr:colOff>546100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4FBD2-4436-FA4B-A157-8504EC9D3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5</xdr:row>
      <xdr:rowOff>165100</xdr:rowOff>
    </xdr:from>
    <xdr:to>
      <xdr:col>13</xdr:col>
      <xdr:colOff>546100</xdr:colOff>
      <xdr:row>25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EAC29-3E46-7040-85DD-F47637354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0</xdr:row>
      <xdr:rowOff>76200</xdr:rowOff>
    </xdr:from>
    <xdr:to>
      <xdr:col>18</xdr:col>
      <xdr:colOff>685800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8CFC5-0251-3247-A392-44E9101A3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1295400</xdr:colOff>
      <xdr:row>15</xdr:row>
      <xdr:rowOff>120650</xdr:rowOff>
    </xdr:from>
    <xdr:to>
      <xdr:col>8</xdr:col>
      <xdr:colOff>241300</xdr:colOff>
      <xdr:row>30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C1337-E92B-1D42-A7E0-8110B62D5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tan Patadia" refreshedDate="43885.745721064814" createdVersion="6" refreshedVersion="6" minRefreshableVersion="3" recordCount="4114" xr:uid="{245C3C44-3914-3248-AA04-A3C40AD618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tan Patadia" refreshedDate="43885.852927430555" createdVersion="6" refreshedVersion="6" minRefreshableVersion="3" recordCount="4114" xr:uid="{32E67CBA-E089-5B41-8A3A-3575B1EED5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44D22-5312-B34F-A1BE-F773EB18EA16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9C174-AB4A-F941-8101-3FFF3B96DA9E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475AA-F140-C749-96AD-2F7A2A9C24FA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42"/>
  <sheetViews>
    <sheetView tabSelected="1" topLeftCell="L1" zoomScale="80" zoomScaleNormal="80" workbookViewId="0">
      <pane ySplit="1" topLeftCell="A6" activePane="bottomLeft" state="frozen"/>
      <selection activeCell="B1" sqref="B1"/>
      <selection pane="bottomLeft" activeCell="F3605" sqref="F360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6.1640625" customWidth="1"/>
    <col min="17" max="17" width="19" customWidth="1"/>
    <col min="18" max="18" width="24" customWidth="1"/>
    <col min="19" max="19" width="21.5" bestFit="1" customWidth="1"/>
    <col min="20" max="20" width="18.5" customWidth="1"/>
    <col min="23" max="23" width="19.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8367</v>
      </c>
      <c r="T1" s="5" t="s">
        <v>8368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  <c r="W3" s="12"/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2">
        <f t="shared" ref="S4:S66" si="3">(((J4/60)/60)/24)+DATE(1970,1,1)</f>
        <v>42405.702349537038</v>
      </c>
      <c r="T4" s="12">
        <f t="shared" si="2"/>
        <v>42415.702349537038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2">
        <f t="shared" si="3"/>
        <v>41828.515127314815</v>
      </c>
      <c r="T5" s="12">
        <f t="shared" si="2"/>
        <v>41858.515127314815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2">
        <f t="shared" si="3"/>
        <v>42327.834247685183</v>
      </c>
      <c r="T6" s="12">
        <f t="shared" si="2"/>
        <v>42357.834247685183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2">
        <f t="shared" si="3"/>
        <v>42563.932951388888</v>
      </c>
      <c r="T7" s="12">
        <f t="shared" si="2"/>
        <v>42580.232638888891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2">
        <f t="shared" si="3"/>
        <v>41794.072337962964</v>
      </c>
      <c r="T8" s="12">
        <f t="shared" si="2"/>
        <v>41804.072337962964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2">
        <f t="shared" si="3"/>
        <v>42516.047071759262</v>
      </c>
      <c r="T9" s="12">
        <f t="shared" si="2"/>
        <v>42556.047071759262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2">
        <f t="shared" si="3"/>
        <v>42468.94458333333</v>
      </c>
      <c r="T10" s="12">
        <f t="shared" si="2"/>
        <v>42475.875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2">
        <f t="shared" si="3"/>
        <v>42447.103518518517</v>
      </c>
      <c r="T11" s="12">
        <f t="shared" si="2"/>
        <v>42477.103518518517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2">
        <f t="shared" si="3"/>
        <v>41780.068043981482</v>
      </c>
      <c r="T12" s="12">
        <f t="shared" si="2"/>
        <v>41815.068043981482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2">
        <f t="shared" si="3"/>
        <v>42572.778495370367</v>
      </c>
      <c r="T13" s="12">
        <f t="shared" si="2"/>
        <v>42604.125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2">
        <f t="shared" si="3"/>
        <v>41791.713252314818</v>
      </c>
      <c r="T14" s="12">
        <f t="shared" si="2"/>
        <v>41836.125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2">
        <f t="shared" si="3"/>
        <v>42508.677187499998</v>
      </c>
      <c r="T15" s="12">
        <f t="shared" si="2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2">
        <f t="shared" si="3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2">
        <f t="shared" si="3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2">
        <f t="shared" si="3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2">
        <f t="shared" si="3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2">
        <f t="shared" si="3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2">
        <f t="shared" si="3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2">
        <f t="shared" si="3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2">
        <f t="shared" si="3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2">
        <f t="shared" si="3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2">
        <f t="shared" si="3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2">
        <f t="shared" si="3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2">
        <f t="shared" si="3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2">
        <f t="shared" si="3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2">
        <f t="shared" si="3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2">
        <f t="shared" si="3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2">
        <f t="shared" si="3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2">
        <f t="shared" si="3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2">
        <f t="shared" si="3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2">
        <f t="shared" si="3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2">
        <f t="shared" si="3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2">
        <f t="shared" si="3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2">
        <f t="shared" si="3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2">
        <f t="shared" si="3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2">
        <f t="shared" si="3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2">
        <f t="shared" si="3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2">
        <f t="shared" si="3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2">
        <f t="shared" si="3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2">
        <f t="shared" si="3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2">
        <f t="shared" si="3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2">
        <f t="shared" si="3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2">
        <f t="shared" si="3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2">
        <f t="shared" si="3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2">
        <f t="shared" si="3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2">
        <f t="shared" si="3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2">
        <f t="shared" si="3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2">
        <f t="shared" si="3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2">
        <f t="shared" si="3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2">
        <f t="shared" si="3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2">
        <f t="shared" si="3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2">
        <f t="shared" si="3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2">
        <f t="shared" si="3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2">
        <f t="shared" si="3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2">
        <f t="shared" si="3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2">
        <f t="shared" si="3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2">
        <f t="shared" si="3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2">
        <f t="shared" si="3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2">
        <f t="shared" si="3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2">
        <f t="shared" si="3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2">
        <f t="shared" si="3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2">
        <f t="shared" si="3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2">
        <f t="shared" si="3"/>
        <v>41433.01829861111</v>
      </c>
      <c r="T66" s="12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4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2">
        <f>(((J4115/60)/60)/24)+DATE(1970,1,1)</f>
        <v>42358.573182870372</v>
      </c>
      <c r="T4115" s="12">
        <f t="shared" si="259"/>
        <v>42377.273611111115</v>
      </c>
    </row>
    <row r="4116" spans="1:20" x14ac:dyDescent="0.2">
      <c r="O4116" s="11"/>
      <c r="T4116" s="12"/>
    </row>
    <row r="4117" spans="1:20" x14ac:dyDescent="0.2">
      <c r="O4117" s="11"/>
      <c r="T4117" s="12"/>
    </row>
    <row r="4118" spans="1:20" x14ac:dyDescent="0.2">
      <c r="O4118" s="11"/>
      <c r="T4118" s="12"/>
    </row>
    <row r="4119" spans="1:20" x14ac:dyDescent="0.2">
      <c r="O4119" s="11"/>
      <c r="T4119" s="12"/>
    </row>
    <row r="4120" spans="1:20" x14ac:dyDescent="0.2">
      <c r="O4120" s="11"/>
      <c r="T4120" s="12"/>
    </row>
    <row r="4121" spans="1:20" x14ac:dyDescent="0.2">
      <c r="O4121" s="11"/>
      <c r="T4121" s="12"/>
    </row>
    <row r="4122" spans="1:20" x14ac:dyDescent="0.2">
      <c r="O4122" s="11"/>
      <c r="T4122" s="12"/>
    </row>
    <row r="4123" spans="1:20" x14ac:dyDescent="0.2">
      <c r="O4123" s="11"/>
      <c r="T4123" s="12"/>
    </row>
    <row r="4124" spans="1:20" x14ac:dyDescent="0.2">
      <c r="O4124" s="11"/>
      <c r="T4124" s="12"/>
    </row>
    <row r="4125" spans="1:20" x14ac:dyDescent="0.2">
      <c r="O4125" s="11"/>
      <c r="T4125" s="12"/>
    </row>
    <row r="4126" spans="1:20" x14ac:dyDescent="0.2">
      <c r="O4126" s="11"/>
      <c r="T4126" s="12"/>
    </row>
    <row r="4127" spans="1:20" x14ac:dyDescent="0.2">
      <c r="O4127" s="11"/>
      <c r="T4127" s="12"/>
    </row>
    <row r="4128" spans="1:20" x14ac:dyDescent="0.2">
      <c r="O4128" s="11"/>
      <c r="T4128" s="12"/>
    </row>
    <row r="4129" spans="15:20" x14ac:dyDescent="0.2">
      <c r="O4129" s="11"/>
      <c r="T4129" s="12"/>
    </row>
    <row r="4130" spans="15:20" x14ac:dyDescent="0.2">
      <c r="O4130" s="11"/>
      <c r="T4130" s="12"/>
    </row>
    <row r="4131" spans="15:20" x14ac:dyDescent="0.2">
      <c r="O4131" s="11"/>
      <c r="T4131" s="12"/>
    </row>
    <row r="4132" spans="15:20" x14ac:dyDescent="0.2">
      <c r="O4132" s="11"/>
      <c r="T4132" s="12"/>
    </row>
    <row r="4133" spans="15:20" x14ac:dyDescent="0.2">
      <c r="O4133" s="11"/>
      <c r="T4133" s="12"/>
    </row>
    <row r="4134" spans="15:20" x14ac:dyDescent="0.2">
      <c r="O4134" s="11"/>
      <c r="T4134" s="12"/>
    </row>
    <row r="4135" spans="15:20" x14ac:dyDescent="0.2">
      <c r="O4135" s="11"/>
      <c r="T4135" s="12"/>
    </row>
    <row r="4136" spans="15:20" x14ac:dyDescent="0.2">
      <c r="O4136" s="11"/>
      <c r="T4136" s="12"/>
    </row>
    <row r="4137" spans="15:20" x14ac:dyDescent="0.2">
      <c r="O4137" s="11"/>
      <c r="T4137" s="12"/>
    </row>
    <row r="4138" spans="15:20" x14ac:dyDescent="0.2">
      <c r="O4138" s="11"/>
      <c r="T4138" s="12"/>
    </row>
    <row r="4139" spans="15:20" x14ac:dyDescent="0.2">
      <c r="O4139" s="11"/>
      <c r="T4139" s="12"/>
    </row>
    <row r="4140" spans="15:20" x14ac:dyDescent="0.2">
      <c r="O4140" s="11"/>
      <c r="T4140" s="12"/>
    </row>
    <row r="4141" spans="15:20" x14ac:dyDescent="0.2">
      <c r="O4141" s="11"/>
      <c r="T4141" s="12"/>
    </row>
    <row r="4142" spans="15:20" x14ac:dyDescent="0.2">
      <c r="O4142" s="11"/>
    </row>
  </sheetData>
  <conditionalFormatting sqref="F1:F1048576">
    <cfRule type="containsText" dxfId="4" priority="8" operator="containsText" text="currently live">
      <formula>NOT(ISERROR(SEARCH("currently live",F1)))</formula>
    </cfRule>
    <cfRule type="containsText" dxfId="3" priority="9" operator="containsText" text="successful">
      <formula>NOT(ISERROR(SEARCH("successful",F1)))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Failes, sucessful, or canceled or currenty live">
      <formula>NOT(ISERROR(SEARCH("Failes, sucessful, or canceled or currenty live",F1)))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5B93-9454-BB42-9284-617A74D5219B}">
  <sheetPr codeName="Sheet2"/>
  <dimension ref="A1:F14"/>
  <sheetViews>
    <sheetView topLeftCell="F1" workbookViewId="0">
      <selection activeCell="D3" sqref="D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0.6640625" bestFit="1" customWidth="1"/>
    <col min="11" max="11" width="16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8365</v>
      </c>
      <c r="B3" s="8" t="s">
        <v>8363</v>
      </c>
    </row>
    <row r="4" spans="1:6" x14ac:dyDescent="0.2">
      <c r="A4" s="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B7FFF-BAEC-FD42-B7D6-1E332E150D05}">
  <sheetPr codeName="Sheet3"/>
  <dimension ref="A1:F47"/>
  <sheetViews>
    <sheetView workbookViewId="0">
      <selection activeCell="F2" sqref="F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8366</v>
      </c>
      <c r="B2" t="s">
        <v>8364</v>
      </c>
    </row>
    <row r="4" spans="1:6" x14ac:dyDescent="0.2">
      <c r="A4" s="8" t="s">
        <v>8365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5C9D3-BCAA-A949-A59D-55A9F435815C}">
  <sheetPr codeName="Sheet4"/>
  <dimension ref="A2:E19"/>
  <sheetViews>
    <sheetView topLeftCell="F1"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8" t="s">
        <v>8308</v>
      </c>
      <c r="B2" t="s">
        <v>8364</v>
      </c>
    </row>
    <row r="3" spans="1:5" x14ac:dyDescent="0.2">
      <c r="A3" s="8" t="s">
        <v>8381</v>
      </c>
      <c r="B3" t="s">
        <v>8364</v>
      </c>
    </row>
    <row r="5" spans="1:5" x14ac:dyDescent="0.2">
      <c r="A5" s="8" t="s">
        <v>8360</v>
      </c>
      <c r="B5" s="8" t="s">
        <v>8363</v>
      </c>
    </row>
    <row r="6" spans="1:5" x14ac:dyDescent="0.2">
      <c r="A6" s="8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">
      <c r="A7" s="10" t="s">
        <v>8375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2">
      <c r="A8" s="10" t="s">
        <v>8376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2">
      <c r="A9" s="10" t="s">
        <v>8377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2">
      <c r="A10" s="10" t="s">
        <v>8378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2">
      <c r="A11" s="10" t="s">
        <v>8369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2">
      <c r="A12" s="10" t="s">
        <v>8379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2">
      <c r="A13" s="10" t="s">
        <v>8370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2">
      <c r="A14" s="10" t="s">
        <v>8371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2">
      <c r="A15" s="10" t="s">
        <v>8372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2">
      <c r="A16" s="10" t="s">
        <v>8373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2">
      <c r="A17" s="10" t="s">
        <v>8374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2">
      <c r="A18" s="10" t="s">
        <v>8380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2">
      <c r="A19" s="10" t="s">
        <v>8362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5E9FC-B90A-3449-937D-E28523F1E8E4}">
  <sheetPr codeName="Sheet5"/>
  <dimension ref="A1:H13"/>
  <sheetViews>
    <sheetView workbookViewId="0">
      <selection activeCell="F1" sqref="F1:H13"/>
    </sheetView>
  </sheetViews>
  <sheetFormatPr baseColWidth="10" defaultRowHeight="15" x14ac:dyDescent="0.2"/>
  <cols>
    <col min="1" max="1" width="24.83203125" customWidth="1"/>
    <col min="2" max="2" width="14.83203125" customWidth="1"/>
    <col min="3" max="3" width="15.6640625" customWidth="1"/>
    <col min="4" max="4" width="16" customWidth="1"/>
    <col min="5" max="5" width="17.83203125" customWidth="1"/>
    <col min="6" max="6" width="19.1640625" customWidth="1"/>
    <col min="7" max="7" width="18.33203125" customWidth="1"/>
    <col min="8" max="8" width="18.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8400</v>
      </c>
      <c r="E1" t="s">
        <v>8385</v>
      </c>
      <c r="F1" t="s">
        <v>8386</v>
      </c>
      <c r="G1" t="s">
        <v>8387</v>
      </c>
      <c r="H1" t="s">
        <v>8401</v>
      </c>
    </row>
    <row r="2" spans="1:8" x14ac:dyDescent="0.2">
      <c r="A2" t="s">
        <v>8388</v>
      </c>
      <c r="B2">
        <f>COUNTIFS(Kickstarter!$F$2:$F$4115,"successful", Kickstarter!$D$2:$D$4115,"&lt;1000")</f>
        <v>322</v>
      </c>
      <c r="C2">
        <f>COUNTIFS(Kickstarter!$F$2:$F$4115,"Failed", Kickstarter!$D$2:$D$4115,"&lt;1000")</f>
        <v>113</v>
      </c>
      <c r="D2">
        <f>COUNTIFS(Kickstarter!$F$2:$F$4115,"canceled", Kickstarter!$D$2:$D$4115,"&lt;1000")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COUNTIFS(Kickstarter!$F$2:$F$4115,"successful", Kickstarter!$D$2:$D$4115,"&gt;=1000", Kickstarter!$D$2:$D$4115,"&lt;=4999")</f>
        <v>932</v>
      </c>
      <c r="C3">
        <f>COUNTIFS(Kickstarter!$F$2:$F$4115,"Failed", Kickstarter!$D$2:$D$4115,"&gt;=1000", Kickstarter!$D$2:$D$4115,"&lt;=4999")</f>
        <v>420</v>
      </c>
      <c r="D3">
        <f>COUNTIFS(Kickstarter!$F$2:$F$4115,"canceled", Kickstarter!$D$2:$D$4115,"&gt;=1000", Kickstarter!$D$2:$D$4115,"&lt;=4999")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COUNTIFS(Kickstarter!$F$2:$F$4115,"successful", Kickstarter!$D$2:$D$4115,"&gt;=5000", Kickstarter!$D$2:$D$4115,"&lt;=9999")</f>
        <v>381</v>
      </c>
      <c r="C4">
        <f>COUNTIFS(Kickstarter!$F$2:$F$4115,"Failed", Kickstarter!$D$2:$D$4115,"&gt;=5000", Kickstarter!$D$2:$D$4115,"&lt;=9999")</f>
        <v>283</v>
      </c>
      <c r="D4">
        <f>COUNTIFS(Kickstarter!$F$2:$F$4115,"canceled", Kickstarter!$D$2:$D$4115,"&gt;=5000", Kickstarter!$D$2:$D$4115,"&lt;=9999")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8390</v>
      </c>
      <c r="B5">
        <f>COUNTIFS(Kickstarter!$F$2:$F$4115,"successful", Kickstarter!$D$2:$D$4115,"&gt;=10000", Kickstarter!$D$2:$D$4115,"&lt;=14999")</f>
        <v>168</v>
      </c>
      <c r="C5">
        <f>COUNTIFS(Kickstarter!$F$2:$F$4115,"Failed", Kickstarter!$D$2:$D$4115,"&gt;=10000", Kickstarter!$D$2:$D$4115,"&lt;=14999")</f>
        <v>144</v>
      </c>
      <c r="D5">
        <f>COUNTIFS(Kickstarter!$F$2:$F$4115,"canceled", Kickstarter!$D$2:$D$4115,"&gt;=10000", Kickstarter!$D$2:$D$4115,"&lt;=14999")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8392</v>
      </c>
      <c r="B6">
        <f>COUNTIFS(Kickstarter!$F$2:$F$4115,"successful", Kickstarter!$D$2:$D$4115,"&gt;=15000", Kickstarter!$D$2:$D$4115,"&lt;=19999")</f>
        <v>94</v>
      </c>
      <c r="C6">
        <f>COUNTIFS(Kickstarter!$F$2:$F$4115,"Failed", Kickstarter!$D$2:$D$4115,"&gt;=15000", Kickstarter!$D$2:$D$4115,"&lt;=19999")</f>
        <v>90</v>
      </c>
      <c r="D6">
        <f>COUNTIFS(Kickstarter!$F$2:$F$4115,"canceled", Kickstarter!$D$2:$D$4115,"&gt;=15000", Kickstarter!$D$2:$D$4115,"&lt;=19999")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COUNTIFS(Kickstarter!$F$2:$F$4115,"successful", Kickstarter!$D$2:$D$4115,"&gt;=20000", Kickstarter!$D$2:$D$4115,"&lt;=24999")</f>
        <v>62</v>
      </c>
      <c r="C7">
        <f>COUNTIFS(Kickstarter!$F$2:$F$4115,"Failed", Kickstarter!$D$2:$D$4115,"&gt;=20000", Kickstarter!$D$2:$D$4115,"&lt;=24999")</f>
        <v>72</v>
      </c>
      <c r="D7">
        <f>COUNTIFS(Kickstarter!$F$2:$F$4115,"canceled", Kickstarter!$D$2:$D$4115,"&gt;=20000", Kickstarter!$D$2:$D$4115,"&lt;=24999")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COUNTIFS(Kickstarter!$F$2:$F$4115,"successful", Kickstarter!$D$2:$D$4115,"&gt;=25000", Kickstarter!$D$2:$D$4115,"&lt;=29999")</f>
        <v>55</v>
      </c>
      <c r="C8">
        <f>COUNTIFS(Kickstarter!$F$2:$F$4115,"Failed", Kickstarter!$D$2:$D$4115,"&gt;=25000", Kickstarter!$D$2:$D$4115,"&lt;=29999")</f>
        <v>64</v>
      </c>
      <c r="D8">
        <f>COUNTIFS(Kickstarter!$F$2:$F$4115,"canceled", Kickstarter!$D$2:$D$4115,"&gt;=25000", Kickstarter!$D$2:$D$4115,"&lt;=29999")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COUNTIFS(Kickstarter!$F$2:$F$4115,"successful", Kickstarter!$D$2:$D$4115,"&gt;=30000", Kickstarter!$D$2:$D$4115,"&lt;=34999")</f>
        <v>32</v>
      </c>
      <c r="C9">
        <f>COUNTIFS(Kickstarter!$F$2:$F$4115,"failed", Kickstarter!$D$2:$D$4115,"&gt;=30000", Kickstarter!$D$2:$D$4115,"&lt;=34999")</f>
        <v>37</v>
      </c>
      <c r="D9">
        <f>COUNTIFS(Kickstarter!$F$2:$F$4115,"canceled", Kickstarter!$D$2:$D$4115,"&gt;=30000", Kickstarter!$D$2:$D$4115,"&lt;=34999")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COUNTIFS(Kickstarter!$F$2:$F$4115,"successful", Kickstarter!$D$2:$D$4115,"&gt;=35000", Kickstarter!$D$2:$D$4115,"&lt;=39999")</f>
        <v>26</v>
      </c>
      <c r="C10">
        <f>COUNTIFS(Kickstarter!$F$2:$F$4115,"failed", Kickstarter!$D$2:$D$4115,"&gt;=35000", Kickstarter!$D$2:$D$4115,"&lt;=39999")</f>
        <v>22</v>
      </c>
      <c r="D10">
        <f>COUNTIFS(Kickstarter!$F$2:$F$4115,"canceled", Kickstarter!$D$2:$D$4115,"&gt;=35000", Kickstarter!$D$2:$D$4115,"&lt;=39999")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COUNTIFS(Kickstarter!$F$2:$F$4115,"successful", Kickstarter!$D$2:$D$4115,"&gt;=40000", Kickstarter!$D$2:$D$4115,"&lt;=44999")</f>
        <v>21</v>
      </c>
      <c r="C11">
        <f>COUNTIFS(Kickstarter!$F$2:$F$4115,"Failed", Kickstarter!$D$2:$D$4115,"&gt;=40000", Kickstarter!$D$2:$D$4115,"&lt;=44999")</f>
        <v>16</v>
      </c>
      <c r="D11">
        <f>COUNTIFS(Kickstarter!$F$2:$F$4115,"canceled", Kickstarter!$D$2:$D$4115,"&gt;=40000", Kickstarter!$D$2:$D$4115,"&lt;=44999")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COUNTIFS(Kickstarter!$F$2:$F$4115,"successful", Kickstarter!$D$2:$D$4115,"&gt;=45000", Kickstarter!$D$2:$D$4115,"&lt;=49999")</f>
        <v>6</v>
      </c>
      <c r="C12">
        <f>COUNTIFS(Kickstarter!$F$2:$F$4115,"failed", Kickstarter!$D$2:$D$4115,"&gt;=45000", Kickstarter!$D$2:$D$4115,"&lt;=49999")</f>
        <v>11</v>
      </c>
      <c r="D12">
        <f>COUNTIFS(Kickstarter!$F$2:$F$4115,"canceled", Kickstarter!$D$2:$D$4115,"&gt;=45000", Kickstarter!$D$2:$D$4115,"&lt;=49999")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COUNTIFS(Kickstarter!$F$2:$F$4115,"successful", Kickstarter!$D$2:$D$4115,"&gt;=50000")</f>
        <v>86</v>
      </c>
      <c r="C13">
        <f>COUNTIFS(Kickstarter!$F$2:$F$4115,"failed", Kickstarter!$D$2:$D$4115,"&gt;=50000")</f>
        <v>258</v>
      </c>
      <c r="D13">
        <f>COUNTIFS(Kickstarter!$F$2:$F$4115,"canceled", Kickstarter!$D$2:$D$4115,"&gt;=50000")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136C-7DAF-FD4F-99C5-DD7663FF8C3C}">
  <dimension ref="A1:M6"/>
  <sheetViews>
    <sheetView workbookViewId="0">
      <selection activeCell="C3" sqref="C3"/>
    </sheetView>
  </sheetViews>
  <sheetFormatPr baseColWidth="10" defaultRowHeight="15" x14ac:dyDescent="0.2"/>
  <cols>
    <col min="1" max="1" width="15.6640625" customWidth="1"/>
    <col min="2" max="2" width="35.6640625" customWidth="1"/>
    <col min="3" max="3" width="31.6640625" customWidth="1"/>
  </cols>
  <sheetData>
    <row r="1" spans="1:13" x14ac:dyDescent="0.2">
      <c r="B1" t="s">
        <v>8402</v>
      </c>
      <c r="C1" t="s">
        <v>8403</v>
      </c>
    </row>
    <row r="2" spans="1:13" x14ac:dyDescent="0.2">
      <c r="A2" t="s">
        <v>8404</v>
      </c>
      <c r="B2">
        <f>AVERAGEIFS(Kickstarter!$L$2:$L$4115, Kickstarter!$F$2:$F$4115, "successful")</f>
        <v>194.42517162471395</v>
      </c>
      <c r="C2">
        <f>AVERAGEIFS(Kickstarter!$L$2:$L$4115, Kickstarter!$F$2:$F$4115, "failed")</f>
        <v>17.709803921568628</v>
      </c>
      <c r="M2">
        <f>MEDIAN(Kickstarter!L2)</f>
        <v>182</v>
      </c>
    </row>
    <row r="3" spans="1:13" x14ac:dyDescent="0.2">
      <c r="A3" t="s">
        <v>8405</v>
      </c>
    </row>
    <row r="4" spans="1:13" x14ac:dyDescent="0.2">
      <c r="A4" t="s">
        <v>8406</v>
      </c>
    </row>
    <row r="5" spans="1:13" x14ac:dyDescent="0.2">
      <c r="A5" t="s">
        <v>8407</v>
      </c>
    </row>
    <row r="6" spans="1:13" x14ac:dyDescent="0.2">
      <c r="A6" t="s">
        <v>8408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</vt:lpstr>
      <vt:lpstr>Sub-Category</vt:lpstr>
      <vt:lpstr>Outcome Based on Launch Date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Chintan Patadia</cp:lastModifiedBy>
  <dcterms:created xsi:type="dcterms:W3CDTF">2017-04-20T15:17:24Z</dcterms:created>
  <dcterms:modified xsi:type="dcterms:W3CDTF">2020-02-29T00:27:35Z</dcterms:modified>
</cp:coreProperties>
</file>