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bhavnasharma/Downloads/"/>
    </mc:Choice>
  </mc:AlternateContent>
  <xr:revisionPtr revIDLastSave="0" documentId="13_ncr:1_{06755332-0DF4-9446-BD4E-B96123878B76}" xr6:coauthVersionLast="47" xr6:coauthVersionMax="47" xr10:uidLastSave="{00000000-0000-0000-0000-000000000000}"/>
  <bookViews>
    <workbookView xWindow="0" yWindow="0" windowWidth="28800" windowHeight="18000" activeTab="4" xr2:uid="{AEB67DE7-25E6-7046-A10A-C183C712B64C}"/>
  </bookViews>
  <sheets>
    <sheet name="LP TEMPLATE" sheetId="1" r:id="rId1"/>
    <sheet name="Net Profit" sheetId="4" r:id="rId2"/>
    <sheet name="Investment Allocation" sheetId="6" r:id="rId3"/>
    <sheet name="Battery Park Stable" sheetId="7" r:id="rId4"/>
    <sheet name="Busing Problem" sheetId="8" r:id="rId5"/>
  </sheets>
  <definedNames>
    <definedName name="solver_adj" localSheetId="3" hidden="1">'Battery Park Stable'!$B$2:$D$2</definedName>
    <definedName name="solver_adj" localSheetId="4" hidden="1">'Busing Problem'!$B$17:$P$17</definedName>
    <definedName name="solver_adj" localSheetId="2" hidden="1">'Investment Allocation'!$B$2:$F$2</definedName>
    <definedName name="solver_adj" localSheetId="0" hidden="1">'LP TEMPLATE'!$B$2:$C$2</definedName>
    <definedName name="solver_adj" localSheetId="1" hidden="1">'Net Profit'!$B$2:$C$2</definedName>
    <definedName name="solver_cvg" localSheetId="3" hidden="1">0.0001</definedName>
    <definedName name="solver_cvg" localSheetId="4" hidden="1">0.0001</definedName>
    <definedName name="solver_cvg" localSheetId="2" hidden="1">0.0001</definedName>
    <definedName name="solver_cvg" localSheetId="0" hidden="1">0.0001</definedName>
    <definedName name="solver_cvg" localSheetId="1" hidden="1">0.0001</definedName>
    <definedName name="solver_drv" localSheetId="3" hidden="1">1</definedName>
    <definedName name="solver_drv" localSheetId="4" hidden="1">1</definedName>
    <definedName name="solver_drv" localSheetId="2" hidden="1">1</definedName>
    <definedName name="solver_drv" localSheetId="0" hidden="1">1</definedName>
    <definedName name="solver_drv" localSheetId="1" hidden="1">1</definedName>
    <definedName name="solver_eng" localSheetId="3" hidden="1">2</definedName>
    <definedName name="solver_eng" localSheetId="4" hidden="1">2</definedName>
    <definedName name="solver_eng" localSheetId="2" hidden="1">2</definedName>
    <definedName name="solver_eng" localSheetId="0" hidden="1">2</definedName>
    <definedName name="solver_eng" localSheetId="1" hidden="1">2</definedName>
    <definedName name="solver_itr" localSheetId="3" hidden="1">2147483647</definedName>
    <definedName name="solver_itr" localSheetId="4" hidden="1">2147483647</definedName>
    <definedName name="solver_itr" localSheetId="2" hidden="1">2147483647</definedName>
    <definedName name="solver_itr" localSheetId="0" hidden="1">2147483647</definedName>
    <definedName name="solver_itr" localSheetId="1" hidden="1">2147483647</definedName>
    <definedName name="solver_lhs1" localSheetId="3" hidden="1">'Battery Park Stable'!$E$10</definedName>
    <definedName name="solver_lhs1" localSheetId="4" hidden="1">'Busing Problem'!$Q$25:$Q$27</definedName>
    <definedName name="solver_lhs1" localSheetId="2" hidden="1">'Investment Allocation'!$G$10</definedName>
    <definedName name="solver_lhs1" localSheetId="0" hidden="1">'LP TEMPLATE'!$D$11</definedName>
    <definedName name="solver_lhs1" localSheetId="1" hidden="1">'Net Profit'!$D$14</definedName>
    <definedName name="solver_lhs2" localSheetId="3" hidden="1">'Battery Park Stable'!$E$11</definedName>
    <definedName name="solver_lhs2" localSheetId="4" hidden="1">'Busing Problem'!$Q$28:$Q$32</definedName>
    <definedName name="solver_lhs2" localSheetId="2" hidden="1">'Investment Allocation'!$G$11</definedName>
    <definedName name="solver_lhs2" localSheetId="0" hidden="1">'LP TEMPLATE'!$D$12</definedName>
    <definedName name="solver_lhs2" localSheetId="1" hidden="1">'Net Profit'!$D$15</definedName>
    <definedName name="solver_lhs3" localSheetId="3" hidden="1">'Battery Park Stable'!$E$12</definedName>
    <definedName name="solver_lhs3" localSheetId="2" hidden="1">'Investment Allocation'!$G$12</definedName>
    <definedName name="solver_lhs3" localSheetId="0" hidden="1">'LP TEMPLATE'!$D$13</definedName>
    <definedName name="solver_lhs3" localSheetId="1" hidden="1">'Net Profit'!$D$16</definedName>
    <definedName name="solver_lhs4" localSheetId="3" hidden="1">'Battery Park Stable'!$E$13</definedName>
    <definedName name="solver_lhs4" localSheetId="2" hidden="1">'Investment Allocation'!$G$9</definedName>
    <definedName name="solver_lhs4" localSheetId="0" hidden="1">'LP TEMPLATE'!$D$14</definedName>
    <definedName name="solver_lhs4" localSheetId="1" hidden="1">'Net Profit'!$D$17</definedName>
    <definedName name="solver_lhs5" localSheetId="3" hidden="1">'Battery Park Stable'!$E$14</definedName>
    <definedName name="solver_lin" localSheetId="3" hidden="1">1</definedName>
    <definedName name="solver_lin" localSheetId="4" hidden="1">1</definedName>
    <definedName name="solver_lin" localSheetId="2" hidden="1">1</definedName>
    <definedName name="solver_lin" localSheetId="0" hidden="1">1</definedName>
    <definedName name="solver_lin" localSheetId="1" hidden="1">1</definedName>
    <definedName name="solver_mip" localSheetId="3" hidden="1">2147483647</definedName>
    <definedName name="solver_mip" localSheetId="4" hidden="1">2147483647</definedName>
    <definedName name="solver_mip" localSheetId="2" hidden="1">2147483647</definedName>
    <definedName name="solver_mip" localSheetId="0" hidden="1">2147483647</definedName>
    <definedName name="solver_mip" localSheetId="1" hidden="1">2147483647</definedName>
    <definedName name="solver_mni" localSheetId="3" hidden="1">30</definedName>
    <definedName name="solver_mni" localSheetId="4" hidden="1">30</definedName>
    <definedName name="solver_mni" localSheetId="2" hidden="1">30</definedName>
    <definedName name="solver_mni" localSheetId="0" hidden="1">30</definedName>
    <definedName name="solver_mni" localSheetId="1" hidden="1">30</definedName>
    <definedName name="solver_mrt" localSheetId="3" hidden="1">0.075</definedName>
    <definedName name="solver_mrt" localSheetId="4" hidden="1">0.075</definedName>
    <definedName name="solver_mrt" localSheetId="2" hidden="1">0.075</definedName>
    <definedName name="solver_mrt" localSheetId="0" hidden="1">0.075</definedName>
    <definedName name="solver_mrt" localSheetId="1" hidden="1">0.075</definedName>
    <definedName name="solver_msl" localSheetId="3" hidden="1">2</definedName>
    <definedName name="solver_msl" localSheetId="4" hidden="1">2</definedName>
    <definedName name="solver_msl" localSheetId="2" hidden="1">2</definedName>
    <definedName name="solver_msl" localSheetId="0" hidden="1">2</definedName>
    <definedName name="solver_msl" localSheetId="1" hidden="1">2</definedName>
    <definedName name="solver_neg" localSheetId="3" hidden="1">1</definedName>
    <definedName name="solver_neg" localSheetId="4" hidden="1">1</definedName>
    <definedName name="solver_neg" localSheetId="2" hidden="1">1</definedName>
    <definedName name="solver_neg" localSheetId="0" hidden="1">1</definedName>
    <definedName name="solver_neg" localSheetId="1" hidden="1">1</definedName>
    <definedName name="solver_nod" localSheetId="3" hidden="1">2147483647</definedName>
    <definedName name="solver_nod" localSheetId="4" hidden="1">2147483647</definedName>
    <definedName name="solver_nod" localSheetId="2" hidden="1">2147483647</definedName>
    <definedName name="solver_nod" localSheetId="0" hidden="1">2147483647</definedName>
    <definedName name="solver_nod" localSheetId="1" hidden="1">2147483647</definedName>
    <definedName name="solver_num" localSheetId="3" hidden="1">5</definedName>
    <definedName name="solver_num" localSheetId="4" hidden="1">2</definedName>
    <definedName name="solver_num" localSheetId="2" hidden="1">4</definedName>
    <definedName name="solver_num" localSheetId="0" hidden="1">4</definedName>
    <definedName name="solver_num" localSheetId="1" hidden="1">4</definedName>
    <definedName name="solver_opt" localSheetId="3" hidden="1">'Battery Park Stable'!$B$6</definedName>
    <definedName name="solver_opt" localSheetId="4" hidden="1">'Busing Problem'!$B$21</definedName>
    <definedName name="solver_opt" localSheetId="2" hidden="1">'Investment Allocation'!$B$5</definedName>
    <definedName name="solver_opt" localSheetId="0" hidden="1">'LP TEMPLATE'!$B$5</definedName>
    <definedName name="solver_opt" localSheetId="1" hidden="1">'Net Profit'!$D$10</definedName>
    <definedName name="solver_pre" localSheetId="3" hidden="1">0.000001</definedName>
    <definedName name="solver_pre" localSheetId="4" hidden="1">0.000001</definedName>
    <definedName name="solver_pre" localSheetId="2" hidden="1">0.000001</definedName>
    <definedName name="solver_pre" localSheetId="0" hidden="1">0.000001</definedName>
    <definedName name="solver_pre" localSheetId="1" hidden="1">0.000001</definedName>
    <definedName name="solver_rbv" localSheetId="3" hidden="1">1</definedName>
    <definedName name="solver_rbv" localSheetId="4" hidden="1">1</definedName>
    <definedName name="solver_rbv" localSheetId="2" hidden="1">1</definedName>
    <definedName name="solver_rbv" localSheetId="0" hidden="1">1</definedName>
    <definedName name="solver_rbv" localSheetId="1" hidden="1">1</definedName>
    <definedName name="solver_rel1" localSheetId="3" hidden="1">3</definedName>
    <definedName name="solver_rel1" localSheetId="4" hidden="1">1</definedName>
    <definedName name="solver_rel1" localSheetId="2" hidden="1">3</definedName>
    <definedName name="solver_rel1" localSheetId="0" hidden="1">1</definedName>
    <definedName name="solver_rel1" localSheetId="1" hidden="1">1</definedName>
    <definedName name="solver_rel2" localSheetId="3" hidden="1">3</definedName>
    <definedName name="solver_rel2" localSheetId="4" hidden="1">2</definedName>
    <definedName name="solver_rel2" localSheetId="2" hidden="1">3</definedName>
    <definedName name="solver_rel2" localSheetId="0" hidden="1">3</definedName>
    <definedName name="solver_rel2" localSheetId="1" hidden="1">1</definedName>
    <definedName name="solver_rel3" localSheetId="3" hidden="1">3</definedName>
    <definedName name="solver_rel3" localSheetId="2" hidden="1">1</definedName>
    <definedName name="solver_rel3" localSheetId="0" hidden="1">3</definedName>
    <definedName name="solver_rel3" localSheetId="1" hidden="1">1</definedName>
    <definedName name="solver_rel4" localSheetId="3" hidden="1">3</definedName>
    <definedName name="solver_rel4" localSheetId="2" hidden="1">1</definedName>
    <definedName name="solver_rel4" localSheetId="0" hidden="1">3</definedName>
    <definedName name="solver_rel4" localSheetId="1" hidden="1">1</definedName>
    <definedName name="solver_rel5" localSheetId="3" hidden="1">3</definedName>
    <definedName name="solver_rhs1" localSheetId="3" hidden="1">'Battery Park Stable'!$G$10</definedName>
    <definedName name="solver_rhs1" localSheetId="4" hidden="1">'Busing Problem'!$S$25:$S$27</definedName>
    <definedName name="solver_rhs1" localSheetId="2" hidden="1">'Investment Allocation'!$I$10</definedName>
    <definedName name="solver_rhs1" localSheetId="0" hidden="1">'LP TEMPLATE'!$F$11</definedName>
    <definedName name="solver_rhs1" localSheetId="1" hidden="1">'Net Profit'!$F$14</definedName>
    <definedName name="solver_rhs2" localSheetId="3" hidden="1">'Battery Park Stable'!$G$11</definedName>
    <definedName name="solver_rhs2" localSheetId="4" hidden="1">'Busing Problem'!$S$28:$S$32</definedName>
    <definedName name="solver_rhs2" localSheetId="2" hidden="1">'Investment Allocation'!$I$11</definedName>
    <definedName name="solver_rhs2" localSheetId="0" hidden="1">'LP TEMPLATE'!$F$12</definedName>
    <definedName name="solver_rhs2" localSheetId="1" hidden="1">'Net Profit'!$F$15</definedName>
    <definedName name="solver_rhs3" localSheetId="3" hidden="1">'Battery Park Stable'!$G$12</definedName>
    <definedName name="solver_rhs3" localSheetId="2" hidden="1">'Investment Allocation'!$I$12</definedName>
    <definedName name="solver_rhs3" localSheetId="0" hidden="1">'LP TEMPLATE'!$F$13</definedName>
    <definedName name="solver_rhs3" localSheetId="1" hidden="1">'Net Profit'!$F$16</definedName>
    <definedName name="solver_rhs4" localSheetId="3" hidden="1">'Battery Park Stable'!$G$13</definedName>
    <definedName name="solver_rhs4" localSheetId="2" hidden="1">'Investment Allocation'!$I$9</definedName>
    <definedName name="solver_rhs4" localSheetId="0" hidden="1">'LP TEMPLATE'!$F$14</definedName>
    <definedName name="solver_rhs4" localSheetId="1" hidden="1">'Net Profit'!$F$17</definedName>
    <definedName name="solver_rhs5" localSheetId="3" hidden="1">'Battery Park Stable'!$G$14</definedName>
    <definedName name="solver_rlx" localSheetId="3" hidden="1">2</definedName>
    <definedName name="solver_rlx" localSheetId="4" hidden="1">1</definedName>
    <definedName name="solver_rlx" localSheetId="2" hidden="1">1</definedName>
    <definedName name="solver_rlx" localSheetId="0" hidden="1">1</definedName>
    <definedName name="solver_rlx" localSheetId="1" hidden="1">1</definedName>
    <definedName name="solver_rsd" localSheetId="3" hidden="1">0</definedName>
    <definedName name="solver_rsd" localSheetId="4" hidden="1">0</definedName>
    <definedName name="solver_rsd" localSheetId="2" hidden="1">0</definedName>
    <definedName name="solver_rsd" localSheetId="0" hidden="1">0</definedName>
    <definedName name="solver_rsd" localSheetId="1" hidden="1">0</definedName>
    <definedName name="solver_scl" localSheetId="3" hidden="1">1</definedName>
    <definedName name="solver_scl" localSheetId="4" hidden="1">2</definedName>
    <definedName name="solver_scl" localSheetId="2" hidden="1">2</definedName>
    <definedName name="solver_scl" localSheetId="0" hidden="1">2</definedName>
    <definedName name="solver_scl" localSheetId="1" hidden="1">2</definedName>
    <definedName name="solver_sho" localSheetId="3" hidden="1">2</definedName>
    <definedName name="solver_sho" localSheetId="4" hidden="1">2</definedName>
    <definedName name="solver_sho" localSheetId="2" hidden="1">2</definedName>
    <definedName name="solver_sho" localSheetId="0" hidden="1">2</definedName>
    <definedName name="solver_sho" localSheetId="1" hidden="1">2</definedName>
    <definedName name="solver_ssz" localSheetId="3" hidden="1">100</definedName>
    <definedName name="solver_ssz" localSheetId="4" hidden="1">100</definedName>
    <definedName name="solver_ssz" localSheetId="2" hidden="1">100</definedName>
    <definedName name="solver_ssz" localSheetId="0" hidden="1">100</definedName>
    <definedName name="solver_ssz" localSheetId="1" hidden="1">100</definedName>
    <definedName name="solver_tim" localSheetId="3" hidden="1">2147483647</definedName>
    <definedName name="solver_tim" localSheetId="4" hidden="1">2147483647</definedName>
    <definedName name="solver_tim" localSheetId="2" hidden="1">2147483647</definedName>
    <definedName name="solver_tim" localSheetId="0" hidden="1">2147483647</definedName>
    <definedName name="solver_tim" localSheetId="1" hidden="1">2147483647</definedName>
    <definedName name="solver_tol" localSheetId="3" hidden="1">0.01</definedName>
    <definedName name="solver_tol" localSheetId="4" hidden="1">0.01</definedName>
    <definedName name="solver_tol" localSheetId="2" hidden="1">0.01</definedName>
    <definedName name="solver_tol" localSheetId="0" hidden="1">0.01</definedName>
    <definedName name="solver_tol" localSheetId="1" hidden="1">0.01</definedName>
    <definedName name="solver_typ" localSheetId="3" hidden="1">2</definedName>
    <definedName name="solver_typ" localSheetId="4" hidden="1">2</definedName>
    <definedName name="solver_typ" localSheetId="2" hidden="1">1</definedName>
    <definedName name="solver_typ" localSheetId="0" hidden="1">1</definedName>
    <definedName name="solver_typ" localSheetId="1" hidden="1">1</definedName>
    <definedName name="solver_val" localSheetId="3" hidden="1">0</definedName>
    <definedName name="solver_val" localSheetId="4" hidden="1">0</definedName>
    <definedName name="solver_val" localSheetId="2" hidden="1">0</definedName>
    <definedName name="solver_val" localSheetId="0" hidden="1">0</definedName>
    <definedName name="solver_val" localSheetId="1" hidden="1">0</definedName>
    <definedName name="solver_ver" localSheetId="3" hidden="1">2</definedName>
    <definedName name="solver_ver" localSheetId="4" hidden="1">2</definedName>
    <definedName name="solver_ver" localSheetId="2" hidden="1">2</definedName>
    <definedName name="solver_ver" localSheetId="0" hidden="1">2</definedName>
    <definedName name="solver_ver" localSheetId="1" hidden="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8" i="8" l="1"/>
  <c r="Q29" i="8"/>
  <c r="Q30" i="8"/>
  <c r="Q31" i="8"/>
  <c r="Q32" i="8"/>
  <c r="Q26" i="8"/>
  <c r="Q27" i="8"/>
  <c r="Q25" i="8"/>
  <c r="B21" i="8"/>
  <c r="B6" i="7"/>
  <c r="E11" i="7"/>
  <c r="E12" i="7"/>
  <c r="E13" i="7"/>
  <c r="E14" i="7"/>
  <c r="E10" i="7"/>
  <c r="G12" i="6"/>
  <c r="I11" i="6"/>
  <c r="G11" i="6"/>
  <c r="I10" i="6"/>
  <c r="G10" i="6"/>
  <c r="G9" i="6"/>
  <c r="B5" i="6"/>
  <c r="D16" i="4"/>
  <c r="D17" i="4"/>
  <c r="D9" i="4"/>
  <c r="D8" i="4"/>
  <c r="D7" i="4"/>
  <c r="D5" i="4"/>
  <c r="D15" i="4"/>
  <c r="D14" i="4"/>
  <c r="B5" i="1"/>
  <c r="D14" i="1"/>
  <c r="D12" i="1"/>
  <c r="D13" i="1"/>
  <c r="D11" i="1"/>
  <c r="C5" i="6"/>
  <c r="E10" i="4"/>
  <c r="G14" i="1"/>
  <c r="G12" i="1"/>
  <c r="G13" i="1"/>
  <c r="G11" i="1"/>
  <c r="D10" i="4" l="1"/>
</calcChain>
</file>

<file path=xl/sharedStrings.xml><?xml version="1.0" encoding="utf-8"?>
<sst xmlns="http://schemas.openxmlformats.org/spreadsheetml/2006/main" count="207" uniqueCount="135">
  <si>
    <t>A candidate for mayor has allocated $40,000 for last minute advertising in the days preceding the election.  Two types of ads will be used: radio and television.  Each radio ad costs $200 and reaches an estimated 3000 people.  Each television ad costs $500 and reaches an estimated 7000 people.  The campaigning mayor would like to reach as many people as possible, but she has stipulated that at least 10 ads of each type be used.  Also, the number of radio ads must be at least as great as the number of television ads. 
How many ads of each type should be used?
How many people will be reached?</t>
  </si>
  <si>
    <t>Variables</t>
  </si>
  <si>
    <t>No. of radio Ads</t>
  </si>
  <si>
    <t>No. of TV Ads</t>
  </si>
  <si>
    <t>&lt;--Dummy numbers</t>
  </si>
  <si>
    <t>Objective(max)</t>
  </si>
  <si>
    <t>Constraint Table:</t>
  </si>
  <si>
    <t>Budget:</t>
  </si>
  <si>
    <t>LHS</t>
  </si>
  <si>
    <t>Sign</t>
  </si>
  <si>
    <t>RHS</t>
  </si>
  <si>
    <t>formula</t>
  </si>
  <si>
    <t>(LHS Formula)</t>
  </si>
  <si>
    <t>&lt;=</t>
  </si>
  <si>
    <t>&lt;-- coeff for objective</t>
  </si>
  <si>
    <t>No. of People Reached</t>
  </si>
  <si>
    <t>at least 10 Radio</t>
  </si>
  <si>
    <t>at least 10 TV</t>
  </si>
  <si>
    <t>&gt;=</t>
  </si>
  <si>
    <t>R &gt;= T</t>
  </si>
  <si>
    <t>Purchase 175 Radio Ads and 10 TV Ads to reach a maximum of 595,000 people.</t>
  </si>
  <si>
    <t>Constraints</t>
  </si>
  <si>
    <r>
      <rPr>
        <sz val="14"/>
        <color theme="1"/>
        <rFont val="Calibri (Body)"/>
      </rPr>
      <t>The PC Tech company assembles and then tests two models of computers, Basic and XP.  For the coming month, the company wants to decide how many of each model to assemble and then test.  No computers are in inventory from the previous month, and because these models are going to be changed after this month, the company doesn’t want to hold any inventory after this month.  It believes the most it can sell this month are 600 Basics and 1200 XPs.  Each Basic sells for $300 and each XP sells for $450. The cost of component parts for a Basic is $150; for an XP it is $225.  Labor is required for assembly and testing.  There are at most 10,000 assembly hours and 3,000 testing hours available.  Each labor hour for assembling costs $11 and each labor hour for testing costs $15.  Each Basic requires five hours for assembling and one hour for testing.  Each XP requires six hours for assembling and two hours for testing. PC Tech wants to know how many of each model it should produce (assemble and test) to maximize its net profit, but it cannot use more labor hours that are available, and it does not want to produce more than it can sell.</t>
    </r>
    <r>
      <rPr>
        <sz val="12"/>
        <color theme="1"/>
        <rFont val="Calibri"/>
        <family val="2"/>
        <scheme val="minor"/>
      </rPr>
      <t xml:space="preserve"> </t>
    </r>
  </si>
  <si>
    <t>No. of Basic</t>
  </si>
  <si>
    <t>No of XP</t>
  </si>
  <si>
    <t>at most 600 Basics</t>
  </si>
  <si>
    <t>atmost 1200 XPs</t>
  </si>
  <si>
    <t>Profit:</t>
  </si>
  <si>
    <t>Revenue:</t>
  </si>
  <si>
    <t>Cost:</t>
  </si>
  <si>
    <t>Total</t>
  </si>
  <si>
    <t>Parts:</t>
  </si>
  <si>
    <t>Assembly Hours</t>
  </si>
  <si>
    <t>testing Hours</t>
  </si>
  <si>
    <t>Labor/Assembly:</t>
  </si>
  <si>
    <t>Labor/Testing:</t>
  </si>
  <si>
    <t>For assembly</t>
  </si>
  <si>
    <t>For Labor</t>
  </si>
  <si>
    <t>=</t>
  </si>
  <si>
    <t>Investment</t>
  </si>
  <si>
    <t>Rate of Return (%)</t>
  </si>
  <si>
    <t>L.A. Municipal Bond</t>
  </si>
  <si>
    <t>Thompson Electronics, Inc.</t>
  </si>
  <si>
    <t>United Aerospace Corp.</t>
  </si>
  <si>
    <t>Palmer Technologies</t>
  </si>
  <si>
    <t>HDN Stock (high risk)</t>
  </si>
  <si>
    <t>A brokerage firm has been instructed by a client to invest $250,000. The client requests the firm select whatever stocks and bonds they believe are well-rated, but with the following guidelines:          Municipal bonds constitute at least 20% of investment.
At least 40% of the investment is placed in tech stocks.
No more than 50% of the amount invested in municipal bonds should be high risk.
The table below lists the rate of return for five different investment options.</t>
  </si>
  <si>
    <t>Solution:</t>
  </si>
  <si>
    <t xml:space="preserve">The PC Tech Company should produce 560 Basic Computers and 1200 XP Computers to maximize net profit to  $199,600.   </t>
  </si>
  <si>
    <t>X1</t>
  </si>
  <si>
    <t>X2</t>
  </si>
  <si>
    <t>X3</t>
  </si>
  <si>
    <t>X4</t>
  </si>
  <si>
    <t>X5</t>
  </si>
  <si>
    <t>&lt;--dummy numbers</t>
  </si>
  <si>
    <t>Actual Return:</t>
  </si>
  <si>
    <t xml:space="preserve">at least 40% Tech Bonds </t>
  </si>
  <si>
    <t xml:space="preserve">at least 20%Municipal Bonds </t>
  </si>
  <si>
    <t>No more than 50% High Risk</t>
  </si>
  <si>
    <t>Tech</t>
  </si>
  <si>
    <t>X5 &lt;= 50% X1</t>
  </si>
  <si>
    <t>X5 - 50%X1 &lt;= 0</t>
  </si>
  <si>
    <t>(X1 has negative coefficient of 50% to satisfy last constraint)</t>
  </si>
  <si>
    <t xml:space="preserve">The brokerage firm must invest the following to gain a maximum return of $20,300 </t>
  </si>
  <si>
    <t xml:space="preserve">  -  </t>
  </si>
  <si>
    <t xml:space="preserve">  - </t>
  </si>
  <si>
    <t>Diet Requirement (Ingredients)</t>
  </si>
  <si>
    <t>Oat Product (units/lb)</t>
  </si>
  <si>
    <t>Enriched Grain (units/lb)</t>
  </si>
  <si>
    <t>Mineral Product (units/lb)</t>
  </si>
  <si>
    <t>Minimum Daily Requirement (units)</t>
  </si>
  <si>
    <t>A</t>
  </si>
  <si>
    <t>B</t>
  </si>
  <si>
    <t>C</t>
  </si>
  <si>
    <t>D</t>
  </si>
  <si>
    <t>E</t>
  </si>
  <si>
    <t>Cost/lb</t>
  </si>
  <si>
    <t>Variables:</t>
  </si>
  <si>
    <t xml:space="preserve">Objective (min) </t>
  </si>
  <si>
    <t>Daily Cost:</t>
  </si>
  <si>
    <t xml:space="preserve">The Battery Park Stable should use 0.25 units/lb of Oat Product, 4.5 units/lb of Enriched Grain and 0 unit/lb of Mineral Product to keep the overall daily cost to a minimum of $ 0.56. </t>
  </si>
  <si>
    <t>Johns Hopkins is setting up three Charter schools in Baltimore City: Kyoko HS, Devon HS, and Manny HS. Each high school has a capacity of 900 students. The Mayor hires your company to assign accepted students to these three new high schools.  Busses will be provided to students who live more than walking distance (defined as 1.5 miles) to the schools. Baltimore City has been partitioned into five neighborhoods: A, B, C, D and E.  Kyoko HS is in sector B, Devon HS is in sector C, and Manny HS is in sector E. If a student lives in a sector and is assigned to the high school in that sector, the student can walk to school and does not get a bus. All students must be assigned a school. The table below shows the distance (in miles) from each sector to each school. Minimize the total student miles travelled by bus. </t>
  </si>
  <si>
    <t>Sector</t>
  </si>
  <si>
    <t>Distance to Kyoko HS (in Sector B)</t>
  </si>
  <si>
    <t>Distance to Devon HS (in Sector C)</t>
  </si>
  <si>
    <t>Distance to Manny HS (in Sector E)</t>
  </si>
  <si>
    <t>Number of Students</t>
  </si>
  <si>
    <t>AB</t>
  </si>
  <si>
    <t>AC</t>
  </si>
  <si>
    <t>AE</t>
  </si>
  <si>
    <t>BB</t>
  </si>
  <si>
    <t>BC</t>
  </si>
  <si>
    <t>BE</t>
  </si>
  <si>
    <t>CB</t>
  </si>
  <si>
    <t>CC</t>
  </si>
  <si>
    <t>CE</t>
  </si>
  <si>
    <t>DB</t>
  </si>
  <si>
    <t>DC</t>
  </si>
  <si>
    <t>DE</t>
  </si>
  <si>
    <t>EC</t>
  </si>
  <si>
    <t>EB</t>
  </si>
  <si>
    <t>EE</t>
  </si>
  <si>
    <t>no. of students assigned from A to HS B</t>
  </si>
  <si>
    <t>variable</t>
  </si>
  <si>
    <t>no. of students assigned from A to HS C</t>
  </si>
  <si>
    <t>no. of students assigned from A to HS E</t>
  </si>
  <si>
    <t>no. of students assigned from B to HS B</t>
  </si>
  <si>
    <t>no. of students assigned from B to HS C</t>
  </si>
  <si>
    <t>no. of students assigned from B to HS E</t>
  </si>
  <si>
    <t>no. of students assigned from C to HS B</t>
  </si>
  <si>
    <t>no. of students assigned from C to HS C</t>
  </si>
  <si>
    <t>no. of students assigned from C to HS E</t>
  </si>
  <si>
    <t>no. of students assigned from D to HS B</t>
  </si>
  <si>
    <t>no. of students assigned from D to HS C</t>
  </si>
  <si>
    <t>no. of students assigned from D to HS E</t>
  </si>
  <si>
    <t>no. of students assigned from E to HS B</t>
  </si>
  <si>
    <t>no. of students assigned from E to HS C</t>
  </si>
  <si>
    <t>no. of students assigned from E to HS E</t>
  </si>
  <si>
    <t>OBJECTIVE(min)</t>
  </si>
  <si>
    <t>&lt;-- dummy numbers</t>
  </si>
  <si>
    <t>&lt;-- miles travelled</t>
  </si>
  <si>
    <t>student bus miles:</t>
  </si>
  <si>
    <t>Constraint</t>
  </si>
  <si>
    <t>900 in School B</t>
  </si>
  <si>
    <t>900 in School C</t>
  </si>
  <si>
    <t>900 in School E</t>
  </si>
  <si>
    <t>SIGN</t>
  </si>
  <si>
    <t>700 in Sector A</t>
  </si>
  <si>
    <t>500 in Sector B</t>
  </si>
  <si>
    <t>100 in Sector C</t>
  </si>
  <si>
    <t>800 in Sector D</t>
  </si>
  <si>
    <t>400 in Sector E</t>
  </si>
  <si>
    <t>From Sector A, 400 students go to Kyoko HS and remaining 300 go to Manny HS; from Sector B, all 500 students go to Kyoko HS; from Sector C, all 100 students go to Devon HS; from Sector D all 800 students go to Devon HS; and from Sector E, all 400 students go to Manny HS.</t>
  </si>
  <si>
    <t>In this way, John Hopkins can minimize Student Bus Miles to 5400 miles.</t>
  </si>
  <si>
    <t>The Battery Park Stable feeds and houses the horses used to pull tourist-filled carriages through the streets of Charleston’s historic waterfront area. The stable owner, an ex-racehorse trainer, recognizes the need to set a nutritional diet for the horses in his care. At the same time, he would like to keep the overall daily cost of feed to a minimum.
The feed mixes available for the horses’ diet are an oat product, a highly enriched grain, and a mineral product. Each of these mixes contains a certain amount of five ingredients needed daily to keep the average horse healthy. The table below shows these minimum requirements, units of each ingredient per pound of feed mix, and costs for the three mixes.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</si>
</sst>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72" formatCode="&quot;$&quot;#,##0"/>
    <numFmt numFmtId="174" formatCode="_(&quot;$&quot;* #,##0_);_(&quot;$&quot;* \(#,##0\);_(&quot;$&quot;* &quot;-&quot;??_);_(@_)"/>
  </numFmts>
  <fonts count="20">
    <font>
      <sz val="12"/>
      <color theme="1"/>
      <name val="Calibri"/>
      <family val="2"/>
      <scheme val="minor"/>
    </font>
    <font>
      <sz val="12"/>
      <color theme="1"/>
      <name val="Calibri"/>
      <family val="2"/>
      <scheme val="minor"/>
    </font>
    <font>
      <b/>
      <sz val="12"/>
      <color theme="1"/>
      <name val="Calibri"/>
      <family val="2"/>
      <scheme val="minor"/>
    </font>
    <font>
      <sz val="14"/>
      <color theme="1"/>
      <name val="Calibri (Body)"/>
    </font>
    <font>
      <sz val="12"/>
      <color rgb="FF1F1F1F"/>
      <name val="Var(--cds-font-family-source-sa"/>
    </font>
    <font>
      <sz val="12"/>
      <color theme="1"/>
      <name val="Var(--cds-font-family-source-sa"/>
    </font>
    <font>
      <sz val="16"/>
      <color theme="1"/>
      <name val="Calibri"/>
      <family val="2"/>
      <scheme val="minor"/>
    </font>
    <font>
      <b/>
      <sz val="16"/>
      <color theme="1"/>
      <name val="Var(--cds-font-family-source-sa"/>
    </font>
    <font>
      <sz val="16"/>
      <color theme="1"/>
      <name val="Var(--cds-font-family-source-sa"/>
    </font>
    <font>
      <sz val="8"/>
      <name val="Calibri"/>
      <family val="2"/>
      <scheme val="minor"/>
    </font>
    <font>
      <b/>
      <sz val="14"/>
      <color theme="1"/>
      <name val="Calibri"/>
      <family val="2"/>
      <scheme val="minor"/>
    </font>
    <font>
      <sz val="14"/>
      <color theme="1"/>
      <name val="Calibri"/>
      <family val="2"/>
      <scheme val="minor"/>
    </font>
    <font>
      <b/>
      <sz val="14"/>
      <color rgb="FF1F1F1F"/>
      <name val="Calibri"/>
      <family val="2"/>
      <scheme val="minor"/>
    </font>
    <font>
      <sz val="12"/>
      <color rgb="FF1F1F1F"/>
      <name val="Calibri"/>
      <family val="2"/>
      <scheme val="minor"/>
    </font>
    <font>
      <sz val="14"/>
      <color rgb="FF1F1F1F"/>
      <name val="Calibri"/>
      <family val="2"/>
      <scheme val="minor"/>
    </font>
    <font>
      <b/>
      <sz val="10"/>
      <color rgb="FF1F1F1F"/>
      <name val="Calibri"/>
      <family val="2"/>
      <scheme val="minor"/>
    </font>
    <font>
      <sz val="8"/>
      <color theme="1"/>
      <name val="Calibri"/>
      <family val="2"/>
      <scheme val="minor"/>
    </font>
    <font>
      <sz val="12"/>
      <color rgb="FF000000"/>
      <name val="Calibri"/>
      <family val="2"/>
      <scheme val="minor"/>
    </font>
    <font>
      <sz val="16"/>
      <color theme="1"/>
      <name val="Arial"/>
      <family val="2"/>
    </font>
    <font>
      <b/>
      <sz val="16"/>
      <color theme="1"/>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157">
    <xf numFmtId="0" fontId="0" fillId="0" borderId="0" xfId="0"/>
    <xf numFmtId="0" fontId="0" fillId="0" borderId="0" xfId="0" applyAlignment="1">
      <alignment horizontal="center"/>
    </xf>
    <xf numFmtId="0" fontId="0" fillId="2" borderId="0" xfId="0" applyFill="1" applyAlignment="1">
      <alignment horizontal="center"/>
    </xf>
    <xf numFmtId="0" fontId="0" fillId="0" borderId="1" xfId="0" applyBorder="1"/>
    <xf numFmtId="0" fontId="0" fillId="0" borderId="1" xfId="0" applyBorder="1" applyAlignment="1">
      <alignment horizontal="center"/>
    </xf>
    <xf numFmtId="0" fontId="0" fillId="0" borderId="2" xfId="0" applyFill="1" applyBorder="1" applyAlignment="1">
      <alignment horizontal="center"/>
    </xf>
    <xf numFmtId="0" fontId="0" fillId="3" borderId="0" xfId="0" applyFill="1" applyAlignment="1">
      <alignment horizontal="center"/>
    </xf>
    <xf numFmtId="0" fontId="0" fillId="0" borderId="0" xfId="0" applyAlignment="1">
      <alignment wrapText="1"/>
    </xf>
    <xf numFmtId="0" fontId="0" fillId="0" borderId="0" xfId="0" applyAlignment="1">
      <alignment horizontal="left" indent="1"/>
    </xf>
    <xf numFmtId="174" fontId="0" fillId="0" borderId="0" xfId="1" applyNumberFormat="1" applyFont="1" applyAlignment="1">
      <alignment horizontal="center"/>
    </xf>
    <xf numFmtId="174" fontId="0" fillId="0" borderId="0" xfId="0" applyNumberFormat="1" applyAlignment="1">
      <alignment horizontal="center"/>
    </xf>
    <xf numFmtId="174" fontId="0" fillId="3" borderId="0" xfId="1" applyNumberFormat="1" applyFont="1" applyFill="1" applyAlignment="1">
      <alignment horizontal="center"/>
    </xf>
    <xf numFmtId="0" fontId="0" fillId="0" borderId="0" xfId="0" applyFill="1"/>
    <xf numFmtId="0" fontId="0" fillId="0" borderId="0" xfId="0" applyFill="1" applyAlignment="1">
      <alignment horizontal="center"/>
    </xf>
    <xf numFmtId="10" fontId="0" fillId="0" borderId="0" xfId="0" applyNumberFormat="1" applyAlignment="1">
      <alignment horizontal="center"/>
    </xf>
    <xf numFmtId="0" fontId="0" fillId="0" borderId="0" xfId="0" applyAlignment="1">
      <alignment horizontal="right"/>
    </xf>
    <xf numFmtId="0" fontId="0" fillId="0" borderId="3" xfId="0" applyBorder="1"/>
    <xf numFmtId="0" fontId="2" fillId="0" borderId="1" xfId="0" applyFont="1" applyBorder="1" applyAlignment="1">
      <alignment horizontal="center"/>
    </xf>
    <xf numFmtId="0" fontId="0" fillId="0" borderId="1" xfId="0" applyBorder="1" applyAlignment="1">
      <alignment horizontal="left" indent="1"/>
    </xf>
    <xf numFmtId="0" fontId="0" fillId="0" borderId="0" xfId="0" applyFill="1" applyBorder="1" applyAlignment="1">
      <alignment wrapText="1"/>
    </xf>
    <xf numFmtId="0" fontId="0" fillId="0" borderId="3" xfId="0" applyBorder="1" applyAlignment="1">
      <alignment wrapText="1"/>
    </xf>
    <xf numFmtId="0" fontId="0" fillId="0" borderId="3" xfId="0" applyBorder="1" applyAlignment="1">
      <alignment vertical="top"/>
    </xf>
    <xf numFmtId="0" fontId="0" fillId="9" borderId="0" xfId="0" applyFill="1"/>
    <xf numFmtId="9" fontId="0" fillId="0" borderId="1" xfId="0" applyNumberFormat="1" applyBorder="1" applyAlignment="1">
      <alignment horizontal="center"/>
    </xf>
    <xf numFmtId="172" fontId="0" fillId="8" borderId="0" xfId="0" applyNumberFormat="1" applyFill="1"/>
    <xf numFmtId="174" fontId="0" fillId="2" borderId="0" xfId="1" applyNumberFormat="1" applyFont="1" applyFill="1" applyAlignment="1">
      <alignment horizontal="center"/>
    </xf>
    <xf numFmtId="6" fontId="6" fillId="6" borderId="1" xfId="0" applyNumberFormat="1" applyFont="1" applyFill="1" applyBorder="1"/>
    <xf numFmtId="0" fontId="6" fillId="6" borderId="1" xfId="0" applyFont="1" applyFill="1" applyBorder="1" applyAlignment="1">
      <alignment horizontal="center"/>
    </xf>
    <xf numFmtId="0" fontId="10" fillId="0" borderId="0" xfId="0" applyFont="1"/>
    <xf numFmtId="0" fontId="10" fillId="0" borderId="1" xfId="0" applyFont="1" applyBorder="1" applyAlignment="1">
      <alignment horizontal="center"/>
    </xf>
    <xf numFmtId="0" fontId="0" fillId="0" borderId="1" xfId="0" applyFont="1" applyBorder="1" applyAlignment="1">
      <alignment horizontal="center"/>
    </xf>
    <xf numFmtId="0" fontId="12" fillId="0" borderId="1" xfId="0" applyFont="1" applyBorder="1" applyAlignment="1">
      <alignment horizontal="center"/>
    </xf>
    <xf numFmtId="0" fontId="13" fillId="0" borderId="1" xfId="0" applyFont="1" applyBorder="1" applyAlignment="1">
      <alignment horizontal="center"/>
    </xf>
    <xf numFmtId="0" fontId="11" fillId="0" borderId="0" xfId="0" applyFont="1"/>
    <xf numFmtId="0" fontId="12" fillId="0" borderId="0" xfId="0" applyFont="1" applyAlignment="1">
      <alignment wrapText="1"/>
    </xf>
    <xf numFmtId="0" fontId="11" fillId="2" borderId="0" xfId="0" applyFont="1" applyFill="1" applyAlignment="1">
      <alignment horizontal="center"/>
    </xf>
    <xf numFmtId="8" fontId="14" fillId="0" borderId="0" xfId="0" applyNumberFormat="1" applyFont="1" applyAlignment="1">
      <alignment horizontal="center"/>
    </xf>
    <xf numFmtId="44" fontId="11" fillId="4" borderId="0" xfId="1" applyFont="1" applyFill="1"/>
    <xf numFmtId="0" fontId="11" fillId="0" borderId="1" xfId="0" applyFont="1" applyBorder="1" applyAlignment="1">
      <alignment horizontal="center"/>
    </xf>
    <xf numFmtId="0" fontId="14" fillId="0" borderId="1" xfId="0" applyFont="1" applyBorder="1" applyAlignment="1">
      <alignment horizontal="center"/>
    </xf>
    <xf numFmtId="0" fontId="12" fillId="7" borderId="1" xfId="0" applyFont="1" applyFill="1" applyBorder="1" applyAlignment="1">
      <alignment wrapText="1"/>
    </xf>
    <xf numFmtId="0" fontId="14" fillId="7" borderId="1" xfId="0" applyFont="1" applyFill="1" applyBorder="1"/>
    <xf numFmtId="0" fontId="14" fillId="0" borderId="0" xfId="0" applyFont="1" applyFill="1" applyBorder="1" applyAlignment="1">
      <alignment wrapText="1"/>
    </xf>
    <xf numFmtId="0" fontId="4" fillId="0" borderId="0" xfId="0" applyFont="1" applyAlignment="1">
      <alignment horizontal="center" vertical="top" wrapText="1"/>
    </xf>
    <xf numFmtId="0" fontId="16" fillId="0" borderId="0" xfId="0" applyFont="1" applyAlignment="1">
      <alignment horizontal="center" wrapText="1"/>
    </xf>
    <xf numFmtId="0" fontId="0" fillId="5" borderId="0" xfId="0" applyFill="1" applyAlignment="1">
      <alignment horizontal="center"/>
    </xf>
    <xf numFmtId="0" fontId="0" fillId="0" borderId="1" xfId="0" quotePrefix="1" applyBorder="1" applyAlignment="1">
      <alignment horizontal="center"/>
    </xf>
    <xf numFmtId="0" fontId="17" fillId="0" borderId="1" xfId="0" applyFont="1" applyBorder="1" applyAlignment="1">
      <alignment horizontal="center"/>
    </xf>
    <xf numFmtId="0" fontId="0" fillId="6" borderId="6" xfId="0" applyFill="1" applyBorder="1" applyAlignment="1">
      <alignment horizontal="center"/>
    </xf>
    <xf numFmtId="0" fontId="4" fillId="6" borderId="6" xfId="0" applyFont="1" applyFill="1" applyBorder="1" applyAlignment="1">
      <alignment horizontal="center" vertical="top" wrapText="1"/>
    </xf>
    <xf numFmtId="0" fontId="0" fillId="6" borderId="7" xfId="0" applyFill="1" applyBorder="1" applyAlignment="1">
      <alignment horizontal="center"/>
    </xf>
    <xf numFmtId="0" fontId="0" fillId="6" borderId="8" xfId="0" applyFill="1" applyBorder="1" applyAlignment="1">
      <alignment horizontal="left" wrapText="1"/>
    </xf>
    <xf numFmtId="0" fontId="0" fillId="6" borderId="0" xfId="0" applyFill="1" applyBorder="1" applyAlignment="1">
      <alignment horizontal="left" wrapText="1"/>
    </xf>
    <xf numFmtId="0" fontId="0" fillId="6" borderId="9" xfId="0" applyFill="1" applyBorder="1" applyAlignment="1">
      <alignment horizontal="left" wrapText="1"/>
    </xf>
    <xf numFmtId="0" fontId="0" fillId="6" borderId="10" xfId="0" applyFill="1" applyBorder="1" applyAlignment="1">
      <alignment horizontal="left"/>
    </xf>
    <xf numFmtId="0" fontId="0" fillId="6" borderId="11" xfId="0" applyFill="1" applyBorder="1" applyAlignment="1">
      <alignment horizontal="left"/>
    </xf>
    <xf numFmtId="0" fontId="0" fillId="6" borderId="12" xfId="0" applyFill="1" applyBorder="1" applyAlignment="1">
      <alignment horizontal="left"/>
    </xf>
    <xf numFmtId="0" fontId="0" fillId="6" borderId="8" xfId="0" applyFill="1" applyBorder="1" applyAlignment="1">
      <alignment horizontal="center"/>
    </xf>
    <xf numFmtId="0" fontId="0" fillId="6" borderId="0" xfId="0" applyFill="1" applyBorder="1" applyAlignment="1">
      <alignment horizontal="center"/>
    </xf>
    <xf numFmtId="0" fontId="4" fillId="7" borderId="5" xfId="0" applyFont="1" applyFill="1" applyBorder="1" applyAlignment="1">
      <alignment horizontal="left" vertical="top" wrapText="1"/>
    </xf>
    <xf numFmtId="0" fontId="4" fillId="7" borderId="6" xfId="0" applyFont="1" applyFill="1" applyBorder="1" applyAlignment="1">
      <alignment horizontal="left" vertical="top" wrapText="1"/>
    </xf>
    <xf numFmtId="0" fontId="4" fillId="7" borderId="7" xfId="0" applyFont="1" applyFill="1" applyBorder="1" applyAlignment="1">
      <alignment horizontal="left" vertical="top" wrapText="1"/>
    </xf>
    <xf numFmtId="0" fontId="4" fillId="7" borderId="8" xfId="0" applyFont="1" applyFill="1" applyBorder="1" applyAlignment="1">
      <alignment horizontal="left" vertical="top" wrapText="1"/>
    </xf>
    <xf numFmtId="0" fontId="4" fillId="7" borderId="0" xfId="0" applyFont="1" applyFill="1" applyBorder="1" applyAlignment="1">
      <alignment horizontal="left" vertical="top" wrapText="1"/>
    </xf>
    <xf numFmtId="0" fontId="4" fillId="7" borderId="9" xfId="0" applyFont="1" applyFill="1" applyBorder="1" applyAlignment="1">
      <alignment horizontal="left" vertical="top" wrapText="1"/>
    </xf>
    <xf numFmtId="0" fontId="4" fillId="7" borderId="11" xfId="0" applyFont="1" applyFill="1" applyBorder="1" applyAlignment="1">
      <alignment horizontal="left" vertical="top" wrapText="1"/>
    </xf>
    <xf numFmtId="0" fontId="4" fillId="7" borderId="12" xfId="0" applyFont="1" applyFill="1" applyBorder="1" applyAlignment="1">
      <alignment horizontal="left" vertical="top" wrapText="1"/>
    </xf>
    <xf numFmtId="0" fontId="15" fillId="7" borderId="1" xfId="0" applyFont="1" applyFill="1" applyBorder="1" applyAlignment="1">
      <alignment horizontal="center" wrapText="1"/>
    </xf>
    <xf numFmtId="0" fontId="13" fillId="7" borderId="1" xfId="0" applyFont="1" applyFill="1" applyBorder="1" applyAlignment="1">
      <alignment horizontal="center"/>
    </xf>
    <xf numFmtId="0" fontId="0" fillId="7" borderId="1" xfId="0" applyFont="1" applyFill="1" applyBorder="1" applyAlignment="1">
      <alignment horizontal="center"/>
    </xf>
    <xf numFmtId="0" fontId="11" fillId="0" borderId="0" xfId="0" applyFont="1" applyFill="1"/>
    <xf numFmtId="0" fontId="14" fillId="6" borderId="5" xfId="0" applyFont="1" applyFill="1" applyBorder="1"/>
    <xf numFmtId="0" fontId="11" fillId="6" borderId="6" xfId="0" applyFont="1" applyFill="1" applyBorder="1"/>
    <xf numFmtId="0" fontId="11" fillId="6" borderId="7" xfId="0" applyFont="1" applyFill="1" applyBorder="1"/>
    <xf numFmtId="0" fontId="11" fillId="7" borderId="5" xfId="0" applyFont="1" applyFill="1" applyBorder="1" applyAlignment="1">
      <alignment horizontal="left" vertical="top" wrapText="1"/>
    </xf>
    <xf numFmtId="0" fontId="11" fillId="7" borderId="6" xfId="0" applyFont="1" applyFill="1" applyBorder="1" applyAlignment="1">
      <alignment horizontal="left" vertical="top" wrapText="1"/>
    </xf>
    <xf numFmtId="0" fontId="11" fillId="7" borderId="7" xfId="0" applyFont="1" applyFill="1" applyBorder="1" applyAlignment="1">
      <alignment horizontal="left" vertical="top" wrapText="1"/>
    </xf>
    <xf numFmtId="0" fontId="11" fillId="7" borderId="8" xfId="0" applyFont="1" applyFill="1" applyBorder="1" applyAlignment="1">
      <alignment horizontal="left" vertical="top" wrapText="1"/>
    </xf>
    <xf numFmtId="0" fontId="11" fillId="7" borderId="0" xfId="0" applyFont="1" applyFill="1" applyBorder="1" applyAlignment="1">
      <alignment horizontal="left" vertical="top" wrapText="1"/>
    </xf>
    <xf numFmtId="0" fontId="11" fillId="7" borderId="9" xfId="0" applyFont="1" applyFill="1" applyBorder="1" applyAlignment="1">
      <alignment horizontal="left" vertical="top" wrapText="1"/>
    </xf>
    <xf numFmtId="0" fontId="12" fillId="7" borderId="13" xfId="0" applyFont="1" applyFill="1" applyBorder="1" applyAlignment="1">
      <alignment wrapText="1"/>
    </xf>
    <xf numFmtId="0" fontId="11" fillId="7" borderId="9" xfId="0" applyFont="1" applyFill="1" applyBorder="1" applyAlignment="1">
      <alignment vertical="top" wrapText="1"/>
    </xf>
    <xf numFmtId="0" fontId="14" fillId="7" borderId="13" xfId="0" applyFont="1" applyFill="1" applyBorder="1"/>
    <xf numFmtId="0" fontId="11" fillId="7" borderId="9" xfId="0" applyFont="1" applyFill="1" applyBorder="1"/>
    <xf numFmtId="0" fontId="14" fillId="7" borderId="14" xfId="0" applyFont="1" applyFill="1" applyBorder="1"/>
    <xf numFmtId="8" fontId="14" fillId="7" borderId="15" xfId="0" applyNumberFormat="1" applyFont="1" applyFill="1" applyBorder="1"/>
    <xf numFmtId="0" fontId="11" fillId="7" borderId="15" xfId="0" applyFont="1" applyFill="1" applyBorder="1"/>
    <xf numFmtId="0" fontId="11" fillId="7" borderId="12" xfId="0" applyFont="1" applyFill="1" applyBorder="1"/>
    <xf numFmtId="0" fontId="7" fillId="7" borderId="3" xfId="0" applyFont="1" applyFill="1" applyBorder="1" applyAlignment="1">
      <alignment horizontal="center"/>
    </xf>
    <xf numFmtId="0" fontId="7" fillId="7" borderId="4" xfId="0" applyFont="1" applyFill="1" applyBorder="1" applyAlignment="1">
      <alignment horizontal="center"/>
    </xf>
    <xf numFmtId="0" fontId="8" fillId="7" borderId="1" xfId="0" applyFont="1" applyFill="1" applyBorder="1"/>
    <xf numFmtId="0" fontId="6" fillId="7" borderId="1" xfId="0" applyFont="1" applyFill="1" applyBorder="1"/>
    <xf numFmtId="0" fontId="5" fillId="7" borderId="5" xfId="0" applyFont="1" applyFill="1" applyBorder="1" applyAlignment="1">
      <alignment horizontal="left" wrapText="1"/>
    </xf>
    <xf numFmtId="0" fontId="5" fillId="7" borderId="6" xfId="0" applyFont="1" applyFill="1" applyBorder="1" applyAlignment="1">
      <alignment horizontal="left" wrapText="1"/>
    </xf>
    <xf numFmtId="0" fontId="5" fillId="7" borderId="7" xfId="0" applyFont="1" applyFill="1" applyBorder="1" applyAlignment="1">
      <alignment horizontal="left" wrapText="1"/>
    </xf>
    <xf numFmtId="0" fontId="5" fillId="7" borderId="8" xfId="0" applyFont="1" applyFill="1" applyBorder="1" applyAlignment="1">
      <alignment horizontal="left" wrapText="1"/>
    </xf>
    <xf numFmtId="0" fontId="5" fillId="7" borderId="0" xfId="0" applyFont="1" applyFill="1" applyBorder="1" applyAlignment="1">
      <alignment horizontal="left" wrapText="1"/>
    </xf>
    <xf numFmtId="0" fontId="5" fillId="7" borderId="9" xfId="0" applyFont="1" applyFill="1" applyBorder="1" applyAlignment="1">
      <alignment horizontal="left" wrapText="1"/>
    </xf>
    <xf numFmtId="0" fontId="18" fillId="7" borderId="8" xfId="0" applyFont="1" applyFill="1" applyBorder="1"/>
    <xf numFmtId="0" fontId="6" fillId="7" borderId="0" xfId="0" applyFont="1" applyFill="1" applyBorder="1"/>
    <xf numFmtId="0" fontId="6" fillId="7" borderId="9" xfId="0" applyFont="1" applyFill="1" applyBorder="1"/>
    <xf numFmtId="0" fontId="7" fillId="7" borderId="13" xfId="0" applyFont="1" applyFill="1" applyBorder="1"/>
    <xf numFmtId="0" fontId="8" fillId="7" borderId="13" xfId="0" applyFont="1" applyFill="1" applyBorder="1"/>
    <xf numFmtId="0" fontId="8" fillId="7" borderId="14" xfId="0" applyFont="1" applyFill="1" applyBorder="1"/>
    <xf numFmtId="0" fontId="8" fillId="7" borderId="15" xfId="0" applyFont="1" applyFill="1" applyBorder="1"/>
    <xf numFmtId="0" fontId="6" fillId="7" borderId="15" xfId="0" applyFont="1" applyFill="1" applyBorder="1"/>
    <xf numFmtId="0" fontId="6" fillId="7" borderId="11" xfId="0" applyFont="1" applyFill="1" applyBorder="1"/>
    <xf numFmtId="0" fontId="6" fillId="7" borderId="12" xfId="0" applyFont="1" applyFill="1" applyBorder="1"/>
    <xf numFmtId="0" fontId="0" fillId="6" borderId="6" xfId="0" applyFill="1" applyBorder="1"/>
    <xf numFmtId="0" fontId="0" fillId="6" borderId="7" xfId="0" applyFill="1" applyBorder="1"/>
    <xf numFmtId="0" fontId="8" fillId="6" borderId="13" xfId="0" applyFont="1" applyFill="1" applyBorder="1"/>
    <xf numFmtId="0" fontId="0" fillId="6" borderId="0" xfId="0" applyFill="1" applyBorder="1"/>
    <xf numFmtId="0" fontId="0" fillId="6" borderId="9" xfId="0" applyFill="1" applyBorder="1"/>
    <xf numFmtId="0" fontId="8" fillId="6" borderId="14" xfId="0" applyFont="1" applyFill="1" applyBorder="1"/>
    <xf numFmtId="6" fontId="6" fillId="6" borderId="15" xfId="0" applyNumberFormat="1" applyFont="1" applyFill="1" applyBorder="1"/>
    <xf numFmtId="0" fontId="0" fillId="6" borderId="11" xfId="0" applyFill="1" applyBorder="1"/>
    <xf numFmtId="0" fontId="0" fillId="6" borderId="12" xfId="0" applyFill="1" applyBorder="1"/>
    <xf numFmtId="0" fontId="8" fillId="6" borderId="8" xfId="0" applyFont="1" applyFill="1" applyBorder="1" applyAlignment="1"/>
    <xf numFmtId="0" fontId="8" fillId="6" borderId="0" xfId="0" applyFont="1" applyFill="1" applyBorder="1" applyAlignment="1"/>
    <xf numFmtId="0" fontId="8" fillId="6" borderId="9" xfId="0" applyFont="1" applyFill="1" applyBorder="1" applyAlignment="1"/>
    <xf numFmtId="0" fontId="8" fillId="6" borderId="5" xfId="0" applyFont="1" applyFill="1" applyBorder="1" applyAlignment="1">
      <alignment horizontal="left"/>
    </xf>
    <xf numFmtId="0" fontId="14" fillId="6" borderId="8" xfId="0" applyFont="1" applyFill="1" applyBorder="1" applyAlignment="1">
      <alignment horizontal="left" vertical="top" wrapText="1"/>
    </xf>
    <xf numFmtId="0" fontId="14" fillId="6" borderId="0" xfId="0" applyFont="1" applyFill="1" applyBorder="1" applyAlignment="1">
      <alignment horizontal="left" vertical="top" wrapText="1"/>
    </xf>
    <xf numFmtId="0" fontId="14" fillId="6" borderId="9" xfId="0" applyFont="1" applyFill="1" applyBorder="1" applyAlignment="1">
      <alignment horizontal="left" vertical="top" wrapText="1"/>
    </xf>
    <xf numFmtId="0" fontId="14" fillId="6" borderId="10" xfId="0" applyFont="1" applyFill="1" applyBorder="1" applyAlignment="1">
      <alignment horizontal="left" vertical="top" wrapText="1"/>
    </xf>
    <xf numFmtId="0" fontId="14" fillId="6" borderId="11" xfId="0" applyFont="1" applyFill="1" applyBorder="1" applyAlignment="1">
      <alignment horizontal="left" vertical="top" wrapText="1"/>
    </xf>
    <xf numFmtId="0" fontId="14" fillId="6" borderId="12"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0" fillId="7" borderId="0" xfId="0" applyFill="1" applyBorder="1" applyAlignment="1">
      <alignment horizontal="left" vertical="top" wrapText="1"/>
    </xf>
    <xf numFmtId="0" fontId="0" fillId="7" borderId="9" xfId="0" applyFill="1" applyBorder="1" applyAlignment="1">
      <alignment horizontal="left" vertical="top" wrapText="1"/>
    </xf>
    <xf numFmtId="0" fontId="0" fillId="7" borderId="10" xfId="0" applyFill="1" applyBorder="1" applyAlignment="1">
      <alignment horizontal="left" vertical="top" wrapText="1"/>
    </xf>
    <xf numFmtId="0" fontId="0" fillId="7" borderId="11" xfId="0" applyFill="1" applyBorder="1" applyAlignment="1">
      <alignment horizontal="left" vertical="top" wrapText="1"/>
    </xf>
    <xf numFmtId="0" fontId="0" fillId="7" borderId="12" xfId="0" applyFill="1" applyBorder="1" applyAlignment="1">
      <alignment horizontal="left" vertical="top" wrapText="1"/>
    </xf>
    <xf numFmtId="0" fontId="6" fillId="6" borderId="5" xfId="0" applyFont="1" applyFill="1" applyBorder="1"/>
    <xf numFmtId="0" fontId="6" fillId="0" borderId="6" xfId="0" applyFont="1" applyBorder="1"/>
    <xf numFmtId="0" fontId="6" fillId="0" borderId="7" xfId="0" applyFont="1" applyBorder="1"/>
    <xf numFmtId="0" fontId="6" fillId="6" borderId="10" xfId="0" applyFont="1" applyFill="1" applyBorder="1" applyAlignment="1">
      <alignment horizontal="left" wrapText="1"/>
    </xf>
    <xf numFmtId="0" fontId="6" fillId="6" borderId="11" xfId="0" applyFont="1" applyFill="1" applyBorder="1" applyAlignment="1">
      <alignment horizontal="left" wrapText="1"/>
    </xf>
    <xf numFmtId="0" fontId="6" fillId="6" borderId="12" xfId="0" applyFont="1" applyFill="1" applyBorder="1" applyAlignment="1">
      <alignment horizontal="left" wrapText="1"/>
    </xf>
    <xf numFmtId="0" fontId="3" fillId="7" borderId="5" xfId="0" applyFont="1" applyFill="1" applyBorder="1" applyAlignment="1">
      <alignment horizontal="left" vertical="top" wrapText="1"/>
    </xf>
    <xf numFmtId="0" fontId="3" fillId="7" borderId="6" xfId="0" applyFont="1" applyFill="1" applyBorder="1" applyAlignment="1">
      <alignment horizontal="left" vertical="top" wrapText="1"/>
    </xf>
    <xf numFmtId="0" fontId="3" fillId="7" borderId="7" xfId="0" applyFont="1" applyFill="1" applyBorder="1" applyAlignment="1">
      <alignment horizontal="left" vertical="top" wrapText="1"/>
    </xf>
    <xf numFmtId="0" fontId="3" fillId="7" borderId="8" xfId="0" applyFont="1" applyFill="1" applyBorder="1" applyAlignment="1">
      <alignment horizontal="left" vertical="top" wrapText="1"/>
    </xf>
    <xf numFmtId="0" fontId="3" fillId="7" borderId="0" xfId="0" applyFont="1" applyFill="1" applyBorder="1" applyAlignment="1">
      <alignment horizontal="left" vertical="top" wrapText="1"/>
    </xf>
    <xf numFmtId="0" fontId="3" fillId="7" borderId="9" xfId="0" applyFont="1" applyFill="1" applyBorder="1" applyAlignment="1">
      <alignment horizontal="left" vertical="top" wrapText="1"/>
    </xf>
    <xf numFmtId="0" fontId="19" fillId="6" borderId="5" xfId="0" applyFont="1" applyFill="1" applyBorder="1"/>
    <xf numFmtId="0" fontId="19" fillId="6" borderId="6" xfId="0" applyFont="1" applyFill="1" applyBorder="1"/>
    <xf numFmtId="0" fontId="19" fillId="6" borderId="7" xfId="0" applyFont="1" applyFill="1" applyBorder="1"/>
    <xf numFmtId="0" fontId="19" fillId="6" borderId="0" xfId="0" applyFont="1" applyFill="1" applyBorder="1" applyAlignment="1">
      <alignment horizontal="left" wrapText="1"/>
    </xf>
    <xf numFmtId="0" fontId="19" fillId="6" borderId="8" xfId="0" applyFont="1" applyFill="1" applyBorder="1" applyAlignment="1">
      <alignment horizontal="left" wrapText="1"/>
    </xf>
    <xf numFmtId="0" fontId="19" fillId="6" borderId="9" xfId="0" applyFont="1" applyFill="1" applyBorder="1" applyAlignment="1">
      <alignment horizontal="left" wrapText="1"/>
    </xf>
    <xf numFmtId="0" fontId="19" fillId="6" borderId="10" xfId="0" applyFont="1" applyFill="1" applyBorder="1" applyAlignment="1">
      <alignment horizontal="left" wrapText="1"/>
    </xf>
    <xf numFmtId="0" fontId="19" fillId="6" borderId="11" xfId="0" applyFont="1" applyFill="1" applyBorder="1" applyAlignment="1">
      <alignment horizontal="left" wrapText="1"/>
    </xf>
    <xf numFmtId="0" fontId="19" fillId="6" borderId="12" xfId="0" applyFont="1" applyFill="1" applyBorder="1" applyAlignment="1">
      <alignment horizontal="lef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14</xdr:row>
      <xdr:rowOff>152400</xdr:rowOff>
    </xdr:from>
    <xdr:to>
      <xdr:col>4</xdr:col>
      <xdr:colOff>101600</xdr:colOff>
      <xdr:row>47</xdr:row>
      <xdr:rowOff>38100</xdr:rowOff>
    </xdr:to>
    <xdr:pic>
      <xdr:nvPicPr>
        <xdr:cNvPr id="2" name="Picture 1">
          <a:extLst>
            <a:ext uri="{FF2B5EF4-FFF2-40B4-BE49-F238E27FC236}">
              <a16:creationId xmlns:a16="http://schemas.microsoft.com/office/drawing/2014/main" id="{30C369A4-0B32-1E0E-D465-466FBA20B46B}"/>
            </a:ext>
          </a:extLst>
        </xdr:cNvPr>
        <xdr:cNvPicPr>
          <a:picLocks noChangeAspect="1"/>
        </xdr:cNvPicPr>
      </xdr:nvPicPr>
      <xdr:blipFill>
        <a:blip xmlns:r="http://schemas.openxmlformats.org/officeDocument/2006/relationships" r:embed="rId1"/>
        <a:stretch>
          <a:fillRect/>
        </a:stretch>
      </xdr:blipFill>
      <xdr:spPr>
        <a:xfrm>
          <a:off x="63500" y="3022600"/>
          <a:ext cx="5092700" cy="6756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18</xdr:row>
      <xdr:rowOff>0</xdr:rowOff>
    </xdr:from>
    <xdr:to>
      <xdr:col>4</xdr:col>
      <xdr:colOff>129822</xdr:colOff>
      <xdr:row>50</xdr:row>
      <xdr:rowOff>23989</xdr:rowOff>
    </xdr:to>
    <xdr:pic>
      <xdr:nvPicPr>
        <xdr:cNvPr id="2" name="Picture 1">
          <a:extLst>
            <a:ext uri="{FF2B5EF4-FFF2-40B4-BE49-F238E27FC236}">
              <a16:creationId xmlns:a16="http://schemas.microsoft.com/office/drawing/2014/main" id="{5AA1FA55-95E3-D084-092F-7951E5DA0309}"/>
            </a:ext>
          </a:extLst>
        </xdr:cNvPr>
        <xdr:cNvPicPr>
          <a:picLocks noChangeAspect="1"/>
        </xdr:cNvPicPr>
      </xdr:nvPicPr>
      <xdr:blipFill>
        <a:blip xmlns:r="http://schemas.openxmlformats.org/officeDocument/2006/relationships" r:embed="rId1"/>
        <a:stretch>
          <a:fillRect/>
        </a:stretch>
      </xdr:blipFill>
      <xdr:spPr>
        <a:xfrm>
          <a:off x="0" y="3556000"/>
          <a:ext cx="5181600" cy="6769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4</xdr:col>
      <xdr:colOff>255411</xdr:colOff>
      <xdr:row>50</xdr:row>
      <xdr:rowOff>18344</xdr:rowOff>
    </xdr:to>
    <xdr:pic>
      <xdr:nvPicPr>
        <xdr:cNvPr id="2" name="Picture 1">
          <a:extLst>
            <a:ext uri="{FF2B5EF4-FFF2-40B4-BE49-F238E27FC236}">
              <a16:creationId xmlns:a16="http://schemas.microsoft.com/office/drawing/2014/main" id="{95DD54FC-BBFF-6E21-C5F3-B2B8B9D0ACC3}"/>
            </a:ext>
          </a:extLst>
        </xdr:cNvPr>
        <xdr:cNvPicPr>
          <a:picLocks noChangeAspect="1"/>
        </xdr:cNvPicPr>
      </xdr:nvPicPr>
      <xdr:blipFill>
        <a:blip xmlns:r="http://schemas.openxmlformats.org/officeDocument/2006/relationships" r:embed="rId1"/>
        <a:stretch>
          <a:fillRect/>
        </a:stretch>
      </xdr:blipFill>
      <xdr:spPr>
        <a:xfrm>
          <a:off x="0" y="4572000"/>
          <a:ext cx="5067300" cy="6692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15</xdr:row>
      <xdr:rowOff>0</xdr:rowOff>
    </xdr:from>
    <xdr:to>
      <xdr:col>4</xdr:col>
      <xdr:colOff>180975</xdr:colOff>
      <xdr:row>43</xdr:row>
      <xdr:rowOff>114300</xdr:rowOff>
    </xdr:to>
    <xdr:pic>
      <xdr:nvPicPr>
        <xdr:cNvPr id="2" name="Picture 1">
          <a:extLst>
            <a:ext uri="{FF2B5EF4-FFF2-40B4-BE49-F238E27FC236}">
              <a16:creationId xmlns:a16="http://schemas.microsoft.com/office/drawing/2014/main" id="{ABF13151-40CF-EE51-1F8E-FD3C8C686025}"/>
            </a:ext>
          </a:extLst>
        </xdr:cNvPr>
        <xdr:cNvPicPr>
          <a:picLocks noChangeAspect="1"/>
        </xdr:cNvPicPr>
      </xdr:nvPicPr>
      <xdr:blipFill>
        <a:blip xmlns:r="http://schemas.openxmlformats.org/officeDocument/2006/relationships" r:embed="rId1"/>
        <a:stretch>
          <a:fillRect/>
        </a:stretch>
      </xdr:blipFill>
      <xdr:spPr>
        <a:xfrm>
          <a:off x="0" y="5445125"/>
          <a:ext cx="5118100" cy="6781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33</xdr:row>
      <xdr:rowOff>0</xdr:rowOff>
    </xdr:from>
    <xdr:to>
      <xdr:col>6</xdr:col>
      <xdr:colOff>163945</xdr:colOff>
      <xdr:row>65</xdr:row>
      <xdr:rowOff>55418</xdr:rowOff>
    </xdr:to>
    <xdr:pic>
      <xdr:nvPicPr>
        <xdr:cNvPr id="2" name="Picture 1">
          <a:extLst>
            <a:ext uri="{FF2B5EF4-FFF2-40B4-BE49-F238E27FC236}">
              <a16:creationId xmlns:a16="http://schemas.microsoft.com/office/drawing/2014/main" id="{62B49E14-15F9-E16D-BAF7-0B6CC90CF527}"/>
            </a:ext>
          </a:extLst>
        </xdr:cNvPr>
        <xdr:cNvPicPr>
          <a:picLocks noChangeAspect="1"/>
        </xdr:cNvPicPr>
      </xdr:nvPicPr>
      <xdr:blipFill>
        <a:blip xmlns:r="http://schemas.openxmlformats.org/officeDocument/2006/relationships" r:embed="rId1"/>
        <a:stretch>
          <a:fillRect/>
        </a:stretch>
      </xdr:blipFill>
      <xdr:spPr>
        <a:xfrm>
          <a:off x="0" y="7770091"/>
          <a:ext cx="5105400" cy="6705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67DC-4783-4349-99B3-C6F9D02AA8BE}">
  <dimension ref="A1:O20"/>
  <sheetViews>
    <sheetView zoomScaleNormal="100" workbookViewId="0">
      <selection activeCell="H24" sqref="H24"/>
    </sheetView>
  </sheetViews>
  <sheetFormatPr baseColWidth="10" defaultRowHeight="16"/>
  <cols>
    <col min="1" max="1" width="20.5" customWidth="1"/>
    <col min="2" max="2" width="16.1640625" customWidth="1"/>
    <col min="3" max="3" width="13.33203125" customWidth="1"/>
    <col min="4" max="4" width="16.33203125" customWidth="1"/>
  </cols>
  <sheetData>
    <row r="1" spans="1:14" ht="16" customHeight="1">
      <c r="B1" t="s">
        <v>2</v>
      </c>
      <c r="C1" t="s">
        <v>3</v>
      </c>
      <c r="J1" s="142" t="s">
        <v>0</v>
      </c>
      <c r="K1" s="143"/>
      <c r="L1" s="143"/>
      <c r="M1" s="143"/>
      <c r="N1" s="144"/>
    </row>
    <row r="2" spans="1:14">
      <c r="A2" t="s">
        <v>1</v>
      </c>
      <c r="B2" s="2">
        <v>175</v>
      </c>
      <c r="C2" s="2">
        <v>10.000000000000005</v>
      </c>
      <c r="D2" t="s">
        <v>4</v>
      </c>
      <c r="J2" s="145"/>
      <c r="K2" s="146"/>
      <c r="L2" s="146"/>
      <c r="M2" s="146"/>
      <c r="N2" s="147"/>
    </row>
    <row r="3" spans="1:14">
      <c r="B3" s="1">
        <v>3000</v>
      </c>
      <c r="C3" s="1">
        <v>7000</v>
      </c>
      <c r="D3" t="s">
        <v>14</v>
      </c>
      <c r="J3" s="145"/>
      <c r="K3" s="146"/>
      <c r="L3" s="146"/>
      <c r="M3" s="146"/>
      <c r="N3" s="147"/>
    </row>
    <row r="4" spans="1:14">
      <c r="A4" t="s">
        <v>5</v>
      </c>
      <c r="J4" s="145"/>
      <c r="K4" s="146"/>
      <c r="L4" s="146"/>
      <c r="M4" s="146"/>
      <c r="N4" s="147"/>
    </row>
    <row r="5" spans="1:14">
      <c r="A5" t="s">
        <v>15</v>
      </c>
      <c r="B5" s="6">
        <f>SUMPRODUCT(B2:C2,B3:C3)</f>
        <v>595000</v>
      </c>
      <c r="J5" s="145"/>
      <c r="K5" s="146"/>
      <c r="L5" s="146"/>
      <c r="M5" s="146"/>
      <c r="N5" s="147"/>
    </row>
    <row r="6" spans="1:14">
      <c r="J6" s="145"/>
      <c r="K6" s="146"/>
      <c r="L6" s="146"/>
      <c r="M6" s="146"/>
      <c r="N6" s="147"/>
    </row>
    <row r="7" spans="1:14">
      <c r="J7" s="145"/>
      <c r="K7" s="146"/>
      <c r="L7" s="146"/>
      <c r="M7" s="146"/>
      <c r="N7" s="147"/>
    </row>
    <row r="8" spans="1:14">
      <c r="J8" s="145"/>
      <c r="K8" s="146"/>
      <c r="L8" s="146"/>
      <c r="M8" s="146"/>
      <c r="N8" s="147"/>
    </row>
    <row r="9" spans="1:14" ht="15" customHeight="1">
      <c r="D9" t="s">
        <v>11</v>
      </c>
      <c r="J9" s="145"/>
      <c r="K9" s="146"/>
      <c r="L9" s="146"/>
      <c r="M9" s="146"/>
      <c r="N9" s="147"/>
    </row>
    <row r="10" spans="1:14" ht="19" customHeight="1">
      <c r="A10" s="3" t="s">
        <v>6</v>
      </c>
      <c r="B10" s="3"/>
      <c r="C10" s="3"/>
      <c r="D10" s="4" t="s">
        <v>8</v>
      </c>
      <c r="E10" s="4" t="s">
        <v>9</v>
      </c>
      <c r="F10" s="4" t="s">
        <v>10</v>
      </c>
      <c r="G10" s="5" t="s">
        <v>12</v>
      </c>
      <c r="J10" s="145"/>
      <c r="K10" s="146"/>
      <c r="L10" s="146"/>
      <c r="M10" s="146"/>
      <c r="N10" s="147"/>
    </row>
    <row r="11" spans="1:14">
      <c r="A11" s="3" t="s">
        <v>7</v>
      </c>
      <c r="B11" s="4">
        <v>200</v>
      </c>
      <c r="C11" s="4">
        <v>500</v>
      </c>
      <c r="D11" s="4">
        <f>SUMPRODUCT($B$2:$C$2,B11:C11)</f>
        <v>40000</v>
      </c>
      <c r="E11" s="4" t="s">
        <v>13</v>
      </c>
      <c r="F11" s="4">
        <v>40000</v>
      </c>
      <c r="G11" t="str">
        <f ca="1">_xlfn.FORMULATEXT(D11)</f>
        <v>=SUMPRODUCT($B$2:$C$2,B11:C11)</v>
      </c>
      <c r="J11" s="145"/>
      <c r="K11" s="146"/>
      <c r="L11" s="146"/>
      <c r="M11" s="146"/>
      <c r="N11" s="147"/>
    </row>
    <row r="12" spans="1:14">
      <c r="A12" s="3" t="s">
        <v>16</v>
      </c>
      <c r="B12" s="4">
        <v>1</v>
      </c>
      <c r="C12" s="4"/>
      <c r="D12" s="4">
        <f t="shared" ref="D12:D14" si="0">SUMPRODUCT($B$2:$C$2,B12:C12)</f>
        <v>175</v>
      </c>
      <c r="E12" s="4" t="s">
        <v>18</v>
      </c>
      <c r="F12" s="4">
        <v>10</v>
      </c>
      <c r="G12" t="str">
        <f t="shared" ref="G12:G14" ca="1" si="1">_xlfn.FORMULATEXT(D12)</f>
        <v>=SUMPRODUCT($B$2:$C$2,B12:C12)</v>
      </c>
      <c r="J12" s="145"/>
      <c r="K12" s="146"/>
      <c r="L12" s="146"/>
      <c r="M12" s="146"/>
      <c r="N12" s="147"/>
    </row>
    <row r="13" spans="1:14">
      <c r="A13" s="3" t="s">
        <v>17</v>
      </c>
      <c r="B13" s="4"/>
      <c r="C13" s="4">
        <v>1</v>
      </c>
      <c r="D13" s="4">
        <f t="shared" si="0"/>
        <v>10.000000000000005</v>
      </c>
      <c r="E13" s="4" t="s">
        <v>18</v>
      </c>
      <c r="F13" s="4">
        <v>10</v>
      </c>
      <c r="G13" t="str">
        <f t="shared" ca="1" si="1"/>
        <v>=SUMPRODUCT($B$2:$C$2,B13:C13)</v>
      </c>
      <c r="J13" s="145"/>
      <c r="K13" s="146"/>
      <c r="L13" s="146"/>
      <c r="M13" s="146"/>
      <c r="N13" s="147"/>
    </row>
    <row r="14" spans="1:14">
      <c r="A14" s="3" t="s">
        <v>19</v>
      </c>
      <c r="B14" s="4">
        <v>1</v>
      </c>
      <c r="C14" s="4">
        <v>-1</v>
      </c>
      <c r="D14" s="4">
        <f t="shared" si="0"/>
        <v>165</v>
      </c>
      <c r="E14" s="4" t="s">
        <v>18</v>
      </c>
      <c r="F14" s="4">
        <v>0</v>
      </c>
      <c r="G14" t="str">
        <f t="shared" ca="1" si="1"/>
        <v>=SUMPRODUCT($B$2:$C$2,B14:C14)</v>
      </c>
      <c r="J14" s="145"/>
      <c r="K14" s="146"/>
      <c r="L14" s="146"/>
      <c r="M14" s="146"/>
      <c r="N14" s="147"/>
    </row>
    <row r="15" spans="1:14">
      <c r="J15" s="145"/>
      <c r="K15" s="146"/>
      <c r="L15" s="146"/>
      <c r="M15" s="146"/>
      <c r="N15" s="147"/>
    </row>
    <row r="16" spans="1:14">
      <c r="J16" s="145"/>
      <c r="K16" s="146"/>
      <c r="L16" s="146"/>
      <c r="M16" s="146"/>
      <c r="N16" s="147"/>
    </row>
    <row r="17" spans="10:15" ht="17" thickBot="1">
      <c r="J17" s="145"/>
      <c r="K17" s="146"/>
      <c r="L17" s="146"/>
      <c r="M17" s="146"/>
      <c r="N17" s="147"/>
    </row>
    <row r="18" spans="10:15" ht="21">
      <c r="J18" s="148" t="s">
        <v>47</v>
      </c>
      <c r="K18" s="149"/>
      <c r="L18" s="149"/>
      <c r="M18" s="149"/>
      <c r="N18" s="149"/>
      <c r="O18" s="150"/>
    </row>
    <row r="19" spans="10:15" ht="22" customHeight="1">
      <c r="J19" s="152" t="s">
        <v>20</v>
      </c>
      <c r="K19" s="151"/>
      <c r="L19" s="151"/>
      <c r="M19" s="151"/>
      <c r="N19" s="151"/>
      <c r="O19" s="153"/>
    </row>
    <row r="20" spans="10:15" ht="17" thickBot="1">
      <c r="J20" s="154"/>
      <c r="K20" s="155"/>
      <c r="L20" s="155"/>
      <c r="M20" s="155"/>
      <c r="N20" s="155"/>
      <c r="O20" s="156"/>
    </row>
  </sheetData>
  <mergeCells count="2">
    <mergeCell ref="J1:N17"/>
    <mergeCell ref="J19:O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760F1-0C84-D949-88A1-B21F40E894B9}">
  <dimension ref="A1:Q23"/>
  <sheetViews>
    <sheetView zoomScale="90" zoomScaleNormal="90" workbookViewId="0">
      <selection activeCell="A19" sqref="A19"/>
    </sheetView>
  </sheetViews>
  <sheetFormatPr baseColWidth="10" defaultRowHeight="16"/>
  <cols>
    <col min="1" max="1" width="20.6640625" customWidth="1"/>
    <col min="2" max="2" width="18" customWidth="1"/>
    <col min="3" max="3" width="16.6640625" customWidth="1"/>
    <col min="8" max="8" width="7.83203125" customWidth="1"/>
  </cols>
  <sheetData>
    <row r="1" spans="1:17" ht="16" customHeight="1">
      <c r="B1" s="1" t="s">
        <v>23</v>
      </c>
      <c r="C1" s="1" t="s">
        <v>24</v>
      </c>
      <c r="J1" s="127" t="s">
        <v>22</v>
      </c>
      <c r="K1" s="128"/>
      <c r="L1" s="128"/>
      <c r="M1" s="128"/>
      <c r="N1" s="128"/>
      <c r="O1" s="128"/>
      <c r="P1" s="128"/>
      <c r="Q1" s="129"/>
    </row>
    <row r="2" spans="1:17">
      <c r="A2" t="s">
        <v>1</v>
      </c>
      <c r="B2" s="2">
        <v>560</v>
      </c>
      <c r="C2" s="2">
        <v>1200</v>
      </c>
      <c r="D2" t="s">
        <v>4</v>
      </c>
      <c r="J2" s="130"/>
      <c r="K2" s="131"/>
      <c r="L2" s="131"/>
      <c r="M2" s="131"/>
      <c r="N2" s="131"/>
      <c r="O2" s="131"/>
      <c r="P2" s="131"/>
      <c r="Q2" s="132"/>
    </row>
    <row r="3" spans="1:17">
      <c r="D3" t="s">
        <v>14</v>
      </c>
      <c r="J3" s="130"/>
      <c r="K3" s="131"/>
      <c r="L3" s="131"/>
      <c r="M3" s="131"/>
      <c r="N3" s="131"/>
      <c r="O3" s="131"/>
      <c r="P3" s="131"/>
      <c r="Q3" s="132"/>
    </row>
    <row r="4" spans="1:17">
      <c r="A4" t="s">
        <v>5</v>
      </c>
      <c r="D4" t="s">
        <v>30</v>
      </c>
      <c r="J4" s="130"/>
      <c r="K4" s="131"/>
      <c r="L4" s="131"/>
      <c r="M4" s="131"/>
      <c r="N4" s="131"/>
      <c r="O4" s="131"/>
      <c r="P4" s="131"/>
      <c r="Q4" s="132"/>
    </row>
    <row r="5" spans="1:17">
      <c r="A5" t="s">
        <v>28</v>
      </c>
      <c r="B5" s="1">
        <v>300</v>
      </c>
      <c r="C5" s="1">
        <v>450</v>
      </c>
      <c r="D5" s="1">
        <f>SUMPRODUCT(B2:C2,B5:C5)</f>
        <v>708000</v>
      </c>
      <c r="J5" s="130"/>
      <c r="K5" s="131"/>
      <c r="L5" s="131"/>
      <c r="M5" s="131"/>
      <c r="N5" s="131"/>
      <c r="O5" s="131"/>
      <c r="P5" s="131"/>
      <c r="Q5" s="132"/>
    </row>
    <row r="6" spans="1:17">
      <c r="A6" t="s">
        <v>29</v>
      </c>
      <c r="B6" s="1"/>
      <c r="C6" s="1"/>
      <c r="D6" s="1"/>
      <c r="J6" s="130"/>
      <c r="K6" s="131"/>
      <c r="L6" s="131"/>
      <c r="M6" s="131"/>
      <c r="N6" s="131"/>
      <c r="O6" s="131"/>
      <c r="P6" s="131"/>
      <c r="Q6" s="132"/>
    </row>
    <row r="7" spans="1:17">
      <c r="A7" s="8" t="s">
        <v>31</v>
      </c>
      <c r="B7" s="9">
        <v>150</v>
      </c>
      <c r="C7" s="9">
        <v>225</v>
      </c>
      <c r="D7" s="9">
        <f>SUMPRODUCT(B2:C2,B7:C7)</f>
        <v>354000</v>
      </c>
      <c r="J7" s="130"/>
      <c r="K7" s="131"/>
      <c r="L7" s="131"/>
      <c r="M7" s="131"/>
      <c r="N7" s="131"/>
      <c r="O7" s="131"/>
      <c r="P7" s="131"/>
      <c r="Q7" s="132"/>
    </row>
    <row r="8" spans="1:17">
      <c r="A8" s="8" t="s">
        <v>34</v>
      </c>
      <c r="B8" s="1">
        <v>5</v>
      </c>
      <c r="C8" s="1">
        <v>6</v>
      </c>
      <c r="D8" s="10">
        <f>SUMPRODUCT(B8:C8,B2:C2)*F8</f>
        <v>110000</v>
      </c>
      <c r="F8" s="9">
        <v>11</v>
      </c>
      <c r="G8" t="s">
        <v>36</v>
      </c>
      <c r="J8" s="130"/>
      <c r="K8" s="131"/>
      <c r="L8" s="131"/>
      <c r="M8" s="131"/>
      <c r="N8" s="131"/>
      <c r="O8" s="131"/>
      <c r="P8" s="131"/>
      <c r="Q8" s="132"/>
    </row>
    <row r="9" spans="1:17">
      <c r="A9" s="8" t="s">
        <v>35</v>
      </c>
      <c r="B9" s="1">
        <v>1</v>
      </c>
      <c r="C9" s="1">
        <v>2</v>
      </c>
      <c r="D9" s="10">
        <f>SUMPRODUCT(B9:C9,B2:C2)*F9</f>
        <v>44400</v>
      </c>
      <c r="F9" s="9">
        <v>15</v>
      </c>
      <c r="G9" t="s">
        <v>37</v>
      </c>
      <c r="J9" s="130"/>
      <c r="K9" s="131"/>
      <c r="L9" s="131"/>
      <c r="M9" s="131"/>
      <c r="N9" s="131"/>
      <c r="O9" s="131"/>
      <c r="P9" s="131"/>
      <c r="Q9" s="132"/>
    </row>
    <row r="10" spans="1:17">
      <c r="A10" t="s">
        <v>27</v>
      </c>
      <c r="D10" s="11">
        <f>D5-D7-D8-D9</f>
        <v>199600</v>
      </c>
      <c r="E10" t="str">
        <f ca="1">_xlfn.FORMULATEXT(D10)</f>
        <v>=D5-D7-D8-D9</v>
      </c>
      <c r="J10" s="130"/>
      <c r="K10" s="131"/>
      <c r="L10" s="131"/>
      <c r="M10" s="131"/>
      <c r="N10" s="131"/>
      <c r="O10" s="131"/>
      <c r="P10" s="131"/>
      <c r="Q10" s="132"/>
    </row>
    <row r="11" spans="1:17">
      <c r="J11" s="130"/>
      <c r="K11" s="131"/>
      <c r="L11" s="131"/>
      <c r="M11" s="131"/>
      <c r="N11" s="131"/>
      <c r="O11" s="131"/>
      <c r="P11" s="131"/>
      <c r="Q11" s="132"/>
    </row>
    <row r="12" spans="1:17">
      <c r="D12" t="s">
        <v>11</v>
      </c>
      <c r="J12" s="130"/>
      <c r="K12" s="131"/>
      <c r="L12" s="131"/>
      <c r="M12" s="131"/>
      <c r="N12" s="131"/>
      <c r="O12" s="131"/>
      <c r="P12" s="131"/>
      <c r="Q12" s="132"/>
    </row>
    <row r="13" spans="1:17">
      <c r="A13" s="3" t="s">
        <v>6</v>
      </c>
      <c r="B13" s="3"/>
      <c r="C13" s="3"/>
      <c r="D13" s="4" t="s">
        <v>8</v>
      </c>
      <c r="E13" s="4" t="s">
        <v>9</v>
      </c>
      <c r="F13" s="4" t="s">
        <v>10</v>
      </c>
      <c r="J13" s="130"/>
      <c r="K13" s="131"/>
      <c r="L13" s="131"/>
      <c r="M13" s="131"/>
      <c r="N13" s="131"/>
      <c r="O13" s="131"/>
      <c r="P13" s="131"/>
      <c r="Q13" s="132"/>
    </row>
    <row r="14" spans="1:17">
      <c r="A14" s="3" t="s">
        <v>25</v>
      </c>
      <c r="B14" s="4">
        <v>1</v>
      </c>
      <c r="C14" s="4"/>
      <c r="D14" s="4">
        <f>SUMPRODUCT($B$2:$C$2,B14:C14)</f>
        <v>560</v>
      </c>
      <c r="E14" s="4" t="s">
        <v>13</v>
      </c>
      <c r="F14" s="4">
        <v>600</v>
      </c>
      <c r="J14" s="130"/>
      <c r="K14" s="131"/>
      <c r="L14" s="131"/>
      <c r="M14" s="131"/>
      <c r="N14" s="131"/>
      <c r="O14" s="131"/>
      <c r="P14" s="131"/>
      <c r="Q14" s="132"/>
    </row>
    <row r="15" spans="1:17">
      <c r="A15" s="3" t="s">
        <v>26</v>
      </c>
      <c r="B15" s="4"/>
      <c r="C15" s="4">
        <v>1</v>
      </c>
      <c r="D15" s="4">
        <f>SUMPRODUCT($B$2:$C$2,B15:C15)</f>
        <v>1200</v>
      </c>
      <c r="E15" s="4" t="s">
        <v>13</v>
      </c>
      <c r="F15" s="4">
        <v>1200</v>
      </c>
      <c r="J15" s="130"/>
      <c r="K15" s="131"/>
      <c r="L15" s="131"/>
      <c r="M15" s="131"/>
      <c r="N15" s="131"/>
      <c r="O15" s="131"/>
      <c r="P15" s="131"/>
      <c r="Q15" s="132"/>
    </row>
    <row r="16" spans="1:17">
      <c r="A16" s="3" t="s">
        <v>32</v>
      </c>
      <c r="B16" s="4">
        <v>5</v>
      </c>
      <c r="C16" s="4">
        <v>6</v>
      </c>
      <c r="D16" s="4">
        <f>SUMPRODUCT($B$2:$C$2,B16:C16)</f>
        <v>10000</v>
      </c>
      <c r="E16" s="4" t="s">
        <v>13</v>
      </c>
      <c r="F16" s="4">
        <v>10000</v>
      </c>
      <c r="J16" s="130"/>
      <c r="K16" s="131"/>
      <c r="L16" s="131"/>
      <c r="M16" s="131"/>
      <c r="N16" s="131"/>
      <c r="O16" s="131"/>
      <c r="P16" s="131"/>
      <c r="Q16" s="132"/>
    </row>
    <row r="17" spans="1:17">
      <c r="A17" s="3" t="s">
        <v>33</v>
      </c>
      <c r="B17" s="4">
        <v>1</v>
      </c>
      <c r="C17" s="4">
        <v>2</v>
      </c>
      <c r="D17" s="4">
        <f>SUMPRODUCT($B$2:$C$2,B17:C17)</f>
        <v>2960</v>
      </c>
      <c r="E17" s="4" t="s">
        <v>13</v>
      </c>
      <c r="F17" s="4">
        <v>3000</v>
      </c>
      <c r="J17" s="130"/>
      <c r="K17" s="131"/>
      <c r="L17" s="131"/>
      <c r="M17" s="131"/>
      <c r="N17" s="131"/>
      <c r="O17" s="131"/>
      <c r="P17" s="131"/>
      <c r="Q17" s="132"/>
    </row>
    <row r="18" spans="1:17">
      <c r="J18" s="130"/>
      <c r="K18" s="131"/>
      <c r="L18" s="131"/>
      <c r="M18" s="131"/>
      <c r="N18" s="131"/>
      <c r="O18" s="131"/>
      <c r="P18" s="131"/>
      <c r="Q18" s="132"/>
    </row>
    <row r="19" spans="1:17">
      <c r="A19" s="12"/>
      <c r="B19" s="12"/>
      <c r="C19" s="12"/>
      <c r="D19" s="12"/>
      <c r="E19" s="12"/>
      <c r="F19" s="12"/>
      <c r="G19" s="12"/>
      <c r="H19" s="12"/>
      <c r="J19" s="130"/>
      <c r="K19" s="131"/>
      <c r="L19" s="131"/>
      <c r="M19" s="131"/>
      <c r="N19" s="131"/>
      <c r="O19" s="131"/>
      <c r="P19" s="131"/>
      <c r="Q19" s="132"/>
    </row>
    <row r="20" spans="1:17">
      <c r="A20" s="13"/>
      <c r="B20" s="13"/>
      <c r="C20" s="13"/>
      <c r="D20" s="13"/>
      <c r="E20" s="13"/>
      <c r="F20" s="13"/>
      <c r="G20" s="13"/>
      <c r="H20" s="13"/>
      <c r="J20" s="130"/>
      <c r="K20" s="131"/>
      <c r="L20" s="131"/>
      <c r="M20" s="131"/>
      <c r="N20" s="131"/>
      <c r="O20" s="131"/>
      <c r="P20" s="131"/>
      <c r="Q20" s="132"/>
    </row>
    <row r="21" spans="1:17" ht="17" thickBot="1">
      <c r="J21" s="133"/>
      <c r="K21" s="134"/>
      <c r="L21" s="134"/>
      <c r="M21" s="134"/>
      <c r="N21" s="134"/>
      <c r="O21" s="134"/>
      <c r="P21" s="134"/>
      <c r="Q21" s="135"/>
    </row>
    <row r="22" spans="1:17" ht="21">
      <c r="J22" s="136" t="s">
        <v>47</v>
      </c>
      <c r="K22" s="137"/>
      <c r="L22" s="137"/>
      <c r="M22" s="137"/>
      <c r="N22" s="137"/>
      <c r="O22" s="137"/>
      <c r="P22" s="137"/>
      <c r="Q22" s="138"/>
    </row>
    <row r="23" spans="1:17" ht="42" customHeight="1" thickBot="1">
      <c r="J23" s="139" t="s">
        <v>48</v>
      </c>
      <c r="K23" s="140"/>
      <c r="L23" s="140"/>
      <c r="M23" s="140"/>
      <c r="N23" s="140"/>
      <c r="O23" s="140"/>
      <c r="P23" s="140"/>
      <c r="Q23" s="141"/>
    </row>
  </sheetData>
  <mergeCells count="3">
    <mergeCell ref="J1:Q21"/>
    <mergeCell ref="A20:H20"/>
    <mergeCell ref="J23:Q2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E4ECD-7DE4-5043-8337-B93F8CF7C8C7}">
  <dimension ref="A1:Q21"/>
  <sheetViews>
    <sheetView zoomScale="90" zoomScaleNormal="90" workbookViewId="0">
      <selection activeCell="A18" sqref="A18"/>
    </sheetView>
  </sheetViews>
  <sheetFormatPr baseColWidth="10" defaultRowHeight="16"/>
  <cols>
    <col min="1" max="1" width="24.5" customWidth="1"/>
    <col min="2" max="2" width="14" customWidth="1"/>
    <col min="3" max="3" width="13.6640625" customWidth="1"/>
    <col min="5" max="5" width="14" customWidth="1"/>
    <col min="6" max="6" width="14.33203125" customWidth="1"/>
    <col min="7" max="7" width="10" customWidth="1"/>
    <col min="8" max="8" width="7.83203125" customWidth="1"/>
    <col min="10" max="10" width="5.1640625" customWidth="1"/>
    <col min="11" max="11" width="30.1640625" customWidth="1"/>
    <col min="12" max="12" width="12" bestFit="1" customWidth="1"/>
    <col min="13" max="13" width="11.6640625" customWidth="1"/>
  </cols>
  <sheetData>
    <row r="1" spans="1:17" ht="22" customHeight="1">
      <c r="B1" s="1" t="s">
        <v>49</v>
      </c>
      <c r="C1" s="1" t="s">
        <v>50</v>
      </c>
      <c r="D1" s="1" t="s">
        <v>51</v>
      </c>
      <c r="E1" s="1" t="s">
        <v>52</v>
      </c>
      <c r="F1" s="1" t="s">
        <v>53</v>
      </c>
      <c r="K1" s="92" t="s">
        <v>46</v>
      </c>
      <c r="L1" s="93"/>
      <c r="M1" s="93"/>
      <c r="N1" s="93"/>
      <c r="O1" s="93"/>
      <c r="P1" s="94"/>
    </row>
    <row r="2" spans="1:17" ht="34">
      <c r="A2" t="s">
        <v>1</v>
      </c>
      <c r="B2" s="25">
        <v>50000</v>
      </c>
      <c r="C2" s="25">
        <v>0</v>
      </c>
      <c r="D2" s="25">
        <v>0</v>
      </c>
      <c r="E2" s="25">
        <v>175000</v>
      </c>
      <c r="F2" s="25">
        <v>25000</v>
      </c>
      <c r="G2" s="7" t="s">
        <v>54</v>
      </c>
      <c r="K2" s="95"/>
      <c r="L2" s="96"/>
      <c r="M2" s="96"/>
      <c r="N2" s="96"/>
      <c r="O2" s="96"/>
      <c r="P2" s="97"/>
    </row>
    <row r="3" spans="1:17" ht="17" customHeight="1">
      <c r="B3" s="14">
        <v>5.2999999999999999E-2</v>
      </c>
      <c r="C3" s="14">
        <v>6.8000000000000005E-2</v>
      </c>
      <c r="D3" s="14">
        <v>4.9000000000000002E-2</v>
      </c>
      <c r="E3" s="14">
        <v>8.4000000000000005E-2</v>
      </c>
      <c r="F3" s="14">
        <v>0.11799999999999999</v>
      </c>
      <c r="K3" s="95"/>
      <c r="L3" s="96"/>
      <c r="M3" s="96"/>
      <c r="N3" s="96"/>
      <c r="O3" s="96"/>
      <c r="P3" s="97"/>
    </row>
    <row r="4" spans="1:17" ht="19" customHeight="1">
      <c r="A4" t="s">
        <v>5</v>
      </c>
      <c r="K4" s="95"/>
      <c r="L4" s="96"/>
      <c r="M4" s="96"/>
      <c r="N4" s="96"/>
      <c r="O4" s="96"/>
      <c r="P4" s="97"/>
    </row>
    <row r="5" spans="1:17" ht="22" customHeight="1">
      <c r="A5" t="s">
        <v>55</v>
      </c>
      <c r="B5" s="24">
        <f>SUMPRODUCT(B2:F2,B3:F3)</f>
        <v>20300</v>
      </c>
      <c r="C5" t="str">
        <f ca="1">_xlfn.FORMULATEXT(B5)</f>
        <v>=SUMPRODUCT(B2:F2,B3:F3)</v>
      </c>
      <c r="K5" s="95"/>
      <c r="L5" s="96"/>
      <c r="M5" s="96"/>
      <c r="N5" s="96"/>
      <c r="O5" s="96"/>
      <c r="P5" s="97"/>
    </row>
    <row r="6" spans="1:17" ht="24" customHeight="1">
      <c r="K6" s="95"/>
      <c r="L6" s="96"/>
      <c r="M6" s="96"/>
      <c r="N6" s="96"/>
      <c r="O6" s="96"/>
      <c r="P6" s="97"/>
    </row>
    <row r="7" spans="1:17" ht="21">
      <c r="K7" s="98"/>
      <c r="L7" s="99"/>
      <c r="M7" s="99"/>
      <c r="N7" s="99"/>
      <c r="O7" s="99"/>
      <c r="P7" s="100"/>
    </row>
    <row r="8" spans="1:17" ht="21">
      <c r="A8" s="16" t="s">
        <v>6</v>
      </c>
      <c r="B8" s="3"/>
      <c r="C8" s="3"/>
      <c r="D8" s="3"/>
      <c r="E8" s="3"/>
      <c r="F8" s="3"/>
      <c r="G8" s="17" t="s">
        <v>8</v>
      </c>
      <c r="H8" s="17" t="s">
        <v>9</v>
      </c>
      <c r="I8" s="17" t="s">
        <v>10</v>
      </c>
      <c r="K8" s="101" t="s">
        <v>39</v>
      </c>
      <c r="L8" s="88" t="s">
        <v>40</v>
      </c>
      <c r="M8" s="89"/>
      <c r="N8" s="99"/>
      <c r="O8" s="99"/>
      <c r="P8" s="100"/>
    </row>
    <row r="9" spans="1:17" ht="21">
      <c r="A9" s="18" t="s">
        <v>7</v>
      </c>
      <c r="B9" s="4">
        <v>1</v>
      </c>
      <c r="C9" s="4">
        <v>1</v>
      </c>
      <c r="D9" s="4">
        <v>1</v>
      </c>
      <c r="E9" s="4">
        <v>1</v>
      </c>
      <c r="F9" s="4">
        <v>1</v>
      </c>
      <c r="G9" s="4">
        <f>SUMPRODUCT($B$2:$F$2,B9:F9)</f>
        <v>250000</v>
      </c>
      <c r="H9" s="4" t="s">
        <v>13</v>
      </c>
      <c r="I9" s="4">
        <v>250000</v>
      </c>
      <c r="J9" s="15" t="s">
        <v>49</v>
      </c>
      <c r="K9" s="102" t="s">
        <v>41</v>
      </c>
      <c r="L9" s="90">
        <v>5.3</v>
      </c>
      <c r="M9" s="91"/>
      <c r="N9" s="99"/>
      <c r="O9" s="99"/>
      <c r="P9" s="100"/>
    </row>
    <row r="10" spans="1:17" ht="34" customHeight="1">
      <c r="A10" s="19" t="s">
        <v>57</v>
      </c>
      <c r="B10" s="4">
        <v>1</v>
      </c>
      <c r="C10" s="4"/>
      <c r="D10" s="4"/>
      <c r="E10" s="4"/>
      <c r="F10" s="4"/>
      <c r="G10" s="4">
        <f>SUMPRODUCT($B$2:$F$2,B10:F10)</f>
        <v>50000</v>
      </c>
      <c r="H10" s="4" t="s">
        <v>18</v>
      </c>
      <c r="I10" s="4">
        <f>20%*I9</f>
        <v>50000</v>
      </c>
      <c r="J10" s="15" t="s">
        <v>50</v>
      </c>
      <c r="K10" s="102" t="s">
        <v>42</v>
      </c>
      <c r="L10" s="90">
        <v>6.8</v>
      </c>
      <c r="M10" s="91"/>
      <c r="N10" s="99" t="s">
        <v>59</v>
      </c>
      <c r="O10" s="99"/>
      <c r="P10" s="100"/>
    </row>
    <row r="11" spans="1:17" ht="19" customHeight="1">
      <c r="A11" s="20" t="s">
        <v>56</v>
      </c>
      <c r="B11" s="4"/>
      <c r="C11" s="4">
        <v>1</v>
      </c>
      <c r="D11" s="4">
        <v>1</v>
      </c>
      <c r="E11" s="4">
        <v>1</v>
      </c>
      <c r="F11" s="4"/>
      <c r="G11" s="4">
        <f>SUMPRODUCT($B$2:$F$2,B11:F11)</f>
        <v>175000</v>
      </c>
      <c r="H11" s="4" t="s">
        <v>18</v>
      </c>
      <c r="I11" s="4">
        <f>40%*I9</f>
        <v>100000</v>
      </c>
      <c r="J11" s="15" t="s">
        <v>51</v>
      </c>
      <c r="K11" s="102" t="s">
        <v>43</v>
      </c>
      <c r="L11" s="90">
        <v>4.9000000000000004</v>
      </c>
      <c r="M11" s="91"/>
      <c r="N11" s="99" t="s">
        <v>59</v>
      </c>
      <c r="O11" s="99"/>
      <c r="P11" s="100"/>
    </row>
    <row r="12" spans="1:17" ht="20" customHeight="1">
      <c r="A12" s="21" t="s">
        <v>58</v>
      </c>
      <c r="B12" s="23">
        <v>-0.5</v>
      </c>
      <c r="C12" s="4"/>
      <c r="D12" s="4"/>
      <c r="E12" s="4"/>
      <c r="F12" s="4">
        <v>1</v>
      </c>
      <c r="G12" s="4">
        <f>SUMPRODUCT($B$2:$F$2,B12:F12)</f>
        <v>0</v>
      </c>
      <c r="H12" s="4" t="s">
        <v>13</v>
      </c>
      <c r="I12" s="4">
        <v>0</v>
      </c>
      <c r="J12" s="15" t="s">
        <v>52</v>
      </c>
      <c r="K12" s="102" t="s">
        <v>44</v>
      </c>
      <c r="L12" s="90">
        <v>8.4</v>
      </c>
      <c r="M12" s="91"/>
      <c r="N12" s="99" t="s">
        <v>59</v>
      </c>
      <c r="O12" s="99"/>
      <c r="P12" s="100"/>
    </row>
    <row r="13" spans="1:17" ht="22" thickBot="1">
      <c r="J13" s="15" t="s">
        <v>53</v>
      </c>
      <c r="K13" s="103" t="s">
        <v>45</v>
      </c>
      <c r="L13" s="104">
        <v>11.8</v>
      </c>
      <c r="M13" s="105"/>
      <c r="N13" s="106"/>
      <c r="O13" s="106"/>
      <c r="P13" s="107"/>
    </row>
    <row r="14" spans="1:17" ht="16" customHeight="1" thickBot="1"/>
    <row r="15" spans="1:17" ht="16" customHeight="1">
      <c r="A15" s="22" t="s">
        <v>60</v>
      </c>
      <c r="B15" s="22"/>
      <c r="C15" s="22"/>
      <c r="D15" s="22"/>
      <c r="E15" s="22"/>
      <c r="F15" s="22"/>
      <c r="K15" s="120" t="s">
        <v>47</v>
      </c>
      <c r="L15" s="108"/>
      <c r="M15" s="108"/>
      <c r="N15" s="108"/>
      <c r="O15" s="108"/>
      <c r="P15" s="108"/>
      <c r="Q15" s="109"/>
    </row>
    <row r="16" spans="1:17" ht="16" customHeight="1">
      <c r="A16" s="22" t="s">
        <v>61</v>
      </c>
      <c r="B16" s="22" t="s">
        <v>62</v>
      </c>
      <c r="C16" s="22"/>
      <c r="D16" s="22"/>
      <c r="E16" s="22"/>
      <c r="F16" s="22"/>
      <c r="K16" s="117" t="s">
        <v>63</v>
      </c>
      <c r="L16" s="118"/>
      <c r="M16" s="118"/>
      <c r="N16" s="118"/>
      <c r="O16" s="118"/>
      <c r="P16" s="118"/>
      <c r="Q16" s="119"/>
    </row>
    <row r="17" spans="11:17" ht="16" customHeight="1">
      <c r="K17" s="110" t="s">
        <v>41</v>
      </c>
      <c r="L17" s="26">
        <v>50000</v>
      </c>
      <c r="M17" s="111"/>
      <c r="N17" s="111"/>
      <c r="O17" s="111"/>
      <c r="P17" s="111"/>
      <c r="Q17" s="112"/>
    </row>
    <row r="18" spans="11:17" ht="16" customHeight="1">
      <c r="K18" s="110" t="s">
        <v>42</v>
      </c>
      <c r="L18" s="27" t="s">
        <v>64</v>
      </c>
      <c r="M18" s="111"/>
      <c r="N18" s="111"/>
      <c r="O18" s="111"/>
      <c r="P18" s="111"/>
      <c r="Q18" s="112"/>
    </row>
    <row r="19" spans="11:17" ht="16" customHeight="1">
      <c r="K19" s="110" t="s">
        <v>43</v>
      </c>
      <c r="L19" s="27" t="s">
        <v>65</v>
      </c>
      <c r="M19" s="111"/>
      <c r="N19" s="111"/>
      <c r="O19" s="111"/>
      <c r="P19" s="111"/>
      <c r="Q19" s="112"/>
    </row>
    <row r="20" spans="11:17" ht="21">
      <c r="K20" s="110" t="s">
        <v>44</v>
      </c>
      <c r="L20" s="26">
        <v>175000</v>
      </c>
      <c r="M20" s="111"/>
      <c r="N20" s="111"/>
      <c r="O20" s="111"/>
      <c r="P20" s="111"/>
      <c r="Q20" s="112"/>
    </row>
    <row r="21" spans="11:17" ht="22" thickBot="1">
      <c r="K21" s="113" t="s">
        <v>45</v>
      </c>
      <c r="L21" s="114">
        <v>25000</v>
      </c>
      <c r="M21" s="115"/>
      <c r="N21" s="115"/>
      <c r="O21" s="115"/>
      <c r="P21" s="115"/>
      <c r="Q21" s="116"/>
    </row>
  </sheetData>
  <mergeCells count="2">
    <mergeCell ref="K1:P6"/>
    <mergeCell ref="L8:M8"/>
  </mergeCells>
  <phoneticPr fontId="9"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526D5-73CC-C743-A22F-568E1E3BB182}">
  <dimension ref="A1:Q22"/>
  <sheetViews>
    <sheetView zoomScale="80" zoomScaleNormal="80" workbookViewId="0">
      <selection activeCell="A16" sqref="A16"/>
    </sheetView>
  </sheetViews>
  <sheetFormatPr baseColWidth="10" defaultRowHeight="19"/>
  <cols>
    <col min="1" max="1" width="18.33203125" style="33" customWidth="1"/>
    <col min="2" max="2" width="15.83203125" style="33" customWidth="1"/>
    <col min="3" max="3" width="15.6640625" style="33" customWidth="1"/>
    <col min="4" max="4" width="15" style="33" customWidth="1"/>
    <col min="5" max="5" width="7" style="33" customWidth="1"/>
    <col min="6" max="6" width="8.1640625" style="33" customWidth="1"/>
    <col min="7" max="7" width="6.5" style="33" customWidth="1"/>
    <col min="8" max="8" width="18.5" style="33" customWidth="1"/>
    <col min="9" max="9" width="19.83203125" style="33" customWidth="1"/>
    <col min="10" max="10" width="21.1640625" style="33" customWidth="1"/>
    <col min="11" max="11" width="16.33203125" style="33" customWidth="1"/>
    <col min="12" max="12" width="15.33203125" style="33" customWidth="1"/>
    <col min="13" max="13" width="21.83203125" style="33" customWidth="1"/>
    <col min="14" max="14" width="10.1640625" style="33" customWidth="1"/>
    <col min="15" max="16384" width="10.83203125" style="33"/>
  </cols>
  <sheetData>
    <row r="1" spans="1:14" ht="70" customHeight="1">
      <c r="B1" s="34" t="s">
        <v>67</v>
      </c>
      <c r="C1" s="34" t="s">
        <v>68</v>
      </c>
      <c r="D1" s="34" t="s">
        <v>69</v>
      </c>
      <c r="I1" s="74" t="s">
        <v>134</v>
      </c>
      <c r="J1" s="75"/>
      <c r="K1" s="75"/>
      <c r="L1" s="75"/>
      <c r="M1" s="75"/>
      <c r="N1" s="76"/>
    </row>
    <row r="2" spans="1:14">
      <c r="A2" s="28" t="s">
        <v>77</v>
      </c>
      <c r="B2" s="35">
        <v>0.25</v>
      </c>
      <c r="C2" s="35">
        <v>4.4999999999999991</v>
      </c>
      <c r="D2" s="35">
        <v>0</v>
      </c>
      <c r="I2" s="77"/>
      <c r="J2" s="78"/>
      <c r="K2" s="78"/>
      <c r="L2" s="78"/>
      <c r="M2" s="78"/>
      <c r="N2" s="79"/>
    </row>
    <row r="3" spans="1:14">
      <c r="A3" s="28"/>
      <c r="B3" s="36">
        <v>0.09</v>
      </c>
      <c r="C3" s="36">
        <v>0.12</v>
      </c>
      <c r="D3" s="36">
        <v>0.18</v>
      </c>
      <c r="I3" s="77"/>
      <c r="J3" s="78"/>
      <c r="K3" s="78"/>
      <c r="L3" s="78"/>
      <c r="M3" s="78"/>
      <c r="N3" s="79"/>
    </row>
    <row r="4" spans="1:14">
      <c r="A4" s="28"/>
      <c r="I4" s="77"/>
      <c r="J4" s="78"/>
      <c r="K4" s="78"/>
      <c r="L4" s="78"/>
      <c r="M4" s="78"/>
      <c r="N4" s="79"/>
    </row>
    <row r="5" spans="1:14">
      <c r="A5" s="28" t="s">
        <v>78</v>
      </c>
      <c r="I5" s="77"/>
      <c r="J5" s="78"/>
      <c r="K5" s="78"/>
      <c r="L5" s="78"/>
      <c r="M5" s="78"/>
      <c r="N5" s="79"/>
    </row>
    <row r="6" spans="1:14">
      <c r="A6" s="28" t="s">
        <v>79</v>
      </c>
      <c r="B6" s="37">
        <f>SUMPRODUCT(B2:D2,B3:D3)</f>
        <v>0.56249999999999989</v>
      </c>
      <c r="I6" s="77"/>
      <c r="J6" s="78"/>
      <c r="K6" s="78"/>
      <c r="L6" s="78"/>
      <c r="M6" s="78"/>
      <c r="N6" s="79"/>
    </row>
    <row r="7" spans="1:14" ht="60">
      <c r="A7" s="28"/>
      <c r="I7" s="80" t="s">
        <v>66</v>
      </c>
      <c r="J7" s="40" t="s">
        <v>67</v>
      </c>
      <c r="K7" s="40" t="s">
        <v>68</v>
      </c>
      <c r="L7" s="40" t="s">
        <v>69</v>
      </c>
      <c r="M7" s="40" t="s">
        <v>70</v>
      </c>
      <c r="N7" s="81"/>
    </row>
    <row r="8" spans="1:14">
      <c r="A8" s="28"/>
      <c r="I8" s="82" t="s">
        <v>71</v>
      </c>
      <c r="J8" s="41">
        <v>3</v>
      </c>
      <c r="K8" s="41">
        <v>4</v>
      </c>
      <c r="L8" s="41">
        <v>2</v>
      </c>
      <c r="M8" s="41">
        <v>5</v>
      </c>
      <c r="N8" s="81"/>
    </row>
    <row r="9" spans="1:14">
      <c r="A9" s="29" t="s">
        <v>21</v>
      </c>
      <c r="B9" s="38"/>
      <c r="C9" s="38"/>
      <c r="D9" s="38"/>
      <c r="E9" s="38" t="s">
        <v>8</v>
      </c>
      <c r="F9" s="38" t="s">
        <v>9</v>
      </c>
      <c r="G9" s="38" t="s">
        <v>10</v>
      </c>
      <c r="I9" s="82" t="s">
        <v>72</v>
      </c>
      <c r="J9" s="41">
        <v>0.5</v>
      </c>
      <c r="K9" s="41">
        <v>1</v>
      </c>
      <c r="L9" s="41">
        <v>1</v>
      </c>
      <c r="M9" s="41">
        <v>2</v>
      </c>
      <c r="N9" s="81"/>
    </row>
    <row r="10" spans="1:14">
      <c r="A10" s="31" t="s">
        <v>71</v>
      </c>
      <c r="B10" s="39">
        <v>3</v>
      </c>
      <c r="C10" s="39">
        <v>4</v>
      </c>
      <c r="D10" s="39">
        <v>2</v>
      </c>
      <c r="E10" s="38">
        <f>SUMPRODUCT($B$2:$D$2,B10:D10)</f>
        <v>18.749999999999996</v>
      </c>
      <c r="F10" s="38" t="s">
        <v>18</v>
      </c>
      <c r="G10" s="39">
        <v>5</v>
      </c>
      <c r="I10" s="82" t="s">
        <v>73</v>
      </c>
      <c r="J10" s="41">
        <v>4</v>
      </c>
      <c r="K10" s="41">
        <v>2</v>
      </c>
      <c r="L10" s="41">
        <v>6</v>
      </c>
      <c r="M10" s="41">
        <v>10</v>
      </c>
      <c r="N10" s="81"/>
    </row>
    <row r="11" spans="1:14">
      <c r="A11" s="31" t="s">
        <v>72</v>
      </c>
      <c r="B11" s="39">
        <v>0.5</v>
      </c>
      <c r="C11" s="39">
        <v>1</v>
      </c>
      <c r="D11" s="39">
        <v>1</v>
      </c>
      <c r="E11" s="38">
        <f t="shared" ref="E11:E14" si="0">SUMPRODUCT($B$2:$D$2,B11:D11)</f>
        <v>4.6249999999999991</v>
      </c>
      <c r="F11" s="38" t="s">
        <v>18</v>
      </c>
      <c r="G11" s="39">
        <v>2</v>
      </c>
      <c r="I11" s="82" t="s">
        <v>74</v>
      </c>
      <c r="J11" s="41">
        <v>1</v>
      </c>
      <c r="K11" s="41">
        <v>1.5</v>
      </c>
      <c r="L11" s="41">
        <v>2</v>
      </c>
      <c r="M11" s="41">
        <v>7</v>
      </c>
      <c r="N11" s="81"/>
    </row>
    <row r="12" spans="1:14" ht="71" customHeight="1">
      <c r="A12" s="31" t="s">
        <v>73</v>
      </c>
      <c r="B12" s="39">
        <v>4</v>
      </c>
      <c r="C12" s="39">
        <v>2</v>
      </c>
      <c r="D12" s="39">
        <v>6</v>
      </c>
      <c r="E12" s="38">
        <f t="shared" si="0"/>
        <v>9.9999999999999982</v>
      </c>
      <c r="F12" s="38" t="s">
        <v>18</v>
      </c>
      <c r="G12" s="39">
        <v>10</v>
      </c>
      <c r="I12" s="82" t="s">
        <v>75</v>
      </c>
      <c r="J12" s="41">
        <v>0.5</v>
      </c>
      <c r="K12" s="41">
        <v>1.5</v>
      </c>
      <c r="L12" s="41">
        <v>0.5</v>
      </c>
      <c r="M12" s="41">
        <v>6</v>
      </c>
      <c r="N12" s="83"/>
    </row>
    <row r="13" spans="1:14" ht="20" thickBot="1">
      <c r="A13" s="31" t="s">
        <v>74</v>
      </c>
      <c r="B13" s="39">
        <v>1</v>
      </c>
      <c r="C13" s="39">
        <v>1.5</v>
      </c>
      <c r="D13" s="39">
        <v>2</v>
      </c>
      <c r="E13" s="38">
        <f t="shared" si="0"/>
        <v>6.9999999999999982</v>
      </c>
      <c r="F13" s="38" t="s">
        <v>18</v>
      </c>
      <c r="G13" s="39">
        <v>7</v>
      </c>
      <c r="I13" s="84" t="s">
        <v>76</v>
      </c>
      <c r="J13" s="85">
        <v>0.09</v>
      </c>
      <c r="K13" s="85">
        <v>0.12</v>
      </c>
      <c r="L13" s="85">
        <v>0.18</v>
      </c>
      <c r="M13" s="86"/>
      <c r="N13" s="87"/>
    </row>
    <row r="14" spans="1:14" ht="20" thickBot="1">
      <c r="A14" s="31" t="s">
        <v>75</v>
      </c>
      <c r="B14" s="39">
        <v>0.5</v>
      </c>
      <c r="C14" s="39">
        <v>1.5</v>
      </c>
      <c r="D14" s="39">
        <v>0.5</v>
      </c>
      <c r="E14" s="38">
        <f t="shared" si="0"/>
        <v>6.8749999999999982</v>
      </c>
      <c r="F14" s="38" t="s">
        <v>18</v>
      </c>
      <c r="G14" s="39">
        <v>6</v>
      </c>
      <c r="N14" s="70"/>
    </row>
    <row r="15" spans="1:14">
      <c r="I15" s="71" t="s">
        <v>47</v>
      </c>
      <c r="J15" s="72"/>
      <c r="K15" s="72"/>
      <c r="L15" s="72"/>
      <c r="M15" s="72"/>
      <c r="N15" s="73"/>
    </row>
    <row r="16" spans="1:14">
      <c r="I16" s="121" t="s">
        <v>80</v>
      </c>
      <c r="J16" s="122"/>
      <c r="K16" s="122"/>
      <c r="L16" s="122"/>
      <c r="M16" s="122"/>
      <c r="N16" s="123"/>
    </row>
    <row r="17" spans="9:17">
      <c r="I17" s="121"/>
      <c r="J17" s="122"/>
      <c r="K17" s="122"/>
      <c r="L17" s="122"/>
      <c r="M17" s="122"/>
      <c r="N17" s="123"/>
    </row>
    <row r="18" spans="9:17">
      <c r="I18" s="121"/>
      <c r="J18" s="122"/>
      <c r="K18" s="122"/>
      <c r="L18" s="122"/>
      <c r="M18" s="122"/>
      <c r="N18" s="123"/>
    </row>
    <row r="19" spans="9:17" ht="20" thickBot="1">
      <c r="I19" s="124"/>
      <c r="J19" s="125"/>
      <c r="K19" s="125"/>
      <c r="L19" s="125"/>
      <c r="M19" s="125"/>
      <c r="N19" s="126"/>
    </row>
    <row r="21" spans="9:17" ht="20" customHeight="1">
      <c r="O21" s="42"/>
      <c r="P21" s="42"/>
      <c r="Q21" s="42"/>
    </row>
    <row r="22" spans="9:17" ht="16" customHeight="1">
      <c r="O22" s="42"/>
      <c r="P22" s="42"/>
      <c r="Q22" s="42"/>
    </row>
  </sheetData>
  <mergeCells count="2">
    <mergeCell ref="I16:N19"/>
    <mergeCell ref="I1:N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61834-97A2-EC45-8547-C4453F6CAC01}">
  <dimension ref="A1:S32"/>
  <sheetViews>
    <sheetView tabSelected="1" zoomScale="110" zoomScaleNormal="110" workbookViewId="0">
      <selection activeCell="A34" sqref="A34"/>
    </sheetView>
  </sheetViews>
  <sheetFormatPr baseColWidth="10" defaultRowHeight="16"/>
  <cols>
    <col min="1" max="1" width="14.83203125" style="1" customWidth="1"/>
    <col min="2" max="2" width="10.6640625" style="1" customWidth="1"/>
    <col min="3" max="3" width="9.83203125" style="1" customWidth="1"/>
    <col min="4" max="4" width="10" style="1" customWidth="1"/>
    <col min="5" max="5" width="8.6640625" style="1" customWidth="1"/>
    <col min="6" max="6" width="10.83203125" style="1"/>
    <col min="7" max="7" width="9.5" style="1" customWidth="1"/>
    <col min="8" max="8" width="10.83203125" style="1"/>
    <col min="9" max="9" width="9.83203125" style="1" customWidth="1"/>
    <col min="10" max="11" width="10.33203125" style="1" customWidth="1"/>
    <col min="12" max="12" width="8.1640625" style="1" customWidth="1"/>
    <col min="13" max="13" width="9" style="1" customWidth="1"/>
    <col min="14" max="14" width="8.1640625" style="1" customWidth="1"/>
    <col min="15" max="15" width="8.6640625" style="1" customWidth="1"/>
    <col min="16" max="16" width="10.83203125" style="1"/>
    <col min="17" max="17" width="18.33203125" style="1" customWidth="1"/>
    <col min="18" max="16384" width="10.83203125" style="1"/>
  </cols>
  <sheetData>
    <row r="1" spans="1:16" ht="16" customHeight="1">
      <c r="A1" s="59" t="s">
        <v>81</v>
      </c>
      <c r="B1" s="60"/>
      <c r="C1" s="60"/>
      <c r="D1" s="60"/>
      <c r="E1" s="60"/>
      <c r="F1" s="60"/>
      <c r="G1" s="60"/>
      <c r="H1" s="60"/>
      <c r="I1" s="60"/>
      <c r="J1" s="60"/>
      <c r="K1" s="61"/>
      <c r="O1" s="43"/>
    </row>
    <row r="2" spans="1:16" ht="18" customHeight="1">
      <c r="A2" s="62"/>
      <c r="B2" s="63"/>
      <c r="C2" s="63"/>
      <c r="D2" s="63"/>
      <c r="E2" s="63"/>
      <c r="F2" s="63"/>
      <c r="G2" s="63"/>
      <c r="H2" s="63"/>
      <c r="I2" s="63"/>
      <c r="J2" s="63"/>
      <c r="K2" s="64"/>
      <c r="O2" s="43"/>
    </row>
    <row r="3" spans="1:16">
      <c r="A3" s="62"/>
      <c r="B3" s="63"/>
      <c r="C3" s="63"/>
      <c r="D3" s="63"/>
      <c r="E3" s="63"/>
      <c r="F3" s="63"/>
      <c r="G3" s="63"/>
      <c r="H3" s="63"/>
      <c r="I3" s="63"/>
      <c r="J3" s="63"/>
      <c r="K3" s="64"/>
      <c r="O3" s="43"/>
    </row>
    <row r="4" spans="1:16">
      <c r="A4" s="62"/>
      <c r="B4" s="63"/>
      <c r="C4" s="63"/>
      <c r="D4" s="63"/>
      <c r="E4" s="63"/>
      <c r="F4" s="63"/>
      <c r="G4" s="63"/>
      <c r="H4" s="63"/>
      <c r="I4" s="63"/>
      <c r="J4" s="63"/>
      <c r="K4" s="64"/>
      <c r="O4" s="43"/>
    </row>
    <row r="5" spans="1:16" ht="17" thickBot="1">
      <c r="A5" s="62"/>
      <c r="B5" s="63"/>
      <c r="C5" s="63"/>
      <c r="D5" s="63"/>
      <c r="E5" s="63"/>
      <c r="F5" s="65"/>
      <c r="G5" s="65"/>
      <c r="H5" s="65"/>
      <c r="I5" s="65"/>
      <c r="J5" s="65"/>
      <c r="K5" s="66"/>
      <c r="O5" s="43"/>
    </row>
    <row r="6" spans="1:16" ht="41" customHeight="1">
      <c r="A6" s="67" t="s">
        <v>82</v>
      </c>
      <c r="B6" s="67" t="s">
        <v>83</v>
      </c>
      <c r="C6" s="67" t="s">
        <v>84</v>
      </c>
      <c r="D6" s="67" t="s">
        <v>85</v>
      </c>
      <c r="E6" s="67" t="s">
        <v>86</v>
      </c>
      <c r="F6" s="43"/>
      <c r="G6" s="57" t="s">
        <v>47</v>
      </c>
      <c r="H6" s="58"/>
      <c r="I6" s="58"/>
      <c r="J6" s="58"/>
      <c r="K6" s="58"/>
      <c r="L6" s="48"/>
      <c r="M6" s="48"/>
      <c r="N6" s="48"/>
      <c r="O6" s="49"/>
      <c r="P6" s="50"/>
    </row>
    <row r="7" spans="1:16">
      <c r="A7" s="68" t="s">
        <v>71</v>
      </c>
      <c r="B7" s="68">
        <v>5</v>
      </c>
      <c r="C7" s="68">
        <v>8</v>
      </c>
      <c r="D7" s="68">
        <v>6</v>
      </c>
      <c r="E7" s="68">
        <v>700</v>
      </c>
      <c r="G7" s="51" t="s">
        <v>132</v>
      </c>
      <c r="H7" s="52"/>
      <c r="I7" s="52"/>
      <c r="J7" s="52"/>
      <c r="K7" s="52"/>
      <c r="L7" s="52"/>
      <c r="M7" s="52"/>
      <c r="N7" s="52"/>
      <c r="O7" s="52"/>
      <c r="P7" s="53"/>
    </row>
    <row r="8" spans="1:16">
      <c r="A8" s="68" t="s">
        <v>72</v>
      </c>
      <c r="B8" s="68">
        <v>0</v>
      </c>
      <c r="C8" s="68">
        <v>4</v>
      </c>
      <c r="D8" s="68">
        <v>12</v>
      </c>
      <c r="E8" s="68">
        <v>500</v>
      </c>
      <c r="G8" s="51"/>
      <c r="H8" s="52"/>
      <c r="I8" s="52"/>
      <c r="J8" s="52"/>
      <c r="K8" s="52"/>
      <c r="L8" s="52"/>
      <c r="M8" s="52"/>
      <c r="N8" s="52"/>
      <c r="O8" s="52"/>
      <c r="P8" s="53"/>
    </row>
    <row r="9" spans="1:16">
      <c r="A9" s="68" t="s">
        <v>73</v>
      </c>
      <c r="B9" s="68">
        <v>4</v>
      </c>
      <c r="C9" s="68">
        <v>0</v>
      </c>
      <c r="D9" s="68">
        <v>7</v>
      </c>
      <c r="E9" s="68">
        <v>100</v>
      </c>
      <c r="G9" s="51"/>
      <c r="H9" s="52"/>
      <c r="I9" s="52"/>
      <c r="J9" s="52"/>
      <c r="K9" s="52"/>
      <c r="L9" s="52"/>
      <c r="M9" s="52"/>
      <c r="N9" s="52"/>
      <c r="O9" s="52"/>
      <c r="P9" s="53"/>
    </row>
    <row r="10" spans="1:16" ht="17" thickBot="1">
      <c r="A10" s="68" t="s">
        <v>74</v>
      </c>
      <c r="B10" s="68">
        <v>7</v>
      </c>
      <c r="C10" s="68">
        <v>2</v>
      </c>
      <c r="D10" s="68">
        <v>5</v>
      </c>
      <c r="E10" s="68">
        <v>800</v>
      </c>
      <c r="F10" s="43"/>
      <c r="G10" s="54" t="s">
        <v>133</v>
      </c>
      <c r="H10" s="55"/>
      <c r="I10" s="55"/>
      <c r="J10" s="55"/>
      <c r="K10" s="55"/>
      <c r="L10" s="55"/>
      <c r="M10" s="55"/>
      <c r="N10" s="55"/>
      <c r="O10" s="55"/>
      <c r="P10" s="56"/>
    </row>
    <row r="11" spans="1:16">
      <c r="A11" s="68" t="s">
        <v>75</v>
      </c>
      <c r="B11" s="68">
        <v>12</v>
      </c>
      <c r="C11" s="68">
        <v>7</v>
      </c>
      <c r="D11" s="68">
        <v>0</v>
      </c>
      <c r="E11" s="69">
        <v>400</v>
      </c>
      <c r="F11" s="43"/>
      <c r="O11" s="43"/>
    </row>
    <row r="12" spans="1:16" ht="33" customHeight="1"/>
    <row r="15" spans="1:16" ht="43" customHeight="1">
      <c r="B15" s="44" t="s">
        <v>102</v>
      </c>
      <c r="C15" s="44" t="s">
        <v>104</v>
      </c>
      <c r="D15" s="44" t="s">
        <v>105</v>
      </c>
      <c r="E15" s="44" t="s">
        <v>106</v>
      </c>
      <c r="F15" s="44" t="s">
        <v>107</v>
      </c>
      <c r="G15" s="44" t="s">
        <v>108</v>
      </c>
      <c r="H15" s="44" t="s">
        <v>109</v>
      </c>
      <c r="I15" s="44" t="s">
        <v>110</v>
      </c>
      <c r="J15" s="44" t="s">
        <v>111</v>
      </c>
      <c r="K15" s="44" t="s">
        <v>112</v>
      </c>
      <c r="L15" s="44" t="s">
        <v>113</v>
      </c>
      <c r="M15" s="44" t="s">
        <v>114</v>
      </c>
      <c r="N15" s="44" t="s">
        <v>115</v>
      </c>
      <c r="O15" s="44" t="s">
        <v>116</v>
      </c>
      <c r="P15" s="44" t="s">
        <v>117</v>
      </c>
    </row>
    <row r="16" spans="1:16" ht="17">
      <c r="B16" s="1" t="s">
        <v>87</v>
      </c>
      <c r="C16" s="1" t="s">
        <v>88</v>
      </c>
      <c r="D16" s="1" t="s">
        <v>89</v>
      </c>
      <c r="E16" s="1" t="s">
        <v>90</v>
      </c>
      <c r="F16" s="1" t="s">
        <v>91</v>
      </c>
      <c r="G16" s="1" t="s">
        <v>92</v>
      </c>
      <c r="H16" s="1" t="s">
        <v>93</v>
      </c>
      <c r="I16" s="1" t="s">
        <v>94</v>
      </c>
      <c r="J16" s="1" t="s">
        <v>95</v>
      </c>
      <c r="K16" s="1" t="s">
        <v>96</v>
      </c>
      <c r="L16" s="1" t="s">
        <v>97</v>
      </c>
      <c r="M16" s="1" t="s">
        <v>98</v>
      </c>
      <c r="N16" s="43" t="s">
        <v>100</v>
      </c>
      <c r="O16" s="43" t="s">
        <v>99</v>
      </c>
      <c r="P16" s="1" t="s">
        <v>101</v>
      </c>
    </row>
    <row r="17" spans="1:19">
      <c r="A17" s="1" t="s">
        <v>103</v>
      </c>
      <c r="B17" s="2">
        <v>400</v>
      </c>
      <c r="C17" s="2">
        <v>0</v>
      </c>
      <c r="D17" s="2">
        <v>300</v>
      </c>
      <c r="E17" s="2">
        <v>500</v>
      </c>
      <c r="F17" s="2">
        <v>0</v>
      </c>
      <c r="G17" s="2">
        <v>0</v>
      </c>
      <c r="H17" s="2">
        <v>0</v>
      </c>
      <c r="I17" s="2">
        <v>100</v>
      </c>
      <c r="J17" s="2">
        <v>0</v>
      </c>
      <c r="K17" s="2">
        <v>0</v>
      </c>
      <c r="L17" s="2">
        <v>800</v>
      </c>
      <c r="M17" s="2">
        <v>0</v>
      </c>
      <c r="N17" s="2">
        <v>0</v>
      </c>
      <c r="O17" s="2">
        <v>0</v>
      </c>
      <c r="P17" s="2">
        <v>400</v>
      </c>
      <c r="Q17" s="1" t="s">
        <v>119</v>
      </c>
    </row>
    <row r="18" spans="1:19">
      <c r="B18" s="1">
        <v>5</v>
      </c>
      <c r="C18" s="1">
        <v>8</v>
      </c>
      <c r="D18" s="1">
        <v>6</v>
      </c>
      <c r="E18" s="1">
        <v>0</v>
      </c>
      <c r="F18" s="1">
        <v>4</v>
      </c>
      <c r="G18" s="1">
        <v>12</v>
      </c>
      <c r="H18" s="1">
        <v>4</v>
      </c>
      <c r="I18" s="1">
        <v>0</v>
      </c>
      <c r="J18" s="1">
        <v>7</v>
      </c>
      <c r="K18" s="1">
        <v>7</v>
      </c>
      <c r="L18" s="1">
        <v>2</v>
      </c>
      <c r="M18" s="1">
        <v>5</v>
      </c>
      <c r="N18" s="1">
        <v>12</v>
      </c>
      <c r="O18" s="1">
        <v>7</v>
      </c>
      <c r="P18" s="1">
        <v>0</v>
      </c>
      <c r="Q18" s="1" t="s">
        <v>120</v>
      </c>
    </row>
    <row r="20" spans="1:19">
      <c r="A20" s="1" t="s">
        <v>118</v>
      </c>
    </row>
    <row r="21" spans="1:19">
      <c r="A21" s="1" t="s">
        <v>121</v>
      </c>
      <c r="B21" s="45">
        <f>SUMPRODUCT(B17:P17,B18:P18)</f>
        <v>5400</v>
      </c>
    </row>
    <row r="24" spans="1:19">
      <c r="A24" s="4" t="s">
        <v>122</v>
      </c>
      <c r="B24" s="4"/>
      <c r="C24" s="4"/>
      <c r="D24" s="4"/>
      <c r="E24" s="4"/>
      <c r="F24" s="4"/>
      <c r="G24" s="4"/>
      <c r="H24" s="4"/>
      <c r="I24" s="4"/>
      <c r="J24" s="4"/>
      <c r="K24" s="4"/>
      <c r="L24" s="4"/>
      <c r="M24" s="4"/>
      <c r="N24" s="4"/>
      <c r="O24" s="4"/>
      <c r="P24" s="4"/>
      <c r="Q24" s="4" t="s">
        <v>8</v>
      </c>
      <c r="R24" s="4" t="s">
        <v>126</v>
      </c>
      <c r="S24" s="4" t="s">
        <v>10</v>
      </c>
    </row>
    <row r="25" spans="1:19">
      <c r="A25" s="4" t="s">
        <v>123</v>
      </c>
      <c r="B25" s="4">
        <v>1</v>
      </c>
      <c r="C25" s="4"/>
      <c r="D25" s="4"/>
      <c r="E25" s="4">
        <v>1</v>
      </c>
      <c r="F25" s="4"/>
      <c r="G25" s="4"/>
      <c r="H25" s="4">
        <v>1</v>
      </c>
      <c r="I25" s="4"/>
      <c r="J25" s="4"/>
      <c r="K25" s="4">
        <v>1</v>
      </c>
      <c r="L25" s="4"/>
      <c r="M25" s="4"/>
      <c r="N25" s="4">
        <v>1</v>
      </c>
      <c r="O25" s="4"/>
      <c r="P25" s="4"/>
      <c r="Q25" s="4">
        <f>SUMPRODUCT($B$17:$P$17,B25:P25)</f>
        <v>900</v>
      </c>
      <c r="R25" s="4" t="s">
        <v>13</v>
      </c>
      <c r="S25" s="4">
        <v>900</v>
      </c>
    </row>
    <row r="26" spans="1:19">
      <c r="A26" s="4" t="s">
        <v>124</v>
      </c>
      <c r="B26" s="4"/>
      <c r="C26" s="4">
        <v>1</v>
      </c>
      <c r="D26" s="4"/>
      <c r="E26" s="4"/>
      <c r="F26" s="4">
        <v>1</v>
      </c>
      <c r="G26" s="4"/>
      <c r="H26" s="4"/>
      <c r="I26" s="4">
        <v>1</v>
      </c>
      <c r="J26" s="4"/>
      <c r="K26" s="4"/>
      <c r="L26" s="4">
        <v>1</v>
      </c>
      <c r="M26" s="4"/>
      <c r="N26" s="4"/>
      <c r="O26" s="4">
        <v>1</v>
      </c>
      <c r="P26" s="4"/>
      <c r="Q26" s="4">
        <f t="shared" ref="Q26:Q32" si="0">SUMPRODUCT($B$17:$P$17,B26:P26)</f>
        <v>900</v>
      </c>
      <c r="R26" s="4" t="s">
        <v>13</v>
      </c>
      <c r="S26" s="4">
        <v>900</v>
      </c>
    </row>
    <row r="27" spans="1:19">
      <c r="A27" s="4" t="s">
        <v>125</v>
      </c>
      <c r="B27" s="4"/>
      <c r="C27" s="4"/>
      <c r="D27" s="4">
        <v>1</v>
      </c>
      <c r="E27" s="4"/>
      <c r="F27" s="4"/>
      <c r="G27" s="4">
        <v>1</v>
      </c>
      <c r="H27" s="4"/>
      <c r="I27" s="4"/>
      <c r="J27" s="4">
        <v>1</v>
      </c>
      <c r="K27" s="4"/>
      <c r="L27" s="4"/>
      <c r="M27" s="4">
        <v>1</v>
      </c>
      <c r="N27" s="4"/>
      <c r="O27" s="4"/>
      <c r="P27" s="4">
        <v>1</v>
      </c>
      <c r="Q27" s="4">
        <f t="shared" si="0"/>
        <v>700</v>
      </c>
      <c r="R27" s="4" t="s">
        <v>13</v>
      </c>
      <c r="S27" s="4">
        <v>900</v>
      </c>
    </row>
    <row r="28" spans="1:19">
      <c r="A28" s="32" t="s">
        <v>127</v>
      </c>
      <c r="B28" s="4">
        <v>1</v>
      </c>
      <c r="C28" s="4">
        <v>1</v>
      </c>
      <c r="D28" s="4">
        <v>1</v>
      </c>
      <c r="E28" s="4"/>
      <c r="F28" s="4"/>
      <c r="G28" s="4"/>
      <c r="H28" s="4"/>
      <c r="I28" s="4"/>
      <c r="J28" s="4"/>
      <c r="K28" s="4"/>
      <c r="L28" s="4"/>
      <c r="M28" s="4"/>
      <c r="N28" s="4"/>
      <c r="O28" s="4"/>
      <c r="P28" s="4"/>
      <c r="Q28" s="4">
        <f t="shared" si="0"/>
        <v>700</v>
      </c>
      <c r="R28" s="46" t="s">
        <v>38</v>
      </c>
      <c r="S28" s="32">
        <v>700</v>
      </c>
    </row>
    <row r="29" spans="1:19">
      <c r="A29" s="32" t="s">
        <v>128</v>
      </c>
      <c r="B29" s="4"/>
      <c r="C29" s="4"/>
      <c r="D29" s="4"/>
      <c r="E29" s="4">
        <v>1</v>
      </c>
      <c r="F29" s="4">
        <v>1</v>
      </c>
      <c r="G29" s="4">
        <v>1</v>
      </c>
      <c r="H29" s="4"/>
      <c r="I29" s="4"/>
      <c r="J29" s="4"/>
      <c r="K29" s="4"/>
      <c r="L29" s="4"/>
      <c r="M29" s="4"/>
      <c r="N29" s="4"/>
      <c r="O29" s="4"/>
      <c r="P29" s="4"/>
      <c r="Q29" s="4">
        <f t="shared" si="0"/>
        <v>500</v>
      </c>
      <c r="R29" s="46" t="s">
        <v>38</v>
      </c>
      <c r="S29" s="32">
        <v>500</v>
      </c>
    </row>
    <row r="30" spans="1:19">
      <c r="A30" s="32" t="s">
        <v>129</v>
      </c>
      <c r="B30" s="4"/>
      <c r="C30" s="4"/>
      <c r="D30" s="4"/>
      <c r="E30" s="4"/>
      <c r="F30" s="4"/>
      <c r="G30" s="4"/>
      <c r="H30" s="4">
        <v>1</v>
      </c>
      <c r="I30" s="4">
        <v>1</v>
      </c>
      <c r="J30" s="4">
        <v>1</v>
      </c>
      <c r="K30" s="4"/>
      <c r="L30" s="4"/>
      <c r="M30" s="4"/>
      <c r="N30" s="4"/>
      <c r="O30" s="4"/>
      <c r="P30" s="4"/>
      <c r="Q30" s="4">
        <f t="shared" si="0"/>
        <v>100</v>
      </c>
      <c r="R30" s="46" t="s">
        <v>38</v>
      </c>
      <c r="S30" s="32">
        <v>100</v>
      </c>
    </row>
    <row r="31" spans="1:19">
      <c r="A31" s="32" t="s">
        <v>130</v>
      </c>
      <c r="B31" s="4"/>
      <c r="C31" s="4"/>
      <c r="D31" s="4"/>
      <c r="E31" s="4"/>
      <c r="F31" s="4"/>
      <c r="G31" s="4"/>
      <c r="H31" s="4"/>
      <c r="I31" s="4"/>
      <c r="J31" s="4"/>
      <c r="K31" s="4">
        <v>1</v>
      </c>
      <c r="L31" s="4">
        <v>1</v>
      </c>
      <c r="M31" s="4">
        <v>1</v>
      </c>
      <c r="N31" s="4"/>
      <c r="O31" s="4"/>
      <c r="P31" s="4"/>
      <c r="Q31" s="4">
        <f t="shared" si="0"/>
        <v>800</v>
      </c>
      <c r="R31" s="46" t="s">
        <v>38</v>
      </c>
      <c r="S31" s="32">
        <v>800</v>
      </c>
    </row>
    <row r="32" spans="1:19">
      <c r="A32" s="30" t="s">
        <v>131</v>
      </c>
      <c r="B32" s="4"/>
      <c r="C32" s="4"/>
      <c r="D32" s="4"/>
      <c r="E32" s="4"/>
      <c r="F32" s="4"/>
      <c r="G32" s="4"/>
      <c r="H32" s="4"/>
      <c r="I32" s="4"/>
      <c r="J32" s="4"/>
      <c r="K32" s="4"/>
      <c r="L32" s="4"/>
      <c r="M32" s="4"/>
      <c r="N32" s="4">
        <v>1</v>
      </c>
      <c r="O32" s="4">
        <v>1</v>
      </c>
      <c r="P32" s="4">
        <v>1</v>
      </c>
      <c r="Q32" s="4">
        <f t="shared" si="0"/>
        <v>400</v>
      </c>
      <c r="R32" s="46" t="s">
        <v>38</v>
      </c>
      <c r="S32" s="47">
        <v>400</v>
      </c>
    </row>
  </sheetData>
  <mergeCells count="3">
    <mergeCell ref="A1:K5"/>
    <mergeCell ref="G7:P9"/>
    <mergeCell ref="G10:P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LP TEMPLATE</vt:lpstr>
      <vt:lpstr>Net Profit</vt:lpstr>
      <vt:lpstr>Investment Allocation</vt:lpstr>
      <vt:lpstr>Battery Park Stable</vt:lpstr>
      <vt:lpstr>Busing Problem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Bhavna Sharma</dc:creator>
  <cp:lastModifiedBy>Bhavna Sharma</cp:lastModifiedBy>
  <dcterms:created xsi:type="dcterms:W3CDTF">2023-09-11T19:25:23Z</dcterms:created>
  <dcterms:modified xsi:type="dcterms:W3CDTF">2023-09-12T19:40:12Z</dcterms:modified>
</cp:coreProperties>
</file>