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pivotTables/pivotTable2.xml" ContentType="application/vnd.openxmlformats-officedocument.spreadsheetml.pivotTable+xml"/>
  <Override PartName="/xl/tables/table1.xml" ContentType="application/vnd.openxmlformats-officedocument.spreadsheetml.table+xml"/>
  <Override PartName="/xl/tables/table2.xml" ContentType="application/vnd.openxmlformats-officedocument.spreadsheetml.table+xml"/>
  <Override PartName="/xl/pivotTables/pivotTable3.xml" ContentType="application/vnd.openxmlformats-officedocument.spreadsheetml.pivotTable+xml"/>
  <Override PartName="/xl/pivotTables/pivotTable4.xml" ContentType="application/vnd.openxmlformats-officedocument.spreadsheetml.pivot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hidePivotFieldList="1" defaultThemeVersion="166925"/>
  <mc:AlternateContent xmlns:mc="http://schemas.openxmlformats.org/markup-compatibility/2006">
    <mc:Choice Requires="x15">
      <x15ac:absPath xmlns:x15ac="http://schemas.microsoft.com/office/spreadsheetml/2010/11/ac" url="D:\02 - PERSONAL\00 Coding\Projects\"/>
    </mc:Choice>
  </mc:AlternateContent>
  <xr:revisionPtr revIDLastSave="0" documentId="13_ncr:1_{28B17C87-CB2E-4416-BA48-66220C030340}" xr6:coauthVersionLast="47" xr6:coauthVersionMax="47" xr10:uidLastSave="{00000000-0000-0000-0000-000000000000}"/>
  <bookViews>
    <workbookView xWindow="-108" yWindow="-108" windowWidth="23256" windowHeight="12456" xr2:uid="{7C158EC0-3289-462A-8EC4-FF582F78D857}"/>
  </bookViews>
  <sheets>
    <sheet name="Player &amp; Owner List" sheetId="1" r:id="rId1"/>
    <sheet name="Auction Log" sheetId="2" r:id="rId2"/>
    <sheet name="Balance Tracker" sheetId="3" r:id="rId3"/>
    <sheet name="Team List" sheetId="8" r:id="rId4"/>
    <sheet name="Auction Summary" sheetId="9" r:id="rId5"/>
    <sheet name="Rules" sheetId="6" r:id="rId6"/>
  </sheets>
  <definedNames>
    <definedName name="Slicer_Arm">#N/A</definedName>
    <definedName name="Slicer_Category">#N/A</definedName>
    <definedName name="Slicer_Role">#N/A</definedName>
    <definedName name="Slicer_Specialist">#N/A</definedName>
    <definedName name="Table1">Player_List[]</definedName>
  </definedNames>
  <calcPr calcId="191029"/>
  <pivotCaches>
    <pivotCache cacheId="0" r:id="rId7"/>
    <pivotCache cacheId="1" r:id="rId8"/>
  </pivotCaches>
  <extLst>
    <ext xmlns:x14="http://schemas.microsoft.com/office/spreadsheetml/2009/9/main" uri="{BBE1A952-AA13-448e-AADC-164F8A28A991}">
      <x14:slicerCaches>
        <x14:slicerCache r:id="rId9"/>
        <x14:slicerCache r:id="rId10"/>
        <x14:slicerCache r:id="rId11"/>
        <x14:slicerCache r:id="rId12"/>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B15" i="2" l="1" a="1"/>
  <c r="B15" i="2" s="1"/>
  <c r="B19" i="2" a="1"/>
  <c r="B19" i="2" s="1"/>
  <c r="B20" i="2" a="1"/>
  <c r="B20" i="2" s="1"/>
  <c r="B27" i="2" a="1"/>
  <c r="B27" i="2" s="1"/>
  <c r="B30" i="2" a="1"/>
  <c r="B30" i="2" s="1"/>
  <c r="B36" i="2" a="1"/>
  <c r="B36" i="2" s="1"/>
  <c r="B47" i="2" a="1"/>
  <c r="B47" i="2" s="1"/>
  <c r="B50" i="2" a="1"/>
  <c r="B50" i="2" s="1"/>
  <c r="B57" i="2" a="1"/>
  <c r="B57" i="2" s="1"/>
  <c r="B67" i="2" a="1"/>
  <c r="B67" i="2" s="1"/>
  <c r="B70" i="2" a="1"/>
  <c r="B70" i="2" s="1"/>
  <c r="B73" i="2" a="1"/>
  <c r="B73" i="2" s="1"/>
  <c r="B83" i="2" a="1"/>
  <c r="B83" i="2" s="1"/>
  <c r="B90" i="2" a="1"/>
  <c r="B90" i="2" s="1"/>
  <c r="B91" i="2" a="1"/>
  <c r="B91" i="2" s="1"/>
  <c r="B95" i="2" a="1"/>
  <c r="B95" i="2" s="1"/>
  <c r="B96" i="2" a="1"/>
  <c r="B96" i="2" s="1"/>
  <c r="B112" i="2" a="1"/>
  <c r="B112" i="2" s="1"/>
  <c r="B117" i="2" a="1"/>
  <c r="B117" i="2" s="1"/>
  <c r="B119" i="2" a="1"/>
  <c r="B119" i="2" s="1"/>
  <c r="B123" i="2" a="1"/>
  <c r="B123" i="2" s="1"/>
  <c r="B132" i="2" a="1"/>
  <c r="B132" i="2" s="1"/>
  <c r="B141" i="2" a="1"/>
  <c r="B141" i="2" s="1"/>
  <c r="B142" i="2" a="1"/>
  <c r="B142" i="2" s="1"/>
  <c r="B143" i="2" a="1"/>
  <c r="B143" i="2" s="1"/>
  <c r="B146" i="2" a="1"/>
  <c r="B146" i="2" s="1"/>
  <c r="B150" i="2" a="1"/>
  <c r="B150" i="2" s="1"/>
  <c r="B152" i="2" a="1"/>
  <c r="B152" i="2" s="1"/>
  <c r="B155" i="2" a="1"/>
  <c r="B155" i="2" s="1"/>
  <c r="B157" i="2" a="1"/>
  <c r="B157" i="2" s="1"/>
  <c r="C152" i="2" a="1"/>
  <c r="C152" i="2" s="1"/>
  <c r="C153" i="2" a="1"/>
  <c r="C153" i="2" s="1"/>
  <c r="C154" i="2" a="1"/>
  <c r="C154" i="2" s="1"/>
  <c r="C155" i="2" a="1"/>
  <c r="C155" i="2" s="1"/>
  <c r="C156" i="2" a="1"/>
  <c r="C156" i="2" s="1"/>
  <c r="C157" i="2" a="1"/>
  <c r="C157" i="2" s="1"/>
  <c r="D152" i="2" a="1"/>
  <c r="D152" i="2" s="1"/>
  <c r="D153" i="2" a="1"/>
  <c r="D153" i="2" s="1"/>
  <c r="D154" i="2" a="1"/>
  <c r="D154" i="2" s="1"/>
  <c r="D155" i="2" a="1"/>
  <c r="D155" i="2" s="1"/>
  <c r="D156" i="2" a="1"/>
  <c r="D156" i="2" s="1"/>
  <c r="D157" i="2" a="1"/>
  <c r="D157" i="2" s="1"/>
  <c r="E152" i="2" a="1"/>
  <c r="E152" i="2" s="1"/>
  <c r="E153" i="2" a="1"/>
  <c r="E153" i="2" s="1"/>
  <c r="E154" i="2" a="1"/>
  <c r="E154" i="2" s="1"/>
  <c r="E155" i="2" a="1"/>
  <c r="E155" i="2" s="1"/>
  <c r="E156" i="2" a="1"/>
  <c r="E156" i="2" s="1"/>
  <c r="E157" i="2" a="1"/>
  <c r="E157" i="2" s="1"/>
  <c r="F152" i="2"/>
  <c r="F153" i="2"/>
  <c r="F154" i="2"/>
  <c r="F155" i="2"/>
  <c r="F156" i="2"/>
  <c r="F157" i="2"/>
  <c r="J152" i="2"/>
  <c r="E155" i="1" s="1"/>
  <c r="J153" i="2"/>
  <c r="E129" i="1" s="1"/>
  <c r="J154" i="2"/>
  <c r="E9" i="1" s="1"/>
  <c r="J155" i="2"/>
  <c r="E157" i="1" s="1"/>
  <c r="J156" i="2"/>
  <c r="E142" i="1" s="1"/>
  <c r="J157" i="2"/>
  <c r="E97" i="1" s="1"/>
  <c r="F2" i="2"/>
  <c r="F3" i="2"/>
  <c r="F4" i="2"/>
  <c r="F5" i="2"/>
  <c r="F6" i="2"/>
  <c r="F7" i="2"/>
  <c r="F8" i="2"/>
  <c r="F9" i="2"/>
  <c r="F10" i="2"/>
  <c r="F11" i="2"/>
  <c r="F12" i="2"/>
  <c r="F13" i="2"/>
  <c r="F14" i="2"/>
  <c r="F15" i="2"/>
  <c r="F16" i="2"/>
  <c r="F17" i="2"/>
  <c r="F18" i="2"/>
  <c r="F19" i="2"/>
  <c r="F20" i="2"/>
  <c r="F21" i="2"/>
  <c r="F22" i="2"/>
  <c r="F23" i="2"/>
  <c r="F24" i="2"/>
  <c r="F25" i="2"/>
  <c r="F26" i="2"/>
  <c r="F27" i="2"/>
  <c r="F28" i="2"/>
  <c r="F29" i="2"/>
  <c r="F30" i="2"/>
  <c r="F31" i="2"/>
  <c r="F32" i="2"/>
  <c r="F33" i="2"/>
  <c r="F34" i="2"/>
  <c r="F35" i="2"/>
  <c r="F36" i="2"/>
  <c r="F37" i="2"/>
  <c r="F38" i="2"/>
  <c r="F39" i="2"/>
  <c r="F40" i="2"/>
  <c r="F41" i="2"/>
  <c r="F42" i="2"/>
  <c r="F43" i="2"/>
  <c r="F44" i="2"/>
  <c r="F45" i="2"/>
  <c r="F46" i="2"/>
  <c r="F47" i="2"/>
  <c r="F48" i="2"/>
  <c r="F49" i="2"/>
  <c r="F50" i="2"/>
  <c r="F51" i="2"/>
  <c r="F52" i="2"/>
  <c r="F53" i="2"/>
  <c r="F54" i="2"/>
  <c r="F55" i="2"/>
  <c r="F56" i="2"/>
  <c r="F57" i="2"/>
  <c r="F58" i="2"/>
  <c r="F59" i="2"/>
  <c r="F60" i="2"/>
  <c r="F61" i="2"/>
  <c r="F62" i="2"/>
  <c r="F63" i="2"/>
  <c r="F64" i="2"/>
  <c r="F65" i="2"/>
  <c r="F66" i="2"/>
  <c r="F67" i="2"/>
  <c r="F68" i="2"/>
  <c r="F69" i="2"/>
  <c r="F70" i="2"/>
  <c r="F71" i="2"/>
  <c r="F72" i="2"/>
  <c r="F73" i="2"/>
  <c r="F74" i="2"/>
  <c r="F75" i="2"/>
  <c r="F76" i="2"/>
  <c r="F77" i="2"/>
  <c r="F78" i="2"/>
  <c r="F79" i="2"/>
  <c r="F80" i="2"/>
  <c r="F81" i="2"/>
  <c r="F82" i="2"/>
  <c r="F83" i="2"/>
  <c r="F84" i="2"/>
  <c r="F85" i="2"/>
  <c r="F86" i="2"/>
  <c r="F87" i="2"/>
  <c r="F88" i="2"/>
  <c r="F89" i="2"/>
  <c r="F90" i="2"/>
  <c r="F91" i="2"/>
  <c r="F92" i="2"/>
  <c r="F93" i="2"/>
  <c r="F94" i="2"/>
  <c r="F95" i="2"/>
  <c r="F96" i="2"/>
  <c r="F97" i="2"/>
  <c r="F98" i="2"/>
  <c r="F99" i="2"/>
  <c r="F100" i="2"/>
  <c r="F101" i="2"/>
  <c r="F102" i="2"/>
  <c r="F103" i="2"/>
  <c r="F104" i="2"/>
  <c r="F105" i="2"/>
  <c r="F106" i="2"/>
  <c r="F107" i="2"/>
  <c r="F108" i="2"/>
  <c r="F109" i="2"/>
  <c r="F110" i="2"/>
  <c r="F111" i="2"/>
  <c r="F112" i="2"/>
  <c r="F113" i="2"/>
  <c r="F114" i="2"/>
  <c r="F115" i="2"/>
  <c r="F116" i="2"/>
  <c r="F117" i="2"/>
  <c r="F118" i="2"/>
  <c r="F119" i="2"/>
  <c r="F120" i="2"/>
  <c r="F121" i="2"/>
  <c r="F122" i="2"/>
  <c r="F123" i="2"/>
  <c r="F124" i="2"/>
  <c r="F125" i="2"/>
  <c r="F126" i="2"/>
  <c r="F127" i="2"/>
  <c r="F128" i="2"/>
  <c r="F129" i="2"/>
  <c r="F130" i="2"/>
  <c r="F131" i="2"/>
  <c r="F132" i="2"/>
  <c r="F133" i="2"/>
  <c r="F134" i="2"/>
  <c r="F135" i="2"/>
  <c r="F136" i="2"/>
  <c r="F137" i="2"/>
  <c r="F138" i="2"/>
  <c r="F139" i="2"/>
  <c r="F140" i="2"/>
  <c r="F141" i="2"/>
  <c r="F142" i="2"/>
  <c r="F143" i="2"/>
  <c r="F144" i="2"/>
  <c r="F145" i="2"/>
  <c r="F146" i="2"/>
  <c r="F147" i="2"/>
  <c r="F148" i="2"/>
  <c r="F149" i="2"/>
  <c r="F150" i="2"/>
  <c r="F151" i="2"/>
  <c r="U54" i="8" a="1"/>
  <c r="U54" i="8" s="1"/>
  <c r="AC35" i="8" a="1"/>
  <c r="AC35" i="8" s="1"/>
  <c r="T54" i="8"/>
  <c r="AB35" i="8"/>
  <c r="C2" i="2" l="1" a="1"/>
  <c r="C2" i="2" s="1"/>
  <c r="C3" i="2" a="1"/>
  <c r="C3" i="2" s="1"/>
  <c r="C4" i="2" a="1"/>
  <c r="C4" i="2" s="1"/>
  <c r="C5" i="2" a="1"/>
  <c r="C5" i="2" s="1"/>
  <c r="C6" i="2" a="1"/>
  <c r="C6" i="2" s="1"/>
  <c r="C7" i="2" a="1"/>
  <c r="C7" i="2" s="1"/>
  <c r="C8" i="2" a="1"/>
  <c r="C8" i="2" s="1"/>
  <c r="C9" i="2" a="1"/>
  <c r="C9" i="2" s="1"/>
  <c r="C10" i="2" a="1"/>
  <c r="C10" i="2" s="1"/>
  <c r="C11" i="2" a="1"/>
  <c r="C11" i="2" s="1"/>
  <c r="C12" i="2" a="1"/>
  <c r="C12" i="2" s="1"/>
  <c r="C13" i="2" a="1"/>
  <c r="C13" i="2" s="1"/>
  <c r="C14" i="2" a="1"/>
  <c r="C14" i="2" s="1"/>
  <c r="C15" i="2" a="1"/>
  <c r="C15" i="2" s="1"/>
  <c r="C16" i="2" a="1"/>
  <c r="C16" i="2" s="1"/>
  <c r="C17" i="2" a="1"/>
  <c r="C17" i="2" s="1"/>
  <c r="C18" i="2" a="1"/>
  <c r="C18" i="2" s="1"/>
  <c r="C19" i="2" a="1"/>
  <c r="C19" i="2" s="1"/>
  <c r="C20" i="2" a="1"/>
  <c r="C20" i="2" s="1"/>
  <c r="C21" i="2" a="1"/>
  <c r="C21" i="2" s="1"/>
  <c r="C22" i="2" a="1"/>
  <c r="C22" i="2" s="1"/>
  <c r="C23" i="2" a="1"/>
  <c r="C23" i="2" s="1"/>
  <c r="C24" i="2" a="1"/>
  <c r="C24" i="2" s="1"/>
  <c r="C25" i="2" a="1"/>
  <c r="C25" i="2" s="1"/>
  <c r="C26" i="2" a="1"/>
  <c r="C26" i="2" s="1"/>
  <c r="C27" i="2" a="1"/>
  <c r="C27" i="2" s="1"/>
  <c r="C28" i="2" a="1"/>
  <c r="C28" i="2" s="1"/>
  <c r="C29" i="2" a="1"/>
  <c r="C29" i="2" s="1"/>
  <c r="C30" i="2" a="1"/>
  <c r="C30" i="2" s="1"/>
  <c r="C31" i="2" a="1"/>
  <c r="C31" i="2" s="1"/>
  <c r="C32" i="2" a="1"/>
  <c r="C32" i="2" s="1"/>
  <c r="C33" i="2" a="1"/>
  <c r="C33" i="2" s="1"/>
  <c r="C34" i="2" a="1"/>
  <c r="C34" i="2" s="1"/>
  <c r="C35" i="2" a="1"/>
  <c r="C35" i="2" s="1"/>
  <c r="C36" i="2" a="1"/>
  <c r="C36" i="2" s="1"/>
  <c r="C37" i="2" a="1"/>
  <c r="C37" i="2" s="1"/>
  <c r="C38" i="2" a="1"/>
  <c r="C38" i="2" s="1"/>
  <c r="C39" i="2" a="1"/>
  <c r="C39" i="2" s="1"/>
  <c r="C40" i="2" a="1"/>
  <c r="C40" i="2" s="1"/>
  <c r="C41" i="2" a="1"/>
  <c r="C41" i="2" s="1"/>
  <c r="C42" i="2" a="1"/>
  <c r="C42" i="2" s="1"/>
  <c r="C43" i="2" a="1"/>
  <c r="C43" i="2" s="1"/>
  <c r="C44" i="2" a="1"/>
  <c r="C44" i="2" s="1"/>
  <c r="C45" i="2" a="1"/>
  <c r="C45" i="2" s="1"/>
  <c r="C46" i="2" a="1"/>
  <c r="C46" i="2" s="1"/>
  <c r="C47" i="2" a="1"/>
  <c r="C47" i="2" s="1"/>
  <c r="C48" i="2" a="1"/>
  <c r="C48" i="2" s="1"/>
  <c r="C49" i="2" a="1"/>
  <c r="C49" i="2" s="1"/>
  <c r="C50" i="2" a="1"/>
  <c r="C50" i="2" s="1"/>
  <c r="C51" i="2" a="1"/>
  <c r="C51" i="2" s="1"/>
  <c r="C52" i="2" a="1"/>
  <c r="C52" i="2" s="1"/>
  <c r="C53" i="2" a="1"/>
  <c r="C53" i="2" s="1"/>
  <c r="C54" i="2" a="1"/>
  <c r="C54" i="2" s="1"/>
  <c r="C55" i="2" a="1"/>
  <c r="C55" i="2" s="1"/>
  <c r="C56" i="2" a="1"/>
  <c r="C56" i="2" s="1"/>
  <c r="C57" i="2" a="1"/>
  <c r="C57" i="2" s="1"/>
  <c r="C58" i="2" a="1"/>
  <c r="C58" i="2" s="1"/>
  <c r="C59" i="2" a="1"/>
  <c r="C59" i="2" s="1"/>
  <c r="C60" i="2" a="1"/>
  <c r="C60" i="2" s="1"/>
  <c r="C61" i="2" a="1"/>
  <c r="C61" i="2" s="1"/>
  <c r="C62" i="2" a="1"/>
  <c r="C62" i="2" s="1"/>
  <c r="C63" i="2" a="1"/>
  <c r="C63" i="2" s="1"/>
  <c r="C64" i="2" a="1"/>
  <c r="C64" i="2" s="1"/>
  <c r="C65" i="2" a="1"/>
  <c r="C65" i="2" s="1"/>
  <c r="C66" i="2" a="1"/>
  <c r="C66" i="2" s="1"/>
  <c r="C67" i="2" a="1"/>
  <c r="C67" i="2" s="1"/>
  <c r="C68" i="2" a="1"/>
  <c r="C68" i="2" s="1"/>
  <c r="C69" i="2" a="1"/>
  <c r="C69" i="2" s="1"/>
  <c r="C70" i="2" a="1"/>
  <c r="C70" i="2" s="1"/>
  <c r="C71" i="2" a="1"/>
  <c r="C71" i="2" s="1"/>
  <c r="C72" i="2" a="1"/>
  <c r="C72" i="2" s="1"/>
  <c r="C73" i="2" a="1"/>
  <c r="C73" i="2" s="1"/>
  <c r="C74" i="2" a="1"/>
  <c r="C74" i="2" s="1"/>
  <c r="C75" i="2" a="1"/>
  <c r="C75" i="2" s="1"/>
  <c r="C76" i="2" a="1"/>
  <c r="C76" i="2" s="1"/>
  <c r="C77" i="2" a="1"/>
  <c r="C77" i="2" s="1"/>
  <c r="C78" i="2" a="1"/>
  <c r="C78" i="2" s="1"/>
  <c r="C79" i="2" a="1"/>
  <c r="C79" i="2" s="1"/>
  <c r="C80" i="2" a="1"/>
  <c r="C80" i="2" s="1"/>
  <c r="C81" i="2" a="1"/>
  <c r="C81" i="2" s="1"/>
  <c r="C82" i="2" a="1"/>
  <c r="C82" i="2" s="1"/>
  <c r="C83" i="2" a="1"/>
  <c r="C83" i="2" s="1"/>
  <c r="C84" i="2" a="1"/>
  <c r="C84" i="2" s="1"/>
  <c r="C85" i="2" a="1"/>
  <c r="C85" i="2" s="1"/>
  <c r="C86" i="2" a="1"/>
  <c r="C86" i="2" s="1"/>
  <c r="C87" i="2" a="1"/>
  <c r="C87" i="2" s="1"/>
  <c r="C88" i="2" a="1"/>
  <c r="C88" i="2" s="1"/>
  <c r="C89" i="2" a="1"/>
  <c r="C89" i="2" s="1"/>
  <c r="C90" i="2" a="1"/>
  <c r="C90" i="2" s="1"/>
  <c r="C91" i="2" a="1"/>
  <c r="C91" i="2" s="1"/>
  <c r="C92" i="2" a="1"/>
  <c r="C92" i="2" s="1"/>
  <c r="C93" i="2" a="1"/>
  <c r="C93" i="2" s="1"/>
  <c r="C94" i="2" a="1"/>
  <c r="C94" i="2" s="1"/>
  <c r="C95" i="2" a="1"/>
  <c r="C95" i="2" s="1"/>
  <c r="C96" i="2" a="1"/>
  <c r="C96" i="2" s="1"/>
  <c r="C97" i="2" a="1"/>
  <c r="C97" i="2" s="1"/>
  <c r="C98" i="2" a="1"/>
  <c r="C98" i="2" s="1"/>
  <c r="C99" i="2" a="1"/>
  <c r="C99" i="2" s="1"/>
  <c r="C100" i="2" a="1"/>
  <c r="C100" i="2" s="1"/>
  <c r="C101" i="2" a="1"/>
  <c r="C101" i="2" s="1"/>
  <c r="C102" i="2" a="1"/>
  <c r="C102" i="2" s="1"/>
  <c r="C103" i="2" a="1"/>
  <c r="C103" i="2" s="1"/>
  <c r="C104" i="2" a="1"/>
  <c r="C104" i="2" s="1"/>
  <c r="C105" i="2" a="1"/>
  <c r="C105" i="2" s="1"/>
  <c r="C106" i="2" a="1"/>
  <c r="C106" i="2" s="1"/>
  <c r="C107" i="2" a="1"/>
  <c r="C107" i="2" s="1"/>
  <c r="C108" i="2" a="1"/>
  <c r="C108" i="2" s="1"/>
  <c r="C109" i="2" a="1"/>
  <c r="C109" i="2" s="1"/>
  <c r="C110" i="2" a="1"/>
  <c r="C110" i="2" s="1"/>
  <c r="C111" i="2" a="1"/>
  <c r="C111" i="2" s="1"/>
  <c r="C112" i="2" a="1"/>
  <c r="C112" i="2" s="1"/>
  <c r="C113" i="2" a="1"/>
  <c r="C113" i="2" s="1"/>
  <c r="C114" i="2" a="1"/>
  <c r="C114" i="2" s="1"/>
  <c r="C115" i="2" a="1"/>
  <c r="C115" i="2" s="1"/>
  <c r="C116" i="2" a="1"/>
  <c r="C116" i="2" s="1"/>
  <c r="C117" i="2" a="1"/>
  <c r="C117" i="2" s="1"/>
  <c r="C118" i="2" a="1"/>
  <c r="C118" i="2" s="1"/>
  <c r="C119" i="2" a="1"/>
  <c r="C119" i="2" s="1"/>
  <c r="C120" i="2" a="1"/>
  <c r="C120" i="2" s="1"/>
  <c r="C121" i="2" a="1"/>
  <c r="C121" i="2" s="1"/>
  <c r="C122" i="2" a="1"/>
  <c r="C122" i="2" s="1"/>
  <c r="C123" i="2" a="1"/>
  <c r="C123" i="2" s="1"/>
  <c r="C124" i="2" a="1"/>
  <c r="C124" i="2" s="1"/>
  <c r="C125" i="2" a="1"/>
  <c r="C125" i="2" s="1"/>
  <c r="C126" i="2" a="1"/>
  <c r="C126" i="2" s="1"/>
  <c r="C127" i="2" a="1"/>
  <c r="C127" i="2" s="1"/>
  <c r="C128" i="2" a="1"/>
  <c r="C128" i="2" s="1"/>
  <c r="C129" i="2" a="1"/>
  <c r="C129" i="2" s="1"/>
  <c r="C130" i="2" a="1"/>
  <c r="C130" i="2" s="1"/>
  <c r="C131" i="2" a="1"/>
  <c r="C131" i="2" s="1"/>
  <c r="C132" i="2" a="1"/>
  <c r="C132" i="2" s="1"/>
  <c r="C133" i="2" a="1"/>
  <c r="C133" i="2" s="1"/>
  <c r="C134" i="2" a="1"/>
  <c r="C134" i="2" s="1"/>
  <c r="C135" i="2" a="1"/>
  <c r="C135" i="2" s="1"/>
  <c r="C136" i="2" a="1"/>
  <c r="C136" i="2" s="1"/>
  <c r="C137" i="2" a="1"/>
  <c r="C137" i="2" s="1"/>
  <c r="C138" i="2" a="1"/>
  <c r="C138" i="2" s="1"/>
  <c r="C139" i="2" a="1"/>
  <c r="C139" i="2" s="1"/>
  <c r="C140" i="2" a="1"/>
  <c r="C140" i="2" s="1"/>
  <c r="C141" i="2" a="1"/>
  <c r="C141" i="2" s="1"/>
  <c r="C142" i="2" a="1"/>
  <c r="C142" i="2" s="1"/>
  <c r="C143" i="2" a="1"/>
  <c r="C143" i="2" s="1"/>
  <c r="C144" i="2" a="1"/>
  <c r="C144" i="2" s="1"/>
  <c r="C145" i="2" a="1"/>
  <c r="C145" i="2" s="1"/>
  <c r="C146" i="2" a="1"/>
  <c r="C146" i="2" s="1"/>
  <c r="C147" i="2" a="1"/>
  <c r="C147" i="2" s="1"/>
  <c r="C148" i="2" a="1"/>
  <c r="C148" i="2" s="1"/>
  <c r="C149" i="2" a="1"/>
  <c r="C149" i="2" s="1"/>
  <c r="C150" i="2" a="1"/>
  <c r="C150" i="2" s="1"/>
  <c r="C151" i="2" a="1"/>
  <c r="C151" i="2" s="1"/>
  <c r="J2" i="2"/>
  <c r="E26" i="1" s="1"/>
  <c r="D63" i="2" l="1" a="1"/>
  <c r="D63" i="2" s="1"/>
  <c r="D64" i="2" a="1"/>
  <c r="D64" i="2" s="1"/>
  <c r="D65" i="2" a="1"/>
  <c r="D65" i="2" s="1"/>
  <c r="D66" i="2" a="1"/>
  <c r="D66" i="2" s="1"/>
  <c r="D67" i="2" a="1"/>
  <c r="D67" i="2" s="1"/>
  <c r="D68" i="2" a="1"/>
  <c r="D68" i="2" s="1"/>
  <c r="D69" i="2" a="1"/>
  <c r="D69" i="2" s="1"/>
  <c r="D70" i="2" a="1"/>
  <c r="D70" i="2" s="1"/>
  <c r="D71" i="2" a="1"/>
  <c r="D71" i="2" s="1"/>
  <c r="D72" i="2" a="1"/>
  <c r="D72" i="2" s="1"/>
  <c r="D73" i="2" a="1"/>
  <c r="D73" i="2" s="1"/>
  <c r="D74" i="2" a="1"/>
  <c r="D74" i="2" s="1"/>
  <c r="D75" i="2" a="1"/>
  <c r="D75" i="2" s="1"/>
  <c r="D76" i="2" a="1"/>
  <c r="D76" i="2" s="1"/>
  <c r="D77" i="2" a="1"/>
  <c r="D77" i="2" s="1"/>
  <c r="D78" i="2" a="1"/>
  <c r="D78" i="2" s="1"/>
  <c r="D79" i="2" a="1"/>
  <c r="D79" i="2" s="1"/>
  <c r="D80" i="2" a="1"/>
  <c r="D80" i="2" s="1"/>
  <c r="D81" i="2" a="1"/>
  <c r="D81" i="2" s="1"/>
  <c r="D82" i="2" a="1"/>
  <c r="D82" i="2" s="1"/>
  <c r="D83" i="2" a="1"/>
  <c r="D83" i="2" s="1"/>
  <c r="D84" i="2" a="1"/>
  <c r="D84" i="2" s="1"/>
  <c r="D85" i="2" a="1"/>
  <c r="D85" i="2" s="1"/>
  <c r="D86" i="2" a="1"/>
  <c r="D86" i="2" s="1"/>
  <c r="D87" i="2" a="1"/>
  <c r="D87" i="2" s="1"/>
  <c r="D88" i="2" a="1"/>
  <c r="D88" i="2" s="1"/>
  <c r="D89" i="2" a="1"/>
  <c r="D89" i="2" s="1"/>
  <c r="D90" i="2" a="1"/>
  <c r="D90" i="2" s="1"/>
  <c r="D91" i="2" a="1"/>
  <c r="D91" i="2" s="1"/>
  <c r="D92" i="2" a="1"/>
  <c r="D92" i="2" s="1"/>
  <c r="D93" i="2" a="1"/>
  <c r="D93" i="2" s="1"/>
  <c r="D94" i="2" a="1"/>
  <c r="D94" i="2" s="1"/>
  <c r="D95" i="2" a="1"/>
  <c r="D95" i="2" s="1"/>
  <c r="D96" i="2" a="1"/>
  <c r="D96" i="2" s="1"/>
  <c r="D97" i="2" a="1"/>
  <c r="D97" i="2" s="1"/>
  <c r="D98" i="2" a="1"/>
  <c r="D98" i="2" s="1"/>
  <c r="D99" i="2" a="1"/>
  <c r="D99" i="2" s="1"/>
  <c r="D100" i="2" a="1"/>
  <c r="D100" i="2" s="1"/>
  <c r="D101" i="2" a="1"/>
  <c r="D101" i="2" s="1"/>
  <c r="D102" i="2" a="1"/>
  <c r="D102" i="2" s="1"/>
  <c r="D103" i="2" a="1"/>
  <c r="D103" i="2" s="1"/>
  <c r="D104" i="2" a="1"/>
  <c r="D104" i="2" s="1"/>
  <c r="D105" i="2" a="1"/>
  <c r="D105" i="2" s="1"/>
  <c r="D106" i="2" a="1"/>
  <c r="D106" i="2" s="1"/>
  <c r="D107" i="2" a="1"/>
  <c r="D107" i="2" s="1"/>
  <c r="D108" i="2" a="1"/>
  <c r="D108" i="2" s="1"/>
  <c r="D109" i="2" a="1"/>
  <c r="D109" i="2" s="1"/>
  <c r="D110" i="2" a="1"/>
  <c r="D110" i="2" s="1"/>
  <c r="D111" i="2" a="1"/>
  <c r="D111" i="2" s="1"/>
  <c r="D112" i="2" a="1"/>
  <c r="D112" i="2" s="1"/>
  <c r="D113" i="2" a="1"/>
  <c r="D113" i="2" s="1"/>
  <c r="D114" i="2" a="1"/>
  <c r="D114" i="2" s="1"/>
  <c r="D115" i="2" a="1"/>
  <c r="D115" i="2" s="1"/>
  <c r="D116" i="2" a="1"/>
  <c r="D116" i="2" s="1"/>
  <c r="D117" i="2" a="1"/>
  <c r="D117" i="2" s="1"/>
  <c r="D118" i="2" a="1"/>
  <c r="D118" i="2" s="1"/>
  <c r="D119" i="2" a="1"/>
  <c r="D119" i="2" s="1"/>
  <c r="D120" i="2" a="1"/>
  <c r="D120" i="2" s="1"/>
  <c r="D121" i="2" a="1"/>
  <c r="D121" i="2" s="1"/>
  <c r="D122" i="2" a="1"/>
  <c r="D122" i="2" s="1"/>
  <c r="D123" i="2" a="1"/>
  <c r="D123" i="2" s="1"/>
  <c r="D124" i="2" a="1"/>
  <c r="D124" i="2" s="1"/>
  <c r="D125" i="2" a="1"/>
  <c r="D125" i="2" s="1"/>
  <c r="D126" i="2" a="1"/>
  <c r="D126" i="2" s="1"/>
  <c r="D127" i="2" a="1"/>
  <c r="D127" i="2" s="1"/>
  <c r="D128" i="2" a="1"/>
  <c r="D128" i="2" s="1"/>
  <c r="D129" i="2" a="1"/>
  <c r="D129" i="2" s="1"/>
  <c r="D130" i="2" a="1"/>
  <c r="D130" i="2" s="1"/>
  <c r="D131" i="2" a="1"/>
  <c r="D131" i="2" s="1"/>
  <c r="D132" i="2" a="1"/>
  <c r="D132" i="2" s="1"/>
  <c r="D133" i="2" a="1"/>
  <c r="D133" i="2" s="1"/>
  <c r="D134" i="2" a="1"/>
  <c r="D134" i="2" s="1"/>
  <c r="D135" i="2" a="1"/>
  <c r="D135" i="2" s="1"/>
  <c r="D136" i="2" a="1"/>
  <c r="D136" i="2" s="1"/>
  <c r="D137" i="2" a="1"/>
  <c r="D137" i="2" s="1"/>
  <c r="D138" i="2" a="1"/>
  <c r="D138" i="2" s="1"/>
  <c r="D139" i="2" a="1"/>
  <c r="D139" i="2" s="1"/>
  <c r="D140" i="2" a="1"/>
  <c r="D140" i="2" s="1"/>
  <c r="D141" i="2" a="1"/>
  <c r="D141" i="2" s="1"/>
  <c r="D142" i="2" a="1"/>
  <c r="D142" i="2" s="1"/>
  <c r="D143" i="2" a="1"/>
  <c r="D143" i="2" s="1"/>
  <c r="D144" i="2" a="1"/>
  <c r="D144" i="2" s="1"/>
  <c r="D145" i="2" a="1"/>
  <c r="D145" i="2" s="1"/>
  <c r="D146" i="2" a="1"/>
  <c r="D146" i="2" s="1"/>
  <c r="D147" i="2" a="1"/>
  <c r="D147" i="2" s="1"/>
  <c r="D148" i="2" a="1"/>
  <c r="D148" i="2" s="1"/>
  <c r="D149" i="2" a="1"/>
  <c r="D149" i="2" s="1"/>
  <c r="D150" i="2" a="1"/>
  <c r="D150" i="2" s="1"/>
  <c r="D151" i="2" a="1"/>
  <c r="D151" i="2" s="1"/>
  <c r="E63" i="2" a="1"/>
  <c r="E63" i="2" s="1"/>
  <c r="E64" i="2" a="1"/>
  <c r="E64" i="2" s="1"/>
  <c r="E65" i="2" a="1"/>
  <c r="E65" i="2" s="1"/>
  <c r="E66" i="2" a="1"/>
  <c r="E66" i="2" s="1"/>
  <c r="E67" i="2" a="1"/>
  <c r="E67" i="2" s="1"/>
  <c r="E68" i="2" a="1"/>
  <c r="E68" i="2" s="1"/>
  <c r="E69" i="2" a="1"/>
  <c r="E69" i="2" s="1"/>
  <c r="E70" i="2" a="1"/>
  <c r="E70" i="2" s="1"/>
  <c r="E71" i="2" a="1"/>
  <c r="E71" i="2" s="1"/>
  <c r="E72" i="2" a="1"/>
  <c r="E72" i="2" s="1"/>
  <c r="E73" i="2" a="1"/>
  <c r="E73" i="2" s="1"/>
  <c r="E74" i="2" a="1"/>
  <c r="E74" i="2" s="1"/>
  <c r="E75" i="2" a="1"/>
  <c r="E75" i="2" s="1"/>
  <c r="E76" i="2" a="1"/>
  <c r="E76" i="2" s="1"/>
  <c r="E77" i="2" a="1"/>
  <c r="E77" i="2" s="1"/>
  <c r="E78" i="2" a="1"/>
  <c r="E78" i="2" s="1"/>
  <c r="E79" i="2" a="1"/>
  <c r="E79" i="2" s="1"/>
  <c r="E80" i="2" a="1"/>
  <c r="E80" i="2" s="1"/>
  <c r="E81" i="2" a="1"/>
  <c r="E81" i="2" s="1"/>
  <c r="E82" i="2" a="1"/>
  <c r="E82" i="2" s="1"/>
  <c r="E83" i="2" a="1"/>
  <c r="E83" i="2" s="1"/>
  <c r="E84" i="2" a="1"/>
  <c r="E84" i="2" s="1"/>
  <c r="E85" i="2" a="1"/>
  <c r="E85" i="2" s="1"/>
  <c r="E86" i="2" a="1"/>
  <c r="E86" i="2" s="1"/>
  <c r="E87" i="2" a="1"/>
  <c r="E87" i="2" s="1"/>
  <c r="E88" i="2" a="1"/>
  <c r="E88" i="2" s="1"/>
  <c r="E89" i="2" a="1"/>
  <c r="E89" i="2" s="1"/>
  <c r="E90" i="2" a="1"/>
  <c r="E90" i="2" s="1"/>
  <c r="E91" i="2" a="1"/>
  <c r="E91" i="2" s="1"/>
  <c r="E92" i="2" a="1"/>
  <c r="E92" i="2" s="1"/>
  <c r="E93" i="2" a="1"/>
  <c r="E93" i="2" s="1"/>
  <c r="E94" i="2" a="1"/>
  <c r="E94" i="2" s="1"/>
  <c r="E95" i="2" a="1"/>
  <c r="E95" i="2" s="1"/>
  <c r="E96" i="2" a="1"/>
  <c r="E96" i="2" s="1"/>
  <c r="E97" i="2" a="1"/>
  <c r="E97" i="2" s="1"/>
  <c r="E98" i="2" a="1"/>
  <c r="E98" i="2" s="1"/>
  <c r="E99" i="2" a="1"/>
  <c r="E99" i="2" s="1"/>
  <c r="E100" i="2" a="1"/>
  <c r="E100" i="2" s="1"/>
  <c r="E101" i="2" a="1"/>
  <c r="E101" i="2" s="1"/>
  <c r="E102" i="2" a="1"/>
  <c r="E102" i="2" s="1"/>
  <c r="E103" i="2" a="1"/>
  <c r="E103" i="2" s="1"/>
  <c r="E104" i="2" a="1"/>
  <c r="E104" i="2" s="1"/>
  <c r="E105" i="2" a="1"/>
  <c r="E105" i="2" s="1"/>
  <c r="E106" i="2" a="1"/>
  <c r="E106" i="2" s="1"/>
  <c r="E107" i="2" a="1"/>
  <c r="E107" i="2" s="1"/>
  <c r="E108" i="2" a="1"/>
  <c r="E108" i="2" s="1"/>
  <c r="E109" i="2" a="1"/>
  <c r="E109" i="2" s="1"/>
  <c r="E110" i="2" a="1"/>
  <c r="E110" i="2" s="1"/>
  <c r="E111" i="2" a="1"/>
  <c r="E111" i="2" s="1"/>
  <c r="E112" i="2" a="1"/>
  <c r="E112" i="2" s="1"/>
  <c r="E113" i="2" a="1"/>
  <c r="E113" i="2" s="1"/>
  <c r="E114" i="2" a="1"/>
  <c r="E114" i="2" s="1"/>
  <c r="E115" i="2" a="1"/>
  <c r="E115" i="2" s="1"/>
  <c r="E116" i="2" a="1"/>
  <c r="E116" i="2" s="1"/>
  <c r="E117" i="2" a="1"/>
  <c r="E117" i="2" s="1"/>
  <c r="E118" i="2" a="1"/>
  <c r="E118" i="2" s="1"/>
  <c r="E119" i="2" a="1"/>
  <c r="E119" i="2" s="1"/>
  <c r="E120" i="2" a="1"/>
  <c r="E120" i="2" s="1"/>
  <c r="E121" i="2" a="1"/>
  <c r="E121" i="2" s="1"/>
  <c r="E122" i="2" a="1"/>
  <c r="E122" i="2" s="1"/>
  <c r="E123" i="2" a="1"/>
  <c r="E123" i="2" s="1"/>
  <c r="E124" i="2" a="1"/>
  <c r="E124" i="2" s="1"/>
  <c r="E125" i="2" a="1"/>
  <c r="E125" i="2" s="1"/>
  <c r="E126" i="2" a="1"/>
  <c r="E126" i="2" s="1"/>
  <c r="E127" i="2" a="1"/>
  <c r="E127" i="2" s="1"/>
  <c r="E128" i="2" a="1"/>
  <c r="E128" i="2" s="1"/>
  <c r="E129" i="2" a="1"/>
  <c r="E129" i="2" s="1"/>
  <c r="E130" i="2" a="1"/>
  <c r="E130" i="2" s="1"/>
  <c r="E131" i="2" a="1"/>
  <c r="E131" i="2" s="1"/>
  <c r="E132" i="2" a="1"/>
  <c r="E132" i="2" s="1"/>
  <c r="E133" i="2" a="1"/>
  <c r="E133" i="2" s="1"/>
  <c r="E134" i="2" a="1"/>
  <c r="E134" i="2" s="1"/>
  <c r="E135" i="2" a="1"/>
  <c r="E135" i="2" s="1"/>
  <c r="E136" i="2" a="1"/>
  <c r="E136" i="2" s="1"/>
  <c r="E137" i="2" a="1"/>
  <c r="E137" i="2" s="1"/>
  <c r="E138" i="2" a="1"/>
  <c r="E138" i="2" s="1"/>
  <c r="E139" i="2" a="1"/>
  <c r="E139" i="2" s="1"/>
  <c r="E140" i="2" a="1"/>
  <c r="E140" i="2" s="1"/>
  <c r="E141" i="2" a="1"/>
  <c r="E141" i="2" s="1"/>
  <c r="E142" i="2" a="1"/>
  <c r="E142" i="2" s="1"/>
  <c r="E143" i="2" a="1"/>
  <c r="E143" i="2" s="1"/>
  <c r="E144" i="2" a="1"/>
  <c r="E144" i="2" s="1"/>
  <c r="E145" i="2" a="1"/>
  <c r="E145" i="2" s="1"/>
  <c r="E146" i="2" a="1"/>
  <c r="E146" i="2" s="1"/>
  <c r="E147" i="2" a="1"/>
  <c r="E147" i="2" s="1"/>
  <c r="E148" i="2" a="1"/>
  <c r="E148" i="2" s="1"/>
  <c r="E149" i="2" a="1"/>
  <c r="E149" i="2" s="1"/>
  <c r="E150" i="2" a="1"/>
  <c r="E150" i="2" s="1"/>
  <c r="E151" i="2" a="1"/>
  <c r="E151" i="2" s="1"/>
  <c r="J63" i="2"/>
  <c r="E21" i="1" s="1"/>
  <c r="J64" i="2"/>
  <c r="E100" i="1" s="1"/>
  <c r="J65" i="2"/>
  <c r="E11" i="1" s="1"/>
  <c r="J66" i="2"/>
  <c r="E12" i="1" s="1"/>
  <c r="J67" i="2"/>
  <c r="E144" i="1" s="1"/>
  <c r="J68" i="2"/>
  <c r="E52" i="1" s="1"/>
  <c r="J69" i="2"/>
  <c r="E19" i="1" s="1"/>
  <c r="J70" i="2"/>
  <c r="E59" i="1" s="1"/>
  <c r="J71" i="2"/>
  <c r="E99" i="1" s="1"/>
  <c r="J72" i="2"/>
  <c r="J73" i="2"/>
  <c r="E158" i="1" s="1"/>
  <c r="J74" i="2"/>
  <c r="E38" i="1" s="1"/>
  <c r="J75" i="2"/>
  <c r="E23" i="1" s="1"/>
  <c r="J76" i="2"/>
  <c r="E36" i="1" s="1"/>
  <c r="J77" i="2"/>
  <c r="E143" i="1" s="1"/>
  <c r="J78" i="2"/>
  <c r="E31" i="1" s="1"/>
  <c r="J79" i="2"/>
  <c r="E131" i="1" s="1"/>
  <c r="J80" i="2"/>
  <c r="E58" i="1" s="1"/>
  <c r="J81" i="2"/>
  <c r="E7" i="1" s="1"/>
  <c r="J82" i="2"/>
  <c r="E50" i="1" s="1"/>
  <c r="J83" i="2"/>
  <c r="E137" i="1" s="1"/>
  <c r="J84" i="2"/>
  <c r="E115" i="1" s="1"/>
  <c r="J85" i="2"/>
  <c r="E135" i="1" s="1"/>
  <c r="J86" i="2"/>
  <c r="E117" i="1" s="1"/>
  <c r="J87" i="2"/>
  <c r="E87" i="1" s="1"/>
  <c r="J88" i="2"/>
  <c r="E94" i="1" s="1"/>
  <c r="J89" i="2"/>
  <c r="E96" i="1" s="1"/>
  <c r="J90" i="2"/>
  <c r="E148" i="1" s="1"/>
  <c r="J91" i="2"/>
  <c r="E98" i="1" s="1"/>
  <c r="J92" i="2"/>
  <c r="E116" i="1" s="1"/>
  <c r="J93" i="2"/>
  <c r="E44" i="1" s="1"/>
  <c r="J94" i="2"/>
  <c r="E127" i="1" s="1"/>
  <c r="J95" i="2"/>
  <c r="E151" i="1" s="1"/>
  <c r="J96" i="2"/>
  <c r="E156" i="1" s="1"/>
  <c r="J97" i="2"/>
  <c r="E4" i="1" s="1"/>
  <c r="J98" i="2"/>
  <c r="E37" i="1" s="1"/>
  <c r="J99" i="2"/>
  <c r="E102" i="1" s="1"/>
  <c r="J100" i="2"/>
  <c r="E130" i="1" s="1"/>
  <c r="J101" i="2"/>
  <c r="E48" i="1" s="1"/>
  <c r="J102" i="2"/>
  <c r="E103" i="1" s="1"/>
  <c r="J103" i="2"/>
  <c r="E77" i="1" s="1"/>
  <c r="J104" i="2"/>
  <c r="E71" i="1" s="1"/>
  <c r="J105" i="2"/>
  <c r="E132" i="1" s="1"/>
  <c r="J106" i="2"/>
  <c r="E29" i="1" s="1"/>
  <c r="J107" i="2"/>
  <c r="E39" i="1" s="1"/>
  <c r="J108" i="2"/>
  <c r="E25" i="1" s="1"/>
  <c r="J109" i="2"/>
  <c r="E121" i="1" s="1"/>
  <c r="J110" i="2"/>
  <c r="E17" i="1" s="1"/>
  <c r="J111" i="2"/>
  <c r="E42" i="1" s="1"/>
  <c r="J112" i="2"/>
  <c r="E106" i="1" s="1"/>
  <c r="J113" i="2"/>
  <c r="E88" i="1" s="1"/>
  <c r="J114" i="2"/>
  <c r="E13" i="1" s="1"/>
  <c r="J115" i="2"/>
  <c r="E90" i="1" s="1"/>
  <c r="J116" i="2"/>
  <c r="E101" i="1" s="1"/>
  <c r="J117" i="2"/>
  <c r="E126" i="1" s="1"/>
  <c r="J118" i="2"/>
  <c r="E22" i="1" s="1"/>
  <c r="J119" i="2"/>
  <c r="E128" i="1" s="1"/>
  <c r="J120" i="2"/>
  <c r="E8" i="1" s="1"/>
  <c r="J121" i="2"/>
  <c r="E16" i="1" s="1"/>
  <c r="J122" i="2"/>
  <c r="E67" i="1" s="1"/>
  <c r="J123" i="2"/>
  <c r="E154" i="1" s="1"/>
  <c r="J124" i="2"/>
  <c r="E123" i="1" s="1"/>
  <c r="J125" i="2"/>
  <c r="E109" i="1" s="1"/>
  <c r="J126" i="2"/>
  <c r="E5" i="1" s="1"/>
  <c r="J127" i="2"/>
  <c r="E124" i="1" s="1"/>
  <c r="J128" i="2"/>
  <c r="E84" i="1" s="1"/>
  <c r="J129" i="2"/>
  <c r="E34" i="1" s="1"/>
  <c r="J130" i="2"/>
  <c r="E60" i="1" s="1"/>
  <c r="J131" i="2"/>
  <c r="E64" i="1" s="1"/>
  <c r="J132" i="2"/>
  <c r="E146" i="1" s="1"/>
  <c r="J133" i="2"/>
  <c r="E125" i="1" s="1"/>
  <c r="J134" i="2"/>
  <c r="E72" i="1" s="1"/>
  <c r="J135" i="2"/>
  <c r="E57" i="1" s="1"/>
  <c r="J136" i="2"/>
  <c r="E152" i="1" s="1"/>
  <c r="J137" i="2"/>
  <c r="E6" i="1" s="1"/>
  <c r="J138" i="2"/>
  <c r="E81" i="1" s="1"/>
  <c r="J139" i="2"/>
  <c r="E122" i="1" s="1"/>
  <c r="J140" i="2"/>
  <c r="E15" i="1" s="1"/>
  <c r="J141" i="2"/>
  <c r="E54" i="1" s="1"/>
  <c r="J142" i="2"/>
  <c r="E153" i="1" s="1"/>
  <c r="J143" i="2"/>
  <c r="E113" i="1" s="1"/>
  <c r="J144" i="2"/>
  <c r="E24" i="1" s="1"/>
  <c r="J145" i="2"/>
  <c r="E75" i="1" s="1"/>
  <c r="J146" i="2"/>
  <c r="E66" i="1" s="1"/>
  <c r="J147" i="2"/>
  <c r="E45" i="1" s="1"/>
  <c r="J148" i="2"/>
  <c r="E73" i="1" s="1"/>
  <c r="J149" i="2"/>
  <c r="E53" i="1" s="1"/>
  <c r="J150" i="2"/>
  <c r="E68" i="1" s="1"/>
  <c r="J151" i="2"/>
  <c r="E92" i="1" s="1"/>
  <c r="E2" i="2" a="1"/>
  <c r="E2" i="2" s="1"/>
  <c r="E3" i="2" a="1"/>
  <c r="E3" i="2" s="1"/>
  <c r="E4" i="2" a="1"/>
  <c r="E4" i="2" s="1"/>
  <c r="E5" i="2" a="1"/>
  <c r="E5" i="2" s="1"/>
  <c r="E6" i="2" a="1"/>
  <c r="E6" i="2" s="1"/>
  <c r="E7" i="2" a="1"/>
  <c r="E7" i="2" s="1"/>
  <c r="E8" i="2" a="1"/>
  <c r="E8" i="2" s="1"/>
  <c r="E9" i="2" a="1"/>
  <c r="E9" i="2" s="1"/>
  <c r="E10" i="2" a="1"/>
  <c r="E10" i="2" s="1"/>
  <c r="E11" i="2" a="1"/>
  <c r="E11" i="2" s="1"/>
  <c r="E12" i="2" a="1"/>
  <c r="E12" i="2" s="1"/>
  <c r="E13" i="2" a="1"/>
  <c r="E13" i="2" s="1"/>
  <c r="E14" i="2" a="1"/>
  <c r="E14" i="2" s="1"/>
  <c r="E15" i="2" a="1"/>
  <c r="E15" i="2" s="1"/>
  <c r="E16" i="2" a="1"/>
  <c r="E16" i="2" s="1"/>
  <c r="E17" i="2" a="1"/>
  <c r="E17" i="2" s="1"/>
  <c r="E18" i="2" a="1"/>
  <c r="E18" i="2" s="1"/>
  <c r="E19" i="2" a="1"/>
  <c r="E19" i="2" s="1"/>
  <c r="E20" i="2" a="1"/>
  <c r="E20" i="2" s="1"/>
  <c r="E21" i="2" a="1"/>
  <c r="E21" i="2" s="1"/>
  <c r="E22" i="2" a="1"/>
  <c r="E22" i="2" s="1"/>
  <c r="E23" i="2" a="1"/>
  <c r="E23" i="2" s="1"/>
  <c r="E24" i="2" a="1"/>
  <c r="E24" i="2" s="1"/>
  <c r="E25" i="2" a="1"/>
  <c r="E25" i="2" s="1"/>
  <c r="E26" i="2" a="1"/>
  <c r="E26" i="2" s="1"/>
  <c r="E27" i="2" a="1"/>
  <c r="E27" i="2" s="1"/>
  <c r="E28" i="2" a="1"/>
  <c r="E28" i="2" s="1"/>
  <c r="E29" i="2" a="1"/>
  <c r="E29" i="2" s="1"/>
  <c r="E30" i="2" a="1"/>
  <c r="E30" i="2" s="1"/>
  <c r="E31" i="2" a="1"/>
  <c r="E31" i="2" s="1"/>
  <c r="E32" i="2" a="1"/>
  <c r="E32" i="2" s="1"/>
  <c r="E33" i="2" a="1"/>
  <c r="E33" i="2" s="1"/>
  <c r="E34" i="2" a="1"/>
  <c r="E34" i="2" s="1"/>
  <c r="E35" i="2" a="1"/>
  <c r="E35" i="2" s="1"/>
  <c r="E36" i="2" a="1"/>
  <c r="E36" i="2" s="1"/>
  <c r="E37" i="2" a="1"/>
  <c r="E37" i="2" s="1"/>
  <c r="E38" i="2" a="1"/>
  <c r="E38" i="2" s="1"/>
  <c r="E39" i="2" a="1"/>
  <c r="E39" i="2" s="1"/>
  <c r="E40" i="2" a="1"/>
  <c r="E40" i="2" s="1"/>
  <c r="E41" i="2" a="1"/>
  <c r="E41" i="2" s="1"/>
  <c r="E42" i="2" a="1"/>
  <c r="E42" i="2" s="1"/>
  <c r="E43" i="2" a="1"/>
  <c r="E43" i="2" s="1"/>
  <c r="E44" i="2" a="1"/>
  <c r="E44" i="2" s="1"/>
  <c r="E45" i="2" a="1"/>
  <c r="E45" i="2" s="1"/>
  <c r="E46" i="2" a="1"/>
  <c r="E46" i="2" s="1"/>
  <c r="E47" i="2" a="1"/>
  <c r="E47" i="2" s="1"/>
  <c r="E48" i="2" a="1"/>
  <c r="E48" i="2" s="1"/>
  <c r="E49" i="2" a="1"/>
  <c r="E49" i="2" s="1"/>
  <c r="E50" i="2" a="1"/>
  <c r="E50" i="2" s="1"/>
  <c r="E51" i="2" a="1"/>
  <c r="E51" i="2" s="1"/>
  <c r="E52" i="2" a="1"/>
  <c r="E52" i="2" s="1"/>
  <c r="E53" i="2" a="1"/>
  <c r="E53" i="2" s="1"/>
  <c r="E54" i="2" a="1"/>
  <c r="E54" i="2" s="1"/>
  <c r="E55" i="2" a="1"/>
  <c r="E55" i="2" s="1"/>
  <c r="E56" i="2" a="1"/>
  <c r="E56" i="2" s="1"/>
  <c r="E57" i="2" a="1"/>
  <c r="E57" i="2" s="1"/>
  <c r="E58" i="2" a="1"/>
  <c r="E58" i="2" s="1"/>
  <c r="E59" i="2" a="1"/>
  <c r="E59" i="2" s="1"/>
  <c r="E60" i="2" a="1"/>
  <c r="E60" i="2" s="1"/>
  <c r="E61" i="2" a="1"/>
  <c r="E61" i="2" s="1"/>
  <c r="E62" i="2" a="1"/>
  <c r="E62" i="2" s="1"/>
  <c r="D2" i="2" a="1"/>
  <c r="D2" i="2" s="1"/>
  <c r="D3" i="2" a="1"/>
  <c r="D3" i="2" s="1"/>
  <c r="D4" i="2" a="1"/>
  <c r="D4" i="2" s="1"/>
  <c r="D5" i="2" a="1"/>
  <c r="D5" i="2" s="1"/>
  <c r="D6" i="2" a="1"/>
  <c r="D6" i="2" s="1"/>
  <c r="D7" i="2" a="1"/>
  <c r="D7" i="2" s="1"/>
  <c r="D8" i="2" a="1"/>
  <c r="D8" i="2" s="1"/>
  <c r="D9" i="2" a="1"/>
  <c r="D9" i="2" s="1"/>
  <c r="D10" i="2" a="1"/>
  <c r="D10" i="2" s="1"/>
  <c r="D11" i="2" a="1"/>
  <c r="D11" i="2" s="1"/>
  <c r="D12" i="2" a="1"/>
  <c r="D12" i="2" s="1"/>
  <c r="D13" i="2" a="1"/>
  <c r="D13" i="2" s="1"/>
  <c r="D14" i="2" a="1"/>
  <c r="D14" i="2" s="1"/>
  <c r="D15" i="2" a="1"/>
  <c r="D15" i="2" s="1"/>
  <c r="D16" i="2" a="1"/>
  <c r="D16" i="2" s="1"/>
  <c r="D17" i="2" a="1"/>
  <c r="D17" i="2" s="1"/>
  <c r="D18" i="2" a="1"/>
  <c r="D18" i="2" s="1"/>
  <c r="D19" i="2" a="1"/>
  <c r="D19" i="2" s="1"/>
  <c r="D20" i="2" a="1"/>
  <c r="D20" i="2" s="1"/>
  <c r="D21" i="2" a="1"/>
  <c r="D21" i="2" s="1"/>
  <c r="D22" i="2" a="1"/>
  <c r="D22" i="2" s="1"/>
  <c r="D23" i="2" a="1"/>
  <c r="D23" i="2" s="1"/>
  <c r="D24" i="2" a="1"/>
  <c r="D24" i="2" s="1"/>
  <c r="D25" i="2" a="1"/>
  <c r="D25" i="2" s="1"/>
  <c r="D26" i="2" a="1"/>
  <c r="D26" i="2" s="1"/>
  <c r="D27" i="2" a="1"/>
  <c r="D27" i="2" s="1"/>
  <c r="D28" i="2" a="1"/>
  <c r="D28" i="2" s="1"/>
  <c r="D29" i="2" a="1"/>
  <c r="D29" i="2" s="1"/>
  <c r="D30" i="2" a="1"/>
  <c r="D30" i="2" s="1"/>
  <c r="D31" i="2" a="1"/>
  <c r="D31" i="2" s="1"/>
  <c r="D32" i="2" a="1"/>
  <c r="D32" i="2" s="1"/>
  <c r="D33" i="2" a="1"/>
  <c r="D33" i="2" s="1"/>
  <c r="D34" i="2" a="1"/>
  <c r="D34" i="2" s="1"/>
  <c r="D35" i="2" a="1"/>
  <c r="D35" i="2" s="1"/>
  <c r="D36" i="2" a="1"/>
  <c r="D36" i="2" s="1"/>
  <c r="D37" i="2" a="1"/>
  <c r="D37" i="2" s="1"/>
  <c r="D38" i="2" a="1"/>
  <c r="D38" i="2" s="1"/>
  <c r="D39" i="2" a="1"/>
  <c r="D39" i="2" s="1"/>
  <c r="D40" i="2" a="1"/>
  <c r="D40" i="2" s="1"/>
  <c r="D41" i="2" a="1"/>
  <c r="D41" i="2" s="1"/>
  <c r="D42" i="2" a="1"/>
  <c r="D42" i="2" s="1"/>
  <c r="D43" i="2" a="1"/>
  <c r="D43" i="2" s="1"/>
  <c r="D44" i="2" a="1"/>
  <c r="D44" i="2" s="1"/>
  <c r="D45" i="2" a="1"/>
  <c r="D45" i="2" s="1"/>
  <c r="D46" i="2" a="1"/>
  <c r="D46" i="2" s="1"/>
  <c r="D47" i="2" a="1"/>
  <c r="D47" i="2" s="1"/>
  <c r="D48" i="2" a="1"/>
  <c r="D48" i="2" s="1"/>
  <c r="D49" i="2" a="1"/>
  <c r="D49" i="2" s="1"/>
  <c r="D50" i="2" a="1"/>
  <c r="D50" i="2" s="1"/>
  <c r="D51" i="2" a="1"/>
  <c r="D51" i="2" s="1"/>
  <c r="D52" i="2" a="1"/>
  <c r="D52" i="2" s="1"/>
  <c r="D53" i="2" a="1"/>
  <c r="D53" i="2" s="1"/>
  <c r="D54" i="2" a="1"/>
  <c r="D54" i="2" s="1"/>
  <c r="D55" i="2" a="1"/>
  <c r="D55" i="2" s="1"/>
  <c r="D56" i="2" a="1"/>
  <c r="D56" i="2" s="1"/>
  <c r="D57" i="2" a="1"/>
  <c r="D57" i="2" s="1"/>
  <c r="D58" i="2" a="1"/>
  <c r="D58" i="2" s="1"/>
  <c r="D59" i="2" a="1"/>
  <c r="D59" i="2" s="1"/>
  <c r="D60" i="2" a="1"/>
  <c r="D60" i="2" s="1"/>
  <c r="D61" i="2" a="1"/>
  <c r="D61" i="2" s="1"/>
  <c r="D62" i="2" a="1"/>
  <c r="D62" i="2" s="1"/>
  <c r="J3" i="2"/>
  <c r="E74" i="1" s="1"/>
  <c r="J4" i="2"/>
  <c r="E20" i="1" s="1"/>
  <c r="J5" i="2"/>
  <c r="E139" i="1" s="1"/>
  <c r="J6" i="2"/>
  <c r="E111" i="1" s="1"/>
  <c r="J7" i="2"/>
  <c r="E61" i="1" s="1"/>
  <c r="J8" i="2"/>
  <c r="E120" i="1" s="1"/>
  <c r="J9" i="2"/>
  <c r="E35" i="1" s="1"/>
  <c r="J10" i="2"/>
  <c r="E30" i="1" s="1"/>
  <c r="J11" i="2"/>
  <c r="E33" i="1" s="1"/>
  <c r="J12" i="2"/>
  <c r="E27" i="1" s="1"/>
  <c r="J13" i="2"/>
  <c r="E69" i="1" s="1"/>
  <c r="J14" i="2"/>
  <c r="E89" i="1" s="1"/>
  <c r="J15" i="2"/>
  <c r="E138" i="1" s="1"/>
  <c r="J16" i="2"/>
  <c r="E80" i="1" s="1"/>
  <c r="J17" i="2"/>
  <c r="E136" i="1" s="1"/>
  <c r="J18" i="2"/>
  <c r="E83" i="1" s="1"/>
  <c r="J19" i="2"/>
  <c r="E150" i="1" s="1"/>
  <c r="J20" i="2"/>
  <c r="E149" i="1" s="1"/>
  <c r="J21" i="2"/>
  <c r="E105" i="1" s="1"/>
  <c r="J22" i="2"/>
  <c r="E63" i="1" s="1"/>
  <c r="J23" i="2"/>
  <c r="E140" i="1" s="1"/>
  <c r="J24" i="2"/>
  <c r="E43" i="1" s="1"/>
  <c r="J25" i="2"/>
  <c r="E40" i="1" s="1"/>
  <c r="J26" i="2"/>
  <c r="E56" i="1" s="1"/>
  <c r="J27" i="2"/>
  <c r="E147" i="1" s="1"/>
  <c r="J28" i="2"/>
  <c r="E86" i="1" s="1"/>
  <c r="J29" i="2"/>
  <c r="E28" i="1" s="1"/>
  <c r="J30" i="2"/>
  <c r="E141" i="1" s="1"/>
  <c r="J31" i="2"/>
  <c r="E112" i="1" s="1"/>
  <c r="J32" i="2"/>
  <c r="E79" i="1" s="1"/>
  <c r="J33" i="2"/>
  <c r="E82" i="1" s="1"/>
  <c r="J34" i="2"/>
  <c r="E107" i="1" s="1"/>
  <c r="J35" i="2"/>
  <c r="E91" i="1" s="1"/>
  <c r="J36" i="2"/>
  <c r="E133" i="1" s="1"/>
  <c r="J37" i="2"/>
  <c r="E32" i="1" s="1"/>
  <c r="J38" i="2"/>
  <c r="E47" i="1" s="1"/>
  <c r="J39" i="2"/>
  <c r="E119" i="1" s="1"/>
  <c r="J40" i="2"/>
  <c r="E14" i="1" s="1"/>
  <c r="J41" i="2"/>
  <c r="E145" i="1" s="1"/>
  <c r="J42" i="2"/>
  <c r="E51" i="1" s="1"/>
  <c r="J43" i="2"/>
  <c r="E41" i="1" s="1"/>
  <c r="J44" i="2"/>
  <c r="E85" i="1" s="1"/>
  <c r="J45" i="2"/>
  <c r="E70" i="1" s="1"/>
  <c r="J46" i="2"/>
  <c r="E114" i="1" s="1"/>
  <c r="J47" i="2"/>
  <c r="E118" i="1" s="1"/>
  <c r="J48" i="2"/>
  <c r="E65" i="1" s="1"/>
  <c r="J49" i="2"/>
  <c r="E46" i="1" s="1"/>
  <c r="J50" i="2"/>
  <c r="E62" i="1" s="1"/>
  <c r="J51" i="2"/>
  <c r="E108" i="1" s="1"/>
  <c r="J52" i="2"/>
  <c r="E78" i="1" s="1"/>
  <c r="J53" i="2"/>
  <c r="E104" i="1" s="1"/>
  <c r="J54" i="2"/>
  <c r="E134" i="1" s="1"/>
  <c r="J55" i="2"/>
  <c r="E55" i="1" s="1"/>
  <c r="J56" i="2"/>
  <c r="E18" i="1" s="1"/>
  <c r="J57" i="2"/>
  <c r="E110" i="1" s="1"/>
  <c r="J58" i="2"/>
  <c r="E93" i="1" s="1"/>
  <c r="J59" i="2"/>
  <c r="E76" i="1" s="1"/>
  <c r="J60" i="2"/>
  <c r="E49" i="1" s="1"/>
  <c r="J61" i="2"/>
  <c r="E10" i="1" s="1"/>
  <c r="J62" i="2"/>
  <c r="E95" i="1" s="1"/>
  <c r="E3" i="1" l="1"/>
  <c r="U16" i="8" a="1"/>
  <c r="U16" i="8" s="1"/>
  <c r="U15" i="8" a="1"/>
  <c r="U15" i="8" s="1"/>
  <c r="T16" i="8"/>
  <c r="T15" i="8"/>
  <c r="D15" i="8"/>
  <c r="E15" i="8" a="1"/>
  <c r="E15" i="8" s="1"/>
  <c r="D16" i="8"/>
  <c r="E16" i="8" a="1"/>
  <c r="E16" i="8" s="1"/>
  <c r="U53" i="8" a="1"/>
  <c r="U53" i="8" s="1"/>
  <c r="T53" i="8"/>
  <c r="E35" i="8" a="1"/>
  <c r="E35" i="8" s="1"/>
  <c r="D35" i="8"/>
  <c r="S54" i="8"/>
  <c r="C35" i="8"/>
  <c r="C15" i="8"/>
  <c r="S53" i="8"/>
  <c r="C16" i="8"/>
  <c r="AA35" i="8"/>
  <c r="S16" i="8"/>
  <c r="S15" i="8"/>
  <c r="B16" i="8"/>
  <c r="R54" i="8"/>
  <c r="B35" i="8"/>
  <c r="R53" i="8"/>
  <c r="Z35" i="8"/>
  <c r="B15" i="8"/>
  <c r="R15" i="8"/>
  <c r="R16" i="8"/>
  <c r="O12" i="1"/>
  <c r="O11" i="1"/>
  <c r="O10" i="1"/>
  <c r="O9" i="1"/>
  <c r="O8" i="1"/>
  <c r="O7" i="1"/>
  <c r="O6" i="1"/>
  <c r="O5" i="1"/>
  <c r="O4" i="1"/>
  <c r="O3" i="1"/>
  <c r="B111" i="2" l="1" a="1"/>
  <c r="B111" i="2" s="1"/>
  <c r="B5" i="2" a="1"/>
  <c r="B5" i="2" s="1"/>
  <c r="B17" i="2" a="1"/>
  <c r="B17" i="2" s="1"/>
  <c r="B65" i="2" a="1"/>
  <c r="B65" i="2" s="1"/>
  <c r="B102" i="2" a="1"/>
  <c r="B102" i="2" s="1"/>
  <c r="B44" i="2" a="1"/>
  <c r="B44" i="2" s="1"/>
  <c r="B104" i="2" a="1"/>
  <c r="B104" i="2" s="1"/>
  <c r="B93" i="2" a="1"/>
  <c r="B93" i="2" s="1"/>
  <c r="B10" i="2" a="1"/>
  <c r="B10" i="2" s="1"/>
  <c r="B34" i="2" a="1"/>
  <c r="B34" i="2" s="1"/>
  <c r="B154" i="2" a="1"/>
  <c r="B154" i="2" s="1"/>
  <c r="B25" i="2" a="1"/>
  <c r="B25" i="2" s="1"/>
  <c r="B85" i="2" a="1"/>
  <c r="B85" i="2" s="1"/>
  <c r="B88" i="2" a="1"/>
  <c r="B88" i="2" s="1"/>
  <c r="B139" i="2" a="1"/>
  <c r="B139" i="2" s="1"/>
  <c r="B151" i="2" a="1"/>
  <c r="B151" i="2" s="1"/>
  <c r="B126" i="2" a="1"/>
  <c r="B126" i="2" s="1"/>
  <c r="B92" i="2" a="1"/>
  <c r="B92" i="2" s="1"/>
  <c r="B153" i="2" a="1"/>
  <c r="B153" i="2" s="1"/>
  <c r="B21" i="2" a="1"/>
  <c r="B21" i="2" s="1"/>
  <c r="B131" i="2" a="1"/>
  <c r="B131" i="2" s="1"/>
  <c r="B12" i="2" a="1"/>
  <c r="B12" i="2" s="1"/>
  <c r="B84" i="2" a="1"/>
  <c r="B84" i="2" s="1"/>
  <c r="B135" i="2" a="1"/>
  <c r="B135" i="2" s="1"/>
  <c r="B37" i="2" a="1"/>
  <c r="B37" i="2" s="1"/>
  <c r="B121" i="2" a="1"/>
  <c r="B121" i="2" s="1"/>
  <c r="B133" i="2" a="1"/>
  <c r="B133" i="2" s="1"/>
  <c r="B145" i="2" a="1"/>
  <c r="B145" i="2" s="1"/>
  <c r="B14" i="2" a="1"/>
  <c r="B14" i="2" s="1"/>
  <c r="B38" i="2" a="1"/>
  <c r="B38" i="2" s="1"/>
  <c r="B28" i="2" a="1"/>
  <c r="B28" i="2" s="1"/>
  <c r="B64" i="2" a="1"/>
  <c r="B64" i="2" s="1"/>
  <c r="B78" i="2" a="1"/>
  <c r="B78" i="2" s="1"/>
  <c r="B127" i="2" a="1"/>
  <c r="B127" i="2" s="1"/>
  <c r="B9" i="2" a="1"/>
  <c r="B9" i="2" s="1"/>
  <c r="B22" i="2" a="1"/>
  <c r="B22" i="2" s="1"/>
  <c r="B130" i="2" a="1"/>
  <c r="B130" i="2" s="1"/>
  <c r="B107" i="2" a="1"/>
  <c r="B107" i="2" s="1"/>
  <c r="B48" i="2" a="1"/>
  <c r="B48" i="2" s="1"/>
  <c r="B97" i="2" a="1"/>
  <c r="B97" i="2" s="1"/>
  <c r="B110" i="2" a="1"/>
  <c r="B110" i="2" s="1"/>
  <c r="B134" i="2" a="1"/>
  <c r="B134" i="2" s="1"/>
  <c r="B16" i="2" a="1"/>
  <c r="B16" i="2" s="1"/>
  <c r="B53" i="2" a="1"/>
  <c r="B53" i="2" s="1"/>
  <c r="B113" i="2" a="1"/>
  <c r="B113" i="2" s="1"/>
  <c r="B43" i="2" a="1"/>
  <c r="B43" i="2" s="1"/>
  <c r="B105" i="2" a="1"/>
  <c r="B105" i="2" s="1"/>
  <c r="B33" i="2" a="1"/>
  <c r="B33" i="2" s="1"/>
  <c r="B46" i="2" a="1"/>
  <c r="B46" i="2" s="1"/>
  <c r="B11" i="2" a="1"/>
  <c r="B11" i="2" s="1"/>
  <c r="B71" i="2" a="1"/>
  <c r="B71" i="2" s="1"/>
  <c r="B120" i="2" a="1"/>
  <c r="B120" i="2" s="1"/>
  <c r="B86" i="2" a="1"/>
  <c r="B86" i="2" s="1"/>
  <c r="B29" i="2" a="1"/>
  <c r="B29" i="2" s="1"/>
  <c r="B101" i="2" a="1"/>
  <c r="B101" i="2" s="1"/>
  <c r="B114" i="2" a="1"/>
  <c r="B114" i="2" s="1"/>
  <c r="B138" i="2" a="1"/>
  <c r="B138" i="2" s="1"/>
  <c r="B80" i="2" a="1"/>
  <c r="B80" i="2" s="1"/>
  <c r="B94" i="2" a="1"/>
  <c r="B94" i="2" s="1"/>
  <c r="B106" i="2" a="1"/>
  <c r="B106" i="2" s="1"/>
  <c r="B59" i="2" a="1"/>
  <c r="B59" i="2" s="1"/>
  <c r="B24" i="2" a="1"/>
  <c r="B24" i="2" s="1"/>
  <c r="B156" i="2" a="1"/>
  <c r="B156" i="2" s="1"/>
  <c r="B99" i="2" a="1"/>
  <c r="B99" i="2" s="1"/>
  <c r="B87" i="2" a="1"/>
  <c r="B87" i="2" s="1"/>
  <c r="B2" i="2" a="1"/>
  <c r="B2" i="2" s="1"/>
  <c r="B124" i="2" a="1"/>
  <c r="B124" i="2" s="1"/>
  <c r="B55" i="2" a="1"/>
  <c r="B55" i="2" s="1"/>
  <c r="B77" i="2" a="1"/>
  <c r="B77" i="2" s="1"/>
  <c r="B89" i="2" a="1"/>
  <c r="B89" i="2" s="1"/>
  <c r="B79" i="2" a="1"/>
  <c r="B79" i="2" s="1"/>
  <c r="B31" i="2" a="1"/>
  <c r="B31" i="2" s="1"/>
  <c r="B32" i="2" a="1"/>
  <c r="B32" i="2" s="1"/>
  <c r="B140" i="2" a="1"/>
  <c r="B140" i="2" s="1"/>
  <c r="B129" i="2" a="1"/>
  <c r="B129" i="2" s="1"/>
  <c r="B118" i="2" a="1"/>
  <c r="B118" i="2" s="1"/>
  <c r="B35" i="2" a="1"/>
  <c r="B35" i="2" s="1"/>
  <c r="B144" i="2" a="1"/>
  <c r="B144" i="2" s="1"/>
  <c r="B51" i="2" a="1"/>
  <c r="B51" i="2" s="1"/>
  <c r="B98" i="2" a="1"/>
  <c r="B98" i="2" s="1"/>
  <c r="B122" i="2" a="1"/>
  <c r="B122" i="2" s="1"/>
  <c r="B40" i="2" a="1"/>
  <c r="B40" i="2" s="1"/>
  <c r="B136" i="2" a="1"/>
  <c r="B136" i="2" s="1"/>
  <c r="B18" i="2" a="1"/>
  <c r="B18" i="2" s="1"/>
  <c r="B42" i="2" a="1"/>
  <c r="B42" i="2" s="1"/>
  <c r="B56" i="2" a="1"/>
  <c r="B56" i="2" s="1"/>
  <c r="B69" i="2" a="1"/>
  <c r="B69" i="2" s="1"/>
  <c r="B58" i="2" a="1"/>
  <c r="B58" i="2" s="1"/>
  <c r="B60" i="2" a="1"/>
  <c r="B60" i="2" s="1"/>
  <c r="B49" i="2" a="1"/>
  <c r="B49" i="2" s="1"/>
  <c r="B62" i="2" a="1"/>
  <c r="B62" i="2" s="1"/>
  <c r="B4" i="2" a="1"/>
  <c r="B4" i="2" s="1"/>
  <c r="B52" i="2" a="1"/>
  <c r="B52" i="2" s="1"/>
  <c r="B41" i="2" a="1"/>
  <c r="B41" i="2" s="1"/>
  <c r="B66" i="2" a="1"/>
  <c r="B66" i="2" s="1"/>
  <c r="B7" i="2" a="1"/>
  <c r="B7" i="2" s="1"/>
  <c r="B45" i="2" a="1"/>
  <c r="B45" i="2" s="1"/>
  <c r="B72" i="2" a="1"/>
  <c r="B72" i="2" s="1"/>
  <c r="B147" i="2" a="1"/>
  <c r="B147" i="2" s="1"/>
  <c r="B109" i="2" a="1"/>
  <c r="B109" i="2" s="1"/>
  <c r="B63" i="2" a="1"/>
  <c r="B63" i="2" s="1"/>
  <c r="B74" i="2" a="1"/>
  <c r="B74" i="2" s="1"/>
  <c r="B76" i="2" a="1"/>
  <c r="B76" i="2" s="1"/>
  <c r="B100" i="2" a="1"/>
  <c r="B100" i="2" s="1"/>
  <c r="B149" i="2" a="1"/>
  <c r="B149" i="2" s="1"/>
  <c r="B115" i="2" a="1"/>
  <c r="B115" i="2" s="1"/>
  <c r="B68" i="2" a="1"/>
  <c r="B68" i="2" s="1"/>
  <c r="B116" i="2" a="1"/>
  <c r="B116" i="2" s="1"/>
  <c r="B128" i="2" a="1"/>
  <c r="B128" i="2" s="1"/>
  <c r="B81" i="2" a="1"/>
  <c r="B81" i="2" s="1"/>
  <c r="B82" i="2" a="1"/>
  <c r="B82" i="2" s="1"/>
  <c r="B108" i="2" a="1"/>
  <c r="B108" i="2" s="1"/>
  <c r="B61" i="2" a="1"/>
  <c r="B61" i="2" s="1"/>
  <c r="B26" i="2" a="1"/>
  <c r="B26" i="2" s="1"/>
  <c r="B3" i="2" a="1"/>
  <c r="B3" i="2" s="1"/>
  <c r="B148" i="2" a="1"/>
  <c r="B148" i="2" s="1"/>
  <c r="B125" i="2" a="1"/>
  <c r="B125" i="2" s="1"/>
  <c r="B137" i="2" a="1"/>
  <c r="B137" i="2" s="1"/>
  <c r="B6" i="2" a="1"/>
  <c r="B6" i="2" s="1"/>
  <c r="B54" i="2" a="1"/>
  <c r="B54" i="2" s="1"/>
  <c r="B103" i="2" a="1"/>
  <c r="B103" i="2" s="1"/>
  <c r="B8" i="2" a="1"/>
  <c r="B8" i="2" s="1"/>
  <c r="B23" i="2" a="1"/>
  <c r="B23" i="2" s="1"/>
  <c r="B39" i="2" a="1"/>
  <c r="B39" i="2" s="1"/>
  <c r="B75" i="2" a="1"/>
  <c r="B75" i="2" s="1"/>
  <c r="B13" i="2" a="1"/>
  <c r="B13" i="2" s="1"/>
  <c r="R39" i="8" a="1"/>
  <c r="R39" i="8" s="1"/>
  <c r="J20" i="8" a="1"/>
  <c r="J20" i="8" s="1"/>
  <c r="J39" i="8" a="1"/>
  <c r="J39" i="8" s="1"/>
  <c r="R20" i="8" a="1"/>
  <c r="R20" i="8" s="1"/>
  <c r="Z20" i="8" a="1"/>
  <c r="Z20" i="8" s="1"/>
  <c r="B20" i="8" a="1"/>
  <c r="B20" i="8" s="1"/>
  <c r="B1" i="8" a="1"/>
  <c r="B1" i="8" s="1"/>
  <c r="N8" i="2" l="1"/>
  <c r="M3" i="2"/>
  <c r="F3" i="3" s="1"/>
  <c r="G3" i="3" s="1"/>
  <c r="M10" i="2"/>
  <c r="F10" i="3" s="1"/>
  <c r="G10" i="3" s="1"/>
  <c r="N10" i="2"/>
  <c r="N7" i="2"/>
  <c r="M5" i="2"/>
  <c r="F5" i="3" s="1"/>
  <c r="G5" i="3" s="1"/>
  <c r="N9" i="2"/>
  <c r="N5" i="2"/>
  <c r="M8" i="2"/>
  <c r="F8" i="3" s="1"/>
  <c r="H8" i="3" s="1"/>
  <c r="N11" i="2"/>
  <c r="M4" i="2"/>
  <c r="F4" i="3" s="1"/>
  <c r="G4" i="3" s="1"/>
  <c r="N4" i="2"/>
  <c r="M7" i="2"/>
  <c r="F7" i="3" s="1"/>
  <c r="G7" i="3" s="1"/>
  <c r="M11" i="2"/>
  <c r="F11" i="3" s="1"/>
  <c r="H11" i="3" s="1"/>
  <c r="N6" i="2"/>
  <c r="M9" i="2"/>
  <c r="F9" i="3" s="1"/>
  <c r="G9" i="3" s="1"/>
  <c r="N2" i="2"/>
  <c r="D2" i="3" s="1"/>
  <c r="E2" i="3" s="1"/>
  <c r="M2" i="2"/>
  <c r="F2" i="3" s="1"/>
  <c r="G2" i="3" s="1"/>
  <c r="A21" i="8" a="1"/>
  <c r="Q2" i="8" a="1"/>
  <c r="I2" i="8" a="1"/>
  <c r="I21" i="8" a="1"/>
  <c r="Y2" i="8" a="1"/>
  <c r="A2" i="8" a="1"/>
  <c r="Q40" i="8" a="1"/>
  <c r="I40" i="8" a="1"/>
  <c r="Q21" i="8" a="1"/>
  <c r="Y21" i="8" a="1"/>
  <c r="N3" i="2"/>
  <c r="M6" i="2"/>
  <c r="F6" i="3" s="1"/>
  <c r="G6" i="3" s="1"/>
  <c r="D11" i="3" l="1"/>
  <c r="E11" i="3" s="1"/>
  <c r="D4" i="3"/>
  <c r="E4" i="3" s="1"/>
  <c r="D5" i="3"/>
  <c r="E5" i="3" s="1"/>
  <c r="D9" i="3"/>
  <c r="E9" i="3" s="1"/>
  <c r="D3" i="3"/>
  <c r="E3" i="3" s="1"/>
  <c r="D7" i="3"/>
  <c r="E7" i="3" s="1"/>
  <c r="D10" i="3"/>
  <c r="E10" i="3" s="1"/>
  <c r="D6" i="3"/>
  <c r="E6" i="3" s="1"/>
  <c r="D8" i="3"/>
  <c r="E8" i="3" s="1"/>
  <c r="S14" i="8"/>
  <c r="U14" i="8" a="1"/>
  <c r="U14" i="8" s="1"/>
  <c r="R14" i="8"/>
  <c r="T14" i="8"/>
  <c r="T35" i="8"/>
  <c r="U35" i="8" a="1"/>
  <c r="U35" i="8" s="1"/>
  <c r="S35" i="8"/>
  <c r="R35" i="8"/>
  <c r="R34" i="8"/>
  <c r="S34" i="8"/>
  <c r="U34" i="8" a="1"/>
  <c r="U34" i="8" s="1"/>
  <c r="T34" i="8"/>
  <c r="T33" i="8"/>
  <c r="S33" i="8"/>
  <c r="U33" i="8" a="1"/>
  <c r="U33" i="8" s="1"/>
  <c r="R33" i="8"/>
  <c r="U13" i="8" a="1"/>
  <c r="U13" i="8" s="1"/>
  <c r="T13" i="8"/>
  <c r="R13" i="8"/>
  <c r="S13" i="8"/>
  <c r="M16" i="8" a="1"/>
  <c r="M16" i="8" s="1"/>
  <c r="K16" i="8"/>
  <c r="L16" i="8"/>
  <c r="J16" i="8"/>
  <c r="H3" i="3"/>
  <c r="H10" i="3"/>
  <c r="S51" i="8"/>
  <c r="R51" i="8"/>
  <c r="T51" i="8"/>
  <c r="R52" i="8"/>
  <c r="U52" i="8" a="1"/>
  <c r="U52" i="8" s="1"/>
  <c r="S52" i="8"/>
  <c r="U51" i="8" a="1"/>
  <c r="U51" i="8" s="1"/>
  <c r="T52" i="8"/>
  <c r="T32" i="8"/>
  <c r="U32" i="8" a="1"/>
  <c r="U32" i="8" s="1"/>
  <c r="R32" i="8"/>
  <c r="S32" i="8"/>
  <c r="D14" i="8"/>
  <c r="B14" i="8"/>
  <c r="C14" i="8"/>
  <c r="E14" i="8" a="1"/>
  <c r="E14" i="8" s="1"/>
  <c r="K15" i="8"/>
  <c r="L15" i="8"/>
  <c r="J15" i="8"/>
  <c r="M15" i="8" a="1"/>
  <c r="M15" i="8" s="1"/>
  <c r="AA16" i="8"/>
  <c r="AB16" i="8"/>
  <c r="AB15" i="8"/>
  <c r="AC15" i="8" a="1"/>
  <c r="AC15" i="8" s="1"/>
  <c r="Z15" i="8"/>
  <c r="AC16" i="8" a="1"/>
  <c r="AC16" i="8" s="1"/>
  <c r="Z16" i="8"/>
  <c r="AA15" i="8"/>
  <c r="M54" i="8" a="1"/>
  <c r="M54" i="8" s="1"/>
  <c r="L54" i="8"/>
  <c r="M53" i="8" a="1"/>
  <c r="M53" i="8" s="1"/>
  <c r="K53" i="8"/>
  <c r="K54" i="8"/>
  <c r="L53" i="8"/>
  <c r="J54" i="8"/>
  <c r="J53" i="8"/>
  <c r="H9" i="3"/>
  <c r="H5" i="3"/>
  <c r="J13" i="8"/>
  <c r="K13" i="8"/>
  <c r="L13" i="8"/>
  <c r="J14" i="8"/>
  <c r="K14" i="8"/>
  <c r="L14" i="8"/>
  <c r="M14" i="8" a="1"/>
  <c r="M14" i="8" s="1"/>
  <c r="M13" i="8" a="1"/>
  <c r="M13" i="8" s="1"/>
  <c r="D13" i="8"/>
  <c r="E13" i="8" a="1"/>
  <c r="E13" i="8" s="1"/>
  <c r="B13" i="8"/>
  <c r="C13" i="8"/>
  <c r="D33" i="8"/>
  <c r="B34" i="8"/>
  <c r="B33" i="8"/>
  <c r="D32" i="8"/>
  <c r="E32" i="8" a="1"/>
  <c r="E32" i="8" s="1"/>
  <c r="C33" i="8"/>
  <c r="E33" i="8" a="1"/>
  <c r="E33" i="8" s="1"/>
  <c r="B32" i="8"/>
  <c r="C32" i="8"/>
  <c r="C34" i="8"/>
  <c r="E34" i="8" a="1"/>
  <c r="E34" i="8" s="1"/>
  <c r="D34" i="8"/>
  <c r="AC14" i="8" a="1"/>
  <c r="AC14" i="8" s="1"/>
  <c r="AA13" i="8"/>
  <c r="AC13" i="8" a="1"/>
  <c r="AC13" i="8" s="1"/>
  <c r="AB14" i="8"/>
  <c r="Z14" i="8"/>
  <c r="AA14" i="8"/>
  <c r="AB13" i="8"/>
  <c r="Z13" i="8"/>
  <c r="M35" i="8" a="1"/>
  <c r="M35" i="8" s="1"/>
  <c r="L35" i="8"/>
  <c r="K34" i="8"/>
  <c r="J35" i="8"/>
  <c r="M33" i="8" a="1"/>
  <c r="M33" i="8" s="1"/>
  <c r="M34" i="8" a="1"/>
  <c r="M34" i="8" s="1"/>
  <c r="L34" i="8"/>
  <c r="J34" i="8"/>
  <c r="K33" i="8"/>
  <c r="K32" i="8"/>
  <c r="K35" i="8"/>
  <c r="J32" i="8"/>
  <c r="J33" i="8"/>
  <c r="M32" i="8" a="1"/>
  <c r="M32" i="8" s="1"/>
  <c r="L33" i="8"/>
  <c r="L32" i="8"/>
  <c r="L51" i="8"/>
  <c r="J51" i="8"/>
  <c r="M51" i="8" a="1"/>
  <c r="M51" i="8" s="1"/>
  <c r="L52" i="8"/>
  <c r="K52" i="8"/>
  <c r="K51" i="8"/>
  <c r="J52" i="8"/>
  <c r="M52" i="8" a="1"/>
  <c r="M52" i="8" s="1"/>
  <c r="AB33" i="8"/>
  <c r="AA33" i="8"/>
  <c r="AB32" i="8"/>
  <c r="Z33" i="8"/>
  <c r="AA32" i="8"/>
  <c r="Z32" i="8"/>
  <c r="AB34" i="8"/>
  <c r="AC34" i="8" a="1"/>
  <c r="AC34" i="8" s="1"/>
  <c r="Z34" i="8"/>
  <c r="AC32" i="8" a="1"/>
  <c r="AC32" i="8" s="1"/>
  <c r="AC33" i="8" a="1"/>
  <c r="AC33" i="8" s="1"/>
  <c r="AA34" i="8"/>
  <c r="H2" i="3"/>
  <c r="G8" i="3"/>
  <c r="H6" i="3"/>
  <c r="K45" i="8"/>
  <c r="J46" i="8"/>
  <c r="L43" i="8"/>
  <c r="M44" i="8" a="1"/>
  <c r="M44" i="8" s="1"/>
  <c r="M49" i="8" a="1"/>
  <c r="M49" i="8" s="1"/>
  <c r="L46" i="8"/>
  <c r="J45" i="8"/>
  <c r="L50" i="8"/>
  <c r="K46" i="8"/>
  <c r="J44" i="8"/>
  <c r="K49" i="8"/>
  <c r="M41" i="8" a="1"/>
  <c r="M41" i="8" s="1"/>
  <c r="L47" i="8"/>
  <c r="L44" i="8"/>
  <c r="M50" i="8" a="1"/>
  <c r="M50" i="8" s="1"/>
  <c r="J41" i="8"/>
  <c r="K43" i="8"/>
  <c r="M43" i="8" a="1"/>
  <c r="M43" i="8" s="1"/>
  <c r="I40" i="8"/>
  <c r="M47" i="8" a="1"/>
  <c r="M47" i="8" s="1"/>
  <c r="J47" i="8"/>
  <c r="J50" i="8"/>
  <c r="J43" i="8"/>
  <c r="M45" i="8" a="1"/>
  <c r="M45" i="8" s="1"/>
  <c r="J49" i="8"/>
  <c r="L48" i="8"/>
  <c r="K50" i="8"/>
  <c r="L45" i="8"/>
  <c r="M46" i="8" a="1"/>
  <c r="M46" i="8" s="1"/>
  <c r="J42" i="8"/>
  <c r="M42" i="8" a="1"/>
  <c r="M42" i="8" s="1"/>
  <c r="K42" i="8"/>
  <c r="K48" i="8"/>
  <c r="K47" i="8"/>
  <c r="K41" i="8"/>
  <c r="L42" i="8"/>
  <c r="J48" i="8"/>
  <c r="M48" i="8" a="1"/>
  <c r="M48" i="8" s="1"/>
  <c r="K44" i="8"/>
  <c r="L41" i="8"/>
  <c r="L49" i="8"/>
  <c r="B11" i="8"/>
  <c r="C8" i="8"/>
  <c r="B6" i="8"/>
  <c r="E11" i="8" a="1"/>
  <c r="E11" i="8" s="1"/>
  <c r="C7" i="8"/>
  <c r="D6" i="8"/>
  <c r="B4" i="8"/>
  <c r="D10" i="8"/>
  <c r="C9" i="8"/>
  <c r="E4" i="8" a="1"/>
  <c r="E4" i="8" s="1"/>
  <c r="B5" i="8"/>
  <c r="C3" i="8"/>
  <c r="C12" i="8"/>
  <c r="C6" i="8"/>
  <c r="D8" i="8"/>
  <c r="E5" i="8" a="1"/>
  <c r="E5" i="8" s="1"/>
  <c r="B12" i="8"/>
  <c r="C10" i="8"/>
  <c r="E6" i="8" a="1"/>
  <c r="E6" i="8" s="1"/>
  <c r="C11" i="8"/>
  <c r="D12" i="8"/>
  <c r="B9" i="8"/>
  <c r="E12" i="8" a="1"/>
  <c r="E12" i="8" s="1"/>
  <c r="B8" i="8"/>
  <c r="D9" i="8"/>
  <c r="B3" i="8"/>
  <c r="E7" i="8" a="1"/>
  <c r="E7" i="8" s="1"/>
  <c r="E8" i="8" a="1"/>
  <c r="E8" i="8" s="1"/>
  <c r="D3" i="8"/>
  <c r="B10" i="8"/>
  <c r="A2" i="8"/>
  <c r="B7" i="8"/>
  <c r="D4" i="8"/>
  <c r="E9" i="8" a="1"/>
  <c r="E9" i="8" s="1"/>
  <c r="D7" i="8"/>
  <c r="D11" i="8"/>
  <c r="E3" i="8" a="1"/>
  <c r="E3" i="8" s="1"/>
  <c r="C4" i="8"/>
  <c r="C5" i="8"/>
  <c r="E10" i="8" a="1"/>
  <c r="E10" i="8" s="1"/>
  <c r="D5" i="8"/>
  <c r="M3" i="8" a="1"/>
  <c r="M3" i="8" s="1"/>
  <c r="M12" i="8" a="1"/>
  <c r="M12" i="8" s="1"/>
  <c r="K10" i="8"/>
  <c r="K11" i="8"/>
  <c r="L7" i="8"/>
  <c r="M9" i="8" a="1"/>
  <c r="M9" i="8" s="1"/>
  <c r="J6" i="8"/>
  <c r="L8" i="8"/>
  <c r="K4" i="8"/>
  <c r="M7" i="8" a="1"/>
  <c r="M7" i="8" s="1"/>
  <c r="M11" i="8" a="1"/>
  <c r="M11" i="8" s="1"/>
  <c r="K5" i="8"/>
  <c r="L3" i="8"/>
  <c r="K9" i="8"/>
  <c r="L10" i="8"/>
  <c r="L11" i="8"/>
  <c r="M8" i="8" a="1"/>
  <c r="M8" i="8" s="1"/>
  <c r="J4" i="8"/>
  <c r="K8" i="8"/>
  <c r="M10" i="8" a="1"/>
  <c r="M10" i="8" s="1"/>
  <c r="J10" i="8"/>
  <c r="K12" i="8"/>
  <c r="L5" i="8"/>
  <c r="K3" i="8"/>
  <c r="J7" i="8"/>
  <c r="J8" i="8"/>
  <c r="L6" i="8"/>
  <c r="M4" i="8" a="1"/>
  <c r="M4" i="8" s="1"/>
  <c r="L9" i="8"/>
  <c r="L4" i="8"/>
  <c r="L12" i="8"/>
  <c r="K6" i="8"/>
  <c r="I2" i="8"/>
  <c r="K7" i="8"/>
  <c r="J5" i="8"/>
  <c r="J12" i="8"/>
  <c r="J9" i="8"/>
  <c r="J3" i="8"/>
  <c r="J11" i="8"/>
  <c r="M6" i="8" a="1"/>
  <c r="M6" i="8" s="1"/>
  <c r="M5" i="8" a="1"/>
  <c r="M5" i="8" s="1"/>
  <c r="U41" i="8" a="1"/>
  <c r="U41" i="8" s="1"/>
  <c r="R50" i="8"/>
  <c r="S45" i="8"/>
  <c r="R43" i="8"/>
  <c r="S43" i="8"/>
  <c r="R42" i="8"/>
  <c r="T47" i="8"/>
  <c r="U43" i="8" a="1"/>
  <c r="U43" i="8" s="1"/>
  <c r="U48" i="8" a="1"/>
  <c r="U48" i="8" s="1"/>
  <c r="S48" i="8"/>
  <c r="S44" i="8"/>
  <c r="U46" i="8" a="1"/>
  <c r="U46" i="8" s="1"/>
  <c r="S47" i="8"/>
  <c r="U45" i="8" a="1"/>
  <c r="U45" i="8" s="1"/>
  <c r="Q40" i="8"/>
  <c r="S50" i="8"/>
  <c r="U47" i="8" a="1"/>
  <c r="U47" i="8" s="1"/>
  <c r="S46" i="8"/>
  <c r="U44" i="8" a="1"/>
  <c r="U44" i="8" s="1"/>
  <c r="T46" i="8"/>
  <c r="S42" i="8"/>
  <c r="T48" i="8"/>
  <c r="R47" i="8"/>
  <c r="R48" i="8"/>
  <c r="R45" i="8"/>
  <c r="T44" i="8"/>
  <c r="U50" i="8" a="1"/>
  <c r="U50" i="8" s="1"/>
  <c r="S41" i="8"/>
  <c r="R49" i="8"/>
  <c r="T42" i="8"/>
  <c r="T43" i="8"/>
  <c r="U42" i="8" a="1"/>
  <c r="U42" i="8" s="1"/>
  <c r="R41" i="8"/>
  <c r="T49" i="8"/>
  <c r="U49" i="8" a="1"/>
  <c r="U49" i="8" s="1"/>
  <c r="S49" i="8"/>
  <c r="T41" i="8"/>
  <c r="R46" i="8"/>
  <c r="T50" i="8"/>
  <c r="R44" i="8"/>
  <c r="T45" i="8"/>
  <c r="G11" i="3"/>
  <c r="K22" i="8"/>
  <c r="K23" i="8"/>
  <c r="M22" i="8" a="1"/>
  <c r="M22" i="8" s="1"/>
  <c r="M27" i="8" a="1"/>
  <c r="M27" i="8" s="1"/>
  <c r="L28" i="8"/>
  <c r="J24" i="8"/>
  <c r="K29" i="8"/>
  <c r="M31" i="8" a="1"/>
  <c r="M31" i="8" s="1"/>
  <c r="J28" i="8"/>
  <c r="L31" i="8"/>
  <c r="J26" i="8"/>
  <c r="J31" i="8"/>
  <c r="J23" i="8"/>
  <c r="M26" i="8" a="1"/>
  <c r="M26" i="8" s="1"/>
  <c r="M30" i="8" a="1"/>
  <c r="M30" i="8" s="1"/>
  <c r="L25" i="8"/>
  <c r="L30" i="8"/>
  <c r="J27" i="8"/>
  <c r="K25" i="8"/>
  <c r="L26" i="8"/>
  <c r="L29" i="8"/>
  <c r="J25" i="8"/>
  <c r="L24" i="8"/>
  <c r="L22" i="8"/>
  <c r="M28" i="8" a="1"/>
  <c r="M28" i="8" s="1"/>
  <c r="K31" i="8"/>
  <c r="M24" i="8" a="1"/>
  <c r="M24" i="8" s="1"/>
  <c r="K27" i="8"/>
  <c r="K26" i="8"/>
  <c r="L23" i="8"/>
  <c r="K24" i="8"/>
  <c r="J30" i="8"/>
  <c r="J22" i="8"/>
  <c r="M25" i="8" a="1"/>
  <c r="M25" i="8" s="1"/>
  <c r="M23" i="8" a="1"/>
  <c r="M23" i="8" s="1"/>
  <c r="L27" i="8"/>
  <c r="K30" i="8"/>
  <c r="I21" i="8"/>
  <c r="M29" i="8" a="1"/>
  <c r="M29" i="8" s="1"/>
  <c r="K28" i="8"/>
  <c r="J29" i="8"/>
  <c r="M12" i="2"/>
  <c r="H4" i="3"/>
  <c r="AC29" i="8" a="1"/>
  <c r="AC29" i="8" s="1"/>
  <c r="Z27" i="8"/>
  <c r="AA28" i="8"/>
  <c r="AC25" i="8" a="1"/>
  <c r="AC25" i="8" s="1"/>
  <c r="Z26" i="8"/>
  <c r="Z23" i="8"/>
  <c r="AA31" i="8"/>
  <c r="AA27" i="8"/>
  <c r="AC28" i="8" a="1"/>
  <c r="AC28" i="8" s="1"/>
  <c r="AC26" i="8" a="1"/>
  <c r="AC26" i="8" s="1"/>
  <c r="AA25" i="8"/>
  <c r="Z28" i="8"/>
  <c r="AB28" i="8"/>
  <c r="Z25" i="8"/>
  <c r="AB24" i="8"/>
  <c r="AC24" i="8" a="1"/>
  <c r="AC24" i="8" s="1"/>
  <c r="AA24" i="8"/>
  <c r="Z29" i="8"/>
  <c r="AB22" i="8"/>
  <c r="AA22" i="8"/>
  <c r="AA23" i="8"/>
  <c r="AB26" i="8"/>
  <c r="AC23" i="8" a="1"/>
  <c r="AC23" i="8" s="1"/>
  <c r="AA26" i="8"/>
  <c r="AC31" i="8" a="1"/>
  <c r="AC31" i="8" s="1"/>
  <c r="AB30" i="8"/>
  <c r="AC30" i="8" a="1"/>
  <c r="AC30" i="8" s="1"/>
  <c r="AB29" i="8"/>
  <c r="Y21" i="8"/>
  <c r="AA30" i="8"/>
  <c r="AB27" i="8"/>
  <c r="AC22" i="8" a="1"/>
  <c r="AC22" i="8" s="1"/>
  <c r="AA29" i="8"/>
  <c r="AB31" i="8"/>
  <c r="Z30" i="8"/>
  <c r="AB25" i="8"/>
  <c r="Z31" i="8"/>
  <c r="Z24" i="8"/>
  <c r="AC27" i="8" a="1"/>
  <c r="AC27" i="8" s="1"/>
  <c r="Z22" i="8"/>
  <c r="AB23" i="8"/>
  <c r="AC9" i="8" a="1"/>
  <c r="AC9" i="8" s="1"/>
  <c r="AA10" i="8"/>
  <c r="Z4" i="8"/>
  <c r="Z8" i="8"/>
  <c r="AC5" i="8" a="1"/>
  <c r="AC5" i="8" s="1"/>
  <c r="AB10" i="8"/>
  <c r="Z3" i="8"/>
  <c r="AB11" i="8"/>
  <c r="AA9" i="8"/>
  <c r="AC8" i="8" a="1"/>
  <c r="AC8" i="8" s="1"/>
  <c r="AC6" i="8" a="1"/>
  <c r="AC6" i="8" s="1"/>
  <c r="AB5" i="8"/>
  <c r="AA12" i="8"/>
  <c r="AB7" i="8"/>
  <c r="AA7" i="8"/>
  <c r="AB4" i="8"/>
  <c r="AB3" i="8"/>
  <c r="Z9" i="8"/>
  <c r="AC3" i="8" a="1"/>
  <c r="AC3" i="8" s="1"/>
  <c r="Z6" i="8"/>
  <c r="Y2" i="8"/>
  <c r="AA5" i="8"/>
  <c r="Z10" i="8"/>
  <c r="Z5" i="8"/>
  <c r="Z12" i="8"/>
  <c r="AC11" i="8" a="1"/>
  <c r="AC11" i="8" s="1"/>
  <c r="AA4" i="8"/>
  <c r="AC7" i="8" a="1"/>
  <c r="AC7" i="8" s="1"/>
  <c r="AB12" i="8"/>
  <c r="AA11" i="8"/>
  <c r="AA3" i="8"/>
  <c r="AB6" i="8"/>
  <c r="Z11" i="8"/>
  <c r="AB8" i="8"/>
  <c r="AA6" i="8"/>
  <c r="AA8" i="8"/>
  <c r="AC4" i="8" a="1"/>
  <c r="AC4" i="8" s="1"/>
  <c r="AC12" i="8" a="1"/>
  <c r="AC12" i="8" s="1"/>
  <c r="AC10" i="8" a="1"/>
  <c r="AC10" i="8" s="1"/>
  <c r="AB9" i="8"/>
  <c r="Z7" i="8"/>
  <c r="H7" i="3"/>
  <c r="U12" i="8" a="1"/>
  <c r="U12" i="8" s="1"/>
  <c r="S3" i="8"/>
  <c r="S10" i="8"/>
  <c r="U4" i="8" a="1"/>
  <c r="U4" i="8" s="1"/>
  <c r="R3" i="8"/>
  <c r="S7" i="8"/>
  <c r="R10" i="8"/>
  <c r="U3" i="8" a="1"/>
  <c r="U3" i="8" s="1"/>
  <c r="U7" i="8" a="1"/>
  <c r="U7" i="8" s="1"/>
  <c r="T12" i="8"/>
  <c r="R11" i="8"/>
  <c r="Q2" i="8"/>
  <c r="T3" i="8"/>
  <c r="R4" i="8"/>
  <c r="U11" i="8" a="1"/>
  <c r="U11" i="8" s="1"/>
  <c r="R12" i="8"/>
  <c r="S11" i="8"/>
  <c r="R7" i="8"/>
  <c r="U6" i="8" a="1"/>
  <c r="U6" i="8" s="1"/>
  <c r="U5" i="8" a="1"/>
  <c r="U5" i="8" s="1"/>
  <c r="T11" i="8"/>
  <c r="S5" i="8"/>
  <c r="T7" i="8"/>
  <c r="S6" i="8"/>
  <c r="S4" i="8"/>
  <c r="U9" i="8" a="1"/>
  <c r="U9" i="8" s="1"/>
  <c r="T9" i="8"/>
  <c r="R5" i="8"/>
  <c r="U8" i="8" a="1"/>
  <c r="U8" i="8" s="1"/>
  <c r="S9" i="8"/>
  <c r="R9" i="8"/>
  <c r="T5" i="8"/>
  <c r="T4" i="8"/>
  <c r="U10" i="8" a="1"/>
  <c r="U10" i="8" s="1"/>
  <c r="T6" i="8"/>
  <c r="S8" i="8"/>
  <c r="R8" i="8"/>
  <c r="T10" i="8"/>
  <c r="T8" i="8"/>
  <c r="S12" i="8"/>
  <c r="R6" i="8"/>
  <c r="N12" i="2"/>
  <c r="E31" i="8" a="1"/>
  <c r="E31" i="8" s="1"/>
  <c r="B25" i="8"/>
  <c r="B24" i="8"/>
  <c r="E22" i="8" a="1"/>
  <c r="E22" i="8" s="1"/>
  <c r="D22" i="8"/>
  <c r="D23" i="8"/>
  <c r="E29" i="8" a="1"/>
  <c r="E29" i="8" s="1"/>
  <c r="D30" i="8"/>
  <c r="C23" i="8"/>
  <c r="C27" i="8"/>
  <c r="E24" i="8" a="1"/>
  <c r="E24" i="8" s="1"/>
  <c r="D24" i="8"/>
  <c r="C28" i="8"/>
  <c r="A21" i="8"/>
  <c r="B28" i="8"/>
  <c r="E27" i="8" a="1"/>
  <c r="E27" i="8" s="1"/>
  <c r="E30" i="8" a="1"/>
  <c r="E30" i="8" s="1"/>
  <c r="C31" i="8"/>
  <c r="D27" i="8"/>
  <c r="B23" i="8"/>
  <c r="C22" i="8"/>
  <c r="C24" i="8"/>
  <c r="C30" i="8"/>
  <c r="E28" i="8" a="1"/>
  <c r="E28" i="8" s="1"/>
  <c r="B30" i="8"/>
  <c r="C29" i="8"/>
  <c r="D31" i="8"/>
  <c r="B26" i="8"/>
  <c r="B31" i="8"/>
  <c r="D25" i="8"/>
  <c r="E25" i="8" a="1"/>
  <c r="E25" i="8" s="1"/>
  <c r="E23" i="8" a="1"/>
  <c r="E23" i="8" s="1"/>
  <c r="D26" i="8"/>
  <c r="B29" i="8"/>
  <c r="B22" i="8"/>
  <c r="D28" i="8"/>
  <c r="E26" i="8" a="1"/>
  <c r="E26" i="8" s="1"/>
  <c r="D29" i="8"/>
  <c r="C25" i="8"/>
  <c r="B27" i="8"/>
  <c r="C26" i="8"/>
  <c r="R28" i="8"/>
  <c r="T24" i="8"/>
  <c r="S30" i="8"/>
  <c r="U26" i="8" a="1"/>
  <c r="U26" i="8" s="1"/>
  <c r="U23" i="8" a="1"/>
  <c r="U23" i="8" s="1"/>
  <c r="R26" i="8"/>
  <c r="T30" i="8"/>
  <c r="U31" i="8" a="1"/>
  <c r="U31" i="8" s="1"/>
  <c r="R22" i="8"/>
  <c r="S23" i="8"/>
  <c r="R27" i="8"/>
  <c r="T27" i="8"/>
  <c r="T22" i="8"/>
  <c r="R24" i="8"/>
  <c r="U25" i="8" a="1"/>
  <c r="U25" i="8" s="1"/>
  <c r="S26" i="8"/>
  <c r="R31" i="8"/>
  <c r="Q21" i="8"/>
  <c r="U30" i="8" a="1"/>
  <c r="U30" i="8" s="1"/>
  <c r="T31" i="8"/>
  <c r="S29" i="8"/>
  <c r="R23" i="8"/>
  <c r="T29" i="8"/>
  <c r="U28" i="8" a="1"/>
  <c r="U28" i="8" s="1"/>
  <c r="S27" i="8"/>
  <c r="U24" i="8" a="1"/>
  <c r="U24" i="8" s="1"/>
  <c r="S24" i="8"/>
  <c r="U29" i="8" a="1"/>
  <c r="U29" i="8" s="1"/>
  <c r="T23" i="8"/>
  <c r="R29" i="8"/>
  <c r="R25" i="8"/>
  <c r="U22" i="8" a="1"/>
  <c r="U22" i="8" s="1"/>
  <c r="S28" i="8"/>
  <c r="R30" i="8"/>
  <c r="S22" i="8"/>
  <c r="T26" i="8"/>
  <c r="U27" i="8" a="1"/>
  <c r="U27" i="8" s="1"/>
  <c r="S25" i="8"/>
  <c r="T25" i="8"/>
  <c r="S31" i="8"/>
  <c r="T28" i="8"/>
  <c r="E21" i="8" l="1" a="1"/>
  <c r="E21" i="8" s="1"/>
  <c r="B21" i="8"/>
  <c r="D21" i="8"/>
  <c r="F24" i="8" s="1"/>
  <c r="C21" i="8"/>
  <c r="AC21" i="8" a="1"/>
  <c r="AC21" i="8" s="1"/>
  <c r="AA21" i="8"/>
  <c r="Z21" i="8"/>
  <c r="AB21" i="8"/>
  <c r="AD29" i="8" s="1"/>
  <c r="M40" i="8" a="1"/>
  <c r="M40" i="8" s="1"/>
  <c r="L40" i="8"/>
  <c r="N46" i="8" s="1"/>
  <c r="K40" i="8"/>
  <c r="J40" i="8"/>
  <c r="U2" i="8" a="1"/>
  <c r="U2" i="8" s="1"/>
  <c r="R2" i="8"/>
  <c r="S2" i="8"/>
  <c r="T2" i="8"/>
  <c r="V10" i="8" s="1"/>
  <c r="E2" i="8" a="1"/>
  <c r="E2" i="8" s="1"/>
  <c r="C2" i="8"/>
  <c r="D2" i="8"/>
  <c r="B2" i="8"/>
  <c r="M2" i="8" a="1"/>
  <c r="M2" i="8" s="1"/>
  <c r="K2" i="8"/>
  <c r="J2" i="8"/>
  <c r="L2" i="8"/>
  <c r="N11" i="8" s="1"/>
  <c r="AC2" i="8" a="1"/>
  <c r="AC2" i="8" s="1"/>
  <c r="AB2" i="8"/>
  <c r="AD9" i="8" s="1"/>
  <c r="AA2" i="8"/>
  <c r="Z2" i="8"/>
  <c r="U40" i="8" a="1"/>
  <c r="U40" i="8" s="1"/>
  <c r="R40" i="8"/>
  <c r="S40" i="8"/>
  <c r="T40" i="8"/>
  <c r="V47" i="8" s="1"/>
  <c r="M21" i="8" a="1"/>
  <c r="M21" i="8" s="1"/>
  <c r="K21" i="8"/>
  <c r="J21" i="8"/>
  <c r="L21" i="8"/>
  <c r="N29" i="8" s="1"/>
  <c r="U21" i="8" a="1"/>
  <c r="U21" i="8" s="1"/>
  <c r="S21" i="8"/>
  <c r="R21" i="8"/>
  <c r="T21" i="8"/>
  <c r="V22" i="8" s="1"/>
  <c r="F28" i="8" l="1"/>
  <c r="V44" i="8"/>
  <c r="V50" i="8"/>
  <c r="V9" i="8"/>
  <c r="F22" i="8"/>
  <c r="F23" i="8"/>
  <c r="V24" i="8"/>
  <c r="N7" i="8"/>
  <c r="N9" i="8"/>
  <c r="N3" i="8"/>
  <c r="N10" i="8"/>
  <c r="V43" i="8"/>
  <c r="AD22" i="8"/>
  <c r="N6" i="8"/>
  <c r="F27" i="8"/>
  <c r="N49" i="8"/>
  <c r="V28" i="8"/>
  <c r="N47" i="8"/>
  <c r="V46" i="8"/>
  <c r="N4" i="8"/>
  <c r="V48" i="8"/>
  <c r="V41" i="8"/>
  <c r="V49" i="8"/>
  <c r="AD31" i="8"/>
  <c r="V7" i="8"/>
  <c r="AD27" i="8"/>
  <c r="F25" i="8"/>
  <c r="AD28" i="8"/>
  <c r="F26" i="8"/>
  <c r="N26" i="8"/>
  <c r="F30" i="8"/>
  <c r="AD23" i="8"/>
  <c r="AD6" i="8"/>
  <c r="AD25" i="8"/>
  <c r="AD3" i="8"/>
  <c r="AD30" i="8"/>
  <c r="AD24" i="8"/>
  <c r="AD12" i="8"/>
  <c r="V6" i="8"/>
  <c r="F9" i="8"/>
  <c r="F14" i="8"/>
  <c r="D17" i="8"/>
  <c r="F13" i="8"/>
  <c r="F15" i="8"/>
  <c r="F2" i="8"/>
  <c r="F16" i="8"/>
  <c r="B17" i="8"/>
  <c r="N27" i="8"/>
  <c r="N21" i="8"/>
  <c r="N34" i="8"/>
  <c r="N35" i="8"/>
  <c r="N32" i="8"/>
  <c r="N33" i="8"/>
  <c r="J36" i="8"/>
  <c r="L36" i="8"/>
  <c r="F8" i="8"/>
  <c r="F10" i="8"/>
  <c r="N44" i="8"/>
  <c r="N40" i="8"/>
  <c r="N53" i="8"/>
  <c r="N51" i="8"/>
  <c r="J55" i="8"/>
  <c r="N54" i="8"/>
  <c r="L55" i="8"/>
  <c r="N52" i="8"/>
  <c r="AD11" i="8"/>
  <c r="V31" i="8"/>
  <c r="N48" i="8"/>
  <c r="V25" i="8"/>
  <c r="F6" i="8"/>
  <c r="N23" i="8"/>
  <c r="N50" i="8"/>
  <c r="F12" i="8"/>
  <c r="N8" i="8"/>
  <c r="V5" i="8"/>
  <c r="N43" i="8"/>
  <c r="F3" i="8"/>
  <c r="V30" i="8"/>
  <c r="V32" i="8"/>
  <c r="T36" i="8"/>
  <c r="V21" i="8"/>
  <c r="V35" i="8"/>
  <c r="R36" i="8"/>
  <c r="V34" i="8"/>
  <c r="V33" i="8"/>
  <c r="V27" i="8"/>
  <c r="N25" i="8"/>
  <c r="V26" i="8"/>
  <c r="AD10" i="8"/>
  <c r="F11" i="8"/>
  <c r="N24" i="8"/>
  <c r="F4" i="8"/>
  <c r="V45" i="8"/>
  <c r="V54" i="8"/>
  <c r="V40" i="8"/>
  <c r="V51" i="8"/>
  <c r="T55" i="8"/>
  <c r="R55" i="8"/>
  <c r="V53" i="8"/>
  <c r="V52" i="8"/>
  <c r="V11" i="8"/>
  <c r="V14" i="8"/>
  <c r="V2" i="8"/>
  <c r="T17" i="8"/>
  <c r="V15" i="8"/>
  <c r="V13" i="8"/>
  <c r="V16" i="8"/>
  <c r="R17" i="8"/>
  <c r="N12" i="8"/>
  <c r="N5" i="8"/>
  <c r="F31" i="8"/>
  <c r="B36" i="8"/>
  <c r="F21" i="8"/>
  <c r="F35" i="8"/>
  <c r="F34" i="8"/>
  <c r="D36" i="8"/>
  <c r="F33" i="8"/>
  <c r="F32" i="8"/>
  <c r="N22" i="8"/>
  <c r="N41" i="8"/>
  <c r="N28" i="8"/>
  <c r="AD26" i="8"/>
  <c r="AD35" i="8"/>
  <c r="Z36" i="8"/>
  <c r="AD32" i="8"/>
  <c r="AD33" i="8"/>
  <c r="AD21" i="8"/>
  <c r="AD34" i="8"/>
  <c r="AB36" i="8"/>
  <c r="N45" i="8"/>
  <c r="AD7" i="8"/>
  <c r="AD16" i="8"/>
  <c r="AD13" i="8"/>
  <c r="AB17" i="8"/>
  <c r="Z17" i="8"/>
  <c r="AD14" i="8"/>
  <c r="AD2" i="8"/>
  <c r="AD15" i="8"/>
  <c r="N31" i="8"/>
  <c r="N42" i="8"/>
  <c r="V23" i="8"/>
  <c r="N15" i="8"/>
  <c r="N14" i="8"/>
  <c r="N2" i="8"/>
  <c r="N13" i="8"/>
  <c r="L17" i="8"/>
  <c r="J17" i="8"/>
  <c r="N16" i="8"/>
  <c r="AD4" i="8"/>
  <c r="V42" i="8"/>
  <c r="V12" i="8"/>
  <c r="AD5" i="8"/>
  <c r="F7" i="8"/>
  <c r="F29" i="8"/>
  <c r="V29" i="8"/>
  <c r="F5" i="8"/>
  <c r="N30" i="8"/>
  <c r="V3" i="8"/>
  <c r="AD8" i="8"/>
  <c r="V8" i="8"/>
  <c r="V4" i="8"/>
</calcChain>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<sst xmlns="http://schemas.openxmlformats.org/spreadsheetml/2006/main" count="1009" uniqueCount="253">
  <si>
    <t>Players</t>
  </si>
  <si>
    <t>Owners</t>
  </si>
  <si>
    <t>Sr.no</t>
  </si>
  <si>
    <t>ID</t>
  </si>
  <si>
    <t>Name</t>
  </si>
  <si>
    <t>Category</t>
  </si>
  <si>
    <t>Sold</t>
  </si>
  <si>
    <t>Type</t>
  </si>
  <si>
    <t>Team</t>
  </si>
  <si>
    <t>Team Number</t>
  </si>
  <si>
    <t>Team ID</t>
  </si>
  <si>
    <t>Owner Name</t>
  </si>
  <si>
    <t>A</t>
  </si>
  <si>
    <t>Owner</t>
  </si>
  <si>
    <t>Column Labels</t>
  </si>
  <si>
    <t>Row Labels</t>
  </si>
  <si>
    <t>Grand Total</t>
  </si>
  <si>
    <t>B</t>
  </si>
  <si>
    <t>C</t>
  </si>
  <si>
    <t>D</t>
  </si>
  <si>
    <t>Team 1</t>
  </si>
  <si>
    <t>Team 2</t>
  </si>
  <si>
    <t>Team 3</t>
  </si>
  <si>
    <t>Team 4</t>
  </si>
  <si>
    <t>Team 5</t>
  </si>
  <si>
    <t>Team 6</t>
  </si>
  <si>
    <t>Team 7</t>
  </si>
  <si>
    <t>Team 8</t>
  </si>
  <si>
    <t>Team 9</t>
  </si>
  <si>
    <t>Team 10</t>
  </si>
  <si>
    <t>Team Owner</t>
  </si>
  <si>
    <t>Player Name</t>
  </si>
  <si>
    <t>Player ID</t>
  </si>
  <si>
    <t>Sold / unsold</t>
  </si>
  <si>
    <t>Team No</t>
  </si>
  <si>
    <t>Total Players bought</t>
  </si>
  <si>
    <t>Cost</t>
  </si>
  <si>
    <t>Total Points</t>
  </si>
  <si>
    <t>Points Utilised</t>
  </si>
  <si>
    <t>Balance Points</t>
  </si>
  <si>
    <t>Players Bought</t>
  </si>
  <si>
    <t>Unsold</t>
  </si>
  <si>
    <t>Michael Thompson</t>
  </si>
  <si>
    <t>Robert Harris</t>
  </si>
  <si>
    <t>William Martin</t>
  </si>
  <si>
    <t>David Clark</t>
  </si>
  <si>
    <t>Richard Lewis</t>
  </si>
  <si>
    <t>Joseph Walker</t>
  </si>
  <si>
    <t>Thomas Young</t>
  </si>
  <si>
    <t>Charles King</t>
  </si>
  <si>
    <t>Christopher Wright</t>
  </si>
  <si>
    <t>Daniel Scott</t>
  </si>
  <si>
    <t>Matthew Green</t>
  </si>
  <si>
    <t>Anthony Adams</t>
  </si>
  <si>
    <t>Mark Baker</t>
  </si>
  <si>
    <t>Donald Nelson</t>
  </si>
  <si>
    <t>Steven Hill</t>
  </si>
  <si>
    <t>Paul Roberts</t>
  </si>
  <si>
    <t>Andrew Campbell</t>
  </si>
  <si>
    <t>Joshua Mitchell</t>
  </si>
  <si>
    <t>Kenneth Carter</t>
  </si>
  <si>
    <t>Kevin Phillips</t>
  </si>
  <si>
    <t>Brian Parker</t>
  </si>
  <si>
    <t>George Evans</t>
  </si>
  <si>
    <t>Edward Edwards</t>
  </si>
  <si>
    <t>Ronald Collins</t>
  </si>
  <si>
    <t>Timothy Stewart</t>
  </si>
  <si>
    <t>Jason Morris</t>
  </si>
  <si>
    <t>Jeffrey Rogers</t>
  </si>
  <si>
    <t>Ryan Reed</t>
  </si>
  <si>
    <t>Jacob Cook</t>
  </si>
  <si>
    <t>Gary Morgan</t>
  </si>
  <si>
    <t>Nicholas Bell</t>
  </si>
  <si>
    <t>Eric Murphy</t>
  </si>
  <si>
    <t>Stephen Bailey</t>
  </si>
  <si>
    <t>Jonathan Rivera</t>
  </si>
  <si>
    <t>Larry Cooper</t>
  </si>
  <si>
    <t>Justin Richardson</t>
  </si>
  <si>
    <t>Scott Cox</t>
  </si>
  <si>
    <t>Brandon Howard</t>
  </si>
  <si>
    <t>Benjamin Ward</t>
  </si>
  <si>
    <t>Samuel Torres</t>
  </si>
  <si>
    <t>Gregory Peterson</t>
  </si>
  <si>
    <t>Frank Gray</t>
  </si>
  <si>
    <t>Alexander Ramirez</t>
  </si>
  <si>
    <t>Raymond James</t>
  </si>
  <si>
    <t>Patrick Watson</t>
  </si>
  <si>
    <t>Jack Brooks</t>
  </si>
  <si>
    <t>Dennis Kelly</t>
  </si>
  <si>
    <t>Jerry Sanders</t>
  </si>
  <si>
    <t>Tyler Price</t>
  </si>
  <si>
    <t>Aaron Bennett</t>
  </si>
  <si>
    <t>Henry Wood</t>
  </si>
  <si>
    <t>Douglas Barnes</t>
  </si>
  <si>
    <t>Peter Ross</t>
  </si>
  <si>
    <t>Jose Henderson</t>
  </si>
  <si>
    <t>Adam Coleman</t>
  </si>
  <si>
    <t>Zachary Jenkins</t>
  </si>
  <si>
    <t>Harold Perry</t>
  </si>
  <si>
    <t>Carl Powell</t>
  </si>
  <si>
    <t>Kyle Long</t>
  </si>
  <si>
    <t>Arthur Patterson</t>
  </si>
  <si>
    <t>Austin Hughes</t>
  </si>
  <si>
    <t>Lawrence Flores</t>
  </si>
  <si>
    <t>Jesse Washington</t>
  </si>
  <si>
    <t>Dylan Butler</t>
  </si>
  <si>
    <t>Bryan Simmons</t>
  </si>
  <si>
    <t>Joe Foster</t>
  </si>
  <si>
    <t>Jordan Gonzales</t>
  </si>
  <si>
    <t>Billy Bryant</t>
  </si>
  <si>
    <t>Bruce Alexander</t>
  </si>
  <si>
    <t>Albert Russell</t>
  </si>
  <si>
    <t>Willie Griffin</t>
  </si>
  <si>
    <t>Gabriel Diaz</t>
  </si>
  <si>
    <t>Logan Hayes</t>
  </si>
  <si>
    <t>Roger Myers</t>
  </si>
  <si>
    <t>Carl Ford</t>
  </si>
  <si>
    <t>Gerald Hamilton</t>
  </si>
  <si>
    <t>Ethan Graham</t>
  </si>
  <si>
    <t>Christian Sullivan</t>
  </si>
  <si>
    <t>Sean Wallace</t>
  </si>
  <si>
    <t>Raymond West</t>
  </si>
  <si>
    <t>Walter Cole</t>
  </si>
  <si>
    <t>Terry Jordan</t>
  </si>
  <si>
    <t>Noah Chapman</t>
  </si>
  <si>
    <t>Jeremy Stone</t>
  </si>
  <si>
    <t>Austin Elliott</t>
  </si>
  <si>
    <t>Philip Freeman</t>
  </si>
  <si>
    <t>Jesse Daniels</t>
  </si>
  <si>
    <t>Louis Hudson</t>
  </si>
  <si>
    <t>Ralph Spencer</t>
  </si>
  <si>
    <t>Roy Bowman</t>
  </si>
  <si>
    <t>Vincent Lawson</t>
  </si>
  <si>
    <t>Russell Johnston</t>
  </si>
  <si>
    <t>Bobby Carr</t>
  </si>
  <si>
    <t>Johnny Bishop</t>
  </si>
  <si>
    <t>Bradley Harper</t>
  </si>
  <si>
    <t>Billy Chambers</t>
  </si>
  <si>
    <t>Curtis Lane</t>
  </si>
  <si>
    <t>Wayne Barrett</t>
  </si>
  <si>
    <t>Dean Fox</t>
  </si>
  <si>
    <t>Edwin Hart</t>
  </si>
  <si>
    <t>Manuel Arnold</t>
  </si>
  <si>
    <t>Marvin Burton</t>
  </si>
  <si>
    <t>Glenn Warren</t>
  </si>
  <si>
    <t>Chad Rose</t>
  </si>
  <si>
    <t>Melvin Chapman</t>
  </si>
  <si>
    <t>Leo Hicks</t>
  </si>
  <si>
    <t>Nathan Dean</t>
  </si>
  <si>
    <t>Craig Holland</t>
  </si>
  <si>
    <t>Derrick Gilbert</t>
  </si>
  <si>
    <t>Allan Reynolds</t>
  </si>
  <si>
    <t>Joel Pierce</t>
  </si>
  <si>
    <t>Ian Willis</t>
  </si>
  <si>
    <t>Lance Ray</t>
  </si>
  <si>
    <t>Seth Wells</t>
  </si>
  <si>
    <t>Martin Armstrong</t>
  </si>
  <si>
    <t>Tony Berry</t>
  </si>
  <si>
    <t>Victor Matthews</t>
  </si>
  <si>
    <t>Allen Johnston</t>
  </si>
  <si>
    <t>Henry Hoffman</t>
  </si>
  <si>
    <t>Oscar Little</t>
  </si>
  <si>
    <t>Clarence Norton</t>
  </si>
  <si>
    <t>Francisco Beck</t>
  </si>
  <si>
    <t>Max Lucas</t>
  </si>
  <si>
    <t>Calvin Fields</t>
  </si>
  <si>
    <t>Vernon Porter</t>
  </si>
  <si>
    <t>Curtis Wheeler</t>
  </si>
  <si>
    <t>Wesley Hamilton</t>
  </si>
  <si>
    <t>Fred Stanley</t>
  </si>
  <si>
    <t>Maurice Hunt</t>
  </si>
  <si>
    <t>Warren Crawford</t>
  </si>
  <si>
    <t>Randall Rice</t>
  </si>
  <si>
    <t>Leslie Boyd</t>
  </si>
  <si>
    <t>Edgar Larson</t>
  </si>
  <si>
    <t>Raul Harper</t>
  </si>
  <si>
    <t>Gilbert Fisher</t>
  </si>
  <si>
    <t>Mario Tucker</t>
  </si>
  <si>
    <t>Andre Holt</t>
  </si>
  <si>
    <t>Theodore Banks</t>
  </si>
  <si>
    <t>Nelson Weaver</t>
  </si>
  <si>
    <t>Harvey Bryant</t>
  </si>
  <si>
    <t>Clyde Burke</t>
  </si>
  <si>
    <t>Alex Neal</t>
  </si>
  <si>
    <t>Dominic Lowe</t>
  </si>
  <si>
    <t>Ivan Fuller</t>
  </si>
  <si>
    <t>Blake Hardy</t>
  </si>
  <si>
    <t>Levi Walters</t>
  </si>
  <si>
    <t>Ellis Osborne</t>
  </si>
  <si>
    <t>Julian Barrett</t>
  </si>
  <si>
    <t>Preston Snyder</t>
  </si>
  <si>
    <t>Sold?</t>
  </si>
  <si>
    <t>TOTAL</t>
  </si>
  <si>
    <t>Maxwell Ardent</t>
  </si>
  <si>
    <t>Vivienne DuMarche</t>
  </si>
  <si>
    <t>Colton Virelli</t>
  </si>
  <si>
    <t>Isadora Blackthorne</t>
  </si>
  <si>
    <t>Thaddeus Crowley</t>
  </si>
  <si>
    <t>Selene Vandemar</t>
  </si>
  <si>
    <t>Jasper Kingswell</t>
  </si>
  <si>
    <t>Aurora Steele</t>
  </si>
  <si>
    <t>Dorian Vexley</t>
  </si>
  <si>
    <t>Lyra Montclair</t>
  </si>
  <si>
    <t>Role</t>
  </si>
  <si>
    <t>Bowler</t>
  </si>
  <si>
    <t>Wicketkeeper</t>
  </si>
  <si>
    <t>Specialist</t>
  </si>
  <si>
    <t>Batsman</t>
  </si>
  <si>
    <t>James Morgan</t>
  </si>
  <si>
    <t>Age</t>
  </si>
  <si>
    <t>Count of Sold?</t>
  </si>
  <si>
    <t>Power Hitter</t>
  </si>
  <si>
    <t>Tactical</t>
  </si>
  <si>
    <t>Opener</t>
  </si>
  <si>
    <t>Middle Order</t>
  </si>
  <si>
    <t>Off Spin</t>
  </si>
  <si>
    <t>Leg Spin</t>
  </si>
  <si>
    <t>Medium Fast</t>
  </si>
  <si>
    <t>Googly</t>
  </si>
  <si>
    <t>Fast</t>
  </si>
  <si>
    <t>MAX players to be bought</t>
  </si>
  <si>
    <t>MIN Players to be bought</t>
  </si>
  <si>
    <t>⚠️ Disclaimer</t>
  </si>
  <si>
    <r>
      <t xml:space="preserve">This Auction Tracker is created </t>
    </r>
    <r>
      <rPr>
        <b/>
        <sz val="12"/>
        <color theme="1"/>
        <rFont val="Calibri"/>
        <family val="2"/>
        <scheme val="minor"/>
      </rPr>
      <t>for personal, educational, and recreational use only</t>
    </r>
    <r>
      <rPr>
        <sz val="12"/>
        <color theme="1"/>
        <rFont val="Calibri"/>
        <family val="2"/>
        <scheme val="minor"/>
      </rPr>
      <t>.</t>
    </r>
  </si>
  <si>
    <r>
      <t xml:space="preserve">It is </t>
    </r>
    <r>
      <rPr>
        <b/>
        <sz val="12"/>
        <color theme="1"/>
        <rFont val="Calibri"/>
        <family val="2"/>
        <scheme val="minor"/>
      </rPr>
      <t>not affiliated with or endorsed by any official sports body, tournament, or league</t>
    </r>
    <r>
      <rPr>
        <sz val="12"/>
        <color theme="1"/>
        <rFont val="Calibri"/>
        <family val="2"/>
        <scheme val="minor"/>
      </rPr>
      <t xml:space="preserve"> (e.g., IPL, BCCI, ICC, etc.).</t>
    </r>
  </si>
  <si>
    <r>
      <t xml:space="preserve">All </t>
    </r>
    <r>
      <rPr>
        <b/>
        <sz val="12"/>
        <color theme="1"/>
        <rFont val="Calibri"/>
        <family val="2"/>
        <scheme val="minor"/>
      </rPr>
      <t>names, characters, and data inside the file are fictional</t>
    </r>
    <r>
      <rPr>
        <sz val="12"/>
        <color theme="1"/>
        <rFont val="Calibri"/>
        <family val="2"/>
        <scheme val="minor"/>
      </rPr>
      <t xml:space="preserve"> and used only as placeholders to demonstrate how the tracker works.</t>
    </r>
  </si>
  <si>
    <r>
      <t xml:space="preserve">Users are free to </t>
    </r>
    <r>
      <rPr>
        <b/>
        <sz val="12"/>
        <color theme="1"/>
        <rFont val="Calibri"/>
        <family val="2"/>
        <scheme val="minor"/>
      </rPr>
      <t>customize and modify</t>
    </r>
    <r>
      <rPr>
        <sz val="12"/>
        <color theme="1"/>
        <rFont val="Calibri"/>
        <family val="2"/>
        <scheme val="minor"/>
      </rPr>
      <t xml:space="preserve"> the sheet as per their requirements.</t>
    </r>
  </si>
  <si>
    <t>🏏 Auction Rules</t>
  </si>
  <si>
    <t>1. Team Composition</t>
  </si>
  <si>
    <t>2. Player Pricing</t>
  </si>
  <si>
    <t>3. Captain Selection</t>
  </si>
  <si>
    <t>4. Budget</t>
  </si>
  <si>
    <t>Teams must manage their budget wisely to ensure they can complete the required squad size.</t>
  </si>
  <si>
    <r>
      <t xml:space="preserve">Each team must buy a </t>
    </r>
    <r>
      <rPr>
        <b/>
        <sz val="12"/>
        <color theme="1"/>
        <rFont val="Calibri"/>
        <family val="2"/>
        <scheme val="minor"/>
      </rPr>
      <t>minimum of 11 players</t>
    </r>
    <r>
      <rPr>
        <sz val="12"/>
        <color theme="1"/>
        <rFont val="Calibri"/>
        <family val="2"/>
        <scheme val="minor"/>
      </rPr>
      <t>.</t>
    </r>
  </si>
  <si>
    <r>
      <t xml:space="preserve">A team can have a </t>
    </r>
    <r>
      <rPr>
        <b/>
        <sz val="12"/>
        <color theme="1"/>
        <rFont val="Calibri"/>
        <family val="2"/>
        <scheme val="minor"/>
      </rPr>
      <t>maximum of 15 players</t>
    </r>
    <r>
      <rPr>
        <sz val="12"/>
        <color theme="1"/>
        <rFont val="Calibri"/>
        <family val="2"/>
        <scheme val="minor"/>
      </rPr>
      <t>.</t>
    </r>
  </si>
  <si>
    <r>
      <t xml:space="preserve">The </t>
    </r>
    <r>
      <rPr>
        <b/>
        <sz val="12"/>
        <color theme="1"/>
        <rFont val="Calibri"/>
        <family val="2"/>
        <scheme val="minor"/>
      </rPr>
      <t>base price</t>
    </r>
    <r>
      <rPr>
        <sz val="12"/>
        <color theme="1"/>
        <rFont val="Calibri"/>
        <family val="2"/>
        <scheme val="minor"/>
      </rPr>
      <t xml:space="preserve"> for a player is </t>
    </r>
    <r>
      <rPr>
        <b/>
        <sz val="12"/>
        <color theme="1"/>
        <rFont val="Calibri"/>
        <family val="2"/>
        <scheme val="minor"/>
      </rPr>
      <t>5 points</t>
    </r>
    <r>
      <rPr>
        <sz val="12"/>
        <color theme="1"/>
        <rFont val="Calibri"/>
        <family val="2"/>
        <scheme val="minor"/>
      </rPr>
      <t>.</t>
    </r>
  </si>
  <si>
    <r>
      <t xml:space="preserve">Bidding must increase in increments of </t>
    </r>
    <r>
      <rPr>
        <b/>
        <sz val="12"/>
        <color theme="1"/>
        <rFont val="Calibri"/>
        <family val="2"/>
        <scheme val="minor"/>
      </rPr>
      <t>5 points only</t>
    </r>
    <r>
      <rPr>
        <sz val="12"/>
        <color theme="1"/>
        <rFont val="Calibri"/>
        <family val="2"/>
        <scheme val="minor"/>
      </rPr>
      <t>.</t>
    </r>
  </si>
  <si>
    <r>
      <t xml:space="preserve">The player bought at the </t>
    </r>
    <r>
      <rPr>
        <b/>
        <sz val="12"/>
        <color theme="1"/>
        <rFont val="Calibri"/>
        <family val="2"/>
        <scheme val="minor"/>
      </rPr>
      <t>highest price</t>
    </r>
    <r>
      <rPr>
        <sz val="12"/>
        <color theme="1"/>
        <rFont val="Calibri"/>
        <family val="2"/>
        <scheme val="minor"/>
      </rPr>
      <t xml:space="preserve"> automatically becomes the </t>
    </r>
    <r>
      <rPr>
        <b/>
        <sz val="12"/>
        <color theme="1"/>
        <rFont val="Calibri"/>
        <family val="2"/>
        <scheme val="minor"/>
      </rPr>
      <t>Captain of the Team</t>
    </r>
    <r>
      <rPr>
        <sz val="12"/>
        <color theme="1"/>
        <rFont val="Calibri"/>
        <family val="2"/>
        <scheme val="minor"/>
      </rPr>
      <t>.</t>
    </r>
  </si>
  <si>
    <r>
      <t xml:space="preserve">Each team starts with a </t>
    </r>
    <r>
      <rPr>
        <b/>
        <sz val="12"/>
        <color theme="1"/>
        <rFont val="Calibri"/>
        <family val="2"/>
        <scheme val="minor"/>
      </rPr>
      <t>fixed pool of points</t>
    </r>
    <r>
      <rPr>
        <sz val="12"/>
        <color theme="1"/>
        <rFont val="Calibri"/>
        <family val="2"/>
        <scheme val="minor"/>
      </rPr>
      <t xml:space="preserve"> (e.g., 200 points).</t>
    </r>
  </si>
  <si>
    <r>
      <t xml:space="preserve">Each team must have at least </t>
    </r>
    <r>
      <rPr>
        <b/>
        <sz val="12"/>
        <color theme="1"/>
        <rFont val="Calibri"/>
        <family val="2"/>
        <scheme val="minor"/>
      </rPr>
      <t>1 wicketkeeper, 4 bowlers, 4 batsmen</t>
    </r>
    <r>
      <rPr>
        <sz val="12"/>
        <color theme="1"/>
        <rFont val="Calibri"/>
        <family val="2"/>
        <scheme val="minor"/>
      </rPr>
      <t>, etc., to ensure balance.</t>
    </r>
  </si>
  <si>
    <t>Price</t>
  </si>
  <si>
    <t>Arm</t>
  </si>
  <si>
    <t>Left</t>
  </si>
  <si>
    <t>Right</t>
  </si>
  <si>
    <t>Angela Carter</t>
  </si>
  <si>
    <t>Marcus Bradley</t>
  </si>
  <si>
    <t>Emily Donovan</t>
  </si>
  <si>
    <t>Jonathan Pierce</t>
  </si>
  <si>
    <t>Olivia Martinez</t>
  </si>
  <si>
    <t>Kevin Gallagher</t>
  </si>
  <si>
    <t>Count of Category</t>
  </si>
  <si>
    <t>Sum of Price</t>
  </si>
  <si>
    <t>Count of Role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</si>
</sst>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2">
    <font>
      <sz val="11"/>
      <color theme="1"/>
      <name val="Calibri"/>
      <family val="2"/>
      <scheme val="minor"/>
    </font>
    <font>
      <sz val="11"/>
      <color rgb="FF3F3F76"/>
      <name val="Calibri"/>
      <family val="2"/>
      <scheme val="minor"/>
    </font>
    <font>
      <sz val="12"/>
      <color theme="1"/>
      <name val="Calibri"/>
      <family val="2"/>
      <scheme val="minor"/>
    </font>
    <font>
      <b/>
      <sz val="12"/>
      <color theme="1"/>
      <name val="Calibri"/>
      <family val="2"/>
      <scheme val="minor"/>
    </font>
    <font>
      <sz val="12"/>
      <color rgb="FF000000"/>
      <name val="Calibri"/>
      <family val="2"/>
    </font>
    <font>
      <b/>
      <sz val="12"/>
      <color rgb="FF000000"/>
      <name val="Calibri"/>
      <family val="2"/>
    </font>
    <font>
      <sz val="12"/>
      <color rgb="FF3F3F76"/>
      <name val="Calibri"/>
      <family val="2"/>
    </font>
    <font>
      <sz val="12"/>
      <color theme="0"/>
      <name val="Calibri"/>
      <family val="2"/>
    </font>
    <font>
      <sz val="8"/>
      <name val="Calibri"/>
      <family val="2"/>
      <scheme val="minor"/>
    </font>
    <font>
      <b/>
      <sz val="18"/>
      <color theme="1"/>
      <name val="Calibri"/>
      <family val="2"/>
      <scheme val="minor"/>
    </font>
    <font>
      <sz val="12"/>
      <color theme="1"/>
      <name val="Calibri "/>
    </font>
    <font>
      <sz val="10"/>
      <color theme="1"/>
      <name val="Calibri"/>
      <family val="2"/>
      <scheme val="minor"/>
    </font>
  </fonts>
  <fills count="5">
    <fill>
      <patternFill patternType="none"/>
    </fill>
    <fill>
      <patternFill patternType="gray125"/>
    </fill>
    <fill>
      <patternFill patternType="solid">
        <fgColor rgb="FFFFCC99"/>
      </patternFill>
    </fill>
    <fill>
      <patternFill patternType="solid">
        <fgColor rgb="FFFFFF00"/>
        <bgColor indexed="64"/>
      </patternFill>
    </fill>
    <fill>
      <patternFill patternType="solid">
        <fgColor rgb="FFFFCC99"/>
        <bgColor rgb="FFFFFFFF"/>
      </patternFill>
    </fill>
  </fills>
  <borders count="5">
    <border>
      <left/>
      <right/>
      <top/>
      <bottom/>
      <diagonal/>
    </border>
    <border>
      <left style="thin">
        <color rgb="FF7F7F7F"/>
      </left>
      <right style="thin">
        <color rgb="FF7F7F7F"/>
      </right>
      <top style="thin">
        <color rgb="FF7F7F7F"/>
      </top>
      <bottom style="thin">
        <color rgb="FF7F7F7F"/>
      </bottom>
      <diagonal/>
    </border>
    <border>
      <left style="thin">
        <color rgb="FF7F7F7F"/>
      </left>
      <right style="thin">
        <color rgb="FF7F7F7F"/>
      </right>
      <top style="thin">
        <color rgb="FF7F7F7F"/>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2" borderId="1" applyNumberFormat="0" applyAlignment="0" applyProtection="0"/>
  </cellStyleXfs>
  <cellXfs count="31">
    <xf numFmtId="0" fontId="0" fillId="0" borderId="0" xfId="0"/>
    <xf numFmtId="0" fontId="2" fillId="0" borderId="0" xfId="0" applyFont="1" applyAlignment="1">
      <alignment horizontal="center" vertical="center"/>
    </xf>
    <xf numFmtId="0" fontId="3" fillId="3" borderId="0" xfId="0" applyFont="1" applyFill="1" applyAlignment="1">
      <alignment horizontal="centerContinuous" vertical="center"/>
    </xf>
    <xf numFmtId="0" fontId="2" fillId="0" borderId="0" xfId="0" applyFont="1"/>
    <xf numFmtId="0" fontId="4" fillId="0" borderId="0" xfId="0" applyFont="1" applyAlignment="1">
      <alignment horizontal="center" vertical="center"/>
    </xf>
    <xf numFmtId="0" fontId="4" fillId="0" borderId="0" xfId="0" applyFont="1"/>
    <xf numFmtId="0" fontId="6" fillId="4" borderId="1" xfId="1" applyFont="1" applyFill="1" applyAlignment="1">
      <alignment horizontal="center" vertical="center"/>
    </xf>
    <xf numFmtId="0" fontId="4" fillId="4" borderId="1" xfId="1" applyFont="1" applyFill="1" applyAlignment="1">
      <alignment horizontal="center" vertical="center"/>
    </xf>
    <xf numFmtId="0" fontId="5" fillId="0" borderId="0" xfId="0" applyFont="1" applyAlignment="1">
      <alignment horizontal="center" vertical="center"/>
    </xf>
    <xf numFmtId="0" fontId="6" fillId="4" borderId="2" xfId="1" applyFont="1" applyFill="1" applyBorder="1" applyAlignment="1">
      <alignment horizontal="center" vertical="center"/>
    </xf>
    <xf numFmtId="0" fontId="7" fillId="0" borderId="0" xfId="0" applyFont="1" applyAlignment="1">
      <alignment horizontal="center" vertical="center"/>
    </xf>
    <xf numFmtId="0" fontId="4" fillId="4" borderId="2" xfId="1" applyFont="1" applyFill="1" applyBorder="1" applyAlignment="1">
      <alignment horizontal="center" vertical="center"/>
    </xf>
    <xf numFmtId="0" fontId="5" fillId="0" borderId="3" xfId="0" applyFont="1" applyBorder="1" applyAlignment="1">
      <alignment horizontal="center" vertical="center"/>
    </xf>
    <xf numFmtId="0" fontId="4" fillId="4" borderId="1" xfId="1" applyNumberFormat="1" applyFont="1" applyFill="1" applyAlignment="1">
      <alignment horizontal="center" vertical="center"/>
    </xf>
    <xf numFmtId="0" fontId="3" fillId="0" borderId="0" xfId="0" applyFont="1" applyAlignment="1">
      <alignment horizontal="centerContinuous" vertical="center"/>
    </xf>
    <xf numFmtId="0" fontId="3" fillId="0" borderId="4" xfId="0" applyFont="1" applyBorder="1" applyAlignment="1">
      <alignment horizontal="center" vertical="center"/>
    </xf>
    <xf numFmtId="0" fontId="2" fillId="0" borderId="4" xfId="0" applyFont="1" applyBorder="1" applyAlignment="1">
      <alignment horizontal="center" vertical="center"/>
    </xf>
    <xf numFmtId="0" fontId="2" fillId="0" borderId="0" xfId="0" applyFont="1" applyAlignment="1">
      <alignment horizontal="left" vertical="center" indent="1"/>
    </xf>
    <xf numFmtId="0" fontId="9" fillId="0" borderId="0" xfId="0" applyFont="1" applyAlignment="1">
      <alignment vertical="center"/>
    </xf>
    <xf numFmtId="0" fontId="3" fillId="0" borderId="0" xfId="0" applyFont="1"/>
    <xf numFmtId="0" fontId="2" fillId="0" borderId="0" xfId="0" applyFont="1" applyAlignment="1">
      <alignment horizontal="left" indent="1"/>
    </xf>
    <xf numFmtId="0" fontId="3" fillId="0" borderId="0" xfId="0" applyFont="1" applyAlignment="1">
      <alignment horizontal="center" vertical="center"/>
    </xf>
    <xf numFmtId="0" fontId="3" fillId="3" borderId="4" xfId="0" applyFont="1" applyFill="1" applyBorder="1" applyAlignment="1">
      <alignment horizontal="center" vertical="center"/>
    </xf>
    <xf numFmtId="0" fontId="0" fillId="0" borderId="0" xfId="0" pivotButton="1"/>
    <xf numFmtId="0" fontId="0" fillId="0" borderId="0" xfId="0" applyAlignment="1">
      <alignment horizontal="left"/>
    </xf>
    <xf numFmtId="0" fontId="10" fillId="0" borderId="0" xfId="0" applyFont="1" applyAlignment="1">
      <alignment horizontal="center" vertical="center" wrapText="1"/>
    </xf>
    <xf numFmtId="0" fontId="10" fillId="0" borderId="0" xfId="0" applyFont="1" applyAlignment="1">
      <alignment horizontal="center" vertical="center"/>
    </xf>
    <xf numFmtId="0" fontId="4" fillId="4" borderId="2" xfId="1" applyNumberFormat="1" applyFont="1" applyFill="1" applyBorder="1" applyAlignment="1">
      <alignment horizontal="center" vertical="center"/>
    </xf>
    <xf numFmtId="0" fontId="11" fillId="0" borderId="0" xfId="0" applyFont="1" applyAlignment="1">
      <alignment horizontal="left" vertical="center"/>
    </xf>
    <xf numFmtId="0" fontId="0" fillId="0" borderId="0" xfId="0" applyAlignment="1">
      <alignment horizontal="left" indent="1"/>
    </xf>
    <xf numFmtId="0" fontId="0" fillId="0" borderId="0" xfId="0" applyNumberFormat="1"/>
  </cellXfs>
  <cellStyles count="2">
    <cellStyle name="Input" xfId="1" builtinId="20"/>
    <cellStyle name="Normal" xfId="0" builtinId="0"/>
  </cellStyles>
  <dxfs count="61">
    <dxf>
      <font>
        <b/>
        <i val="0"/>
        <color theme="0"/>
      </font>
      <fill>
        <patternFill>
          <bgColor rgb="FFC00000"/>
        </patternFill>
      </fill>
    </dxf>
    <dxf>
      <font>
        <b/>
        <i val="0"/>
      </font>
      <fill>
        <patternFill>
          <bgColor rgb="FFFFFF00"/>
        </patternFill>
      </fill>
    </dxf>
    <dxf>
      <font>
        <b/>
        <i val="0"/>
      </font>
      <fill>
        <patternFill>
          <bgColor rgb="FFFFFF00"/>
        </patternFill>
      </fill>
    </dxf>
    <dxf>
      <font>
        <b/>
        <i val="0"/>
        <color theme="0"/>
      </font>
      <fill>
        <patternFill>
          <bgColor rgb="FFC00000"/>
        </patternFill>
      </fill>
    </dxf>
    <dxf>
      <font>
        <b val="0"/>
        <i val="0"/>
        <strike val="0"/>
        <condense val="0"/>
        <extend val="0"/>
        <outline val="0"/>
        <shadow val="0"/>
        <u val="none"/>
        <vertAlign val="baseline"/>
        <sz val="12"/>
        <color theme="1"/>
        <name val="Calibri"/>
        <family val="2"/>
        <scheme val="minor"/>
      </font>
      <numFmt numFmtId="0" formatCode="General"/>
      <alignment horizontal="center" vertical="center"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0" formatCode="General"/>
      <alignment horizontal="center" vertical="center"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0" formatCode="General"/>
      <alignment horizontal="center" vertical="center"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0" formatCode="General"/>
      <alignment horizontal="center" vertical="center"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0" formatCode="General"/>
      <alignment horizontal="center" vertical="center" textRotation="0" wrapText="0" indent="0" justifyLastLine="0" shrinkToFit="0" readingOrder="0"/>
    </dxf>
    <dxf>
      <font>
        <b val="0"/>
        <i val="0"/>
        <strike val="0"/>
        <condense val="0"/>
        <extend val="0"/>
        <outline val="0"/>
        <shadow val="0"/>
        <u val="none"/>
        <vertAlign val="baseline"/>
        <sz val="12"/>
        <color theme="1"/>
        <name val="Calibri"/>
        <family val="2"/>
        <scheme val="minor"/>
      </font>
      <alignment horizontal="center" vertical="center"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0" formatCode="General"/>
      <alignment horizontal="center" vertical="center" textRotation="0" wrapText="0" indent="0" justifyLastLine="0" shrinkToFit="0" readingOrder="0"/>
    </dxf>
    <dxf>
      <font>
        <b val="0"/>
        <i val="0"/>
        <strike val="0"/>
        <condense val="0"/>
        <extend val="0"/>
        <outline val="0"/>
        <shadow val="0"/>
        <u val="none"/>
        <vertAlign val="baseline"/>
        <sz val="12"/>
        <color theme="1"/>
        <name val="Calibri"/>
        <family val="2"/>
        <scheme val="minor"/>
      </font>
      <alignment horizontal="center" vertical="center" textRotation="0" wrapText="0" indent="0" justifyLastLine="0" shrinkToFit="0" readingOrder="0"/>
    </dxf>
    <dxf>
      <font>
        <b val="0"/>
        <i val="0"/>
        <strike val="0"/>
        <condense val="0"/>
        <extend val="0"/>
        <outline val="0"/>
        <shadow val="0"/>
        <u val="none"/>
        <vertAlign val="baseline"/>
        <sz val="12"/>
        <color theme="1"/>
        <name val="Calibri"/>
        <family val="2"/>
        <scheme val="minor"/>
      </font>
      <alignment horizontal="center" vertical="center" textRotation="0" wrapText="0" indent="0" justifyLastLine="0" shrinkToFit="0" readingOrder="0"/>
    </dxf>
    <dxf>
      <font>
        <b val="0"/>
        <i val="0"/>
        <strike val="0"/>
        <condense val="0"/>
        <extend val="0"/>
        <outline val="0"/>
        <shadow val="0"/>
        <u val="none"/>
        <vertAlign val="baseline"/>
        <sz val="12"/>
        <color theme="1"/>
        <name val="Calibri"/>
        <family val="2"/>
        <scheme val="minor"/>
      </font>
      <alignment horizontal="center" vertical="center" textRotation="0" wrapText="0" indent="0" justifyLastLine="0" shrinkToFit="0" readingOrder="0"/>
    </dxf>
    <dxf>
      <font>
        <b val="0"/>
        <i val="0"/>
        <strike val="0"/>
        <condense val="0"/>
        <extend val="0"/>
        <outline val="0"/>
        <shadow val="0"/>
        <u val="none"/>
        <vertAlign val="baseline"/>
        <sz val="12"/>
        <color rgb="FF000000"/>
        <name val="Calibri"/>
        <family val="2"/>
        <scheme val="none"/>
      </font>
      <alignment horizontal="center" vertical="center" textRotation="0" wrapText="0" indent="0" justifyLastLine="0" shrinkToFit="0" readingOrder="0"/>
    </dxf>
    <dxf>
      <font>
        <b val="0"/>
        <i val="0"/>
        <strike val="0"/>
        <condense val="0"/>
        <extend val="0"/>
        <outline val="0"/>
        <shadow val="0"/>
        <u val="none"/>
        <vertAlign val="baseline"/>
        <sz val="12"/>
        <color rgb="FF000000"/>
        <name val="Calibri"/>
        <family val="2"/>
        <scheme val="none"/>
      </font>
      <alignment horizontal="center" vertical="center" textRotation="0" wrapText="0" indent="0" justifyLastLine="0" shrinkToFit="0" readingOrder="0"/>
    </dxf>
    <dxf>
      <font>
        <b val="0"/>
        <i val="0"/>
        <strike val="0"/>
        <condense val="0"/>
        <extend val="0"/>
        <outline val="0"/>
        <shadow val="0"/>
        <u val="none"/>
        <vertAlign val="baseline"/>
        <sz val="12"/>
        <color rgb="FF000000"/>
        <name val="Calibri"/>
        <family val="2"/>
        <scheme val="none"/>
      </font>
      <alignment horizontal="center" vertical="center" textRotation="0" wrapText="0" indent="0" justifyLastLine="0" shrinkToFit="0" readingOrder="0"/>
    </dxf>
    <dxf>
      <border outline="0">
        <top style="thin">
          <color indexed="64"/>
        </top>
      </border>
    </dxf>
    <dxf>
      <font>
        <b val="0"/>
        <i val="0"/>
        <strike val="0"/>
        <condense val="0"/>
        <extend val="0"/>
        <outline val="0"/>
        <shadow val="0"/>
        <u val="none"/>
        <vertAlign val="baseline"/>
        <sz val="12"/>
        <color rgb="FF000000"/>
        <name val="Calibri"/>
        <family val="2"/>
        <scheme val="none"/>
      </font>
      <alignment horizontal="center" vertical="center" textRotation="0" wrapText="0" indent="0" justifyLastLine="0" shrinkToFit="0" readingOrder="0"/>
    </dxf>
    <dxf>
      <border outline="0">
        <bottom style="thin">
          <color indexed="64"/>
        </bottom>
      </border>
    </dxf>
    <dxf>
      <font>
        <b/>
        <i val="0"/>
        <strike val="0"/>
        <condense val="0"/>
        <extend val="0"/>
        <outline val="0"/>
        <shadow val="0"/>
        <u val="none"/>
        <vertAlign val="baseline"/>
        <sz val="12"/>
        <color rgb="FF000000"/>
        <name val="Calibri"/>
        <family val="2"/>
        <scheme val="none"/>
      </font>
      <alignment horizontal="center" vertical="center" textRotation="0" wrapText="0"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2"/>
        <color rgb="FF000000"/>
        <name val="Calibri"/>
        <family val="2"/>
        <scheme val="none"/>
      </font>
      <numFmt numFmtId="0" formatCode="General"/>
      <fill>
        <patternFill patternType="solid">
          <fgColor rgb="FFFFFFFF"/>
          <bgColor rgb="FFFFCC99"/>
        </patternFill>
      </fill>
      <alignment horizontal="center" vertical="center" textRotation="0" wrapText="0" indent="0" justifyLastLine="0" shrinkToFit="0" readingOrder="0"/>
    </dxf>
    <dxf>
      <font>
        <b val="0"/>
        <i val="0"/>
        <strike val="0"/>
        <condense val="0"/>
        <extend val="0"/>
        <outline val="0"/>
        <shadow val="0"/>
        <u val="none"/>
        <vertAlign val="baseline"/>
        <sz val="12"/>
        <color rgb="FF3F3F76"/>
        <name val="Calibri"/>
        <family val="2"/>
        <scheme val="none"/>
      </font>
      <fill>
        <patternFill patternType="solid">
          <fgColor rgb="FFFFFFFF"/>
          <bgColor rgb="FFFFCC99"/>
        </patternFill>
      </fill>
      <alignment horizontal="center" vertical="center" textRotation="0" wrapText="0" indent="0" justifyLastLine="0" shrinkToFit="0" readingOrder="0"/>
    </dxf>
    <dxf>
      <font>
        <b val="0"/>
        <i val="0"/>
        <strike val="0"/>
        <condense val="0"/>
        <extend val="0"/>
        <outline val="0"/>
        <shadow val="0"/>
        <u val="none"/>
        <vertAlign val="baseline"/>
        <sz val="12"/>
        <color rgb="FF3F3F76"/>
        <name val="Calibri"/>
        <family val="2"/>
        <scheme val="none"/>
      </font>
      <fill>
        <patternFill patternType="solid">
          <fgColor rgb="FFFFFFFF"/>
          <bgColor rgb="FFFFCC99"/>
        </patternFill>
      </fill>
      <alignment horizontal="center" vertical="center" textRotation="0" wrapText="0" indent="0" justifyLastLine="0" shrinkToFit="0" readingOrder="0"/>
    </dxf>
    <dxf>
      <font>
        <b val="0"/>
        <i val="0"/>
        <strike val="0"/>
        <condense val="0"/>
        <extend val="0"/>
        <outline val="0"/>
        <shadow val="0"/>
        <u val="none"/>
        <vertAlign val="baseline"/>
        <sz val="12"/>
        <color rgb="FF3F3F76"/>
        <name val="Calibri"/>
        <family val="2"/>
        <scheme val="none"/>
      </font>
      <fill>
        <patternFill patternType="solid">
          <fgColor rgb="FFFFFFFF"/>
          <bgColor rgb="FFFFCC99"/>
        </patternFill>
      </fill>
      <alignment horizontal="center" vertical="center" textRotation="0" wrapText="0" indent="0" justifyLastLine="0" shrinkToFit="0" readingOrder="0"/>
    </dxf>
    <dxf>
      <font>
        <b val="0"/>
        <i val="0"/>
        <strike val="0"/>
        <condense val="0"/>
        <extend val="0"/>
        <outline val="0"/>
        <shadow val="0"/>
        <u val="none"/>
        <vertAlign val="baseline"/>
        <sz val="12"/>
        <color rgb="FF000000"/>
        <name val="Calibri"/>
        <family val="2"/>
        <scheme val="none"/>
      </font>
      <numFmt numFmtId="0" formatCode="General"/>
      <alignment horizontal="center" vertical="center" textRotation="0" wrapText="0" indent="0" justifyLastLine="0" shrinkToFit="0" readingOrder="0"/>
    </dxf>
    <dxf>
      <font>
        <b val="0"/>
        <i val="0"/>
        <strike val="0"/>
        <condense val="0"/>
        <extend val="0"/>
        <outline val="0"/>
        <shadow val="0"/>
        <u val="none"/>
        <vertAlign val="baseline"/>
        <sz val="12"/>
        <color rgb="FF000000"/>
        <name val="Calibri"/>
        <family val="2"/>
        <scheme val="none"/>
      </font>
      <numFmt numFmtId="0" formatCode="General"/>
      <alignment horizontal="center" vertical="center" textRotation="0" wrapText="0" indent="0" justifyLastLine="0" shrinkToFit="0" readingOrder="0"/>
    </dxf>
    <dxf>
      <font>
        <b val="0"/>
        <i val="0"/>
        <strike val="0"/>
        <condense val="0"/>
        <extend val="0"/>
        <outline val="0"/>
        <shadow val="0"/>
        <u val="none"/>
        <vertAlign val="baseline"/>
        <sz val="12"/>
        <color rgb="FF000000"/>
        <name val="Calibri"/>
        <family val="2"/>
        <scheme val="none"/>
      </font>
      <numFmt numFmtId="0" formatCode="General"/>
      <alignment horizontal="center" vertical="center" textRotation="0" wrapText="0" indent="0" justifyLastLine="0" shrinkToFit="0" readingOrder="0"/>
    </dxf>
    <dxf>
      <font>
        <b val="0"/>
        <i val="0"/>
        <strike val="0"/>
        <condense val="0"/>
        <extend val="0"/>
        <outline val="0"/>
        <shadow val="0"/>
        <u val="none"/>
        <vertAlign val="baseline"/>
        <sz val="12"/>
        <color rgb="FF000000"/>
        <name val="Calibri"/>
        <family val="2"/>
        <scheme val="none"/>
      </font>
      <numFmt numFmtId="0" formatCode="General"/>
      <alignment horizontal="center" vertical="center" textRotation="0" wrapText="0" indent="0" justifyLastLine="0" shrinkToFit="0" readingOrder="0"/>
    </dxf>
    <dxf>
      <font>
        <b val="0"/>
        <i val="0"/>
        <strike val="0"/>
        <condense val="0"/>
        <extend val="0"/>
        <outline val="0"/>
        <shadow val="0"/>
        <u val="none"/>
        <vertAlign val="baseline"/>
        <sz val="12"/>
        <color rgb="FF000000"/>
        <name val="Calibri"/>
        <family val="2"/>
        <scheme val="none"/>
      </font>
      <numFmt numFmtId="0" formatCode="General"/>
      <alignment horizontal="center" vertical="center" textRotation="0" wrapText="0" indent="0" justifyLastLine="0" shrinkToFit="0" readingOrder="0"/>
    </dxf>
    <dxf>
      <font>
        <b val="0"/>
        <i val="0"/>
        <strike val="0"/>
        <condense val="0"/>
        <extend val="0"/>
        <outline val="0"/>
        <shadow val="0"/>
        <u val="none"/>
        <vertAlign val="baseline"/>
        <sz val="12"/>
        <color rgb="FF000000"/>
        <name val="Calibri"/>
        <family val="2"/>
        <scheme val="none"/>
      </font>
      <alignment horizontal="center" vertical="center" textRotation="0" wrapText="0" indent="0" justifyLastLine="0" shrinkToFit="0" readingOrder="0"/>
    </dxf>
    <dxf>
      <font>
        <b val="0"/>
        <i val="0"/>
        <strike val="0"/>
        <condense val="0"/>
        <extend val="0"/>
        <outline val="0"/>
        <shadow val="0"/>
        <u val="none"/>
        <vertAlign val="baseline"/>
        <sz val="12"/>
        <color rgb="FF3F3F76"/>
        <name val="Calibri"/>
        <family val="2"/>
        <scheme val="none"/>
      </font>
      <fill>
        <patternFill patternType="solid">
          <fgColor rgb="FFFFFFFF"/>
          <bgColor rgb="FFFFCC99"/>
        </patternFill>
      </fill>
      <alignment horizontal="center" vertical="center" textRotation="0" wrapText="0" indent="0" justifyLastLine="0" shrinkToFit="0" readingOrder="0"/>
    </dxf>
    <dxf>
      <font>
        <b val="0"/>
        <i val="0"/>
        <strike val="0"/>
        <condense val="0"/>
        <extend val="0"/>
        <outline val="0"/>
        <shadow val="0"/>
        <u val="none"/>
        <vertAlign val="baseline"/>
        <sz val="12"/>
        <color theme="0"/>
        <name val="Calibri"/>
        <family val="2"/>
        <scheme val="none"/>
      </font>
      <alignment horizontal="center" vertical="center" textRotation="0" wrapText="0" indent="0" justifyLastLine="0" shrinkToFit="0" readingOrder="0"/>
    </dxf>
    <dxf>
      <font>
        <b val="0"/>
        <i val="0"/>
        <strike val="0"/>
        <condense val="0"/>
        <extend val="0"/>
        <outline val="0"/>
        <shadow val="0"/>
        <u val="none"/>
        <vertAlign val="baseline"/>
        <sz val="12"/>
        <color theme="1"/>
        <name val="Calibri"/>
        <family val="2"/>
        <scheme val="minor"/>
      </font>
      <alignment horizontal="center" vertical="center" textRotation="0" wrapText="0" indent="0" justifyLastLine="0" shrinkToFit="0" readingOrder="0"/>
    </dxf>
    <dxf>
      <font>
        <b val="0"/>
        <i val="0"/>
        <strike val="0"/>
        <condense val="0"/>
        <extend val="0"/>
        <outline val="0"/>
        <shadow val="0"/>
        <u val="none"/>
        <vertAlign val="baseline"/>
        <sz val="12"/>
        <color theme="1"/>
        <name val="Calibri"/>
        <family val="2"/>
        <scheme val="minor"/>
      </font>
      <alignment horizontal="center" vertical="center" textRotation="0" wrapText="0" indent="0" justifyLastLine="0" shrinkToFit="0" readingOrder="0"/>
    </dxf>
    <dxf>
      <font>
        <b val="0"/>
        <i val="0"/>
        <strike val="0"/>
        <condense val="0"/>
        <extend val="0"/>
        <outline val="0"/>
        <shadow val="0"/>
        <u val="none"/>
        <vertAlign val="baseline"/>
        <sz val="12"/>
        <color theme="1"/>
        <name val="Calibri"/>
        <family val="2"/>
        <scheme val="minor"/>
      </font>
      <alignment horizontal="center" vertical="center" textRotation="0" wrapText="0" indent="0" justifyLastLine="0" shrinkToFit="0" readingOrder="0"/>
    </dxf>
    <dxf>
      <font>
        <b val="0"/>
        <i val="0"/>
        <strike val="0"/>
        <condense val="0"/>
        <extend val="0"/>
        <outline val="0"/>
        <shadow val="0"/>
        <u val="none"/>
        <vertAlign val="baseline"/>
        <sz val="12"/>
        <color theme="1"/>
        <name val="Calibri"/>
        <family val="2"/>
        <scheme val="minor"/>
      </font>
      <alignment horizontal="center" vertical="center" textRotation="0" wrapText="0" indent="0" justifyLastLine="0" shrinkToFit="0" readingOrder="0"/>
    </dxf>
    <dxf>
      <font>
        <b val="0"/>
        <i val="0"/>
        <strike val="0"/>
        <condense val="0"/>
        <extend val="0"/>
        <outline val="0"/>
        <shadow val="0"/>
        <u val="none"/>
        <vertAlign val="baseline"/>
        <sz val="12"/>
        <color theme="1"/>
        <name val="Calibri"/>
        <family val="2"/>
        <scheme val="minor"/>
      </font>
      <alignment horizontal="center" vertical="center" textRotation="0" wrapText="0" indent="0" justifyLastLine="0" shrinkToFit="0" readingOrder="0"/>
    </dxf>
    <dxf>
      <font>
        <b val="0"/>
        <i val="0"/>
        <strike val="0"/>
        <condense val="0"/>
        <extend val="0"/>
        <outline val="0"/>
        <shadow val="0"/>
        <u val="none"/>
        <vertAlign val="baseline"/>
        <sz val="12"/>
        <color theme="1"/>
        <name val="Calibri"/>
        <family val="2"/>
        <scheme val="minor"/>
      </font>
      <alignment horizontal="center" vertical="center" textRotation="0" wrapText="0" indent="0" justifyLastLine="0" shrinkToFit="0" readingOrder="0"/>
    </dxf>
    <dxf>
      <font>
        <b val="0"/>
        <i val="0"/>
        <strike val="0"/>
        <condense val="0"/>
        <extend val="0"/>
        <outline val="0"/>
        <shadow val="0"/>
        <u val="none"/>
        <vertAlign val="baseline"/>
        <sz val="12"/>
        <color theme="1"/>
        <name val="Calibri"/>
        <family val="2"/>
        <scheme val="minor"/>
      </font>
      <alignment horizontal="center" vertical="center" textRotation="0" wrapText="0" indent="0" justifyLastLine="0" shrinkToFit="0" readingOrder="0"/>
    </dxf>
    <dxf>
      <font>
        <b val="0"/>
        <i val="0"/>
        <strike val="0"/>
        <condense val="0"/>
        <extend val="0"/>
        <outline val="0"/>
        <shadow val="0"/>
        <u val="none"/>
        <vertAlign val="baseline"/>
        <sz val="12"/>
        <color theme="1"/>
        <name val="Calibri"/>
        <family val="2"/>
        <scheme val="minor"/>
      </font>
      <alignment horizontal="center" vertical="center"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0" formatCode="General"/>
      <alignment horizontal="center" vertical="center" textRotation="0" wrapText="0" indent="0" justifyLastLine="0" shrinkToFit="0" readingOrder="0"/>
    </dxf>
    <dxf>
      <font>
        <b val="0"/>
        <i val="0"/>
        <strike val="0"/>
        <condense val="0"/>
        <extend val="0"/>
        <outline val="0"/>
        <shadow val="0"/>
        <u val="none"/>
        <vertAlign val="baseline"/>
        <sz val="12"/>
        <color theme="1"/>
        <name val="Calibri"/>
        <family val="2"/>
        <scheme val="minor"/>
      </font>
      <alignment horizontal="center" vertical="center" textRotation="0" wrapText="0" indent="0" justifyLastLine="0" shrinkToFit="0" readingOrder="0"/>
    </dxf>
    <dxf>
      <font>
        <b val="0"/>
        <i val="0"/>
        <strike val="0"/>
        <condense val="0"/>
        <extend val="0"/>
        <outline val="0"/>
        <shadow val="0"/>
        <u val="none"/>
        <vertAlign val="baseline"/>
        <sz val="12"/>
        <color theme="1"/>
        <name val="Calibri"/>
        <family val="2"/>
        <scheme val="minor"/>
      </font>
      <alignment horizontal="center" vertical="center" textRotation="0" wrapText="0" indent="0" justifyLastLine="0" shrinkToFit="0" readingOrder="0"/>
    </dxf>
    <dxf>
      <font>
        <b val="0"/>
        <i val="0"/>
        <strike val="0"/>
        <condense val="0"/>
        <extend val="0"/>
        <outline val="0"/>
        <shadow val="0"/>
        <u val="none"/>
        <vertAlign val="baseline"/>
        <sz val="12"/>
        <color theme="1"/>
        <name val="Calibri"/>
        <family val="2"/>
        <scheme val="minor"/>
      </font>
      <alignment horizontal="center" vertical="center"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0" formatCode="General"/>
      <alignment horizontal="center" vertical="center" textRotation="0" wrapText="0" indent="0" justifyLastLine="0" shrinkToFit="0" readingOrder="0"/>
    </dxf>
    <dxf>
      <font>
        <b val="0"/>
        <i val="0"/>
        <strike val="0"/>
        <condense val="0"/>
        <extend val="0"/>
        <outline val="0"/>
        <shadow val="0"/>
        <u val="none"/>
        <vertAlign val="baseline"/>
        <sz val="12"/>
        <color theme="1"/>
        <name val="Calibri"/>
        <family val="2"/>
        <scheme val="minor"/>
      </font>
      <alignment horizontal="center" vertical="center" textRotation="0" wrapText="0" indent="0" justifyLastLine="0" shrinkToFit="0" readingOrder="0"/>
    </dxf>
    <dxf>
      <font>
        <b val="0"/>
        <i val="0"/>
        <strike val="0"/>
        <condense val="0"/>
        <extend val="0"/>
        <outline val="0"/>
        <shadow val="0"/>
        <u val="none"/>
        <vertAlign val="baseline"/>
        <sz val="12"/>
        <color theme="1"/>
        <name val="Calibri"/>
        <family val="2"/>
        <scheme val="minor"/>
      </font>
      <alignment horizontal="center" vertical="center" textRotation="0" wrapText="0" indent="0" justifyLastLine="0" shrinkToFit="0" readingOrder="0"/>
    </dxf>
    <dxf>
      <font>
        <b val="0"/>
        <i val="0"/>
        <strike val="0"/>
        <condense val="0"/>
        <extend val="0"/>
        <outline val="0"/>
        <shadow val="0"/>
        <u val="none"/>
        <vertAlign val="baseline"/>
        <sz val="12"/>
        <color theme="1"/>
        <name val="Calibri"/>
        <family val="2"/>
        <scheme val="minor"/>
      </font>
      <alignment horizontal="center" vertical="center" textRotation="0" wrapText="0" indent="0" justifyLastLine="0" shrinkToFit="0" readingOrder="0"/>
    </dxf>
    <dxf>
      <font>
        <b val="0"/>
        <i val="0"/>
        <strike val="0"/>
        <condense val="0"/>
        <extend val="0"/>
        <outline val="0"/>
        <shadow val="0"/>
        <u val="none"/>
        <vertAlign val="baseline"/>
        <sz val="12"/>
        <color theme="1"/>
        <name val="Calibri"/>
        <family val="2"/>
        <scheme val="minor"/>
      </font>
      <alignment horizontal="center" vertical="center" textRotation="0" wrapText="0" indent="0" justifyLastLine="0" shrinkToFit="0" readingOrder="0"/>
    </dxf>
    <dxf>
      <font>
        <b val="0"/>
        <i val="0"/>
        <strike val="0"/>
        <condense val="0"/>
        <extend val="0"/>
        <outline val="0"/>
        <shadow val="0"/>
        <u val="none"/>
        <vertAlign val="baseline"/>
        <sz val="12"/>
        <color theme="1"/>
        <name val="Calibri"/>
        <family val="2"/>
        <scheme val="minor"/>
      </font>
      <alignment horizontal="center" vertical="center" textRotation="0" wrapText="0" indent="0" justifyLastLine="0" shrinkToFit="0" readingOrder="0"/>
    </dxf>
    <dxf>
      <font>
        <b val="0"/>
        <i val="0"/>
        <strike val="0"/>
        <condense val="0"/>
        <extend val="0"/>
        <outline val="0"/>
        <shadow val="0"/>
        <u val="none"/>
        <vertAlign val="baseline"/>
        <sz val="12"/>
        <color theme="1"/>
        <name val="Calibri"/>
        <family val="2"/>
        <scheme val="minor"/>
      </font>
      <alignment horizontal="center" vertical="center" textRotation="0" wrapText="0" indent="0" justifyLastLine="0" shrinkToFit="0" readingOrder="0"/>
    </dxf>
    <dxf>
      <border>
        <left style="thin">
          <color rgb="FF000000"/>
        </left>
      </border>
    </dxf>
    <dxf>
      <border>
        <left style="thin">
          <color rgb="FF000000"/>
        </left>
      </border>
    </dxf>
    <dxf>
      <border>
        <top style="thin">
          <color rgb="FF000000"/>
        </top>
      </border>
    </dxf>
    <dxf>
      <border>
        <top style="thin">
          <color rgb="FF000000"/>
        </top>
      </border>
    </dxf>
    <dxf>
      <font>
        <b/>
        <color rgb="FF000000"/>
      </font>
    </dxf>
    <dxf>
      <font>
        <b/>
        <color rgb="FF000000"/>
      </font>
    </dxf>
    <dxf>
      <font>
        <b/>
        <color rgb="FF000000"/>
      </font>
      <border>
        <top style="double">
          <color rgb="FF000000"/>
        </top>
      </border>
    </dxf>
    <dxf>
      <font>
        <b/>
        <color rgb="FFFFFFFF"/>
      </font>
      <fill>
        <patternFill patternType="solid">
          <fgColor rgb="FF000000"/>
          <bgColor rgb="FF000000"/>
        </patternFill>
      </fill>
    </dxf>
    <dxf>
      <font>
        <color rgb="FF000000"/>
      </font>
      <border>
        <left style="thin">
          <color rgb="FF000000"/>
        </left>
        <right style="thin">
          <color rgb="FF000000"/>
        </right>
        <top style="thin">
          <color rgb="FF000000"/>
        </top>
        <bottom style="thin">
          <color rgb="FF000000"/>
        </bottom>
      </border>
    </dxf>
  </dxfs>
  <tableStyles count="2" defaultTableStyle="TableStyleMedium2" defaultPivotStyle="PivotStyleLight16">
    <tableStyle name="Table Style 1" pivot="0" count="0" xr9:uid="{5446C883-DCD2-4C76-903E-0CBB9BC2E338}"/>
    <tableStyle name="TableStyleLight8 2" pivot="0" count="9" xr9:uid="{96F8E112-4500-421D-91A6-5AA548223CA9}">
      <tableStyleElement type="wholeTable" dxfId="60"/>
      <tableStyleElement type="headerRow" dxfId="59"/>
      <tableStyleElement type="totalRow" dxfId="58"/>
      <tableStyleElement type="firstColumn" dxfId="57"/>
      <tableStyleElement type="lastColumn" dxfId="56"/>
      <tableStyleElement type="firstRowStripe" dxfId="55"/>
      <tableStyleElement type="secondRowStripe" dxfId="54"/>
      <tableStyleElement type="firstColumnStripe" dxfId="53"/>
      <tableStyleElement type="secondColumnStripe" dxfId="52"/>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2.xml"/><Relationship Id="rId13" Type="http://schemas.openxmlformats.org/officeDocument/2006/relationships/theme" Target="theme/theme1.xml"/><Relationship Id="rId1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pivotCacheDefinition" Target="pivotCache/pivotCacheDefinition1.xml"/><Relationship Id="rId12" Type="http://schemas.microsoft.com/office/2007/relationships/slicerCache" Target="slicerCaches/slicerCache4.xml"/><Relationship Id="rId17"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07/relationships/slicerCache" Target="slicerCaches/slicerCache3.xml"/><Relationship Id="rId5" Type="http://schemas.openxmlformats.org/officeDocument/2006/relationships/worksheet" Target="worksheets/sheet5.xml"/><Relationship Id="rId15" Type="http://schemas.openxmlformats.org/officeDocument/2006/relationships/sharedStrings" Target="sharedStrings.xml"/><Relationship Id="rId10" Type="http://schemas.microsoft.com/office/2007/relationships/slicerCache" Target="slicerCaches/slicerCache2.xml"/><Relationship Id="rId4" Type="http://schemas.openxmlformats.org/officeDocument/2006/relationships/worksheet" Target="worksheets/sheet4.xml"/><Relationship Id="rId9" Type="http://schemas.microsoft.com/office/2007/relationships/slicerCache" Target="slicerCaches/slicerCache1.xml"/><Relationship Id="rId14"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Sum of Price by Category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v>Total</c:v>
          </c:tx>
          <c:spPr>
            <a:solidFill>
              <a:schemeClr val="accent1"/>
            </a:solidFill>
            <a:ln>
              <a:noFill/>
            </a:ln>
            <a:effectLst/>
          </c:spPr>
          <c:invertIfNegative val="0"/>
          <c:cat>
            <c:strLit>
              <c:ptCount val="4"/>
              <c:pt idx="0">
                <c:v>A</c:v>
              </c:pt>
              <c:pt idx="1">
                <c:v>B</c:v>
              </c:pt>
              <c:pt idx="2">
                <c:v>C</c:v>
              </c:pt>
              <c:pt idx="3">
                <c:v>D</c:v>
              </c:pt>
            </c:strLit>
          </c:cat>
          <c:val>
            <c:numLit>
              <c:formatCode>General</c:formatCode>
              <c:ptCount val="4"/>
              <c:pt idx="0">
                <c:v>975</c:v>
              </c:pt>
              <c:pt idx="1">
                <c:v>565</c:v>
              </c:pt>
              <c:pt idx="2">
                <c:v>270</c:v>
              </c:pt>
              <c:pt idx="3">
                <c:v>85</c:v>
              </c:pt>
            </c:numLit>
          </c:val>
          <c:extLst>
            <c:ext xmlns:c16="http://schemas.microsoft.com/office/drawing/2014/chart" uri="{C3380CC4-5D6E-409C-BE32-E72D297353CC}">
              <c16:uniqueId val="{00000000-AF9E-43BF-85FD-4F899C49DA02}"/>
            </c:ext>
          </c:extLst>
        </c:ser>
        <c:dLbls>
          <c:showLegendKey val="0"/>
          <c:showVal val="0"/>
          <c:showCatName val="0"/>
          <c:showSerName val="0"/>
          <c:showPercent val="0"/>
          <c:showBubbleSize val="0"/>
        </c:dLbls>
        <c:gapWidth val="219"/>
        <c:overlap val="-27"/>
        <c:axId val="209640400"/>
        <c:axId val="209642800"/>
      </c:barChart>
      <c:catAx>
        <c:axId val="20964040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9642800"/>
        <c:crosses val="autoZero"/>
        <c:auto val="1"/>
        <c:lblAlgn val="ctr"/>
        <c:lblOffset val="100"/>
        <c:noMultiLvlLbl val="0"/>
      </c:catAx>
      <c:valAx>
        <c:axId val="20964280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9640400"/>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[Auction Tracker.xlsx]Player &amp; Owner List!PivotTable102</c:name>
    <c:fmtId val="6"/>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Auction</a:t>
            </a:r>
            <a:r>
              <a:rPr lang="en-IN" baseline="0"/>
              <a:t> Summary</a:t>
            </a:r>
            <a:endParaRPr lang="en-IN"/>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IN"/>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percentStacked"/>
        <c:varyColors val="0"/>
        <c:ser>
          <c:idx val="0"/>
          <c:order val="0"/>
          <c:tx>
            <c:strRef>
              <c:f>'Player &amp; Owner List'!$M$24:$M$25</c:f>
              <c:strCache>
                <c:ptCount val="1"/>
                <c:pt idx="0">
                  <c:v>Sold</c:v>
                </c:pt>
              </c:strCache>
            </c:strRef>
          </c:tx>
          <c:spPr>
            <a:solidFill>
              <a:schemeClr val="accent1"/>
            </a:solidFill>
            <a:ln>
              <a:noFill/>
            </a:ln>
            <a:effectLst/>
          </c:spPr>
          <c:invertIfNegative val="0"/>
          <c:cat>
            <c:multiLvlStrRef>
              <c:f>'Player &amp; Owner List'!$L$26:$L$42</c:f>
              <c:multiLvlStrCache>
                <c:ptCount val="13"/>
                <c:lvl>
                  <c:pt idx="0">
                    <c:v>Middle Order</c:v>
                  </c:pt>
                  <c:pt idx="1">
                    <c:v>Opener</c:v>
                  </c:pt>
                  <c:pt idx="2">
                    <c:v>Power Hitter</c:v>
                  </c:pt>
                  <c:pt idx="3">
                    <c:v>Tactical</c:v>
                  </c:pt>
                  <c:pt idx="4">
                    <c:v>Fast</c:v>
                  </c:pt>
                  <c:pt idx="5">
                    <c:v>Googly</c:v>
                  </c:pt>
                  <c:pt idx="6">
                    <c:v>Leg Spin</c:v>
                  </c:pt>
                  <c:pt idx="7">
                    <c:v>Medium Fast</c:v>
                  </c:pt>
                  <c:pt idx="8">
                    <c:v>Off Spin</c:v>
                  </c:pt>
                  <c:pt idx="9">
                    <c:v>Middle Order</c:v>
                  </c:pt>
                  <c:pt idx="10">
                    <c:v>Opener</c:v>
                  </c:pt>
                  <c:pt idx="11">
                    <c:v>Power Hitter</c:v>
                  </c:pt>
                  <c:pt idx="12">
                    <c:v>Tactical</c:v>
                  </c:pt>
                </c:lvl>
                <c:lvl>
                  <c:pt idx="0">
                    <c:v>Batsman</c:v>
                  </c:pt>
                  <c:pt idx="4">
                    <c:v>Bowler</c:v>
                  </c:pt>
                  <c:pt idx="9">
                    <c:v>Wicketkeeper</c:v>
                  </c:pt>
                </c:lvl>
              </c:multiLvlStrCache>
            </c:multiLvlStrRef>
          </c:cat>
          <c:val>
            <c:numRef>
              <c:f>'Player &amp; Owner List'!$M$26:$M$42</c:f>
              <c:numCache>
                <c:formatCode>General</c:formatCode>
                <c:ptCount val="13"/>
                <c:pt idx="0">
                  <c:v>11</c:v>
                </c:pt>
                <c:pt idx="1">
                  <c:v>11</c:v>
                </c:pt>
                <c:pt idx="2">
                  <c:v>15</c:v>
                </c:pt>
                <c:pt idx="3">
                  <c:v>14</c:v>
                </c:pt>
                <c:pt idx="4">
                  <c:v>13</c:v>
                </c:pt>
                <c:pt idx="5">
                  <c:v>15</c:v>
                </c:pt>
                <c:pt idx="6">
                  <c:v>11</c:v>
                </c:pt>
                <c:pt idx="7">
                  <c:v>10</c:v>
                </c:pt>
                <c:pt idx="8">
                  <c:v>10</c:v>
                </c:pt>
                <c:pt idx="9">
                  <c:v>5</c:v>
                </c:pt>
                <c:pt idx="10">
                  <c:v>4</c:v>
                </c:pt>
                <c:pt idx="11">
                  <c:v>5</c:v>
                </c:pt>
                <c:pt idx="12">
                  <c:v>2</c:v>
                </c:pt>
              </c:numCache>
            </c:numRef>
          </c:val>
          <c:extLst>
            <c:ext xmlns:c16="http://schemas.microsoft.com/office/drawing/2014/chart" uri="{C3380CC4-5D6E-409C-BE32-E72D297353CC}">
              <c16:uniqueId val="{00000000-D880-471E-891B-BFA0CE7476C7}"/>
            </c:ext>
          </c:extLst>
        </c:ser>
        <c:ser>
          <c:idx val="1"/>
          <c:order val="1"/>
          <c:tx>
            <c:strRef>
              <c:f>'Player &amp; Owner List'!$N$24:$N$25</c:f>
              <c:strCache>
                <c:ptCount val="1"/>
                <c:pt idx="0">
                  <c:v>Unsold</c:v>
                </c:pt>
              </c:strCache>
            </c:strRef>
          </c:tx>
          <c:spPr>
            <a:solidFill>
              <a:schemeClr val="accent2"/>
            </a:solidFill>
            <a:ln>
              <a:noFill/>
            </a:ln>
            <a:effectLst/>
          </c:spPr>
          <c:invertIfNegative val="0"/>
          <c:cat>
            <c:multiLvlStrRef>
              <c:f>'Player &amp; Owner List'!$L$26:$L$42</c:f>
              <c:multiLvlStrCache>
                <c:ptCount val="13"/>
                <c:lvl>
                  <c:pt idx="0">
                    <c:v>Middle Order</c:v>
                  </c:pt>
                  <c:pt idx="1">
                    <c:v>Opener</c:v>
                  </c:pt>
                  <c:pt idx="2">
                    <c:v>Power Hitter</c:v>
                  </c:pt>
                  <c:pt idx="3">
                    <c:v>Tactical</c:v>
                  </c:pt>
                  <c:pt idx="4">
                    <c:v>Fast</c:v>
                  </c:pt>
                  <c:pt idx="5">
                    <c:v>Googly</c:v>
                  </c:pt>
                  <c:pt idx="6">
                    <c:v>Leg Spin</c:v>
                  </c:pt>
                  <c:pt idx="7">
                    <c:v>Medium Fast</c:v>
                  </c:pt>
                  <c:pt idx="8">
                    <c:v>Off Spin</c:v>
                  </c:pt>
                  <c:pt idx="9">
                    <c:v>Middle Order</c:v>
                  </c:pt>
                  <c:pt idx="10">
                    <c:v>Opener</c:v>
                  </c:pt>
                  <c:pt idx="11">
                    <c:v>Power Hitter</c:v>
                  </c:pt>
                  <c:pt idx="12">
                    <c:v>Tactical</c:v>
                  </c:pt>
                </c:lvl>
                <c:lvl>
                  <c:pt idx="0">
                    <c:v>Batsman</c:v>
                  </c:pt>
                  <c:pt idx="4">
                    <c:v>Bowler</c:v>
                  </c:pt>
                  <c:pt idx="9">
                    <c:v>Wicketkeeper</c:v>
                  </c:pt>
                </c:lvl>
              </c:multiLvlStrCache>
            </c:multiLvlStrRef>
          </c:cat>
          <c:val>
            <c:numRef>
              <c:f>'Player &amp; Owner List'!$N$26:$N$42</c:f>
              <c:numCache>
                <c:formatCode>General</c:formatCode>
                <c:ptCount val="13"/>
                <c:pt idx="0">
                  <c:v>2</c:v>
                </c:pt>
                <c:pt idx="1">
                  <c:v>4</c:v>
                </c:pt>
                <c:pt idx="2">
                  <c:v>2</c:v>
                </c:pt>
                <c:pt idx="3">
                  <c:v>2</c:v>
                </c:pt>
                <c:pt idx="4">
                  <c:v>1</c:v>
                </c:pt>
                <c:pt idx="5">
                  <c:v>2</c:v>
                </c:pt>
                <c:pt idx="6">
                  <c:v>3</c:v>
                </c:pt>
                <c:pt idx="7">
                  <c:v>2</c:v>
                </c:pt>
                <c:pt idx="8">
                  <c:v>2</c:v>
                </c:pt>
                <c:pt idx="9">
                  <c:v>5</c:v>
                </c:pt>
                <c:pt idx="10">
                  <c:v>3</c:v>
                </c:pt>
                <c:pt idx="11">
                  <c:v>1</c:v>
                </c:pt>
                <c:pt idx="12">
                  <c:v>1</c:v>
                </c:pt>
              </c:numCache>
            </c:numRef>
          </c:val>
          <c:extLst>
            <c:ext xmlns:c16="http://schemas.microsoft.com/office/drawing/2014/chart" uri="{C3380CC4-5D6E-409C-BE32-E72D297353CC}">
              <c16:uniqueId val="{00000001-CBA3-4E3A-8624-6162CA28C8D4}"/>
            </c:ext>
          </c:extLst>
        </c:ser>
        <c:dLbls>
          <c:showLegendKey val="0"/>
          <c:showVal val="0"/>
          <c:showCatName val="0"/>
          <c:showSerName val="0"/>
          <c:showPercent val="0"/>
          <c:showBubbleSize val="0"/>
        </c:dLbls>
        <c:gapWidth val="150"/>
        <c:overlap val="100"/>
        <c:axId val="463853776"/>
        <c:axId val="463851856"/>
      </c:barChart>
      <c:catAx>
        <c:axId val="463853776"/>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Role</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63851856"/>
        <c:crosses val="autoZero"/>
        <c:auto val="1"/>
        <c:lblAlgn val="ctr"/>
        <c:lblOffset val="100"/>
        <c:noMultiLvlLbl val="0"/>
      </c:catAx>
      <c:valAx>
        <c:axId val="463851856"/>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Percentage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6385377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23</xdr:col>
      <xdr:colOff>186266</xdr:colOff>
      <xdr:row>1</xdr:row>
      <xdr:rowOff>5080</xdr:rowOff>
    </xdr:from>
    <xdr:to>
      <xdr:col>37</xdr:col>
      <xdr:colOff>160866</xdr:colOff>
      <xdr:row>18</xdr:row>
      <xdr:rowOff>84666</xdr:rowOff>
    </xdr:to>
    <xdr:graphicFrame macro="">
      <xdr:nvGraphicFramePr>
        <xdr:cNvPr id="5" name="Chart 4">
          <a:extLst>
            <a:ext uri="{FF2B5EF4-FFF2-40B4-BE49-F238E27FC236}">
              <a16:creationId xmlns:a16="http://schemas.microsoft.com/office/drawing/2014/main" id="{4C24FDDA-BCEE-4AC2-A4F8-1DD791BC8FD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93133</xdr:colOff>
      <xdr:row>0</xdr:row>
      <xdr:rowOff>101598</xdr:rowOff>
    </xdr:from>
    <xdr:to>
      <xdr:col>22</xdr:col>
      <xdr:colOff>59266</xdr:colOff>
      <xdr:row>20</xdr:row>
      <xdr:rowOff>152399</xdr:rowOff>
    </xdr:to>
    <xdr:graphicFrame macro="">
      <xdr:nvGraphicFramePr>
        <xdr:cNvPr id="11" name="Chart 10">
          <a:extLst>
            <a:ext uri="{FF2B5EF4-FFF2-40B4-BE49-F238E27FC236}">
              <a16:creationId xmlns:a16="http://schemas.microsoft.com/office/drawing/2014/main" id="{2E5535F7-3D27-4EBF-B594-006145CCFE5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4</xdr:col>
      <xdr:colOff>722205</xdr:colOff>
      <xdr:row>21</xdr:row>
      <xdr:rowOff>8464</xdr:rowOff>
    </xdr:from>
    <xdr:to>
      <xdr:col>6</xdr:col>
      <xdr:colOff>406400</xdr:colOff>
      <xdr:row>29</xdr:row>
      <xdr:rowOff>93132</xdr:rowOff>
    </xdr:to>
    <mc:AlternateContent xmlns:mc="http://schemas.openxmlformats.org/markup-compatibility/2006">
      <mc:Choice xmlns:a14="http://schemas.microsoft.com/office/drawing/2010/main" Requires="a14">
        <xdr:graphicFrame macro="">
          <xdr:nvGraphicFramePr>
            <xdr:cNvPr id="12" name="Category">
              <a:extLst>
                <a:ext uri="{FF2B5EF4-FFF2-40B4-BE49-F238E27FC236}">
                  <a16:creationId xmlns:a16="http://schemas.microsoft.com/office/drawing/2014/main" id="{07CBEDDB-8B94-2988-C79E-A691543BD913}"/>
                </a:ext>
              </a:extLst>
            </xdr:cNvPr>
            <xdr:cNvGraphicFramePr/>
          </xdr:nvGraphicFramePr>
          <xdr:xfrm>
            <a:off x="0" y="0"/>
            <a:ext cx="0" cy="0"/>
          </xdr:xfrm>
          <a:graphic>
            <a:graphicData uri="http://schemas.microsoft.com/office/drawing/2010/slicer">
              <sle:slicer xmlns:sle="http://schemas.microsoft.com/office/drawing/2010/slicer" name="Category"/>
            </a:graphicData>
          </a:graphic>
        </xdr:graphicFrame>
      </mc:Choice>
      <mc:Fallback>
        <xdr:sp macro="" textlink="">
          <xdr:nvSpPr>
            <xdr:cNvPr id="0" name=""/>
            <xdr:cNvSpPr>
              <a:spLocks noTextEdit="1"/>
            </xdr:cNvSpPr>
          </xdr:nvSpPr>
          <xdr:spPr>
            <a:xfrm>
              <a:off x="3812538" y="3742264"/>
              <a:ext cx="1665395" cy="156633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143933</xdr:colOff>
      <xdr:row>20</xdr:row>
      <xdr:rowOff>157479</xdr:rowOff>
    </xdr:from>
    <xdr:to>
      <xdr:col>1</xdr:col>
      <xdr:colOff>939800</xdr:colOff>
      <xdr:row>27</xdr:row>
      <xdr:rowOff>67734</xdr:rowOff>
    </xdr:to>
    <mc:AlternateContent xmlns:mc="http://schemas.openxmlformats.org/markup-compatibility/2006" xmlns:a14="http://schemas.microsoft.com/office/drawing/2010/main">
      <mc:Choice Requires="a14">
        <xdr:graphicFrame macro="">
          <xdr:nvGraphicFramePr>
            <xdr:cNvPr id="13" name="Role">
              <a:extLst>
                <a:ext uri="{FF2B5EF4-FFF2-40B4-BE49-F238E27FC236}">
                  <a16:creationId xmlns:a16="http://schemas.microsoft.com/office/drawing/2014/main" id="{BD55257A-BF3D-B977-6D27-F37754C57593}"/>
                </a:ext>
              </a:extLst>
            </xdr:cNvPr>
            <xdr:cNvGraphicFramePr/>
          </xdr:nvGraphicFramePr>
          <xdr:xfrm>
            <a:off x="0" y="0"/>
            <a:ext cx="0" cy="0"/>
          </xdr:xfrm>
          <a:graphic>
            <a:graphicData uri="http://schemas.microsoft.com/office/drawing/2010/slicer">
              <sle:slicer xmlns:sle="http://schemas.microsoft.com/office/drawing/2010/slicer" name="Role"/>
            </a:graphicData>
          </a:graphic>
        </xdr:graphicFrame>
      </mc:Choice>
      <mc:Fallback xmlns="">
        <xdr:sp macro="" textlink="">
          <xdr:nvSpPr>
            <xdr:cNvPr id="0" name=""/>
            <xdr:cNvSpPr>
              <a:spLocks noTextEdit="1"/>
            </xdr:cNvSpPr>
          </xdr:nvSpPr>
          <xdr:spPr>
            <a:xfrm>
              <a:off x="143933" y="3713479"/>
              <a:ext cx="1752600" cy="1197188"/>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xdr:col>
      <xdr:colOff>990601</xdr:colOff>
      <xdr:row>20</xdr:row>
      <xdr:rowOff>146475</xdr:rowOff>
    </xdr:from>
    <xdr:to>
      <xdr:col>4</xdr:col>
      <xdr:colOff>609600</xdr:colOff>
      <xdr:row>28</xdr:row>
      <xdr:rowOff>101600</xdr:rowOff>
    </xdr:to>
    <mc:AlternateContent xmlns:mc="http://schemas.openxmlformats.org/markup-compatibility/2006" xmlns:a14="http://schemas.microsoft.com/office/drawing/2010/main">
      <mc:Choice Requires="a14">
        <xdr:graphicFrame macro="">
          <xdr:nvGraphicFramePr>
            <xdr:cNvPr id="14" name="Specialist">
              <a:extLst>
                <a:ext uri="{FF2B5EF4-FFF2-40B4-BE49-F238E27FC236}">
                  <a16:creationId xmlns:a16="http://schemas.microsoft.com/office/drawing/2014/main" id="{5551C143-815B-6FAE-4784-21D49268FA95}"/>
                </a:ext>
              </a:extLst>
            </xdr:cNvPr>
            <xdr:cNvGraphicFramePr/>
          </xdr:nvGraphicFramePr>
          <xdr:xfrm>
            <a:off x="0" y="0"/>
            <a:ext cx="0" cy="0"/>
          </xdr:xfrm>
          <a:graphic>
            <a:graphicData uri="http://schemas.microsoft.com/office/drawing/2010/slicer">
              <sle:slicer xmlns:sle="http://schemas.microsoft.com/office/drawing/2010/slicer" name="Specialist"/>
            </a:graphicData>
          </a:graphic>
        </xdr:graphicFrame>
      </mc:Choice>
      <mc:Fallback xmlns="">
        <xdr:sp macro="" textlink="">
          <xdr:nvSpPr>
            <xdr:cNvPr id="0" name=""/>
            <xdr:cNvSpPr>
              <a:spLocks noTextEdit="1"/>
            </xdr:cNvSpPr>
          </xdr:nvSpPr>
          <xdr:spPr>
            <a:xfrm>
              <a:off x="1947334" y="3702475"/>
              <a:ext cx="1794934" cy="2147992"/>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6</xdr:col>
      <xdr:colOff>485986</xdr:colOff>
      <xdr:row>21</xdr:row>
      <xdr:rowOff>0</xdr:rowOff>
    </xdr:from>
    <xdr:to>
      <xdr:col>11</xdr:col>
      <xdr:colOff>118534</xdr:colOff>
      <xdr:row>27</xdr:row>
      <xdr:rowOff>127000</xdr:rowOff>
    </xdr:to>
    <mc:AlternateContent xmlns:mc="http://schemas.openxmlformats.org/markup-compatibility/2006" xmlns:a14="http://schemas.microsoft.com/office/drawing/2010/main">
      <mc:Choice Requires="a14">
        <xdr:graphicFrame macro="">
          <xdr:nvGraphicFramePr>
            <xdr:cNvPr id="15" name="Arm">
              <a:extLst>
                <a:ext uri="{FF2B5EF4-FFF2-40B4-BE49-F238E27FC236}">
                  <a16:creationId xmlns:a16="http://schemas.microsoft.com/office/drawing/2014/main" id="{79EB9E3F-1F14-01FF-ED50-9C297D580123}"/>
                </a:ext>
              </a:extLst>
            </xdr:cNvPr>
            <xdr:cNvGraphicFramePr/>
          </xdr:nvGraphicFramePr>
          <xdr:xfrm>
            <a:off x="0" y="0"/>
            <a:ext cx="0" cy="0"/>
          </xdr:xfrm>
          <a:graphic>
            <a:graphicData uri="http://schemas.microsoft.com/office/drawing/2010/slicer">
              <sle:slicer xmlns:sle="http://schemas.microsoft.com/office/drawing/2010/slicer" name="Arm"/>
            </a:graphicData>
          </a:graphic>
        </xdr:graphicFrame>
      </mc:Choice>
      <mc:Fallback xmlns="">
        <xdr:sp macro="" textlink="">
          <xdr:nvSpPr>
            <xdr:cNvPr id="0" name=""/>
            <xdr:cNvSpPr>
              <a:spLocks noTextEdit="1"/>
            </xdr:cNvSpPr>
          </xdr:nvSpPr>
          <xdr:spPr>
            <a:xfrm>
              <a:off x="5557518" y="3733800"/>
              <a:ext cx="1740747" cy="1109133"/>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Bhavya Lakhani" refreshedDate="45891.787239699072" createdVersion="8" refreshedVersion="8" minRefreshableVersion="3" recordCount="156" xr:uid="{DED38FA8-5D9D-4A7E-8CAB-D733EB654265}">
  <cacheSource type="worksheet">
    <worksheetSource name="Player_List"/>
  </cacheSource>
  <cacheFields count="9">
    <cacheField name="Sr.no" numFmtId="0">
      <sharedItems containsSemiMixedTypes="0" containsString="0" containsNumber="1" containsInteger="1" minValue="1" maxValue="156"/>
    </cacheField>
    <cacheField name="ID" numFmtId="0">
      <sharedItems containsSemiMixedTypes="0" containsString="0" containsNumber="1" containsInteger="1" minValue="1" maxValue="156"/>
    </cacheField>
    <cacheField name="Name" numFmtId="0">
      <sharedItems/>
    </cacheField>
    <cacheField name="Category" numFmtId="0">
      <sharedItems count="4">
        <s v="A"/>
        <s v="B"/>
        <s v="C"/>
        <s v="D"/>
      </sharedItems>
    </cacheField>
    <cacheField name="Sold?" numFmtId="0">
      <sharedItems count="2">
        <s v="Sold"/>
        <s v="Unsold"/>
      </sharedItems>
    </cacheField>
    <cacheField name="Role" numFmtId="0">
      <sharedItems count="3">
        <s v="Bowler"/>
        <s v="Batsman"/>
        <s v="Wicketkeeper"/>
      </sharedItems>
    </cacheField>
    <cacheField name="Specialist" numFmtId="0">
      <sharedItems count="10">
        <s v="Off Spin"/>
        <s v="Leg Spin"/>
        <s v="Opener"/>
        <s v="Power Hitter"/>
        <s v="Tactical"/>
        <s v="Middle Order"/>
        <s v="Medium Fast"/>
        <s v="Googly"/>
        <s v="Fast"/>
        <s v="Gog" u="1"/>
      </sharedItems>
    </cacheField>
    <cacheField name="Arm" numFmtId="0">
      <sharedItems count="2">
        <s v="Left"/>
        <s v="Right"/>
      </sharedItems>
    </cacheField>
    <cacheField name="Age" numFmtId="0">
      <sharedItems containsSemiMixedTypes="0" containsString="0" containsNumber="1" containsInteger="1" minValue="18" maxValue="40" count="23">
        <n v="21"/>
        <n v="27"/>
        <n v="26"/>
        <n v="32"/>
        <n v="20"/>
        <n v="30"/>
        <n v="22"/>
        <n v="19"/>
        <n v="31"/>
        <n v="33"/>
        <n v="18"/>
        <n v="29"/>
        <n v="28"/>
        <n v="25"/>
        <n v="36"/>
        <n v="37"/>
        <n v="24"/>
        <n v="23"/>
        <n v="35"/>
        <n v="34"/>
        <n v="38"/>
        <n v="39"/>
        <n v="40"/>
      </sharedItems>
    </cacheField>
  </cacheFields>
  <extLst>
    <ext xmlns:x14="http://schemas.microsoft.com/office/spreadsheetml/2009/9/main" uri="{725AE2AE-9491-48be-B2B4-4EB974FC3084}">
      <x14:pivotCacheDefinition pivotCacheId="927362397"/>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Bhavya Lakhani" refreshedDate="45891.818312384261" createdVersion="8" refreshedVersion="8" minRefreshableVersion="3" recordCount="156" xr:uid="{03329152-EB86-4F7E-B18E-71EDBD4525E2}">
  <cacheSource type="worksheet">
    <worksheetSource name="Auction_Log"/>
  </cacheSource>
  <cacheFields count="10">
    <cacheField name="Sr.no" numFmtId="0">
      <sharedItems containsSemiMixedTypes="0" containsString="0" containsNumber="1" containsInteger="1" minValue="1" maxValue="156"/>
    </cacheField>
    <cacheField name="Team ID" numFmtId="0">
      <sharedItems/>
    </cacheField>
    <cacheField name="Team Owner" numFmtId="0">
      <sharedItems/>
    </cacheField>
    <cacheField name="Player Name" numFmtId="0">
      <sharedItems/>
    </cacheField>
    <cacheField name="Category" numFmtId="0">
      <sharedItems count="4">
        <s v="A"/>
        <s v="B"/>
        <s v="D"/>
        <s v="C"/>
      </sharedItems>
    </cacheField>
    <cacheField name="Role" numFmtId="0">
      <sharedItems count="3">
        <s v="Bowler"/>
        <s v="Batsman"/>
        <s v="Wicketkeeper"/>
      </sharedItems>
    </cacheField>
    <cacheField name="Player ID" numFmtId="0">
      <sharedItems containsSemiMixedTypes="0" containsString="0" containsNumber="1" containsInteger="1" minValue="1" maxValue="156"/>
    </cacheField>
    <cacheField name="Team No" numFmtId="0">
      <sharedItems containsSemiMixedTypes="0" containsString="0" containsNumber="1" containsInteger="1" minValue="0" maxValue="10" count="11">
        <n v="8"/>
        <n v="3"/>
        <n v="1"/>
        <n v="5"/>
        <n v="4"/>
        <n v="6"/>
        <n v="7"/>
        <n v="0"/>
        <n v="9"/>
        <n v="10"/>
        <n v="2"/>
      </sharedItems>
    </cacheField>
    <cacheField name="Price" numFmtId="0">
      <sharedItems containsSemiMixedTypes="0" containsString="0" containsNumber="1" containsInteger="1" minValue="0" maxValue="50"/>
    </cacheField>
    <cacheField name="Sold / unsold" numFmtId="0">
      <sharedItems/>
    </cacheField>
  </cacheFields>
  <extLst>
    <ext xmlns:x14="http://schemas.microsoft.com/office/spreadsheetml/2009/9/main" uri="{725AE2AE-9491-48be-B2B4-4EB974FC3084}">
      <x14:pivotCacheDefinition pivotCacheId="733907283"/>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6">
  <r>
    <n v="71"/>
    <n v="1"/>
    <s v="James Morgan"/>
    <x v="0"/>
    <x v="0"/>
    <x v="0"/>
    <x v="0"/>
    <x v="0"/>
    <x v="0"/>
  </r>
  <r>
    <n v="111"/>
    <n v="2"/>
    <s v="Michael Thompson"/>
    <x v="0"/>
    <x v="0"/>
    <x v="0"/>
    <x v="1"/>
    <x v="1"/>
    <x v="1"/>
  </r>
  <r>
    <n v="129"/>
    <n v="3"/>
    <s v="Robert Harris"/>
    <x v="0"/>
    <x v="0"/>
    <x v="1"/>
    <x v="2"/>
    <x v="1"/>
    <x v="2"/>
  </r>
  <r>
    <n v="154"/>
    <n v="4"/>
    <s v="William Martin"/>
    <x v="0"/>
    <x v="0"/>
    <x v="1"/>
    <x v="3"/>
    <x v="0"/>
    <x v="3"/>
  </r>
  <r>
    <n v="38"/>
    <n v="5"/>
    <s v="David Clark"/>
    <x v="0"/>
    <x v="0"/>
    <x v="2"/>
    <x v="3"/>
    <x v="1"/>
    <x v="4"/>
  </r>
  <r>
    <n v="128"/>
    <n v="6"/>
    <s v="Richard Lewis"/>
    <x v="0"/>
    <x v="0"/>
    <x v="1"/>
    <x v="4"/>
    <x v="1"/>
    <x v="5"/>
  </r>
  <r>
    <n v="85"/>
    <n v="7"/>
    <s v="Joseph Walker"/>
    <x v="0"/>
    <x v="0"/>
    <x v="1"/>
    <x v="5"/>
    <x v="0"/>
    <x v="6"/>
  </r>
  <r>
    <n v="143"/>
    <n v="8"/>
    <s v="Thomas Young"/>
    <x v="0"/>
    <x v="0"/>
    <x v="0"/>
    <x v="6"/>
    <x v="1"/>
    <x v="0"/>
  </r>
  <r>
    <n v="29"/>
    <n v="9"/>
    <s v="Charles King"/>
    <x v="0"/>
    <x v="0"/>
    <x v="0"/>
    <x v="0"/>
    <x v="1"/>
    <x v="6"/>
  </r>
  <r>
    <n v="31"/>
    <n v="10"/>
    <s v="Christopher Wright"/>
    <x v="0"/>
    <x v="0"/>
    <x v="1"/>
    <x v="5"/>
    <x v="0"/>
    <x v="0"/>
  </r>
  <r>
    <n v="37"/>
    <n v="11"/>
    <s v="Daniel Scott"/>
    <x v="0"/>
    <x v="0"/>
    <x v="1"/>
    <x v="4"/>
    <x v="1"/>
    <x v="7"/>
  </r>
  <r>
    <n v="107"/>
    <n v="12"/>
    <s v="Matthew Green"/>
    <x v="0"/>
    <x v="0"/>
    <x v="1"/>
    <x v="3"/>
    <x v="1"/>
    <x v="5"/>
  </r>
  <r>
    <n v="11"/>
    <n v="13"/>
    <s v="Anthony Adams"/>
    <x v="0"/>
    <x v="0"/>
    <x v="0"/>
    <x v="7"/>
    <x v="0"/>
    <x v="8"/>
  </r>
  <r>
    <n v="104"/>
    <n v="14"/>
    <s v="Mark Baker"/>
    <x v="0"/>
    <x v="0"/>
    <x v="2"/>
    <x v="3"/>
    <x v="1"/>
    <x v="5"/>
  </r>
  <r>
    <n v="43"/>
    <n v="15"/>
    <s v="Donald Nelson"/>
    <x v="0"/>
    <x v="0"/>
    <x v="0"/>
    <x v="0"/>
    <x v="1"/>
    <x v="9"/>
  </r>
  <r>
    <n v="140"/>
    <n v="16"/>
    <s v="Steven Hill"/>
    <x v="0"/>
    <x v="0"/>
    <x v="0"/>
    <x v="8"/>
    <x v="0"/>
    <x v="8"/>
  </r>
  <r>
    <n v="119"/>
    <n v="17"/>
    <s v="Paul Roberts"/>
    <x v="0"/>
    <x v="0"/>
    <x v="2"/>
    <x v="5"/>
    <x v="1"/>
    <x v="10"/>
  </r>
  <r>
    <n v="9"/>
    <n v="18"/>
    <s v="Andrew Campbell"/>
    <x v="0"/>
    <x v="0"/>
    <x v="0"/>
    <x v="0"/>
    <x v="1"/>
    <x v="0"/>
  </r>
  <r>
    <n v="86"/>
    <n v="19"/>
    <s v="Joshua Mitchell"/>
    <x v="0"/>
    <x v="0"/>
    <x v="2"/>
    <x v="4"/>
    <x v="0"/>
    <x v="7"/>
  </r>
  <r>
    <n v="89"/>
    <n v="20"/>
    <s v="Kenneth Carter"/>
    <x v="0"/>
    <x v="0"/>
    <x v="1"/>
    <x v="4"/>
    <x v="1"/>
    <x v="1"/>
  </r>
  <r>
    <n v="91"/>
    <n v="21"/>
    <s v="Kevin Phillips"/>
    <x v="0"/>
    <x v="0"/>
    <x v="0"/>
    <x v="8"/>
    <x v="1"/>
    <x v="11"/>
  </r>
  <r>
    <n v="22"/>
    <n v="22"/>
    <s v="Brian Parker"/>
    <x v="0"/>
    <x v="0"/>
    <x v="1"/>
    <x v="2"/>
    <x v="0"/>
    <x v="12"/>
  </r>
  <r>
    <n v="58"/>
    <n v="23"/>
    <s v="George Evans"/>
    <x v="0"/>
    <x v="0"/>
    <x v="1"/>
    <x v="5"/>
    <x v="1"/>
    <x v="6"/>
  </r>
  <r>
    <n v="47"/>
    <n v="24"/>
    <s v="Edward Edwards"/>
    <x v="0"/>
    <x v="0"/>
    <x v="0"/>
    <x v="8"/>
    <x v="1"/>
    <x v="12"/>
  </r>
  <r>
    <n v="131"/>
    <n v="25"/>
    <s v="Ronald Collins"/>
    <x v="0"/>
    <x v="0"/>
    <x v="1"/>
    <x v="2"/>
    <x v="0"/>
    <x v="12"/>
  </r>
  <r>
    <n v="144"/>
    <n v="26"/>
    <s v="Timothy Stewart"/>
    <x v="0"/>
    <x v="0"/>
    <x v="0"/>
    <x v="0"/>
    <x v="1"/>
    <x v="7"/>
  </r>
  <r>
    <n v="72"/>
    <n v="27"/>
    <s v="Jason Morris"/>
    <x v="0"/>
    <x v="0"/>
    <x v="0"/>
    <x v="1"/>
    <x v="1"/>
    <x v="10"/>
  </r>
  <r>
    <n v="73"/>
    <n v="28"/>
    <s v="Jeffrey Rogers"/>
    <x v="0"/>
    <x v="0"/>
    <x v="2"/>
    <x v="2"/>
    <x v="0"/>
    <x v="12"/>
  </r>
  <r>
    <n v="134"/>
    <n v="29"/>
    <s v="Ryan Reed"/>
    <x v="0"/>
    <x v="0"/>
    <x v="0"/>
    <x v="7"/>
    <x v="1"/>
    <x v="13"/>
  </r>
  <r>
    <n v="70"/>
    <n v="30"/>
    <s v="Jacob Cook"/>
    <x v="0"/>
    <x v="0"/>
    <x v="0"/>
    <x v="7"/>
    <x v="1"/>
    <x v="14"/>
  </r>
  <r>
    <n v="57"/>
    <n v="31"/>
    <s v="Gary Morgan"/>
    <x v="0"/>
    <x v="0"/>
    <x v="0"/>
    <x v="6"/>
    <x v="0"/>
    <x v="13"/>
  </r>
  <r>
    <n v="114"/>
    <n v="32"/>
    <s v="Nicholas Bell"/>
    <x v="0"/>
    <x v="0"/>
    <x v="2"/>
    <x v="5"/>
    <x v="1"/>
    <x v="15"/>
  </r>
  <r>
    <n v="51"/>
    <n v="33"/>
    <s v="Eric Murphy"/>
    <x v="0"/>
    <x v="0"/>
    <x v="1"/>
    <x v="2"/>
    <x v="1"/>
    <x v="7"/>
  </r>
  <r>
    <n v="139"/>
    <n v="34"/>
    <s v="Stephen Bailey"/>
    <x v="0"/>
    <x v="0"/>
    <x v="0"/>
    <x v="0"/>
    <x v="0"/>
    <x v="11"/>
  </r>
  <r>
    <n v="82"/>
    <n v="35"/>
    <s v="Jonathan Rivera"/>
    <x v="0"/>
    <x v="0"/>
    <x v="0"/>
    <x v="8"/>
    <x v="1"/>
    <x v="16"/>
  </r>
  <r>
    <n v="94"/>
    <n v="36"/>
    <s v="Larry Cooper"/>
    <x v="0"/>
    <x v="0"/>
    <x v="1"/>
    <x v="5"/>
    <x v="1"/>
    <x v="2"/>
  </r>
  <r>
    <n v="88"/>
    <n v="37"/>
    <s v="Justin Richardson"/>
    <x v="0"/>
    <x v="0"/>
    <x v="2"/>
    <x v="2"/>
    <x v="0"/>
    <x v="11"/>
  </r>
  <r>
    <n v="136"/>
    <n v="38"/>
    <s v="Scott Cox"/>
    <x v="1"/>
    <x v="0"/>
    <x v="2"/>
    <x v="5"/>
    <x v="1"/>
    <x v="2"/>
  </r>
  <r>
    <n v="21"/>
    <n v="39"/>
    <s v="Brandon Howard"/>
    <x v="1"/>
    <x v="0"/>
    <x v="0"/>
    <x v="7"/>
    <x v="1"/>
    <x v="13"/>
  </r>
  <r>
    <n v="15"/>
    <n v="40"/>
    <s v="Benjamin Ward"/>
    <x v="1"/>
    <x v="0"/>
    <x v="0"/>
    <x v="7"/>
    <x v="0"/>
    <x v="8"/>
  </r>
  <r>
    <n v="135"/>
    <n v="41"/>
    <s v="Samuel Torres"/>
    <x v="1"/>
    <x v="0"/>
    <x v="2"/>
    <x v="3"/>
    <x v="1"/>
    <x v="17"/>
  </r>
  <r>
    <n v="62"/>
    <n v="42"/>
    <s v="Gregory Peterson"/>
    <x v="1"/>
    <x v="0"/>
    <x v="1"/>
    <x v="4"/>
    <x v="1"/>
    <x v="17"/>
  </r>
  <r>
    <n v="54"/>
    <n v="43"/>
    <s v="Frank Gray"/>
    <x v="1"/>
    <x v="0"/>
    <x v="0"/>
    <x v="7"/>
    <x v="0"/>
    <x v="6"/>
  </r>
  <r>
    <n v="5"/>
    <n v="44"/>
    <s v="Alexander Ramirez"/>
    <x v="1"/>
    <x v="0"/>
    <x v="1"/>
    <x v="3"/>
    <x v="1"/>
    <x v="9"/>
  </r>
  <r>
    <n v="126"/>
    <n v="45"/>
    <s v="Raymond James"/>
    <x v="1"/>
    <x v="0"/>
    <x v="1"/>
    <x v="4"/>
    <x v="1"/>
    <x v="0"/>
  </r>
  <r>
    <n v="118"/>
    <n v="46"/>
    <s v="Patrick Watson"/>
    <x v="1"/>
    <x v="0"/>
    <x v="1"/>
    <x v="4"/>
    <x v="0"/>
    <x v="18"/>
  </r>
  <r>
    <n v="69"/>
    <n v="47"/>
    <s v="Jack Brooks"/>
    <x v="1"/>
    <x v="0"/>
    <x v="0"/>
    <x v="8"/>
    <x v="1"/>
    <x v="16"/>
  </r>
  <r>
    <n v="40"/>
    <n v="48"/>
    <s v="Dennis Kelly"/>
    <x v="1"/>
    <x v="0"/>
    <x v="0"/>
    <x v="8"/>
    <x v="1"/>
    <x v="17"/>
  </r>
  <r>
    <n v="75"/>
    <n v="49"/>
    <s v="Jerry Sanders"/>
    <x v="1"/>
    <x v="0"/>
    <x v="1"/>
    <x v="3"/>
    <x v="0"/>
    <x v="17"/>
  </r>
  <r>
    <n v="146"/>
    <n v="50"/>
    <s v="Tyler Price"/>
    <x v="1"/>
    <x v="0"/>
    <x v="0"/>
    <x v="1"/>
    <x v="1"/>
    <x v="6"/>
  </r>
  <r>
    <n v="1"/>
    <n v="51"/>
    <s v="Aaron Bennett"/>
    <x v="1"/>
    <x v="0"/>
    <x v="2"/>
    <x v="5"/>
    <x v="1"/>
    <x v="15"/>
  </r>
  <r>
    <n v="66"/>
    <n v="52"/>
    <s v="Henry Wood"/>
    <x v="1"/>
    <x v="1"/>
    <x v="1"/>
    <x v="4"/>
    <x v="0"/>
    <x v="9"/>
  </r>
  <r>
    <n v="44"/>
    <n v="53"/>
    <s v="Douglas Barnes"/>
    <x v="1"/>
    <x v="0"/>
    <x v="0"/>
    <x v="7"/>
    <x v="1"/>
    <x v="0"/>
  </r>
  <r>
    <n v="120"/>
    <n v="54"/>
    <s v="Peter Ross"/>
    <x v="1"/>
    <x v="0"/>
    <x v="0"/>
    <x v="6"/>
    <x v="1"/>
    <x v="17"/>
  </r>
  <r>
    <n v="84"/>
    <n v="55"/>
    <s v="Jose Henderson"/>
    <x v="1"/>
    <x v="0"/>
    <x v="1"/>
    <x v="2"/>
    <x v="0"/>
    <x v="0"/>
  </r>
  <r>
    <n v="2"/>
    <n v="56"/>
    <s v="Adam Coleman"/>
    <x v="1"/>
    <x v="0"/>
    <x v="0"/>
    <x v="0"/>
    <x v="1"/>
    <x v="9"/>
  </r>
  <r>
    <n v="156"/>
    <n v="57"/>
    <s v="Zachary Jenkins"/>
    <x v="1"/>
    <x v="1"/>
    <x v="2"/>
    <x v="5"/>
    <x v="1"/>
    <x v="2"/>
  </r>
  <r>
    <n v="63"/>
    <n v="58"/>
    <s v="Harold Perry"/>
    <x v="1"/>
    <x v="0"/>
    <x v="0"/>
    <x v="1"/>
    <x v="0"/>
    <x v="14"/>
  </r>
  <r>
    <n v="27"/>
    <n v="59"/>
    <s v="Carl Powell"/>
    <x v="1"/>
    <x v="0"/>
    <x v="0"/>
    <x v="1"/>
    <x v="1"/>
    <x v="3"/>
  </r>
  <r>
    <n v="92"/>
    <n v="60"/>
    <s v="Kyle Long"/>
    <x v="1"/>
    <x v="1"/>
    <x v="2"/>
    <x v="2"/>
    <x v="1"/>
    <x v="10"/>
  </r>
  <r>
    <n v="12"/>
    <n v="61"/>
    <s v="Arthur Patterson"/>
    <x v="1"/>
    <x v="0"/>
    <x v="0"/>
    <x v="8"/>
    <x v="0"/>
    <x v="3"/>
  </r>
  <r>
    <n v="14"/>
    <n v="62"/>
    <s v="Austin Hughes"/>
    <x v="1"/>
    <x v="0"/>
    <x v="0"/>
    <x v="6"/>
    <x v="1"/>
    <x v="13"/>
  </r>
  <r>
    <n v="95"/>
    <n v="63"/>
    <s v="Lawrence Flores"/>
    <x v="1"/>
    <x v="0"/>
    <x v="1"/>
    <x v="2"/>
    <x v="1"/>
    <x v="16"/>
  </r>
  <r>
    <n v="77"/>
    <n v="64"/>
    <s v="Jesse Washington"/>
    <x v="1"/>
    <x v="1"/>
    <x v="0"/>
    <x v="6"/>
    <x v="0"/>
    <x v="18"/>
  </r>
  <r>
    <n v="45"/>
    <n v="65"/>
    <s v="Dylan Butler"/>
    <x v="1"/>
    <x v="0"/>
    <x v="0"/>
    <x v="7"/>
    <x v="1"/>
    <x v="17"/>
  </r>
  <r>
    <n v="24"/>
    <n v="66"/>
    <s v="Bryan Simmons"/>
    <x v="1"/>
    <x v="1"/>
    <x v="1"/>
    <x v="5"/>
    <x v="1"/>
    <x v="5"/>
  </r>
  <r>
    <n v="78"/>
    <n v="67"/>
    <s v="Joe Foster"/>
    <x v="1"/>
    <x v="0"/>
    <x v="2"/>
    <x v="3"/>
    <x v="0"/>
    <x v="19"/>
  </r>
  <r>
    <n v="83"/>
    <n v="68"/>
    <s v="Jordan Gonzales"/>
    <x v="1"/>
    <x v="0"/>
    <x v="1"/>
    <x v="3"/>
    <x v="1"/>
    <x v="3"/>
  </r>
  <r>
    <n v="16"/>
    <n v="69"/>
    <s v="Billy Bryant"/>
    <x v="1"/>
    <x v="0"/>
    <x v="0"/>
    <x v="8"/>
    <x v="1"/>
    <x v="2"/>
  </r>
  <r>
    <n v="23"/>
    <n v="70"/>
    <s v="Bruce Alexander"/>
    <x v="1"/>
    <x v="0"/>
    <x v="0"/>
    <x v="8"/>
    <x v="0"/>
    <x v="8"/>
  </r>
  <r>
    <n v="3"/>
    <n v="71"/>
    <s v="Albert Russell"/>
    <x v="1"/>
    <x v="0"/>
    <x v="0"/>
    <x v="1"/>
    <x v="1"/>
    <x v="13"/>
  </r>
  <r>
    <n v="155"/>
    <n v="72"/>
    <s v="Willie Griffin"/>
    <x v="1"/>
    <x v="0"/>
    <x v="1"/>
    <x v="5"/>
    <x v="1"/>
    <x v="19"/>
  </r>
  <r>
    <n v="56"/>
    <n v="73"/>
    <s v="Gabriel Diaz"/>
    <x v="1"/>
    <x v="0"/>
    <x v="1"/>
    <x v="4"/>
    <x v="0"/>
    <x v="12"/>
  </r>
  <r>
    <n v="99"/>
    <n v="74"/>
    <s v="Logan Hayes"/>
    <x v="1"/>
    <x v="0"/>
    <x v="2"/>
    <x v="2"/>
    <x v="1"/>
    <x v="20"/>
  </r>
  <r>
    <n v="130"/>
    <n v="75"/>
    <s v="Roger Myers"/>
    <x v="1"/>
    <x v="0"/>
    <x v="0"/>
    <x v="1"/>
    <x v="1"/>
    <x v="2"/>
  </r>
  <r>
    <n v="26"/>
    <n v="76"/>
    <s v="Carl Ford"/>
    <x v="1"/>
    <x v="0"/>
    <x v="2"/>
    <x v="4"/>
    <x v="0"/>
    <x v="5"/>
  </r>
  <r>
    <n v="59"/>
    <n v="77"/>
    <s v="Gerald Hamilton"/>
    <x v="1"/>
    <x v="0"/>
    <x v="1"/>
    <x v="4"/>
    <x v="1"/>
    <x v="14"/>
  </r>
  <r>
    <n v="52"/>
    <n v="78"/>
    <s v="Ethan Graham"/>
    <x v="1"/>
    <x v="0"/>
    <x v="2"/>
    <x v="3"/>
    <x v="1"/>
    <x v="16"/>
  </r>
  <r>
    <n v="30"/>
    <n v="79"/>
    <s v="Christian Sullivan"/>
    <x v="1"/>
    <x v="0"/>
    <x v="0"/>
    <x v="7"/>
    <x v="0"/>
    <x v="1"/>
  </r>
  <r>
    <n v="137"/>
    <n v="80"/>
    <s v="Sean Wallace"/>
    <x v="1"/>
    <x v="0"/>
    <x v="1"/>
    <x v="3"/>
    <x v="1"/>
    <x v="13"/>
  </r>
  <r>
    <n v="127"/>
    <n v="81"/>
    <s v="Raymond West"/>
    <x v="1"/>
    <x v="0"/>
    <x v="2"/>
    <x v="5"/>
    <x v="1"/>
    <x v="6"/>
  </r>
  <r>
    <n v="150"/>
    <n v="82"/>
    <s v="Walter Cole"/>
    <x v="2"/>
    <x v="0"/>
    <x v="0"/>
    <x v="6"/>
    <x v="0"/>
    <x v="18"/>
  </r>
  <r>
    <n v="141"/>
    <n v="83"/>
    <s v="Terry Jordan"/>
    <x v="2"/>
    <x v="0"/>
    <x v="0"/>
    <x v="7"/>
    <x v="1"/>
    <x v="20"/>
  </r>
  <r>
    <n v="115"/>
    <n v="84"/>
    <s v="Noah Chapman"/>
    <x v="2"/>
    <x v="0"/>
    <x v="1"/>
    <x v="2"/>
    <x v="1"/>
    <x v="11"/>
  </r>
  <r>
    <n v="74"/>
    <n v="85"/>
    <s v="Jeremy Stone"/>
    <x v="2"/>
    <x v="0"/>
    <x v="1"/>
    <x v="4"/>
    <x v="0"/>
    <x v="7"/>
  </r>
  <r>
    <n v="13"/>
    <n v="86"/>
    <s v="Austin Elliott"/>
    <x v="2"/>
    <x v="0"/>
    <x v="1"/>
    <x v="4"/>
    <x v="1"/>
    <x v="9"/>
  </r>
  <r>
    <n v="121"/>
    <n v="87"/>
    <s v="Philip Freeman"/>
    <x v="2"/>
    <x v="0"/>
    <x v="0"/>
    <x v="8"/>
    <x v="1"/>
    <x v="10"/>
  </r>
  <r>
    <n v="76"/>
    <n v="88"/>
    <s v="Jesse Daniels"/>
    <x v="2"/>
    <x v="0"/>
    <x v="0"/>
    <x v="6"/>
    <x v="0"/>
    <x v="5"/>
  </r>
  <r>
    <n v="100"/>
    <n v="89"/>
    <s v="Louis Hudson"/>
    <x v="2"/>
    <x v="0"/>
    <x v="1"/>
    <x v="2"/>
    <x v="1"/>
    <x v="21"/>
  </r>
  <r>
    <n v="123"/>
    <n v="90"/>
    <s v="Ralph Spencer"/>
    <x v="2"/>
    <x v="0"/>
    <x v="0"/>
    <x v="1"/>
    <x v="1"/>
    <x v="20"/>
  </r>
  <r>
    <n v="132"/>
    <n v="91"/>
    <s v="Roy Bowman"/>
    <x v="2"/>
    <x v="0"/>
    <x v="1"/>
    <x v="4"/>
    <x v="0"/>
    <x v="6"/>
  </r>
  <r>
    <n v="149"/>
    <n v="92"/>
    <s v="Vincent Lawson"/>
    <x v="2"/>
    <x v="0"/>
    <x v="1"/>
    <x v="3"/>
    <x v="1"/>
    <x v="16"/>
  </r>
  <r>
    <n v="133"/>
    <n v="93"/>
    <s v="Russell Johnston"/>
    <x v="2"/>
    <x v="0"/>
    <x v="0"/>
    <x v="7"/>
    <x v="1"/>
    <x v="21"/>
  </r>
  <r>
    <n v="19"/>
    <n v="94"/>
    <s v="Bobby Carr"/>
    <x v="2"/>
    <x v="0"/>
    <x v="0"/>
    <x v="7"/>
    <x v="0"/>
    <x v="19"/>
  </r>
  <r>
    <n v="80"/>
    <n v="95"/>
    <s v="Johnny Bishop"/>
    <x v="2"/>
    <x v="1"/>
    <x v="1"/>
    <x v="3"/>
    <x v="1"/>
    <x v="1"/>
  </r>
  <r>
    <n v="20"/>
    <n v="96"/>
    <s v="Bradley Harper"/>
    <x v="2"/>
    <x v="1"/>
    <x v="2"/>
    <x v="3"/>
    <x v="1"/>
    <x v="5"/>
  </r>
  <r>
    <n v="17"/>
    <n v="97"/>
    <s v="Billy Chambers"/>
    <x v="2"/>
    <x v="0"/>
    <x v="0"/>
    <x v="6"/>
    <x v="0"/>
    <x v="7"/>
  </r>
  <r>
    <n v="35"/>
    <n v="98"/>
    <s v="Curtis Lane"/>
    <x v="2"/>
    <x v="0"/>
    <x v="1"/>
    <x v="5"/>
    <x v="1"/>
    <x v="10"/>
  </r>
  <r>
    <n v="152"/>
    <n v="99"/>
    <s v="Wayne Barrett"/>
    <x v="2"/>
    <x v="0"/>
    <x v="1"/>
    <x v="3"/>
    <x v="1"/>
    <x v="8"/>
  </r>
  <r>
    <n v="39"/>
    <n v="100"/>
    <s v="Dean Fox"/>
    <x v="2"/>
    <x v="0"/>
    <x v="0"/>
    <x v="8"/>
    <x v="0"/>
    <x v="11"/>
  </r>
  <r>
    <n v="48"/>
    <n v="101"/>
    <s v="Edwin Hart"/>
    <x v="2"/>
    <x v="0"/>
    <x v="0"/>
    <x v="1"/>
    <x v="1"/>
    <x v="3"/>
  </r>
  <r>
    <n v="101"/>
    <n v="102"/>
    <s v="Manuel Arnold"/>
    <x v="2"/>
    <x v="0"/>
    <x v="1"/>
    <x v="2"/>
    <x v="1"/>
    <x v="9"/>
  </r>
  <r>
    <n v="106"/>
    <n v="103"/>
    <s v="Marvin Burton"/>
    <x v="2"/>
    <x v="0"/>
    <x v="2"/>
    <x v="2"/>
    <x v="0"/>
    <x v="14"/>
  </r>
  <r>
    <n v="61"/>
    <n v="104"/>
    <s v="Glenn Warren"/>
    <x v="2"/>
    <x v="1"/>
    <x v="0"/>
    <x v="1"/>
    <x v="1"/>
    <x v="22"/>
  </r>
  <r>
    <n v="28"/>
    <n v="105"/>
    <s v="Chad Rose"/>
    <x v="2"/>
    <x v="0"/>
    <x v="0"/>
    <x v="6"/>
    <x v="1"/>
    <x v="12"/>
  </r>
  <r>
    <n v="110"/>
    <n v="106"/>
    <s v="Melvin Chapman"/>
    <x v="2"/>
    <x v="0"/>
    <x v="0"/>
    <x v="1"/>
    <x v="0"/>
    <x v="16"/>
  </r>
  <r>
    <n v="96"/>
    <n v="107"/>
    <s v="Leo Hicks"/>
    <x v="2"/>
    <x v="0"/>
    <x v="0"/>
    <x v="6"/>
    <x v="1"/>
    <x v="11"/>
  </r>
  <r>
    <n v="112"/>
    <n v="108"/>
    <s v="Nathan Dean"/>
    <x v="2"/>
    <x v="1"/>
    <x v="2"/>
    <x v="2"/>
    <x v="1"/>
    <x v="19"/>
  </r>
  <r>
    <n v="34"/>
    <n v="109"/>
    <s v="Craig Holland"/>
    <x v="2"/>
    <x v="0"/>
    <x v="1"/>
    <x v="5"/>
    <x v="0"/>
    <x v="22"/>
  </r>
  <r>
    <n v="41"/>
    <n v="110"/>
    <s v="Derrick Gilbert"/>
    <x v="2"/>
    <x v="0"/>
    <x v="1"/>
    <x v="3"/>
    <x v="1"/>
    <x v="11"/>
  </r>
  <r>
    <n v="6"/>
    <n v="111"/>
    <s v="Allan Reynolds"/>
    <x v="2"/>
    <x v="1"/>
    <x v="0"/>
    <x v="0"/>
    <x v="1"/>
    <x v="3"/>
  </r>
  <r>
    <n v="79"/>
    <n v="112"/>
    <s v="Joel Pierce"/>
    <x v="2"/>
    <x v="0"/>
    <x v="0"/>
    <x v="7"/>
    <x v="0"/>
    <x v="12"/>
  </r>
  <r>
    <n v="67"/>
    <n v="113"/>
    <s v="Ian Willis"/>
    <x v="2"/>
    <x v="0"/>
    <x v="1"/>
    <x v="4"/>
    <x v="1"/>
    <x v="7"/>
  </r>
  <r>
    <n v="93"/>
    <n v="114"/>
    <s v="Lance Ray"/>
    <x v="2"/>
    <x v="0"/>
    <x v="0"/>
    <x v="8"/>
    <x v="1"/>
    <x v="7"/>
  </r>
  <r>
    <n v="138"/>
    <n v="115"/>
    <s v="Seth Wells"/>
    <x v="2"/>
    <x v="0"/>
    <x v="1"/>
    <x v="5"/>
    <x v="0"/>
    <x v="18"/>
  </r>
  <r>
    <n v="105"/>
    <n v="116"/>
    <s v="Martin Armstrong"/>
    <x v="2"/>
    <x v="1"/>
    <x v="2"/>
    <x v="5"/>
    <x v="1"/>
    <x v="5"/>
  </r>
  <r>
    <n v="145"/>
    <n v="117"/>
    <s v="Tony Berry"/>
    <x v="2"/>
    <x v="0"/>
    <x v="1"/>
    <x v="3"/>
    <x v="1"/>
    <x v="21"/>
  </r>
  <r>
    <n v="148"/>
    <n v="118"/>
    <s v="Victor Matthews"/>
    <x v="2"/>
    <x v="0"/>
    <x v="1"/>
    <x v="2"/>
    <x v="0"/>
    <x v="4"/>
  </r>
  <r>
    <n v="7"/>
    <n v="119"/>
    <s v="Allen Johnston"/>
    <x v="2"/>
    <x v="0"/>
    <x v="1"/>
    <x v="5"/>
    <x v="1"/>
    <x v="11"/>
  </r>
  <r>
    <n v="65"/>
    <n v="120"/>
    <s v="Henry Hoffman"/>
    <x v="2"/>
    <x v="0"/>
    <x v="1"/>
    <x v="4"/>
    <x v="1"/>
    <x v="16"/>
  </r>
  <r>
    <n v="117"/>
    <n v="121"/>
    <s v="Oscar Little"/>
    <x v="2"/>
    <x v="0"/>
    <x v="1"/>
    <x v="3"/>
    <x v="0"/>
    <x v="13"/>
  </r>
  <r>
    <n v="32"/>
    <n v="122"/>
    <s v="Clarence Norton"/>
    <x v="2"/>
    <x v="0"/>
    <x v="1"/>
    <x v="2"/>
    <x v="1"/>
    <x v="22"/>
  </r>
  <r>
    <n v="53"/>
    <n v="123"/>
    <s v="Francisco Beck"/>
    <x v="3"/>
    <x v="0"/>
    <x v="0"/>
    <x v="0"/>
    <x v="1"/>
    <x v="11"/>
  </r>
  <r>
    <n v="109"/>
    <n v="124"/>
    <s v="Max Lucas"/>
    <x v="3"/>
    <x v="1"/>
    <x v="1"/>
    <x v="4"/>
    <x v="0"/>
    <x v="11"/>
  </r>
  <r>
    <n v="25"/>
    <n v="125"/>
    <s v="Calvin Fields"/>
    <x v="3"/>
    <x v="0"/>
    <x v="0"/>
    <x v="7"/>
    <x v="1"/>
    <x v="16"/>
  </r>
  <r>
    <n v="147"/>
    <n v="126"/>
    <s v="Vernon Porter"/>
    <x v="3"/>
    <x v="1"/>
    <x v="1"/>
    <x v="5"/>
    <x v="1"/>
    <x v="5"/>
  </r>
  <r>
    <n v="36"/>
    <n v="127"/>
    <s v="Curtis Wheeler"/>
    <x v="3"/>
    <x v="0"/>
    <x v="0"/>
    <x v="8"/>
    <x v="0"/>
    <x v="4"/>
  </r>
  <r>
    <n v="153"/>
    <n v="128"/>
    <s v="Wesley Hamilton"/>
    <x v="3"/>
    <x v="0"/>
    <x v="1"/>
    <x v="4"/>
    <x v="1"/>
    <x v="7"/>
  </r>
  <r>
    <n v="55"/>
    <n v="129"/>
    <s v="Fred Stanley"/>
    <x v="3"/>
    <x v="0"/>
    <x v="0"/>
    <x v="0"/>
    <x v="1"/>
    <x v="9"/>
  </r>
  <r>
    <n v="108"/>
    <n v="130"/>
    <s v="Maurice Hunt"/>
    <x v="3"/>
    <x v="0"/>
    <x v="0"/>
    <x v="7"/>
    <x v="0"/>
    <x v="14"/>
  </r>
  <r>
    <n v="151"/>
    <n v="131"/>
    <s v="Warren Crawford"/>
    <x v="3"/>
    <x v="1"/>
    <x v="2"/>
    <x v="5"/>
    <x v="1"/>
    <x v="13"/>
  </r>
  <r>
    <n v="124"/>
    <n v="132"/>
    <s v="Randall Rice"/>
    <x v="3"/>
    <x v="0"/>
    <x v="1"/>
    <x v="3"/>
    <x v="1"/>
    <x v="11"/>
  </r>
  <r>
    <n v="97"/>
    <n v="133"/>
    <s v="Leslie Boyd"/>
    <x v="3"/>
    <x v="0"/>
    <x v="0"/>
    <x v="6"/>
    <x v="0"/>
    <x v="1"/>
  </r>
  <r>
    <n v="46"/>
    <n v="134"/>
    <s v="Edgar Larson"/>
    <x v="3"/>
    <x v="0"/>
    <x v="1"/>
    <x v="3"/>
    <x v="1"/>
    <x v="4"/>
  </r>
  <r>
    <n v="125"/>
    <n v="135"/>
    <s v="Raul Harper"/>
    <x v="3"/>
    <x v="1"/>
    <x v="0"/>
    <x v="8"/>
    <x v="1"/>
    <x v="7"/>
  </r>
  <r>
    <n v="60"/>
    <n v="136"/>
    <s v="Gilbert Fisher"/>
    <x v="3"/>
    <x v="1"/>
    <x v="2"/>
    <x v="5"/>
    <x v="0"/>
    <x v="15"/>
  </r>
  <r>
    <n v="103"/>
    <n v="137"/>
    <s v="Mario Tucker"/>
    <x v="3"/>
    <x v="0"/>
    <x v="1"/>
    <x v="5"/>
    <x v="1"/>
    <x v="1"/>
  </r>
  <r>
    <n v="8"/>
    <n v="138"/>
    <s v="Andre Holt"/>
    <x v="3"/>
    <x v="0"/>
    <x v="1"/>
    <x v="3"/>
    <x v="1"/>
    <x v="7"/>
  </r>
  <r>
    <n v="142"/>
    <n v="139"/>
    <s v="Theodore Banks"/>
    <x v="3"/>
    <x v="1"/>
    <x v="1"/>
    <x v="2"/>
    <x v="0"/>
    <x v="20"/>
  </r>
  <r>
    <n v="113"/>
    <n v="140"/>
    <s v="Nelson Weaver"/>
    <x v="3"/>
    <x v="0"/>
    <x v="0"/>
    <x v="1"/>
    <x v="1"/>
    <x v="7"/>
  </r>
  <r>
    <n v="64"/>
    <n v="141"/>
    <s v="Harvey Bryant"/>
    <x v="3"/>
    <x v="0"/>
    <x v="1"/>
    <x v="3"/>
    <x v="1"/>
    <x v="1"/>
  </r>
  <r>
    <n v="33"/>
    <n v="142"/>
    <s v="Clyde Burke"/>
    <x v="3"/>
    <x v="1"/>
    <x v="0"/>
    <x v="6"/>
    <x v="0"/>
    <x v="18"/>
  </r>
  <r>
    <n v="4"/>
    <n v="143"/>
    <s v="Alex Neal"/>
    <x v="3"/>
    <x v="0"/>
    <x v="1"/>
    <x v="5"/>
    <x v="1"/>
    <x v="19"/>
  </r>
  <r>
    <n v="42"/>
    <n v="144"/>
    <s v="Dominic Lowe"/>
    <x v="3"/>
    <x v="1"/>
    <x v="1"/>
    <x v="2"/>
    <x v="1"/>
    <x v="3"/>
  </r>
  <r>
    <n v="68"/>
    <n v="145"/>
    <s v="Ivan Fuller"/>
    <x v="3"/>
    <x v="1"/>
    <x v="2"/>
    <x v="4"/>
    <x v="0"/>
    <x v="19"/>
  </r>
  <r>
    <n v="18"/>
    <n v="146"/>
    <s v="Blake Hardy"/>
    <x v="3"/>
    <x v="1"/>
    <x v="0"/>
    <x v="1"/>
    <x v="1"/>
    <x v="21"/>
  </r>
  <r>
    <n v="98"/>
    <n v="147"/>
    <s v="Levi Walters"/>
    <x v="3"/>
    <x v="1"/>
    <x v="0"/>
    <x v="0"/>
    <x v="1"/>
    <x v="8"/>
  </r>
  <r>
    <n v="49"/>
    <n v="148"/>
    <s v="Ellis Osborne"/>
    <x v="3"/>
    <x v="1"/>
    <x v="1"/>
    <x v="3"/>
    <x v="0"/>
    <x v="17"/>
  </r>
  <r>
    <n v="87"/>
    <n v="149"/>
    <s v="Julian Barrett"/>
    <x v="3"/>
    <x v="1"/>
    <x v="0"/>
    <x v="1"/>
    <x v="1"/>
    <x v="17"/>
  </r>
  <r>
    <n v="122"/>
    <n v="150"/>
    <s v="Preston Snyder"/>
    <x v="3"/>
    <x v="0"/>
    <x v="0"/>
    <x v="0"/>
    <x v="1"/>
    <x v="13"/>
  </r>
  <r>
    <n v="10"/>
    <n v="151"/>
    <s v="Angela Carter"/>
    <x v="3"/>
    <x v="1"/>
    <x v="0"/>
    <x v="7"/>
    <x v="0"/>
    <x v="11"/>
  </r>
  <r>
    <n v="50"/>
    <n v="152"/>
    <s v="Emily Donovan"/>
    <x v="3"/>
    <x v="1"/>
    <x v="2"/>
    <x v="2"/>
    <x v="0"/>
    <x v="5"/>
  </r>
  <r>
    <n v="81"/>
    <n v="153"/>
    <s v="Jonathan Pierce"/>
    <x v="3"/>
    <x v="1"/>
    <x v="2"/>
    <x v="5"/>
    <x v="1"/>
    <x v="14"/>
  </r>
  <r>
    <n v="90"/>
    <n v="154"/>
    <s v="Kevin Gallagher"/>
    <x v="3"/>
    <x v="1"/>
    <x v="1"/>
    <x v="2"/>
    <x v="1"/>
    <x v="21"/>
  </r>
  <r>
    <n v="102"/>
    <n v="155"/>
    <s v="Marcus Bradley"/>
    <x v="3"/>
    <x v="1"/>
    <x v="0"/>
    <x v="7"/>
    <x v="1"/>
    <x v="15"/>
  </r>
  <r>
    <n v="116"/>
    <n v="156"/>
    <s v="Olivia Martinez"/>
    <x v="3"/>
    <x v="1"/>
    <x v="1"/>
    <x v="2"/>
    <x v="0"/>
    <x v="22"/>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6">
  <r>
    <n v="1"/>
    <s v="Team 8"/>
    <s v="Aurora Steele"/>
    <s v="Edward Edwards"/>
    <x v="0"/>
    <x v="0"/>
    <n v="24"/>
    <x v="0"/>
    <n v="20"/>
    <s v="Sold"/>
  </r>
  <r>
    <n v="2"/>
    <s v="Team 3"/>
    <s v="Colton Virelli"/>
    <s v="Willie Griffin"/>
    <x v="1"/>
    <x v="1"/>
    <n v="72"/>
    <x v="1"/>
    <n v="5"/>
    <s v="Sold"/>
  </r>
  <r>
    <n v="3"/>
    <s v="Team 1"/>
    <s v="Maxwell Ardent"/>
    <s v="Andrew Campbell"/>
    <x v="0"/>
    <x v="0"/>
    <n v="18"/>
    <x v="2"/>
    <n v="20"/>
    <s v="Sold"/>
  </r>
  <r>
    <n v="4"/>
    <s v="Team 5"/>
    <s v="Thaddeus Crowley"/>
    <s v="Mario Tucker"/>
    <x v="2"/>
    <x v="1"/>
    <n v="137"/>
    <x v="3"/>
    <n v="5"/>
    <s v="Sold"/>
  </r>
  <r>
    <n v="5"/>
    <s v="Team 3"/>
    <s v="Colton Virelli"/>
    <s v="Craig Holland"/>
    <x v="3"/>
    <x v="1"/>
    <n v="109"/>
    <x v="1"/>
    <n v="15"/>
    <s v="Sold"/>
  </r>
  <r>
    <n v="6"/>
    <s v="Team 1"/>
    <s v="Maxwell Ardent"/>
    <s v="Carl Powell"/>
    <x v="1"/>
    <x v="0"/>
    <n v="59"/>
    <x v="2"/>
    <n v="15"/>
    <s v="Sold"/>
  </r>
  <r>
    <n v="7"/>
    <s v="Team 3"/>
    <s v="Colton Virelli"/>
    <s v="Victor Matthews"/>
    <x v="3"/>
    <x v="1"/>
    <n v="118"/>
    <x v="1"/>
    <n v="5"/>
    <s v="Sold"/>
  </r>
  <r>
    <n v="8"/>
    <s v="Team 4"/>
    <s v="Isadora Blackthorne"/>
    <s v="Eric Murphy"/>
    <x v="0"/>
    <x v="1"/>
    <n v="33"/>
    <x v="4"/>
    <n v="30"/>
    <s v="Sold"/>
  </r>
  <r>
    <n v="9"/>
    <s v="Team 5"/>
    <s v="Thaddeus Crowley"/>
    <s v="Jeffrey Rogers"/>
    <x v="0"/>
    <x v="2"/>
    <n v="28"/>
    <x v="3"/>
    <n v="50"/>
    <s v="Sold"/>
  </r>
  <r>
    <n v="10"/>
    <s v="Team 6"/>
    <s v="Selene Vandemar"/>
    <s v="Gary Morgan"/>
    <x v="0"/>
    <x v="0"/>
    <n v="31"/>
    <x v="5"/>
    <n v="40"/>
    <s v="Sold"/>
  </r>
  <r>
    <n v="11"/>
    <s v="Team 7"/>
    <s v="Jasper Kingswell"/>
    <s v="Ronald Collins"/>
    <x v="0"/>
    <x v="1"/>
    <n v="25"/>
    <x v="6"/>
    <n v="15"/>
    <s v="Sold"/>
  </r>
  <r>
    <n v="12"/>
    <s v="Team 3"/>
    <s v="Colton Virelli"/>
    <s v="Joe Foster"/>
    <x v="1"/>
    <x v="2"/>
    <n v="67"/>
    <x v="1"/>
    <n v="30"/>
    <s v="Sold"/>
  </r>
  <r>
    <n v="13"/>
    <s v="Team 4"/>
    <s v="Isadora Blackthorne"/>
    <s v="Philip Freeman"/>
    <x v="3"/>
    <x v="0"/>
    <n v="87"/>
    <x v="4"/>
    <n v="15"/>
    <s v="Sold"/>
  </r>
  <r>
    <n v="14"/>
    <s v="Team 0"/>
    <s v="None"/>
    <s v="Gilbert Fisher"/>
    <x v="2"/>
    <x v="2"/>
    <n v="136"/>
    <x v="7"/>
    <n v="0"/>
    <s v="Unsold"/>
  </r>
  <r>
    <n v="15"/>
    <s v="Team 6"/>
    <s v="Selene Vandemar"/>
    <s v="Ethan Graham"/>
    <x v="1"/>
    <x v="2"/>
    <n v="78"/>
    <x v="5"/>
    <n v="15"/>
    <s v="Sold"/>
  </r>
  <r>
    <n v="16"/>
    <s v="Team 5"/>
    <s v="Thaddeus Crowley"/>
    <s v="Edgar Larson"/>
    <x v="2"/>
    <x v="1"/>
    <n v="134"/>
    <x v="3"/>
    <n v="10"/>
    <s v="Sold"/>
  </r>
  <r>
    <n v="17"/>
    <s v="Team 9"/>
    <s v="Dorian Vexley"/>
    <s v="Raymond West"/>
    <x v="1"/>
    <x v="2"/>
    <n v="81"/>
    <x v="8"/>
    <n v="5"/>
    <s v="Sold"/>
  </r>
  <r>
    <n v="18"/>
    <s v="Team 0"/>
    <s v="None"/>
    <s v="Ellis Osborne"/>
    <x v="2"/>
    <x v="1"/>
    <n v="148"/>
    <x v="7"/>
    <n v="0"/>
    <s v="Unsold"/>
  </r>
  <r>
    <n v="19"/>
    <s v="Team 0"/>
    <s v="None"/>
    <s v="Levi Walters"/>
    <x v="2"/>
    <x v="0"/>
    <n v="147"/>
    <x v="7"/>
    <n v="0"/>
    <s v="Unsold"/>
  </r>
  <r>
    <n v="20"/>
    <s v="Team 7"/>
    <s v="Jasper Kingswell"/>
    <s v="Marvin Burton"/>
    <x v="3"/>
    <x v="2"/>
    <n v="103"/>
    <x v="6"/>
    <n v="10"/>
    <s v="Sold"/>
  </r>
  <r>
    <n v="21"/>
    <s v="Team 4"/>
    <s v="Isadora Blackthorne"/>
    <s v="Arthur Patterson"/>
    <x v="1"/>
    <x v="0"/>
    <n v="61"/>
    <x v="4"/>
    <n v="15"/>
    <s v="Sold"/>
  </r>
  <r>
    <n v="22"/>
    <s v="Team 3"/>
    <s v="Colton Virelli"/>
    <s v="Andre Holt"/>
    <x v="2"/>
    <x v="1"/>
    <n v="138"/>
    <x v="1"/>
    <n v="5"/>
    <s v="Sold"/>
  </r>
  <r>
    <n v="23"/>
    <s v="Team 10"/>
    <s v="Lyra Montclair"/>
    <s v="Samuel Torres"/>
    <x v="1"/>
    <x v="2"/>
    <n v="41"/>
    <x v="9"/>
    <n v="15"/>
    <s v="Sold"/>
  </r>
  <r>
    <n v="24"/>
    <s v="Team 5"/>
    <s v="Thaddeus Crowley"/>
    <s v="Scott Cox"/>
    <x v="1"/>
    <x v="2"/>
    <n v="38"/>
    <x v="3"/>
    <n v="5"/>
    <s v="Sold"/>
  </r>
  <r>
    <n v="25"/>
    <s v="Team 3"/>
    <s v="Colton Virelli"/>
    <s v="Peter Ross"/>
    <x v="1"/>
    <x v="0"/>
    <n v="54"/>
    <x v="1"/>
    <n v="10"/>
    <s v="Sold"/>
  </r>
  <r>
    <n v="26"/>
    <s v="Team 0"/>
    <s v="None"/>
    <s v="Ivan Fuller"/>
    <x v="2"/>
    <x v="2"/>
    <n v="145"/>
    <x v="7"/>
    <n v="0"/>
    <s v="Unsold"/>
  </r>
  <r>
    <n v="27"/>
    <s v="Team 4"/>
    <s v="Isadora Blackthorne"/>
    <s v="Noah Chapman"/>
    <x v="3"/>
    <x v="1"/>
    <n v="84"/>
    <x v="4"/>
    <n v="10"/>
    <s v="Sold"/>
  </r>
  <r>
    <n v="28"/>
    <s v="Team 10"/>
    <s v="Lyra Montclair"/>
    <s v="Timothy Stewart"/>
    <x v="0"/>
    <x v="0"/>
    <n v="26"/>
    <x v="9"/>
    <n v="15"/>
    <s v="Sold"/>
  </r>
  <r>
    <n v="29"/>
    <s v="Team 0"/>
    <s v="None"/>
    <s v="Theodore Banks"/>
    <x v="2"/>
    <x v="1"/>
    <n v="139"/>
    <x v="7"/>
    <n v="0"/>
    <s v="Unsold"/>
  </r>
  <r>
    <n v="30"/>
    <s v="Team 8"/>
    <s v="Aurora Steele"/>
    <s v="Derrick Gilbert"/>
    <x v="3"/>
    <x v="1"/>
    <n v="110"/>
    <x v="0"/>
    <n v="10"/>
    <s v="Sold"/>
  </r>
  <r>
    <n v="31"/>
    <s v="Team 8"/>
    <s v="Aurora Steele"/>
    <s v="Gerald Hamilton"/>
    <x v="1"/>
    <x v="1"/>
    <n v="77"/>
    <x v="0"/>
    <n v="15"/>
    <s v="Sold"/>
  </r>
  <r>
    <n v="32"/>
    <s v="Team 6"/>
    <s v="Selene Vandemar"/>
    <s v="Sean Wallace"/>
    <x v="1"/>
    <x v="1"/>
    <n v="80"/>
    <x v="5"/>
    <n v="10"/>
    <s v="Sold"/>
  </r>
  <r>
    <n v="33"/>
    <s v="Team 5"/>
    <s v="Thaddeus Crowley"/>
    <s v="Chad Rose"/>
    <x v="3"/>
    <x v="0"/>
    <n v="105"/>
    <x v="3"/>
    <n v="5"/>
    <s v="Sold"/>
  </r>
  <r>
    <n v="34"/>
    <s v="Team 8"/>
    <s v="Aurora Steele"/>
    <s v="Louis Hudson"/>
    <x v="3"/>
    <x v="1"/>
    <n v="89"/>
    <x v="0"/>
    <n v="5"/>
    <s v="Sold"/>
  </r>
  <r>
    <n v="35"/>
    <s v="Team 0"/>
    <s v="None"/>
    <s v="Warren Crawford"/>
    <x v="2"/>
    <x v="2"/>
    <n v="131"/>
    <x v="7"/>
    <n v="0"/>
    <s v="Unsold"/>
  </r>
  <r>
    <n v="36"/>
    <s v="Team 7"/>
    <s v="Jasper Kingswell"/>
    <s v="Jacob Cook"/>
    <x v="0"/>
    <x v="0"/>
    <n v="30"/>
    <x v="6"/>
    <n v="25"/>
    <s v="Sold"/>
  </r>
  <r>
    <n v="37"/>
    <s v="Team 4"/>
    <s v="Isadora Blackthorne"/>
    <s v="Raymond James"/>
    <x v="1"/>
    <x v="1"/>
    <n v="45"/>
    <x v="4"/>
    <n v="10"/>
    <s v="Sold"/>
  </r>
  <r>
    <n v="38"/>
    <s v="Team 3"/>
    <s v="Colton Virelli"/>
    <s v="Tony Berry"/>
    <x v="3"/>
    <x v="1"/>
    <n v="117"/>
    <x v="1"/>
    <n v="10"/>
    <s v="Sold"/>
  </r>
  <r>
    <n v="39"/>
    <s v="Team 9"/>
    <s v="Dorian Vexley"/>
    <s v="Matthew Green"/>
    <x v="0"/>
    <x v="1"/>
    <n v="12"/>
    <x v="8"/>
    <n v="30"/>
    <s v="Sold"/>
  </r>
  <r>
    <n v="40"/>
    <s v="Team 1"/>
    <s v="Maxwell Ardent"/>
    <s v="Alex Neal"/>
    <x v="2"/>
    <x v="1"/>
    <n v="143"/>
    <x v="2"/>
    <n v="5"/>
    <s v="Sold"/>
  </r>
  <r>
    <n v="41"/>
    <s v="Team 9"/>
    <s v="Dorian Vexley"/>
    <s v="Jerry Sanders"/>
    <x v="1"/>
    <x v="1"/>
    <n v="49"/>
    <x v="8"/>
    <n v="20"/>
    <s v="Sold"/>
  </r>
  <r>
    <n v="42"/>
    <s v="Team 6"/>
    <s v="Selene Vandemar"/>
    <s v="Brandon Howard"/>
    <x v="1"/>
    <x v="0"/>
    <n v="39"/>
    <x v="5"/>
    <n v="15"/>
    <s v="Sold"/>
  </r>
  <r>
    <n v="43"/>
    <s v="Team 5"/>
    <s v="Thaddeus Crowley"/>
    <s v="Terry Jordan"/>
    <x v="3"/>
    <x v="0"/>
    <n v="83"/>
    <x v="3"/>
    <n v="5"/>
    <s v="Sold"/>
  </r>
  <r>
    <n v="44"/>
    <s v="Team 1"/>
    <s v="Maxwell Ardent"/>
    <s v="Jordan Gonzales"/>
    <x v="1"/>
    <x v="1"/>
    <n v="68"/>
    <x v="2"/>
    <n v="10"/>
    <s v="Sold"/>
  </r>
  <r>
    <n v="45"/>
    <s v="Team 6"/>
    <s v="Selene Vandemar"/>
    <s v="Joel Pierce"/>
    <x v="3"/>
    <x v="0"/>
    <n v="112"/>
    <x v="5"/>
    <n v="10"/>
    <s v="Sold"/>
  </r>
  <r>
    <n v="46"/>
    <s v="Team 0"/>
    <s v="None"/>
    <s v="Martin Armstrong"/>
    <x v="3"/>
    <x v="2"/>
    <n v="116"/>
    <x v="7"/>
    <n v="0"/>
    <s v="Unsold"/>
  </r>
  <r>
    <n v="47"/>
    <s v="Team 4"/>
    <s v="Isadora Blackthorne"/>
    <s v="Lawrence Flores"/>
    <x v="1"/>
    <x v="1"/>
    <n v="63"/>
    <x v="4"/>
    <n v="20"/>
    <s v="Sold"/>
  </r>
  <r>
    <n v="48"/>
    <s v="Team 9"/>
    <s v="Dorian Vexley"/>
    <s v="Alexander Ramirez"/>
    <x v="1"/>
    <x v="1"/>
    <n v="44"/>
    <x v="8"/>
    <n v="25"/>
    <s v="Sold"/>
  </r>
  <r>
    <n v="49"/>
    <s v="Team 0"/>
    <s v="None"/>
    <s v="Kyle Long"/>
    <x v="1"/>
    <x v="2"/>
    <n v="60"/>
    <x v="7"/>
    <n v="0"/>
    <s v="Unsold"/>
  </r>
  <r>
    <n v="50"/>
    <s v="Team 8"/>
    <s v="Aurora Steele"/>
    <s v="Melvin Chapman"/>
    <x v="3"/>
    <x v="0"/>
    <n v="106"/>
    <x v="0"/>
    <n v="10"/>
    <s v="Sold"/>
  </r>
  <r>
    <n v="51"/>
    <s v="Team 1"/>
    <s v="Maxwell Ardent"/>
    <s v="Carl Ford"/>
    <x v="1"/>
    <x v="2"/>
    <n v="76"/>
    <x v="2"/>
    <n v="15"/>
    <s v="Sold"/>
  </r>
  <r>
    <n v="52"/>
    <s v="Team 6"/>
    <s v="Selene Vandemar"/>
    <s v="Manuel Arnold"/>
    <x v="3"/>
    <x v="1"/>
    <n v="102"/>
    <x v="5"/>
    <n v="5"/>
    <s v="Sold"/>
  </r>
  <r>
    <n v="53"/>
    <s v="Team 3"/>
    <s v="Colton Virelli"/>
    <s v="Randall Rice"/>
    <x v="2"/>
    <x v="1"/>
    <n v="132"/>
    <x v="1"/>
    <n v="5"/>
    <s v="Sold"/>
  </r>
  <r>
    <n v="54"/>
    <s v="Team 8"/>
    <s v="Aurora Steele"/>
    <s v="Douglas Barnes"/>
    <x v="1"/>
    <x v="0"/>
    <n v="53"/>
    <x v="0"/>
    <n v="25"/>
    <s v="Sold"/>
  </r>
  <r>
    <n v="55"/>
    <s v="Team 9"/>
    <s v="Dorian Vexley"/>
    <s v="Steven Hill"/>
    <x v="0"/>
    <x v="0"/>
    <n v="16"/>
    <x v="8"/>
    <n v="25"/>
    <s v="Sold"/>
  </r>
  <r>
    <n v="56"/>
    <s v="Team 0"/>
    <s v="None"/>
    <s v="Nathan Dean"/>
    <x v="3"/>
    <x v="2"/>
    <n v="108"/>
    <x v="7"/>
    <n v="0"/>
    <s v="Unsold"/>
  </r>
  <r>
    <n v="57"/>
    <s v="Team 9"/>
    <s v="Dorian Vexley"/>
    <s v="Roy Bowman"/>
    <x v="3"/>
    <x v="1"/>
    <n v="91"/>
    <x v="8"/>
    <n v="10"/>
    <s v="Sold"/>
  </r>
  <r>
    <n v="58"/>
    <s v="Team 10"/>
    <s v="Lyra Montclair"/>
    <s v="Logan Hayes"/>
    <x v="1"/>
    <x v="2"/>
    <n v="74"/>
    <x v="9"/>
    <n v="15"/>
    <s v="Sold"/>
  </r>
  <r>
    <n v="59"/>
    <s v="Team 9"/>
    <s v="Dorian Vexley"/>
    <s v="Jack Brooks"/>
    <x v="1"/>
    <x v="0"/>
    <n v="47"/>
    <x v="8"/>
    <n v="10"/>
    <s v="Sold"/>
  </r>
  <r>
    <n v="60"/>
    <s v="Team 2"/>
    <s v="Vivienne DuMarche"/>
    <s v="Thomas Young"/>
    <x v="0"/>
    <x v="0"/>
    <n v="8"/>
    <x v="10"/>
    <n v="25"/>
    <s v="Sold"/>
  </r>
  <r>
    <n v="61"/>
    <s v="Team 1"/>
    <s v="Maxwell Ardent"/>
    <s v="Russell Johnston"/>
    <x v="3"/>
    <x v="0"/>
    <n v="93"/>
    <x v="2"/>
    <n v="5"/>
    <s v="Sold"/>
  </r>
  <r>
    <n v="62"/>
    <s v="Team 1"/>
    <s v="Maxwell Ardent"/>
    <s v="Joshua Mitchell"/>
    <x v="0"/>
    <x v="2"/>
    <n v="19"/>
    <x v="2"/>
    <n v="25"/>
    <s v="Sold"/>
  </r>
  <r>
    <n v="63"/>
    <s v="Team 4"/>
    <s v="Isadora Blackthorne"/>
    <s v="Curtis Lane"/>
    <x v="3"/>
    <x v="1"/>
    <n v="98"/>
    <x v="4"/>
    <n v="5"/>
    <s v="Sold"/>
  </r>
  <r>
    <n v="64"/>
    <s v="Team 5"/>
    <s v="Thaddeus Crowley"/>
    <s v="Charles King"/>
    <x v="0"/>
    <x v="0"/>
    <n v="9"/>
    <x v="3"/>
    <n v="35"/>
    <s v="Sold"/>
  </r>
  <r>
    <n v="65"/>
    <s v="Team 1"/>
    <s v="Maxwell Ardent"/>
    <s v="Christopher Wright"/>
    <x v="0"/>
    <x v="1"/>
    <n v="10"/>
    <x v="2"/>
    <n v="40"/>
    <s v="Sold"/>
  </r>
  <r>
    <n v="66"/>
    <s v="Team 0"/>
    <s v="None"/>
    <s v="Clyde Burke"/>
    <x v="2"/>
    <x v="0"/>
    <n v="142"/>
    <x v="7"/>
    <n v="0"/>
    <s v="Unsold"/>
  </r>
  <r>
    <n v="67"/>
    <s v="Team 2"/>
    <s v="Vivienne DuMarche"/>
    <s v="Tyler Price"/>
    <x v="1"/>
    <x v="0"/>
    <n v="50"/>
    <x v="10"/>
    <n v="10"/>
    <s v="Sold"/>
  </r>
  <r>
    <n v="68"/>
    <s v="Team 9"/>
    <s v="Dorian Vexley"/>
    <s v="Paul Roberts"/>
    <x v="0"/>
    <x v="2"/>
    <n v="17"/>
    <x v="8"/>
    <n v="20"/>
    <s v="Sold"/>
  </r>
  <r>
    <n v="69"/>
    <s v="Team 0"/>
    <s v="None"/>
    <s v="Zachary Jenkins"/>
    <x v="1"/>
    <x v="2"/>
    <n v="57"/>
    <x v="7"/>
    <n v="0"/>
    <s v="Unsold"/>
  </r>
  <r>
    <n v="70"/>
    <s v="Team 6"/>
    <s v="Selene Vandemar"/>
    <s v="Billy Chambers"/>
    <x v="3"/>
    <x v="0"/>
    <n v="97"/>
    <x v="5"/>
    <n v="10"/>
    <s v="Sold"/>
  </r>
  <r>
    <n v="71"/>
    <s v="Team 1"/>
    <s v="Maxwell Ardent"/>
    <s v="James Morgan"/>
    <x v="0"/>
    <x v="0"/>
    <n v="1"/>
    <x v="2"/>
    <n v="20"/>
    <s v="Sold"/>
  </r>
  <r>
    <n v="72"/>
    <s v="Team 0"/>
    <s v="None"/>
    <s v="Olivia Martinez"/>
    <x v="2"/>
    <x v="1"/>
    <n v="156"/>
    <x v="7"/>
    <n v="0"/>
    <s v="Unsold"/>
  </r>
  <r>
    <n v="73"/>
    <s v="Team 2"/>
    <s v="Vivienne DuMarche"/>
    <s v="Larry Cooper"/>
    <x v="0"/>
    <x v="1"/>
    <n v="36"/>
    <x v="10"/>
    <n v="30"/>
    <s v="Sold"/>
  </r>
  <r>
    <n v="74"/>
    <s v="Team 3"/>
    <s v="Colton Virelli"/>
    <s v="Kevin Phillips"/>
    <x v="0"/>
    <x v="0"/>
    <n v="21"/>
    <x v="1"/>
    <n v="35"/>
    <s v="Sold"/>
  </r>
  <r>
    <n v="75"/>
    <s v="Team 2"/>
    <s v="Vivienne DuMarche"/>
    <s v="Stephen Bailey"/>
    <x v="0"/>
    <x v="0"/>
    <n v="34"/>
    <x v="10"/>
    <n v="25"/>
    <s v="Sold"/>
  </r>
  <r>
    <n v="76"/>
    <s v="Team 8"/>
    <s v="Aurora Steele"/>
    <s v="Harvey Bryant"/>
    <x v="2"/>
    <x v="1"/>
    <n v="141"/>
    <x v="0"/>
    <n v="5"/>
    <s v="Sold"/>
  </r>
  <r>
    <n v="77"/>
    <s v="Team 4"/>
    <s v="Isadora Blackthorne"/>
    <s v="Ryan Reed"/>
    <x v="0"/>
    <x v="0"/>
    <n v="29"/>
    <x v="4"/>
    <n v="25"/>
    <s v="Sold"/>
  </r>
  <r>
    <n v="78"/>
    <s v="Team 8"/>
    <s v="Aurora Steele"/>
    <s v="Fred Stanley"/>
    <x v="2"/>
    <x v="0"/>
    <n v="129"/>
    <x v="0"/>
    <n v="5"/>
    <s v="Sold"/>
  </r>
  <r>
    <n v="79"/>
    <s v="Team 10"/>
    <s v="Lyra Montclair"/>
    <s v="Adam Coleman"/>
    <x v="1"/>
    <x v="0"/>
    <n v="56"/>
    <x v="9"/>
    <n v="15"/>
    <s v="Sold"/>
  </r>
  <r>
    <n v="80"/>
    <s v="Team 2"/>
    <s v="Vivienne DuMarche"/>
    <s v="David Clark"/>
    <x v="0"/>
    <x v="2"/>
    <n v="5"/>
    <x v="10"/>
    <n v="20"/>
    <s v="Sold"/>
  </r>
  <r>
    <n v="81"/>
    <s v="Team 2"/>
    <s v="Vivienne DuMarche"/>
    <s v="Dennis Kelly"/>
    <x v="1"/>
    <x v="0"/>
    <n v="48"/>
    <x v="10"/>
    <n v="10"/>
    <s v="Sold"/>
  </r>
  <r>
    <n v="82"/>
    <s v="Team 0"/>
    <s v="None"/>
    <s v="Raul Harper"/>
    <x v="2"/>
    <x v="0"/>
    <n v="135"/>
    <x v="7"/>
    <n v="0"/>
    <s v="Unsold"/>
  </r>
  <r>
    <n v="83"/>
    <s v="Team 7"/>
    <s v="Jasper Kingswell"/>
    <s v="Ian Willis"/>
    <x v="3"/>
    <x v="1"/>
    <n v="113"/>
    <x v="6"/>
    <n v="15"/>
    <s v="Sold"/>
  </r>
  <r>
    <n v="84"/>
    <s v="Team 5"/>
    <s v="Thaddeus Crowley"/>
    <s v="Leslie Boyd"/>
    <x v="2"/>
    <x v="0"/>
    <n v="133"/>
    <x v="3"/>
    <n v="5"/>
    <s v="Sold"/>
  </r>
  <r>
    <n v="85"/>
    <s v="Team 10"/>
    <s v="Lyra Montclair"/>
    <s v="Seth Wells"/>
    <x v="3"/>
    <x v="1"/>
    <n v="115"/>
    <x v="9"/>
    <n v="5"/>
    <s v="Sold"/>
  </r>
  <r>
    <n v="86"/>
    <s v="Team 10"/>
    <s v="Lyra Montclair"/>
    <s v="Jeremy Stone"/>
    <x v="3"/>
    <x v="1"/>
    <n v="85"/>
    <x v="9"/>
    <n v="5"/>
    <s v="Sold"/>
  </r>
  <r>
    <n v="87"/>
    <s v="Team 7"/>
    <s v="Jasper Kingswell"/>
    <s v="Vincent Lawson"/>
    <x v="3"/>
    <x v="1"/>
    <n v="92"/>
    <x v="6"/>
    <n v="5"/>
    <s v="Sold"/>
  </r>
  <r>
    <n v="88"/>
    <s v="Team 8"/>
    <s v="Aurora Steele"/>
    <s v="Bobby Carr"/>
    <x v="3"/>
    <x v="0"/>
    <n v="94"/>
    <x v="0"/>
    <n v="10"/>
    <s v="Sold"/>
  </r>
  <r>
    <n v="89"/>
    <s v="Team 0"/>
    <s v="None"/>
    <s v="Blake Hardy"/>
    <x v="2"/>
    <x v="0"/>
    <n v="146"/>
    <x v="7"/>
    <n v="0"/>
    <s v="Unsold"/>
  </r>
  <r>
    <n v="90"/>
    <s v="Team 0"/>
    <s v="None"/>
    <s v="Bradley Harper"/>
    <x v="3"/>
    <x v="2"/>
    <n v="96"/>
    <x v="7"/>
    <n v="0"/>
    <s v="Unsold"/>
  </r>
  <r>
    <n v="91"/>
    <s v="Team 7"/>
    <s v="Jasper Kingswell"/>
    <s v="Lance Ray"/>
    <x v="3"/>
    <x v="0"/>
    <n v="114"/>
    <x v="6"/>
    <n v="5"/>
    <s v="Sold"/>
  </r>
  <r>
    <n v="92"/>
    <s v="Team 5"/>
    <s v="Thaddeus Crowley"/>
    <s v="Gregory Peterson"/>
    <x v="1"/>
    <x v="1"/>
    <n v="42"/>
    <x v="3"/>
    <n v="15"/>
    <s v="Sold"/>
  </r>
  <r>
    <n v="93"/>
    <s v="Team 10"/>
    <s v="Lyra Montclair"/>
    <s v="Calvin Fields"/>
    <x v="2"/>
    <x v="0"/>
    <n v="125"/>
    <x v="9"/>
    <n v="5"/>
    <s v="Sold"/>
  </r>
  <r>
    <n v="94"/>
    <s v="Team 0"/>
    <s v="None"/>
    <s v="Julian Barrett"/>
    <x v="2"/>
    <x v="0"/>
    <n v="149"/>
    <x v="7"/>
    <n v="0"/>
    <s v="Unsold"/>
  </r>
  <r>
    <n v="95"/>
    <s v="Team 0"/>
    <s v="None"/>
    <s v="Kevin Gallagher"/>
    <x v="2"/>
    <x v="1"/>
    <n v="154"/>
    <x v="7"/>
    <n v="0"/>
    <s v="Unsold"/>
  </r>
  <r>
    <n v="96"/>
    <s v="Team 4"/>
    <s v="Isadora Blackthorne"/>
    <s v="Michael Thompson"/>
    <x v="0"/>
    <x v="0"/>
    <n v="2"/>
    <x v="4"/>
    <n v="15"/>
    <s v="Sold"/>
  </r>
  <r>
    <n v="97"/>
    <s v="Team 9"/>
    <s v="Dorian Vexley"/>
    <s v="Jonathan Rivera"/>
    <x v="0"/>
    <x v="0"/>
    <n v="35"/>
    <x v="8"/>
    <n v="25"/>
    <s v="Sold"/>
  </r>
  <r>
    <n v="98"/>
    <s v="Team 10"/>
    <s v="Lyra Montclair"/>
    <s v="Dean Fox"/>
    <x v="3"/>
    <x v="0"/>
    <n v="100"/>
    <x v="9"/>
    <n v="15"/>
    <s v="Sold"/>
  </r>
  <r>
    <n v="99"/>
    <s v="Team 2"/>
    <s v="Vivienne DuMarche"/>
    <s v="Wesley Hamilton"/>
    <x v="2"/>
    <x v="1"/>
    <n v="128"/>
    <x v="10"/>
    <n v="10"/>
    <s v="Sold"/>
  </r>
  <r>
    <n v="100"/>
    <s v="Team 10"/>
    <s v="Lyra Montclair"/>
    <s v="Patrick Watson"/>
    <x v="1"/>
    <x v="1"/>
    <n v="46"/>
    <x v="9"/>
    <n v="35"/>
    <s v="Sold"/>
  </r>
  <r>
    <n v="101"/>
    <s v="Team 5"/>
    <s v="Thaddeus Crowley"/>
    <s v="Edwin Hart"/>
    <x v="3"/>
    <x v="0"/>
    <n v="101"/>
    <x v="3"/>
    <n v="5"/>
    <s v="Sold"/>
  </r>
  <r>
    <n v="102"/>
    <s v="Team 3"/>
    <s v="Colton Virelli"/>
    <s v="Roger Myers"/>
    <x v="1"/>
    <x v="0"/>
    <n v="75"/>
    <x v="1"/>
    <n v="20"/>
    <s v="Sold"/>
  </r>
  <r>
    <n v="103"/>
    <s v="Team 5"/>
    <s v="Thaddeus Crowley"/>
    <s v="Billy Bryant"/>
    <x v="1"/>
    <x v="0"/>
    <n v="69"/>
    <x v="3"/>
    <n v="25"/>
    <s v="Sold"/>
  </r>
  <r>
    <n v="104"/>
    <s v="Team 6"/>
    <s v="Selene Vandemar"/>
    <s v="Maurice Hunt"/>
    <x v="2"/>
    <x v="0"/>
    <n v="130"/>
    <x v="5"/>
    <n v="10"/>
    <s v="Sold"/>
  </r>
  <r>
    <n v="105"/>
    <s v="Team 10"/>
    <s v="Lyra Montclair"/>
    <s v="Jason Morris"/>
    <x v="0"/>
    <x v="0"/>
    <n v="27"/>
    <x v="9"/>
    <n v="30"/>
    <s v="Sold"/>
  </r>
  <r>
    <n v="106"/>
    <s v="Team 4"/>
    <s v="Isadora Blackthorne"/>
    <s v="Justin Richardson"/>
    <x v="0"/>
    <x v="2"/>
    <n v="37"/>
    <x v="4"/>
    <n v="20"/>
    <s v="Sold"/>
  </r>
  <r>
    <n v="107"/>
    <s v="Team 2"/>
    <s v="Vivienne DuMarche"/>
    <s v="George Evans"/>
    <x v="0"/>
    <x v="1"/>
    <n v="23"/>
    <x v="10"/>
    <n v="45"/>
    <s v="Sold"/>
  </r>
  <r>
    <n v="108"/>
    <s v="Team 1"/>
    <s v="Maxwell Ardent"/>
    <s v="Allen Johnston"/>
    <x v="3"/>
    <x v="1"/>
    <n v="119"/>
    <x v="2"/>
    <n v="5"/>
    <s v="Sold"/>
  </r>
  <r>
    <n v="109"/>
    <s v="Team 6"/>
    <s v="Selene Vandemar"/>
    <s v="Donald Nelson"/>
    <x v="0"/>
    <x v="0"/>
    <n v="15"/>
    <x v="5"/>
    <n v="10"/>
    <s v="Sold"/>
  </r>
  <r>
    <n v="110"/>
    <s v="Team 5"/>
    <s v="Thaddeus Crowley"/>
    <s v="Benjamin Ward"/>
    <x v="1"/>
    <x v="0"/>
    <n v="40"/>
    <x v="3"/>
    <n v="20"/>
    <s v="Sold"/>
  </r>
  <r>
    <n v="111"/>
    <s v="Team 0"/>
    <s v="None"/>
    <s v="Glenn Warren"/>
    <x v="3"/>
    <x v="0"/>
    <n v="104"/>
    <x v="7"/>
    <n v="0"/>
    <s v="Unsold"/>
  </r>
  <r>
    <n v="112"/>
    <s v="Team 6"/>
    <s v="Selene Vandemar"/>
    <s v="Austin Elliott"/>
    <x v="3"/>
    <x v="1"/>
    <n v="86"/>
    <x v="5"/>
    <n v="5"/>
    <s v="Sold"/>
  </r>
  <r>
    <n v="113"/>
    <s v="Team 10"/>
    <s v="Lyra Montclair"/>
    <s v="Daniel Scott"/>
    <x v="0"/>
    <x v="1"/>
    <n v="11"/>
    <x v="9"/>
    <n v="25"/>
    <s v="Sold"/>
  </r>
  <r>
    <n v="114"/>
    <s v="Team 2"/>
    <s v="Vivienne DuMarche"/>
    <s v="Jesse Daniels"/>
    <x v="3"/>
    <x v="0"/>
    <n v="88"/>
    <x v="10"/>
    <n v="5"/>
    <s v="Sold"/>
  </r>
  <r>
    <n v="115"/>
    <s v="Team 2"/>
    <s v="Vivienne DuMarche"/>
    <s v="Wayne Barrett"/>
    <x v="3"/>
    <x v="1"/>
    <n v="99"/>
    <x v="10"/>
    <n v="5"/>
    <s v="Sold"/>
  </r>
  <r>
    <n v="116"/>
    <s v="Team 0"/>
    <s v="None"/>
    <s v="Max Lucas"/>
    <x v="2"/>
    <x v="1"/>
    <n v="124"/>
    <x v="7"/>
    <n v="0"/>
    <s v="Unsold"/>
  </r>
  <r>
    <n v="117"/>
    <s v="Team 8"/>
    <s v="Aurora Steele"/>
    <s v="Kenneth Carter"/>
    <x v="0"/>
    <x v="1"/>
    <n v="20"/>
    <x v="0"/>
    <n v="20"/>
    <s v="Sold"/>
  </r>
  <r>
    <n v="118"/>
    <s v="Team 0"/>
    <s v="None"/>
    <s v="Vernon Porter"/>
    <x v="2"/>
    <x v="1"/>
    <n v="126"/>
    <x v="7"/>
    <n v="0"/>
    <s v="Unsold"/>
  </r>
  <r>
    <n v="119"/>
    <s v="Team 6"/>
    <s v="Selene Vandemar"/>
    <s v="Richard Lewis"/>
    <x v="0"/>
    <x v="1"/>
    <n v="6"/>
    <x v="5"/>
    <n v="35"/>
    <s v="Sold"/>
  </r>
  <r>
    <n v="120"/>
    <s v="Team 7"/>
    <s v="Jasper Kingswell"/>
    <s v="Mark Baker"/>
    <x v="0"/>
    <x v="2"/>
    <n v="14"/>
    <x v="6"/>
    <n v="30"/>
    <s v="Sold"/>
  </r>
  <r>
    <n v="121"/>
    <s v="Team 9"/>
    <s v="Dorian Vexley"/>
    <s v="Dylan Butler"/>
    <x v="1"/>
    <x v="0"/>
    <n v="65"/>
    <x v="8"/>
    <n v="15"/>
    <s v="Sold"/>
  </r>
  <r>
    <n v="122"/>
    <s v="Team 0"/>
    <s v="None"/>
    <s v="Emily Donovan"/>
    <x v="2"/>
    <x v="2"/>
    <n v="152"/>
    <x v="7"/>
    <n v="0"/>
    <s v="Unsold"/>
  </r>
  <r>
    <n v="123"/>
    <s v="Team 8"/>
    <s v="Aurora Steele"/>
    <s v="Oscar Little"/>
    <x v="3"/>
    <x v="1"/>
    <n v="121"/>
    <x v="0"/>
    <n v="10"/>
    <s v="Sold"/>
  </r>
  <r>
    <n v="124"/>
    <s v="Team 3"/>
    <s v="Colton Virelli"/>
    <s v="Leo Hicks"/>
    <x v="3"/>
    <x v="0"/>
    <n v="107"/>
    <x v="1"/>
    <n v="5"/>
    <s v="Sold"/>
  </r>
  <r>
    <n v="125"/>
    <s v="Team 7"/>
    <s v="Jasper Kingswell"/>
    <s v="Robert Harris"/>
    <x v="0"/>
    <x v="1"/>
    <n v="3"/>
    <x v="6"/>
    <n v="25"/>
    <s v="Sold"/>
  </r>
  <r>
    <n v="126"/>
    <s v="Team 4"/>
    <s v="Isadora Blackthorne"/>
    <s v="Clarence Norton"/>
    <x v="3"/>
    <x v="1"/>
    <n v="122"/>
    <x v="4"/>
    <n v="10"/>
    <s v="Sold"/>
  </r>
  <r>
    <n v="127"/>
    <s v="Team 2"/>
    <s v="Vivienne DuMarche"/>
    <s v="Walter Cole"/>
    <x v="3"/>
    <x v="0"/>
    <n v="82"/>
    <x v="10"/>
    <n v="5"/>
    <s v="Sold"/>
  </r>
  <r>
    <n v="128"/>
    <s v="Team 8"/>
    <s v="Aurora Steele"/>
    <s v="Nicholas Bell"/>
    <x v="0"/>
    <x v="2"/>
    <n v="32"/>
    <x v="0"/>
    <n v="20"/>
    <s v="Sold"/>
  </r>
  <r>
    <n v="129"/>
    <s v="Team 4"/>
    <s v="Isadora Blackthorne"/>
    <s v="Harold Perry"/>
    <x v="1"/>
    <x v="0"/>
    <n v="58"/>
    <x v="4"/>
    <n v="15"/>
    <s v="Sold"/>
  </r>
  <r>
    <n v="130"/>
    <s v="Team 7"/>
    <s v="Jasper Kingswell"/>
    <s v="Austin Hughes"/>
    <x v="1"/>
    <x v="0"/>
    <n v="62"/>
    <x v="6"/>
    <n v="15"/>
    <s v="Sold"/>
  </r>
  <r>
    <n v="131"/>
    <s v="Team 0"/>
    <s v="None"/>
    <s v="Dominic Lowe"/>
    <x v="2"/>
    <x v="1"/>
    <n v="144"/>
    <x v="7"/>
    <n v="0"/>
    <s v="Unsold"/>
  </r>
  <r>
    <n v="132"/>
    <s v="Team 7"/>
    <s v="Jasper Kingswell"/>
    <s v="Francisco Beck"/>
    <x v="2"/>
    <x v="0"/>
    <n v="123"/>
    <x v="6"/>
    <n v="5"/>
    <s v="Sold"/>
  </r>
  <r>
    <n v="133"/>
    <s v="Team 6"/>
    <s v="Selene Vandemar"/>
    <s v="Bruce Alexander"/>
    <x v="1"/>
    <x v="0"/>
    <n v="70"/>
    <x v="5"/>
    <n v="20"/>
    <s v="Sold"/>
  </r>
  <r>
    <n v="134"/>
    <s v="Team 7"/>
    <s v="Jasper Kingswell"/>
    <s v="Jose Henderson"/>
    <x v="1"/>
    <x v="1"/>
    <n v="55"/>
    <x v="6"/>
    <n v="15"/>
    <s v="Sold"/>
  </r>
  <r>
    <n v="135"/>
    <s v="Team 9"/>
    <s v="Dorian Vexley"/>
    <s v="Preston Snyder"/>
    <x v="2"/>
    <x v="0"/>
    <n v="150"/>
    <x v="8"/>
    <n v="5"/>
    <s v="Sold"/>
  </r>
  <r>
    <n v="136"/>
    <s v="Team 3"/>
    <s v="Colton Virelli"/>
    <s v="William Martin"/>
    <x v="0"/>
    <x v="1"/>
    <n v="4"/>
    <x v="1"/>
    <n v="30"/>
    <s v="Sold"/>
  </r>
  <r>
    <n v="137"/>
    <s v="Team 10"/>
    <s v="Lyra Montclair"/>
    <s v="Christian Sullivan"/>
    <x v="1"/>
    <x v="0"/>
    <n v="79"/>
    <x v="9"/>
    <n v="5"/>
    <s v="Sold"/>
  </r>
  <r>
    <n v="138"/>
    <s v="Team 7"/>
    <s v="Jasper Kingswell"/>
    <s v="Henry Hoffman"/>
    <x v="3"/>
    <x v="1"/>
    <n v="120"/>
    <x v="6"/>
    <n v="5"/>
    <s v="Sold"/>
  </r>
  <r>
    <n v="139"/>
    <s v="Team 8"/>
    <s v="Aurora Steele"/>
    <s v="Anthony Adams"/>
    <x v="0"/>
    <x v="0"/>
    <n v="13"/>
    <x v="0"/>
    <n v="15"/>
    <s v="Sold"/>
  </r>
  <r>
    <n v="140"/>
    <s v="Team 0"/>
    <s v="None"/>
    <s v="Henry Wood"/>
    <x v="1"/>
    <x v="1"/>
    <n v="52"/>
    <x v="7"/>
    <n v="0"/>
    <s v="Unsold"/>
  </r>
  <r>
    <n v="141"/>
    <s v="Team 0"/>
    <s v="None"/>
    <s v="Angela Carter"/>
    <x v="2"/>
    <x v="0"/>
    <n v="151"/>
    <x v="7"/>
    <n v="0"/>
    <s v="Unsold"/>
  </r>
  <r>
    <n v="142"/>
    <s v="Team 0"/>
    <s v="None"/>
    <s v="Allan Reynolds"/>
    <x v="3"/>
    <x v="0"/>
    <n v="111"/>
    <x v="7"/>
    <n v="0"/>
    <s v="Unsold"/>
  </r>
  <r>
    <n v="143"/>
    <s v="Team 8"/>
    <s v="Aurora Steele"/>
    <s v="Brian Parker"/>
    <x v="0"/>
    <x v="1"/>
    <n v="22"/>
    <x v="0"/>
    <n v="30"/>
    <s v="Sold"/>
  </r>
  <r>
    <n v="144"/>
    <s v="Team 7"/>
    <s v="Jasper Kingswell"/>
    <s v="Gabriel Diaz"/>
    <x v="1"/>
    <x v="1"/>
    <n v="73"/>
    <x v="6"/>
    <n v="15"/>
    <s v="Sold"/>
  </r>
  <r>
    <n v="145"/>
    <s v="Team 0"/>
    <s v="None"/>
    <s v="Jesse Washington"/>
    <x v="1"/>
    <x v="0"/>
    <n v="64"/>
    <x v="7"/>
    <n v="0"/>
    <s v="Unsold"/>
  </r>
  <r>
    <n v="146"/>
    <s v="Team 1"/>
    <s v="Maxwell Ardent"/>
    <s v="Frank Gray"/>
    <x v="1"/>
    <x v="0"/>
    <n v="43"/>
    <x v="2"/>
    <n v="15"/>
    <s v="Sold"/>
  </r>
  <r>
    <n v="147"/>
    <s v="Team 3"/>
    <s v="Colton Virelli"/>
    <s v="Albert Russell"/>
    <x v="1"/>
    <x v="0"/>
    <n v="71"/>
    <x v="1"/>
    <n v="5"/>
    <s v="Sold"/>
  </r>
  <r>
    <n v="148"/>
    <s v="Team 2"/>
    <s v="Vivienne DuMarche"/>
    <s v="Aaron Bennett"/>
    <x v="1"/>
    <x v="2"/>
    <n v="51"/>
    <x v="10"/>
    <n v="5"/>
    <s v="Sold"/>
  </r>
  <r>
    <n v="149"/>
    <s v="Team 0"/>
    <s v="None"/>
    <s v="Bryan Simmons"/>
    <x v="1"/>
    <x v="1"/>
    <n v="66"/>
    <x v="7"/>
    <n v="0"/>
    <s v="Unsold"/>
  </r>
  <r>
    <n v="150"/>
    <s v="Team 7"/>
    <s v="Jasper Kingswell"/>
    <s v="Ralph Spencer"/>
    <x v="3"/>
    <x v="0"/>
    <n v="90"/>
    <x v="6"/>
    <n v="5"/>
    <s v="Sold"/>
  </r>
  <r>
    <n v="151"/>
    <s v="Team 0"/>
    <s v="None"/>
    <s v="Jonathan Pierce"/>
    <x v="2"/>
    <x v="2"/>
    <n v="153"/>
    <x v="7"/>
    <n v="0"/>
    <s v="Unsold"/>
  </r>
  <r>
    <n v="152"/>
    <s v="Team 7"/>
    <s v="Jasper Kingswell"/>
    <s v="Curtis Wheeler"/>
    <x v="2"/>
    <x v="0"/>
    <n v="127"/>
    <x v="6"/>
    <n v="5"/>
    <s v="Sold"/>
  </r>
  <r>
    <n v="153"/>
    <s v="Team 5"/>
    <s v="Thaddeus Crowley"/>
    <s v="Joseph Walker"/>
    <x v="0"/>
    <x v="1"/>
    <n v="7"/>
    <x v="3"/>
    <n v="15"/>
    <s v="Sold"/>
  </r>
  <r>
    <n v="154"/>
    <s v="Team 0"/>
    <s v="None"/>
    <s v="Marcus Bradley"/>
    <x v="2"/>
    <x v="0"/>
    <n v="155"/>
    <x v="7"/>
    <n v="0"/>
    <s v="Unsold"/>
  </r>
  <r>
    <n v="155"/>
    <s v="Team 10"/>
    <s v="Lyra Montclair"/>
    <s v="Nelson Weaver"/>
    <x v="2"/>
    <x v="0"/>
    <n v="140"/>
    <x v="9"/>
    <n v="5"/>
    <s v="Sold"/>
  </r>
  <r>
    <n v="156"/>
    <s v="Team 0"/>
    <s v="None"/>
    <s v="Johnny Bishop"/>
    <x v="3"/>
    <x v="1"/>
    <n v="95"/>
    <x v="7"/>
    <n v="0"/>
    <s v="Unsold"/>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EFFAC37E-C412-4AC8-9499-F4AA920E0DA0}" name="PivotTable10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7">
  <location ref="L24:O42" firstHeaderRow="1" firstDataRow="2" firstDataCol="1"/>
  <pivotFields count="9">
    <pivotField showAll="0"/>
    <pivotField showAll="0"/>
    <pivotField showAll="0"/>
    <pivotField axis="axisRow" showAll="0">
      <items count="5">
        <item x="0"/>
        <item x="1"/>
        <item x="2"/>
        <item x="3"/>
        <item t="default"/>
      </items>
    </pivotField>
    <pivotField axis="axisCol" dataField="1" showAll="0">
      <items count="3">
        <item x="0"/>
        <item x="1"/>
        <item t="default"/>
      </items>
    </pivotField>
    <pivotField axis="axisRow" showAll="0">
      <items count="4">
        <item x="1"/>
        <item x="0"/>
        <item x="2"/>
        <item t="default"/>
      </items>
    </pivotField>
    <pivotField axis="axisRow" showAll="0">
      <items count="11">
        <item sd="0" x="8"/>
        <item sd="0" m="1" x="9"/>
        <item sd="0" x="7"/>
        <item sd="0" x="1"/>
        <item sd="0" x="6"/>
        <item sd="0" x="5"/>
        <item sd="0" x="0"/>
        <item sd="0" x="2"/>
        <item sd="0" x="3"/>
        <item sd="0" x="4"/>
        <item t="default" sd="0"/>
      </items>
    </pivotField>
    <pivotField showAll="0">
      <items count="3">
        <item x="0"/>
        <item x="1"/>
        <item t="default"/>
      </items>
    </pivotField>
    <pivotField showAll="0"/>
  </pivotFields>
  <rowFields count="3">
    <field x="5"/>
    <field x="6"/>
    <field x="3"/>
  </rowFields>
  <rowItems count="17">
    <i>
      <x/>
    </i>
    <i r="1">
      <x v="5"/>
    </i>
    <i r="1">
      <x v="7"/>
    </i>
    <i r="1">
      <x v="8"/>
    </i>
    <i r="1">
      <x v="9"/>
    </i>
    <i>
      <x v="1"/>
    </i>
    <i r="1">
      <x/>
    </i>
    <i r="1">
      <x v="2"/>
    </i>
    <i r="1">
      <x v="3"/>
    </i>
    <i r="1">
      <x v="4"/>
    </i>
    <i r="1">
      <x v="6"/>
    </i>
    <i>
      <x v="2"/>
    </i>
    <i r="1">
      <x v="5"/>
    </i>
    <i r="1">
      <x v="7"/>
    </i>
    <i r="1">
      <x v="8"/>
    </i>
    <i r="1">
      <x v="9"/>
    </i>
    <i t="grand">
      <x/>
    </i>
  </rowItems>
  <colFields count="1">
    <field x="4"/>
  </colFields>
  <colItems count="3">
    <i>
      <x/>
    </i>
    <i>
      <x v="1"/>
    </i>
    <i t="grand">
      <x/>
    </i>
  </colItems>
  <dataFields count="1">
    <dataField name="Count of Sold?" fld="4" subtotal="count" baseField="0" baseItem="0"/>
  </dataFields>
  <chartFormats count="3">
    <chartFormat chart="6" format="8" series="1">
      <pivotArea type="data" outline="0" fieldPosition="0">
        <references count="2">
          <reference field="4294967294" count="1" selected="0">
            <x v="0"/>
          </reference>
          <reference field="4" count="1" selected="0">
            <x v="0"/>
          </reference>
        </references>
      </pivotArea>
    </chartFormat>
    <chartFormat chart="6" format="9" series="1">
      <pivotArea type="data" outline="0" fieldPosition="0">
        <references count="2">
          <reference field="4294967294" count="1" selected="0">
            <x v="0"/>
          </reference>
          <reference field="4" count="1" selected="0">
            <x v="1"/>
          </reference>
        </references>
      </pivotArea>
    </chartFormat>
    <chartFormat chart="6" format="1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F5A0DCBA-06CF-4CE5-8088-BBA149BED2D9}" name="PivotTable3"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L16:O22" firstHeaderRow="1" firstDataRow="2" firstDataCol="1"/>
  <pivotFields count="9">
    <pivotField showAll="0"/>
    <pivotField showAll="0"/>
    <pivotField showAll="0"/>
    <pivotField axis="axisRow" dataField="1" showAll="0">
      <items count="5">
        <item x="0"/>
        <item x="1"/>
        <item x="2"/>
        <item x="3"/>
        <item t="default"/>
      </items>
    </pivotField>
    <pivotField axis="axisCol" showAll="0">
      <items count="3">
        <item x="0"/>
        <item x="1"/>
        <item t="default"/>
      </items>
    </pivotField>
    <pivotField showAll="0"/>
    <pivotField showAll="0"/>
    <pivotField showAll="0"/>
    <pivotField showAll="0"/>
  </pivotFields>
  <rowFields count="1">
    <field x="3"/>
  </rowFields>
  <rowItems count="5">
    <i>
      <x/>
    </i>
    <i>
      <x v="1"/>
    </i>
    <i>
      <x v="2"/>
    </i>
    <i>
      <x v="3"/>
    </i>
    <i t="grand">
      <x/>
    </i>
  </rowItems>
  <colFields count="1">
    <field x="4"/>
  </colFields>
  <colItems count="3">
    <i>
      <x/>
    </i>
    <i>
      <x v="1"/>
    </i>
    <i t="grand">
      <x/>
    </i>
  </colItems>
  <dataFields count="1">
    <dataField name="Count of Category" fld="3"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AA5B318-43C1-422B-A5FD-982F3318A326}" name="PivotTable132"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9">
  <location ref="L31:P44" firstHeaderRow="1" firstDataRow="2" firstDataCol="1"/>
  <pivotFields count="10">
    <pivotField showAll="0"/>
    <pivotField showAll="0"/>
    <pivotField showAll="0"/>
    <pivotField showAll="0"/>
    <pivotField showAll="0"/>
    <pivotField axis="axisCol" dataField="1" showAll="0">
      <items count="4">
        <item x="1"/>
        <item x="0"/>
        <item x="2"/>
        <item t="default"/>
      </items>
    </pivotField>
    <pivotField showAll="0"/>
    <pivotField axis="axisRow" showAll="0">
      <items count="12">
        <item x="7"/>
        <item x="2"/>
        <item x="10"/>
        <item x="1"/>
        <item x="4"/>
        <item x="3"/>
        <item x="5"/>
        <item x="6"/>
        <item x="0"/>
        <item x="8"/>
        <item x="9"/>
        <item t="default"/>
      </items>
    </pivotField>
    <pivotField showAll="0"/>
    <pivotField showAll="0"/>
  </pivotFields>
  <rowFields count="1">
    <field x="7"/>
  </rowFields>
  <rowItems count="12">
    <i>
      <x/>
    </i>
    <i>
      <x v="1"/>
    </i>
    <i>
      <x v="2"/>
    </i>
    <i>
      <x v="3"/>
    </i>
    <i>
      <x v="4"/>
    </i>
    <i>
      <x v="5"/>
    </i>
    <i>
      <x v="6"/>
    </i>
    <i>
      <x v="7"/>
    </i>
    <i>
      <x v="8"/>
    </i>
    <i>
      <x v="9"/>
    </i>
    <i>
      <x v="10"/>
    </i>
    <i t="grand">
      <x/>
    </i>
  </rowItems>
  <colFields count="1">
    <field x="5"/>
  </colFields>
  <colItems count="4">
    <i>
      <x/>
    </i>
    <i>
      <x v="1"/>
    </i>
    <i>
      <x v="2"/>
    </i>
    <i t="grand">
      <x/>
    </i>
  </colItems>
  <dataFields count="1">
    <dataField name="Count of Role" fld="5" subtotal="count" baseField="0" baseItem="0"/>
  </dataFields>
  <chartFormats count="21">
    <chartFormat chart="0" format="0" series="1">
      <pivotArea type="data" outline="0" fieldPosition="0">
        <references count="1">
          <reference field="4294967294" count="1" selected="0">
            <x v="0"/>
          </reference>
        </references>
      </pivotArea>
    </chartFormat>
    <chartFormat chart="1" format="0" series="1">
      <pivotArea type="data" outline="0" fieldPosition="0">
        <references count="1">
          <reference field="4294967294" count="1" selected="0">
            <x v="0"/>
          </reference>
        </references>
      </pivotArea>
    </chartFormat>
    <chartFormat chart="1" format="1" series="1">
      <pivotArea type="data" outline="0" fieldPosition="0">
        <references count="2">
          <reference field="4294967294" count="1" selected="0">
            <x v="0"/>
          </reference>
          <reference field="5" count="1" selected="0">
            <x v="1"/>
          </reference>
        </references>
      </pivotArea>
    </chartFormat>
    <chartFormat chart="1" format="2" series="1">
      <pivotArea type="data" outline="0" fieldPosition="0">
        <references count="2">
          <reference field="4294967294" count="1" selected="0">
            <x v="0"/>
          </reference>
          <reference field="5" count="1" selected="0">
            <x v="2"/>
          </reference>
        </references>
      </pivotArea>
    </chartFormat>
    <chartFormat chart="0" format="1" series="1">
      <pivotArea type="data" outline="0" fieldPosition="0">
        <references count="2">
          <reference field="4294967294" count="1" selected="0">
            <x v="0"/>
          </reference>
          <reference field="5" count="1" selected="0">
            <x v="1"/>
          </reference>
        </references>
      </pivotArea>
    </chartFormat>
    <chartFormat chart="0" format="2" series="1">
      <pivotArea type="data" outline="0" fieldPosition="0">
        <references count="2">
          <reference field="4294967294" count="1" selected="0">
            <x v="0"/>
          </reference>
          <reference field="5" count="1" selected="0">
            <x v="2"/>
          </reference>
        </references>
      </pivotArea>
    </chartFormat>
    <chartFormat chart="2" format="0" series="1">
      <pivotArea type="data" outline="0" fieldPosition="0">
        <references count="2">
          <reference field="4294967294" count="1" selected="0">
            <x v="0"/>
          </reference>
          <reference field="5" count="1" selected="0">
            <x v="0"/>
          </reference>
        </references>
      </pivotArea>
    </chartFormat>
    <chartFormat chart="2" format="1" series="1">
      <pivotArea type="data" outline="0" fieldPosition="0">
        <references count="2">
          <reference field="4294967294" count="1" selected="0">
            <x v="0"/>
          </reference>
          <reference field="5" count="1" selected="0">
            <x v="1"/>
          </reference>
        </references>
      </pivotArea>
    </chartFormat>
    <chartFormat chart="2" format="2" series="1">
      <pivotArea type="data" outline="0" fieldPosition="0">
        <references count="2">
          <reference field="4294967294" count="1" selected="0">
            <x v="0"/>
          </reference>
          <reference field="5" count="1" selected="0">
            <x v="2"/>
          </reference>
        </references>
      </pivotArea>
    </chartFormat>
    <chartFormat chart="5" format="0" series="1">
      <pivotArea type="data" outline="0" fieldPosition="0">
        <references count="2">
          <reference field="4294967294" count="1" selected="0">
            <x v="0"/>
          </reference>
          <reference field="5" count="1" selected="0">
            <x v="0"/>
          </reference>
        </references>
      </pivotArea>
    </chartFormat>
    <chartFormat chart="5" format="1" series="1">
      <pivotArea type="data" outline="0" fieldPosition="0">
        <references count="2">
          <reference field="4294967294" count="1" selected="0">
            <x v="0"/>
          </reference>
          <reference field="5" count="1" selected="0">
            <x v="1"/>
          </reference>
        </references>
      </pivotArea>
    </chartFormat>
    <chartFormat chart="5" format="2" series="1">
      <pivotArea type="data" outline="0" fieldPosition="0">
        <references count="2">
          <reference field="4294967294" count="1" selected="0">
            <x v="0"/>
          </reference>
          <reference field="5" count="1" selected="0">
            <x v="2"/>
          </reference>
        </references>
      </pivotArea>
    </chartFormat>
    <chartFormat chart="6" format="3" series="1">
      <pivotArea type="data" outline="0" fieldPosition="0">
        <references count="2">
          <reference field="4294967294" count="1" selected="0">
            <x v="0"/>
          </reference>
          <reference field="5" count="1" selected="0">
            <x v="0"/>
          </reference>
        </references>
      </pivotArea>
    </chartFormat>
    <chartFormat chart="6" format="4" series="1">
      <pivotArea type="data" outline="0" fieldPosition="0">
        <references count="2">
          <reference field="4294967294" count="1" selected="0">
            <x v="0"/>
          </reference>
          <reference field="5" count="1" selected="0">
            <x v="1"/>
          </reference>
        </references>
      </pivotArea>
    </chartFormat>
    <chartFormat chart="6" format="5" series="1">
      <pivotArea type="data" outline="0" fieldPosition="0">
        <references count="2">
          <reference field="4294967294" count="1" selected="0">
            <x v="0"/>
          </reference>
          <reference field="5" count="1" selected="0">
            <x v="2"/>
          </reference>
        </references>
      </pivotArea>
    </chartFormat>
    <chartFormat chart="7" format="6" series="1">
      <pivotArea type="data" outline="0" fieldPosition="0">
        <references count="2">
          <reference field="4294967294" count="1" selected="0">
            <x v="0"/>
          </reference>
          <reference field="5" count="1" selected="0">
            <x v="0"/>
          </reference>
        </references>
      </pivotArea>
    </chartFormat>
    <chartFormat chart="7" format="7" series="1">
      <pivotArea type="data" outline="0" fieldPosition="0">
        <references count="2">
          <reference field="4294967294" count="1" selected="0">
            <x v="0"/>
          </reference>
          <reference field="5" count="1" selected="0">
            <x v="1"/>
          </reference>
        </references>
      </pivotArea>
    </chartFormat>
    <chartFormat chart="7" format="8" series="1">
      <pivotArea type="data" outline="0" fieldPosition="0">
        <references count="2">
          <reference field="4294967294" count="1" selected="0">
            <x v="0"/>
          </reference>
          <reference field="5" count="1" selected="0">
            <x v="2"/>
          </reference>
        </references>
      </pivotArea>
    </chartFormat>
    <chartFormat chart="8" format="6" series="1">
      <pivotArea type="data" outline="0" fieldPosition="0">
        <references count="2">
          <reference field="4294967294" count="1" selected="0">
            <x v="0"/>
          </reference>
          <reference field="5" count="1" selected="0">
            <x v="0"/>
          </reference>
        </references>
      </pivotArea>
    </chartFormat>
    <chartFormat chart="8" format="7" series="1">
      <pivotArea type="data" outline="0" fieldPosition="0">
        <references count="2">
          <reference field="4294967294" count="1" selected="0">
            <x v="0"/>
          </reference>
          <reference field="5" count="1" selected="0">
            <x v="1"/>
          </reference>
        </references>
      </pivotArea>
    </chartFormat>
    <chartFormat chart="8" format="8" series="1">
      <pivotArea type="data" outline="0" fieldPosition="0">
        <references count="2">
          <reference field="4294967294" count="1" selected="0">
            <x v="0"/>
          </reference>
          <reference field="5"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8530128B-B89E-4698-BF3D-000E595E54CA}" name="PivotTable103"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7">
  <location ref="L15:P28" firstHeaderRow="1" firstDataRow="2" firstDataCol="1"/>
  <pivotFields count="10">
    <pivotField showAll="0"/>
    <pivotField showAll="0"/>
    <pivotField showAll="0"/>
    <pivotField showAll="0"/>
    <pivotField showAll="0">
      <items count="5">
        <item x="0"/>
        <item x="1"/>
        <item x="3"/>
        <item x="2"/>
        <item t="default"/>
      </items>
    </pivotField>
    <pivotField axis="axisCol" showAll="0">
      <items count="4">
        <item x="1"/>
        <item x="0"/>
        <item x="2"/>
        <item t="default"/>
      </items>
    </pivotField>
    <pivotField showAll="0"/>
    <pivotField axis="axisRow" showAll="0">
      <items count="12">
        <item x="7"/>
        <item x="2"/>
        <item x="10"/>
        <item x="1"/>
        <item x="4"/>
        <item x="3"/>
        <item x="5"/>
        <item x="6"/>
        <item x="0"/>
        <item x="8"/>
        <item x="9"/>
        <item t="default"/>
      </items>
    </pivotField>
    <pivotField dataField="1" showAll="0"/>
    <pivotField showAll="0"/>
  </pivotFields>
  <rowFields count="1">
    <field x="7"/>
  </rowFields>
  <rowItems count="12">
    <i>
      <x/>
    </i>
    <i>
      <x v="1"/>
    </i>
    <i>
      <x v="2"/>
    </i>
    <i>
      <x v="3"/>
    </i>
    <i>
      <x v="4"/>
    </i>
    <i>
      <x v="5"/>
    </i>
    <i>
      <x v="6"/>
    </i>
    <i>
      <x v="7"/>
    </i>
    <i>
      <x v="8"/>
    </i>
    <i>
      <x v="9"/>
    </i>
    <i>
      <x v="10"/>
    </i>
    <i t="grand">
      <x/>
    </i>
  </rowItems>
  <colFields count="1">
    <field x="5"/>
  </colFields>
  <colItems count="4">
    <i>
      <x/>
    </i>
    <i>
      <x v="1"/>
    </i>
    <i>
      <x v="2"/>
    </i>
    <i t="grand">
      <x/>
    </i>
  </colItems>
  <dataFields count="1">
    <dataField name="Sum of Price" fld="8" baseField="0" baseItem="0"/>
  </dataFields>
  <chartFormats count="3">
    <chartFormat chart="5" format="6" series="1">
      <pivotArea type="data" outline="0" fieldPosition="0">
        <references count="2">
          <reference field="4294967294" count="1" selected="0">
            <x v="0"/>
          </reference>
          <reference field="5" count="1" selected="0">
            <x v="0"/>
          </reference>
        </references>
      </pivotArea>
    </chartFormat>
    <chartFormat chart="5" format="7" series="1">
      <pivotArea type="data" outline="0" fieldPosition="0">
        <references count="2">
          <reference field="4294967294" count="1" selected="0">
            <x v="0"/>
          </reference>
          <reference field="5" count="1" selected="0">
            <x v="1"/>
          </reference>
        </references>
      </pivotArea>
    </chartFormat>
    <chartFormat chart="5" format="8" series="1">
      <pivotArea type="data" outline="0" fieldPosition="0">
        <references count="2">
          <reference field="4294967294" count="1" selected="0">
            <x v="0"/>
          </reference>
          <reference field="5"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ategory" xr10:uid="{1357A50A-2E46-4B18-BDA1-D81CF086675F}" sourceName="Category">
  <pivotTables>
    <pivotTable tabId="1" name="PivotTable102"/>
  </pivotTables>
  <data>
    <tabular pivotCacheId="927362397">
      <items count="4">
        <i x="0" s="1"/>
        <i x="1" s="1"/>
        <i x="2" s="1"/>
        <i x="3"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ole" xr10:uid="{D2D31F90-7989-45D3-9E4E-5FCAD30B01F2}" sourceName="Role">
  <pivotTables>
    <pivotTable tabId="1" name="PivotTable102"/>
  </pivotTables>
  <data>
    <tabular pivotCacheId="927362397">
      <items count="3">
        <i x="1" s="1"/>
        <i x="0" s="1"/>
        <i x="2"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pecialist" xr10:uid="{33E38B13-C32E-4BC1-99DB-C4D6681506C9}" sourceName="Specialist">
  <pivotTables>
    <pivotTable tabId="1" name="PivotTable102"/>
  </pivotTables>
  <data>
    <tabular pivotCacheId="927362397">
      <items count="10">
        <i x="8" s="1"/>
        <i x="7" s="1"/>
        <i x="1" s="1"/>
        <i x="6" s="1"/>
        <i x="5" s="1"/>
        <i x="0" s="1"/>
        <i x="2" s="1"/>
        <i x="3" s="1"/>
        <i x="4" s="1"/>
        <i x="9" s="1" nd="1"/>
      </items>
    </tabular>
  </data>
  <extLst>
    <x:ext xmlns:x15="http://schemas.microsoft.com/office/spreadsheetml/2010/11/main" uri="{470722E0-AACD-4C17-9CDC-17EF765DBC7E}">
      <x15:slicerCacheHideItemsWithNoData/>
    </x:ext>
  </extLst>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Arm" xr10:uid="{65655464-1B2B-44EC-996B-C8007DE38AF9}" sourceName="Arm">
  <pivotTables>
    <pivotTable tabId="1" name="PivotTable102"/>
  </pivotTables>
  <data>
    <tabular pivotCacheId="927362397">
      <items count="2">
        <i x="0" s="1"/>
        <i x="1"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Category" xr10:uid="{A9BC429D-CA98-4C7A-A885-97EB8989D933}" cache="Slicer_Category" caption="Category" rowHeight="234950"/>
  <slicer name="Role" xr10:uid="{D90A190D-97E0-474A-843F-03B916EC5236}" cache="Slicer_Role" caption="Role" rowHeight="234950"/>
  <slicer name="Specialist" xr10:uid="{7F81206F-7B94-494D-81CF-63F265726411}" cache="Slicer_Specialist" caption="Specialist" rowHeight="234950"/>
  <slicer name="Arm" xr10:uid="{EC1D0CBD-60E8-4F1D-8A07-1E02B7116D22}" cache="Slicer_Arm" caption="Arm" rowHeight="2349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5" xr:uid="{D2FAD938-0CC7-4E95-8E51-29FE089DDB79}" name="Player_List" displayName="Player_List" ref="A2:I158" totalsRowShown="0" headerRowDxfId="51" dataDxfId="50">
  <autoFilter ref="A2:I158" xr:uid="{D2FAD938-0CC7-4E95-8E51-29FE089DDB79}"/>
  <sortState xmlns:xlrd2="http://schemas.microsoft.com/office/spreadsheetml/2017/richdata2" ref="A3:I158">
    <sortCondition ref="B2:B158"/>
  </sortState>
  <tableColumns count="9">
    <tableColumn id="1" xr3:uid="{B5019701-A5EA-4A1D-94D5-431C846C4C24}" name="Sr.no" dataDxfId="49"/>
    <tableColumn id="2" xr3:uid="{AD29AA47-294B-436C-B4D4-4BA1031F50C7}" name="ID" dataDxfId="48"/>
    <tableColumn id="3" xr3:uid="{F2C7EF5E-26B6-48A1-B610-D35E14361C04}" name="Name" dataDxfId="47"/>
    <tableColumn id="4" xr3:uid="{FE6B9201-13A7-465A-84D4-9D10617318E9}" name="Category" dataDxfId="46"/>
    <tableColumn id="5" xr3:uid="{DD434D79-5DF3-4CC5-A016-CAF9C84526B7}" name="Sold?" dataDxfId="45">
      <calculatedColumnFormula>_xlfn.XLOOKUP(Player_List[[#This Row],[ID]], Auction_Log[Player ID], Auction_Log[Sold / unsold], "Not yet")</calculatedColumnFormula>
    </tableColumn>
    <tableColumn id="6" xr3:uid="{1175E28C-39F2-4605-8CE7-0E5BCEDF35C6}" name="Role" dataDxfId="44"/>
    <tableColumn id="7" xr3:uid="{3581B90E-9101-4C7B-8F28-3C300D3622ED}" name="Specialist" dataDxfId="43"/>
    <tableColumn id="9" xr3:uid="{01BEF271-81C3-4311-AA01-1DE077A814EC}" name="Arm" dataDxfId="42"/>
    <tableColumn id="8" xr3:uid="{8FA4F08D-6EFE-4493-8698-39655B900EC4}" name="Age" dataDxfId="41"/>
  </tableColumns>
  <tableStyleInfo name="TableStyleLight1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6" xr:uid="{C12DC4DE-3C68-4433-A33B-899E7289D9A9}" name="Owner_List" displayName="Owner_List" ref="K2:P12" totalsRowShown="0" headerRowDxfId="40" dataDxfId="39">
  <autoFilter ref="K2:P12" xr:uid="{C12DC4DE-3C68-4433-A33B-899E7289D9A9}"/>
  <sortState xmlns:xlrd2="http://schemas.microsoft.com/office/spreadsheetml/2017/richdata2" ref="K3:P12">
    <sortCondition ref="N3:N12"/>
  </sortState>
  <tableColumns count="6">
    <tableColumn id="1" xr3:uid="{85BBF069-3913-42AD-A93C-C1FFF8E7ECC1}" name="Sr.no" dataDxfId="38"/>
    <tableColumn id="2" xr3:uid="{FB30D1D5-68E0-4899-92E6-55B92B5EF668}" name="Type" dataDxfId="37"/>
    <tableColumn id="3" xr3:uid="{C0016A96-6690-4971-A7C5-0C319C9C2468}" name="Team" dataDxfId="36"/>
    <tableColumn id="4" xr3:uid="{CE22541F-3C24-4074-8131-BBEE1B4721A9}" name="Team Number" dataDxfId="35"/>
    <tableColumn id="5" xr3:uid="{F4883BCE-5302-4C69-AB9D-DB9029AA0AF5}" name="Team ID" dataDxfId="34">
      <calculatedColumnFormula>_xlfn.CONCAT(M3, " ", N3)</calculatedColumnFormula>
    </tableColumn>
    <tableColumn id="6" xr3:uid="{19136D49-DFCE-4B98-A4C6-7DF589671790}" name="Owner Name" dataDxfId="33"/>
  </tableColumns>
  <tableStyleInfo name="TableStyleLight1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1" xr:uid="{D277FF61-CEA1-455A-BA3A-069302BF102A}" name="Auction_Log" displayName="Auction_Log" ref="A1:J157" totalsRowShown="0" headerRowDxfId="32" dataDxfId="31" dataCellStyle="Input">
  <autoFilter ref="A1:J157" xr:uid="{D277FF61-CEA1-455A-BA3A-069302BF102A}"/>
  <tableColumns count="10">
    <tableColumn id="1" xr3:uid="{BBFBCD6F-DE9E-44D9-89EB-985FB6C2B9EC}" name="Sr.no" dataDxfId="30"/>
    <tableColumn id="2" xr3:uid="{8B4D9708-778E-42BA-9F8B-25581312CD28}" name="Team ID" dataDxfId="29">
      <calculatedColumnFormula array="1">_xlfn.XLOOKUP(Auction_Log[[#This Row],[Team No]], Owner_List[[#All],[Team Number]], Owner_List[[#All],[Team ID]], "Team  0")</calculatedColumnFormula>
    </tableColumn>
    <tableColumn id="3" xr3:uid="{5B68B4FB-174F-4597-8BEC-332C54904E65}" name="Team Owner" dataDxfId="28">
      <calculatedColumnFormula array="1">_xlfn.XLOOKUP(Auction_Log[[#This Row],[Team No]], Owner_List[[#All],[Team Number]], Owner_List[[#All],[Owner Name]], "None")</calculatedColumnFormula>
    </tableColumn>
    <tableColumn id="4" xr3:uid="{8E44B78A-3DF2-48C4-A675-85F3023CD440}" name="Player Name" dataDxfId="27">
      <calculatedColumnFormula array="1">_xlfn.XLOOKUP(Auction_Log[[#This Row],[Player ID]], Player_List[[#All],[ID]], Player_List[[#All],[Name]], ".")</calculatedColumnFormula>
    </tableColumn>
    <tableColumn id="5" xr3:uid="{E7EFA9A9-2BCE-4C0C-AD11-B8512C500BE1}" name="Category" dataDxfId="26">
      <calculatedColumnFormula array="1">_xlfn.XLOOKUP(Auction_Log[[#This Row],[Player ID]], Player_List[[#All],[ID]], Player_List[[#All],[Category]], ".")</calculatedColumnFormula>
    </tableColumn>
    <tableColumn id="10" xr3:uid="{0398F829-374A-480D-A9D1-3942B5AFF6EB}" name="Role" dataDxfId="25">
      <calculatedColumnFormula>_xlfn.XLOOKUP(Auction_Log[[#This Row],[Player ID]], Player_List[ID], Player_List[Role], " ")</calculatedColumnFormula>
    </tableColumn>
    <tableColumn id="6" xr3:uid="{C583ED9D-B78F-4F0A-A45C-C0D8A5E2EB48}" name="Player ID" dataDxfId="24" dataCellStyle="Input"/>
    <tableColumn id="7" xr3:uid="{C387C22A-F680-4E52-9273-4FE0719EBBA1}" name="Team No" dataDxfId="23" dataCellStyle="Input"/>
    <tableColumn id="8" xr3:uid="{9C10DDE3-C0F7-404B-81D7-D69B729F068D}" name="Price" dataDxfId="22" dataCellStyle="Input"/>
    <tableColumn id="9" xr3:uid="{192B607F-BE29-47DF-8F81-FF92B306EDDA}" name="Sold / unsold" dataDxfId="21" dataCellStyle="Input">
      <calculatedColumnFormula>IF(Auction_Log[[#This Row],[Price]] &gt;= 5, "Sold", "Unsold")</calculatedColumnFormula>
    </tableColumn>
  </tableColumns>
  <tableStyleInfo name="TableStyleMedium1"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F091136A-6177-474E-82FE-54601400A0AF}" name="Auction_Summary" displayName="Auction_Summary" ref="L1:N12" totalsRowShown="0" headerRowDxfId="20" dataDxfId="18" headerRowBorderDxfId="19" tableBorderDxfId="17">
  <autoFilter ref="L1:N12" xr:uid="{F091136A-6177-474E-82FE-54601400A0AF}"/>
  <tableColumns count="3">
    <tableColumn id="1" xr3:uid="{9C9EA074-7783-4A73-97AF-7E88F2238012}" name="Team No" dataDxfId="16"/>
    <tableColumn id="2" xr3:uid="{13CC027E-F684-48E7-BC85-27979C74CD7B}" name="Total Players bought" dataDxfId="15"/>
    <tableColumn id="3" xr3:uid="{8AB57750-EAB6-46A1-829A-663D6C7CA3BD}" name="Cost" dataDxfId="14"/>
  </tableColumns>
  <tableStyleInfo name="Table Style 1"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0" xr:uid="{8473617A-F060-4E48-A6D4-A498A3E66B38}" name="Points_Tracker" displayName="Points_Tracker" ref="A1:H11" totalsRowShown="0" headerRowDxfId="13" dataDxfId="12">
  <autoFilter ref="A1:H11" xr:uid="{8473617A-F060-4E48-A6D4-A498A3E66B38}"/>
  <tableColumns count="8">
    <tableColumn id="1" xr3:uid="{6C9F360D-46FD-4B35-BC94-22CD8EFC1E2B}" name="Team ID" dataDxfId="11"/>
    <tableColumn id="2" xr3:uid="{7B93F2BF-9FF1-430B-A4B4-4F5BC04C4866}" name="Team Owner" dataDxfId="10"/>
    <tableColumn id="3" xr3:uid="{9FAC9D13-A722-4AF1-81E4-61F3D201BE1C}" name="Total Points" dataDxfId="9"/>
    <tableColumn id="4" xr3:uid="{878EACE9-810F-4DAF-A391-B4ACF8307F17}" name="Points Utilised" dataDxfId="8">
      <calculatedColumnFormula>_xlfn.XLOOKUP(Points_Tracker[[#This Row],[Team ID]], 'Auction Log'!L2:L11,'Auction Log'!N2:N11,".")</calculatedColumnFormula>
    </tableColumn>
    <tableColumn id="5" xr3:uid="{E8667AA8-83E9-4508-B5F8-963467C9C81D}" name="Balance Points" dataDxfId="7">
      <calculatedColumnFormula>Points_Tracker[[#This Row],[Total Points]]-Points_Tracker[[#This Row],[Points Utilised]]</calculatedColumnFormula>
    </tableColumn>
    <tableColumn id="6" xr3:uid="{D5B2AA67-8018-4325-9149-65DE39A64235}" name="Players Bought" dataDxfId="6">
      <calculatedColumnFormula>_xlfn.XLOOKUP(Points_Tracker[[#This Row],[Team ID]], 'Auction Log'!L2:L11, 'Auction Log'!M2:M11, ".")</calculatedColumnFormula>
    </tableColumn>
    <tableColumn id="7" xr3:uid="{D87653C0-7C66-492A-AB46-FA01363A38B6}" name="MIN Players to be bought" dataDxfId="5">
      <calculatedColumnFormula>11-Points_Tracker[[#This Row],[Players Bought]]</calculatedColumnFormula>
    </tableColumn>
    <tableColumn id="8" xr3:uid="{DA49AF78-2F01-4A56-9FDA-9C2C38D4414E}" name="MAX players to be bought" dataDxfId="4">
      <calculatedColumnFormula>15-Points_Tracker[[#This Row],[Players Bought]]</calculatedColumnFormula>
    </tableColumn>
  </tableColumns>
  <tableStyleInfo name="TableStyleLight1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pivotTable" Target="../pivotTables/pivotTable2.xml"/><Relationship Id="rId1" Type="http://schemas.openxmlformats.org/officeDocument/2006/relationships/pivotTable" Target="../pivotTables/pivotTable1.xml"/><Relationship Id="rId5" Type="http://schemas.openxmlformats.org/officeDocument/2006/relationships/table" Target="../tables/table2.xml"/><Relationship Id="rId4" Type="http://schemas.openxmlformats.org/officeDocument/2006/relationships/table" Target="../tables/table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pivotTable" Target="../pivotTables/pivotTable4.xml"/><Relationship Id="rId1" Type="http://schemas.openxmlformats.org/officeDocument/2006/relationships/pivotTable" Target="../pivotTables/pivotTable3.xml"/><Relationship Id="rId4" Type="http://schemas.openxmlformats.org/officeDocument/2006/relationships/table" Target="../tables/table4.xml"/></Relationships>
</file>

<file path=xl/worksheets/_rels/sheet3.xml.rels><?xml version="1.0" encoding="UTF-8" standalone="yes"?>
<Relationships xmlns="http://schemas.openxmlformats.org/package/2006/relationships"><Relationship Id="rId1" Type="http://schemas.openxmlformats.org/officeDocument/2006/relationships/table" Target="../tables/table5.xml"/></Relationships>
</file>

<file path=xl/worksheets/_rels/sheet5.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5C0C7E-C5E2-4A7E-81C5-BA853887A4A0}">
  <dimension ref="A1:BC158"/>
  <sheetViews>
    <sheetView showGridLines="0" tabSelected="1" zoomScale="85" zoomScaleNormal="85" workbookViewId="0">
      <selection activeCell="J14" sqref="J14"/>
    </sheetView>
  </sheetViews>
  <sheetFormatPr defaultRowHeight="15.6"/>
  <cols>
    <col min="1" max="1" width="10.21875" style="1" bestFit="1" customWidth="1"/>
    <col min="2" max="2" width="7.44140625" style="1" bestFit="1" customWidth="1"/>
    <col min="3" max="3" width="19" style="1" bestFit="1" customWidth="1"/>
    <col min="4" max="4" width="13.6640625" style="1" bestFit="1" customWidth="1"/>
    <col min="5" max="5" width="10.44140625" style="1" bestFit="1" customWidth="1"/>
    <col min="6" max="6" width="13.77734375" style="1" bestFit="1" customWidth="1"/>
    <col min="7" max="7" width="14.109375" style="1" bestFit="1" customWidth="1"/>
    <col min="8" max="10" width="14.109375" style="1" customWidth="1"/>
    <col min="11" max="11" width="11.21875" style="1" bestFit="1" customWidth="1"/>
    <col min="12" max="12" width="16.5546875" style="1" bestFit="1" customWidth="1"/>
    <col min="13" max="13" width="16.44140625" style="1" bestFit="1" customWidth="1"/>
    <col min="14" max="14" width="7" style="1" bestFit="1" customWidth="1"/>
    <col min="15" max="15" width="11.44140625" style="1" bestFit="1" customWidth="1"/>
    <col min="16" max="16" width="19.77734375" style="1" bestFit="1" customWidth="1"/>
    <col min="17" max="17" width="16.5546875" style="1" bestFit="1" customWidth="1"/>
    <col min="18" max="18" width="16.44140625" style="1" bestFit="1" customWidth="1"/>
    <col min="19" max="19" width="7" style="1" bestFit="1" customWidth="1"/>
    <col min="20" max="20" width="11.44140625" style="1" bestFit="1" customWidth="1"/>
    <col min="21" max="21" width="7" style="1" bestFit="1" customWidth="1"/>
    <col min="22" max="22" width="11.44140625" style="1" bestFit="1" customWidth="1"/>
    <col min="23" max="35" width="3" style="1" bestFit="1" customWidth="1"/>
    <col min="36" max="36" width="9.88671875" style="1" bestFit="1" customWidth="1"/>
    <col min="37" max="37" width="9" style="1" bestFit="1" customWidth="1"/>
    <col min="38" max="53" width="3" style="1" bestFit="1" customWidth="1"/>
    <col min="54" max="54" width="12.109375" style="1" bestFit="1" customWidth="1"/>
    <col min="55" max="55" width="11.44140625" style="1" bestFit="1" customWidth="1"/>
    <col min="56" max="16384" width="8.88671875" style="1"/>
  </cols>
  <sheetData>
    <row r="1" spans="1:22">
      <c r="A1" s="2" t="s">
        <v>0</v>
      </c>
      <c r="B1" s="2"/>
      <c r="C1" s="2"/>
      <c r="D1" s="2"/>
      <c r="E1" s="2"/>
      <c r="F1" s="2"/>
      <c r="G1" s="2"/>
      <c r="H1" s="2"/>
      <c r="I1" s="2"/>
      <c r="J1" s="14"/>
      <c r="K1" s="2" t="s">
        <v>1</v>
      </c>
      <c r="L1" s="2"/>
      <c r="M1" s="2"/>
      <c r="N1" s="2"/>
      <c r="O1" s="2"/>
      <c r="P1" s="2"/>
    </row>
    <row r="2" spans="1:22">
      <c r="A2" s="1" t="s">
        <v>2</v>
      </c>
      <c r="B2" s="1" t="s">
        <v>3</v>
      </c>
      <c r="C2" s="1" t="s">
        <v>4</v>
      </c>
      <c r="D2" s="1" t="s">
        <v>5</v>
      </c>
      <c r="E2" s="1" t="s">
        <v>191</v>
      </c>
      <c r="F2" s="1" t="s">
        <v>203</v>
      </c>
      <c r="G2" s="1" t="s">
        <v>206</v>
      </c>
      <c r="H2" s="1" t="s">
        <v>241</v>
      </c>
      <c r="I2" s="1" t="s">
        <v>209</v>
      </c>
      <c r="K2" s="1" t="s">
        <v>2</v>
      </c>
      <c r="L2" s="1" t="s">
        <v>7</v>
      </c>
      <c r="M2" s="1" t="s">
        <v>8</v>
      </c>
      <c r="N2" s="1" t="s">
        <v>9</v>
      </c>
      <c r="O2" s="1" t="s">
        <v>10</v>
      </c>
      <c r="P2" s="1" t="s">
        <v>11</v>
      </c>
    </row>
    <row r="3" spans="1:22">
      <c r="A3" s="1">
        <v>71</v>
      </c>
      <c r="B3" s="1">
        <v>1</v>
      </c>
      <c r="C3" s="1" t="s">
        <v>208</v>
      </c>
      <c r="D3" s="1" t="s">
        <v>12</v>
      </c>
      <c r="E3" s="1" t="str">
        <f>_xlfn.XLOOKUP(Player_List[[#This Row],[ID]], Auction_Log[Player ID], Auction_Log[Sold / unsold], "Not yet")</f>
        <v>Sold</v>
      </c>
      <c r="F3" s="1" t="s">
        <v>204</v>
      </c>
      <c r="G3" s="1" t="s">
        <v>215</v>
      </c>
      <c r="H3" s="1" t="s">
        <v>242</v>
      </c>
      <c r="I3" s="1">
        <v>21</v>
      </c>
      <c r="K3" s="1">
        <v>2</v>
      </c>
      <c r="L3" s="1" t="s">
        <v>13</v>
      </c>
      <c r="M3" s="1" t="s">
        <v>8</v>
      </c>
      <c r="N3" s="1">
        <v>1</v>
      </c>
      <c r="O3" s="1" t="str">
        <f t="shared" ref="O3:O12" si="0">_xlfn.CONCAT(M3, " ", N3)</f>
        <v>Team 1</v>
      </c>
      <c r="P3" s="3" t="s">
        <v>193</v>
      </c>
    </row>
    <row r="4" spans="1:22">
      <c r="A4" s="1">
        <v>111</v>
      </c>
      <c r="B4" s="1">
        <v>2</v>
      </c>
      <c r="C4" s="1" t="s">
        <v>42</v>
      </c>
      <c r="D4" s="1" t="s">
        <v>12</v>
      </c>
      <c r="E4" s="1" t="str">
        <f>_xlfn.XLOOKUP(Player_List[[#This Row],[ID]], Auction_Log[Player ID], Auction_Log[Sold / unsold], "Not yet")</f>
        <v>Sold</v>
      </c>
      <c r="F4" s="1" t="s">
        <v>204</v>
      </c>
      <c r="G4" s="1" t="s">
        <v>216</v>
      </c>
      <c r="H4" s="1" t="s">
        <v>243</v>
      </c>
      <c r="I4" s="1">
        <v>27</v>
      </c>
      <c r="K4" s="1">
        <v>4</v>
      </c>
      <c r="L4" s="1" t="s">
        <v>13</v>
      </c>
      <c r="M4" s="1" t="s">
        <v>8</v>
      </c>
      <c r="N4" s="1">
        <v>2</v>
      </c>
      <c r="O4" s="1" t="str">
        <f t="shared" si="0"/>
        <v>Team 2</v>
      </c>
      <c r="P4" s="3" t="s">
        <v>194</v>
      </c>
    </row>
    <row r="5" spans="1:22">
      <c r="A5" s="1">
        <v>129</v>
      </c>
      <c r="B5" s="1">
        <v>3</v>
      </c>
      <c r="C5" s="1" t="s">
        <v>43</v>
      </c>
      <c r="D5" s="1" t="s">
        <v>12</v>
      </c>
      <c r="E5" s="1" t="str">
        <f>_xlfn.XLOOKUP(Player_List[[#This Row],[ID]], Auction_Log[Player ID], Auction_Log[Sold / unsold], "Not yet")</f>
        <v>Sold</v>
      </c>
      <c r="F5" s="1" t="s">
        <v>207</v>
      </c>
      <c r="G5" s="1" t="s">
        <v>213</v>
      </c>
      <c r="H5" s="1" t="s">
        <v>243</v>
      </c>
      <c r="I5" s="1">
        <v>26</v>
      </c>
      <c r="K5" s="1">
        <v>9</v>
      </c>
      <c r="L5" s="1" t="s">
        <v>13</v>
      </c>
      <c r="M5" s="1" t="s">
        <v>8</v>
      </c>
      <c r="N5" s="1">
        <v>3</v>
      </c>
      <c r="O5" s="1" t="str">
        <f t="shared" si="0"/>
        <v>Team 3</v>
      </c>
      <c r="P5" s="3" t="s">
        <v>195</v>
      </c>
    </row>
    <row r="6" spans="1:22">
      <c r="A6" s="1">
        <v>154</v>
      </c>
      <c r="B6" s="1">
        <v>4</v>
      </c>
      <c r="C6" s="1" t="s">
        <v>44</v>
      </c>
      <c r="D6" s="1" t="s">
        <v>12</v>
      </c>
      <c r="E6" s="1" t="str">
        <f>_xlfn.XLOOKUP(Player_List[[#This Row],[ID]], Auction_Log[Player ID], Auction_Log[Sold / unsold], "Not yet")</f>
        <v>Sold</v>
      </c>
      <c r="F6" s="1" t="s">
        <v>207</v>
      </c>
      <c r="G6" s="1" t="s">
        <v>211</v>
      </c>
      <c r="H6" s="1" t="s">
        <v>242</v>
      </c>
      <c r="I6" s="1">
        <v>32</v>
      </c>
      <c r="K6" s="1">
        <v>3</v>
      </c>
      <c r="L6" s="1" t="s">
        <v>13</v>
      </c>
      <c r="M6" s="1" t="s">
        <v>8</v>
      </c>
      <c r="N6" s="1">
        <v>4</v>
      </c>
      <c r="O6" s="1" t="str">
        <f t="shared" si="0"/>
        <v>Team 4</v>
      </c>
      <c r="P6" s="3" t="s">
        <v>196</v>
      </c>
    </row>
    <row r="7" spans="1:22">
      <c r="A7" s="1">
        <v>38</v>
      </c>
      <c r="B7" s="1">
        <v>5</v>
      </c>
      <c r="C7" s="1" t="s">
        <v>45</v>
      </c>
      <c r="D7" s="1" t="s">
        <v>12</v>
      </c>
      <c r="E7" s="1" t="str">
        <f>_xlfn.XLOOKUP(Player_List[[#This Row],[ID]], Auction_Log[Player ID], Auction_Log[Sold / unsold], "Not yet")</f>
        <v>Sold</v>
      </c>
      <c r="F7" s="1" t="s">
        <v>205</v>
      </c>
      <c r="G7" s="1" t="s">
        <v>211</v>
      </c>
      <c r="H7" s="1" t="s">
        <v>243</v>
      </c>
      <c r="I7" s="1">
        <v>20</v>
      </c>
      <c r="K7" s="1">
        <v>8</v>
      </c>
      <c r="L7" s="1" t="s">
        <v>13</v>
      </c>
      <c r="M7" s="1" t="s">
        <v>8</v>
      </c>
      <c r="N7" s="1">
        <v>5</v>
      </c>
      <c r="O7" s="1" t="str">
        <f t="shared" si="0"/>
        <v>Team 5</v>
      </c>
      <c r="P7" s="3" t="s">
        <v>197</v>
      </c>
    </row>
    <row r="8" spans="1:22">
      <c r="A8" s="1">
        <v>128</v>
      </c>
      <c r="B8" s="1">
        <v>6</v>
      </c>
      <c r="C8" s="1" t="s">
        <v>46</v>
      </c>
      <c r="D8" s="1" t="s">
        <v>12</v>
      </c>
      <c r="E8" s="1" t="str">
        <f>_xlfn.XLOOKUP(Player_List[[#This Row],[ID]], Auction_Log[Player ID], Auction_Log[Sold / unsold], "Not yet")</f>
        <v>Sold</v>
      </c>
      <c r="F8" s="1" t="s">
        <v>207</v>
      </c>
      <c r="G8" s="1" t="s">
        <v>212</v>
      </c>
      <c r="H8" s="1" t="s">
        <v>243</v>
      </c>
      <c r="I8" s="1">
        <v>30</v>
      </c>
      <c r="K8" s="1">
        <v>10</v>
      </c>
      <c r="L8" s="1" t="s">
        <v>13</v>
      </c>
      <c r="M8" s="1" t="s">
        <v>8</v>
      </c>
      <c r="N8" s="1">
        <v>6</v>
      </c>
      <c r="O8" s="1" t="str">
        <f t="shared" si="0"/>
        <v>Team 6</v>
      </c>
      <c r="P8" s="3" t="s">
        <v>198</v>
      </c>
    </row>
    <row r="9" spans="1:22">
      <c r="A9" s="1">
        <v>85</v>
      </c>
      <c r="B9" s="1">
        <v>7</v>
      </c>
      <c r="C9" s="1" t="s">
        <v>47</v>
      </c>
      <c r="D9" s="1" t="s">
        <v>12</v>
      </c>
      <c r="E9" s="1" t="str">
        <f>_xlfn.XLOOKUP(Player_List[[#This Row],[ID]], Auction_Log[Player ID], Auction_Log[Sold / unsold], "Not yet")</f>
        <v>Sold</v>
      </c>
      <c r="F9" s="1" t="s">
        <v>207</v>
      </c>
      <c r="G9" s="1" t="s">
        <v>214</v>
      </c>
      <c r="H9" s="1" t="s">
        <v>242</v>
      </c>
      <c r="I9" s="1">
        <v>22</v>
      </c>
      <c r="K9" s="1">
        <v>5</v>
      </c>
      <c r="L9" s="1" t="s">
        <v>13</v>
      </c>
      <c r="M9" s="1" t="s">
        <v>8</v>
      </c>
      <c r="N9" s="1">
        <v>7</v>
      </c>
      <c r="O9" s="1" t="str">
        <f t="shared" si="0"/>
        <v>Team 7</v>
      </c>
      <c r="P9" s="3" t="s">
        <v>199</v>
      </c>
    </row>
    <row r="10" spans="1:22">
      <c r="A10" s="1">
        <v>143</v>
      </c>
      <c r="B10" s="1">
        <v>8</v>
      </c>
      <c r="C10" s="1" t="s">
        <v>48</v>
      </c>
      <c r="D10" s="1" t="s">
        <v>12</v>
      </c>
      <c r="E10" s="1" t="str">
        <f>_xlfn.XLOOKUP(Player_List[[#This Row],[ID]], Auction_Log[Player ID], Auction_Log[Sold / unsold], "Not yet")</f>
        <v>Sold</v>
      </c>
      <c r="F10" s="1" t="s">
        <v>204</v>
      </c>
      <c r="G10" s="1" t="s">
        <v>217</v>
      </c>
      <c r="H10" s="1" t="s">
        <v>243</v>
      </c>
      <c r="I10" s="1">
        <v>21</v>
      </c>
      <c r="K10" s="1">
        <v>1</v>
      </c>
      <c r="L10" s="1" t="s">
        <v>13</v>
      </c>
      <c r="M10" s="1" t="s">
        <v>8</v>
      </c>
      <c r="N10" s="1">
        <v>8</v>
      </c>
      <c r="O10" s="1" t="str">
        <f t="shared" si="0"/>
        <v>Team 8</v>
      </c>
      <c r="P10" s="3" t="s">
        <v>200</v>
      </c>
    </row>
    <row r="11" spans="1:22">
      <c r="A11" s="1">
        <v>29</v>
      </c>
      <c r="B11" s="1">
        <v>9</v>
      </c>
      <c r="C11" s="1" t="s">
        <v>49</v>
      </c>
      <c r="D11" s="1" t="s">
        <v>12</v>
      </c>
      <c r="E11" s="1" t="str">
        <f>_xlfn.XLOOKUP(Player_List[[#This Row],[ID]], Auction_Log[Player ID], Auction_Log[Sold / unsold], "Not yet")</f>
        <v>Sold</v>
      </c>
      <c r="F11" s="1" t="s">
        <v>204</v>
      </c>
      <c r="G11" s="1" t="s">
        <v>215</v>
      </c>
      <c r="H11" s="1" t="s">
        <v>243</v>
      </c>
      <c r="I11" s="1">
        <v>22</v>
      </c>
      <c r="K11" s="1">
        <v>7</v>
      </c>
      <c r="L11" s="1" t="s">
        <v>13</v>
      </c>
      <c r="M11" s="1" t="s">
        <v>8</v>
      </c>
      <c r="N11" s="1">
        <v>9</v>
      </c>
      <c r="O11" s="1" t="str">
        <f t="shared" si="0"/>
        <v>Team 9</v>
      </c>
      <c r="P11" s="3" t="s">
        <v>201</v>
      </c>
    </row>
    <row r="12" spans="1:22">
      <c r="A12" s="1">
        <v>31</v>
      </c>
      <c r="B12" s="1">
        <v>10</v>
      </c>
      <c r="C12" s="1" t="s">
        <v>50</v>
      </c>
      <c r="D12" s="1" t="s">
        <v>12</v>
      </c>
      <c r="E12" s="1" t="str">
        <f>_xlfn.XLOOKUP(Player_List[[#This Row],[ID]], Auction_Log[Player ID], Auction_Log[Sold / unsold], "Not yet")</f>
        <v>Sold</v>
      </c>
      <c r="F12" s="1" t="s">
        <v>207</v>
      </c>
      <c r="G12" s="1" t="s">
        <v>214</v>
      </c>
      <c r="H12" s="1" t="s">
        <v>242</v>
      </c>
      <c r="I12" s="1">
        <v>21</v>
      </c>
      <c r="K12" s="1">
        <v>6</v>
      </c>
      <c r="L12" s="1" t="s">
        <v>13</v>
      </c>
      <c r="M12" s="1" t="s">
        <v>8</v>
      </c>
      <c r="N12" s="1">
        <v>10</v>
      </c>
      <c r="O12" s="1" t="str">
        <f t="shared" si="0"/>
        <v>Team 10</v>
      </c>
      <c r="P12" s="3" t="s">
        <v>202</v>
      </c>
    </row>
    <row r="13" spans="1:22">
      <c r="A13" s="1">
        <v>37</v>
      </c>
      <c r="B13" s="1">
        <v>11</v>
      </c>
      <c r="C13" s="1" t="s">
        <v>51</v>
      </c>
      <c r="D13" s="1" t="s">
        <v>12</v>
      </c>
      <c r="E13" s="1" t="str">
        <f>_xlfn.XLOOKUP(Player_List[[#This Row],[ID]], Auction_Log[Player ID], Auction_Log[Sold / unsold], "Not yet")</f>
        <v>Sold</v>
      </c>
      <c r="F13" s="1" t="s">
        <v>207</v>
      </c>
      <c r="G13" s="1" t="s">
        <v>212</v>
      </c>
      <c r="H13" s="1" t="s">
        <v>243</v>
      </c>
      <c r="I13" s="1">
        <v>19</v>
      </c>
    </row>
    <row r="14" spans="1:22">
      <c r="A14" s="1">
        <v>107</v>
      </c>
      <c r="B14" s="1">
        <v>12</v>
      </c>
      <c r="C14" s="1" t="s">
        <v>52</v>
      </c>
      <c r="D14" s="1" t="s">
        <v>12</v>
      </c>
      <c r="E14" s="1" t="str">
        <f>_xlfn.XLOOKUP(Player_List[[#This Row],[ID]], Auction_Log[Player ID], Auction_Log[Sold / unsold], "Not yet")</f>
        <v>Sold</v>
      </c>
      <c r="F14" s="1" t="s">
        <v>207</v>
      </c>
      <c r="G14" s="1" t="s">
        <v>211</v>
      </c>
      <c r="H14" s="1" t="s">
        <v>243</v>
      </c>
      <c r="I14" s="1">
        <v>30</v>
      </c>
      <c r="L14"/>
      <c r="M14"/>
      <c r="N14" s="3"/>
      <c r="O14" s="3"/>
    </row>
    <row r="15" spans="1:22">
      <c r="A15" s="1">
        <v>11</v>
      </c>
      <c r="B15" s="1">
        <v>13</v>
      </c>
      <c r="C15" s="1" t="s">
        <v>53</v>
      </c>
      <c r="D15" s="1" t="s">
        <v>12</v>
      </c>
      <c r="E15" s="1" t="str">
        <f>_xlfn.XLOOKUP(Player_List[[#This Row],[ID]], Auction_Log[Player ID], Auction_Log[Sold / unsold], "Not yet")</f>
        <v>Sold</v>
      </c>
      <c r="F15" s="1" t="s">
        <v>204</v>
      </c>
      <c r="G15" s="1" t="s">
        <v>218</v>
      </c>
      <c r="H15" s="1" t="s">
        <v>242</v>
      </c>
      <c r="I15" s="1">
        <v>31</v>
      </c>
      <c r="L15"/>
      <c r="M15"/>
      <c r="N15"/>
    </row>
    <row r="16" spans="1:22">
      <c r="A16" s="1">
        <v>104</v>
      </c>
      <c r="B16" s="1">
        <v>14</v>
      </c>
      <c r="C16" s="1" t="s">
        <v>54</v>
      </c>
      <c r="D16" s="1" t="s">
        <v>12</v>
      </c>
      <c r="E16" s="1" t="str">
        <f>_xlfn.XLOOKUP(Player_List[[#This Row],[ID]], Auction_Log[Player ID], Auction_Log[Sold / unsold], "Not yet")</f>
        <v>Sold</v>
      </c>
      <c r="F16" s="1" t="s">
        <v>205</v>
      </c>
      <c r="G16" s="1" t="s">
        <v>211</v>
      </c>
      <c r="H16" s="1" t="s">
        <v>243</v>
      </c>
      <c r="I16" s="1">
        <v>30</v>
      </c>
      <c r="L16" s="23" t="s">
        <v>250</v>
      </c>
      <c r="M16" s="23" t="s">
        <v>14</v>
      </c>
      <c r="N16"/>
      <c r="O16"/>
      <c r="P16"/>
      <c r="U16"/>
      <c r="V16"/>
    </row>
    <row r="17" spans="1:55">
      <c r="A17" s="1">
        <v>43</v>
      </c>
      <c r="B17" s="1">
        <v>15</v>
      </c>
      <c r="C17" s="1" t="s">
        <v>55</v>
      </c>
      <c r="D17" s="1" t="s">
        <v>12</v>
      </c>
      <c r="E17" s="1" t="str">
        <f>_xlfn.XLOOKUP(Player_List[[#This Row],[ID]], Auction_Log[Player ID], Auction_Log[Sold / unsold], "Not yet")</f>
        <v>Sold</v>
      </c>
      <c r="F17" s="1" t="s">
        <v>204</v>
      </c>
      <c r="G17" s="1" t="s">
        <v>215</v>
      </c>
      <c r="H17" s="1" t="s">
        <v>243</v>
      </c>
      <c r="I17" s="1">
        <v>33</v>
      </c>
      <c r="L17" s="23" t="s">
        <v>15</v>
      </c>
      <c r="M17" t="s">
        <v>6</v>
      </c>
      <c r="N17" t="s">
        <v>41</v>
      </c>
      <c r="O17" t="s">
        <v>16</v>
      </c>
      <c r="P17"/>
      <c r="U17"/>
      <c r="V17"/>
      <c r="W17"/>
      <c r="X17"/>
      <c r="Y17"/>
      <c r="Z17"/>
      <c r="AA17"/>
      <c r="AB17"/>
      <c r="AC17"/>
      <c r="AD17"/>
      <c r="AE17"/>
      <c r="AF17"/>
      <c r="AG17"/>
      <c r="AH17"/>
      <c r="AI17"/>
      <c r="AJ17"/>
      <c r="AK17"/>
      <c r="AL17"/>
      <c r="AM17"/>
      <c r="AN17"/>
      <c r="AO17"/>
      <c r="AP17"/>
      <c r="AQ17"/>
      <c r="AR17"/>
      <c r="AS17"/>
      <c r="AT17"/>
      <c r="AU17"/>
      <c r="AV17"/>
      <c r="AW17"/>
      <c r="AX17"/>
      <c r="AY17"/>
      <c r="AZ17"/>
      <c r="BA17"/>
      <c r="BB17"/>
      <c r="BC17"/>
    </row>
    <row r="18" spans="1:55">
      <c r="A18" s="1">
        <v>140</v>
      </c>
      <c r="B18" s="1">
        <v>16</v>
      </c>
      <c r="C18" s="1" t="s">
        <v>56</v>
      </c>
      <c r="D18" s="1" t="s">
        <v>12</v>
      </c>
      <c r="E18" s="1" t="str">
        <f>_xlfn.XLOOKUP(Player_List[[#This Row],[ID]], Auction_Log[Player ID], Auction_Log[Sold / unsold], "Not yet")</f>
        <v>Sold</v>
      </c>
      <c r="F18" s="1" t="s">
        <v>204</v>
      </c>
      <c r="G18" s="1" t="s">
        <v>219</v>
      </c>
      <c r="H18" s="1" t="s">
        <v>242</v>
      </c>
      <c r="I18" s="1">
        <v>31</v>
      </c>
      <c r="L18" s="24" t="s">
        <v>12</v>
      </c>
      <c r="M18">
        <v>37</v>
      </c>
      <c r="N18"/>
      <c r="O18">
        <v>37</v>
      </c>
      <c r="P18"/>
      <c r="U18"/>
      <c r="V18"/>
      <c r="W18"/>
      <c r="X18"/>
      <c r="Y18"/>
      <c r="Z18"/>
      <c r="AA18"/>
      <c r="AB18"/>
      <c r="AC18"/>
      <c r="AD18"/>
      <c r="AE18"/>
      <c r="AF18"/>
      <c r="AG18"/>
      <c r="AH18"/>
      <c r="AI18"/>
      <c r="AJ18"/>
      <c r="AK18"/>
      <c r="AL18"/>
      <c r="AM18"/>
      <c r="AN18"/>
      <c r="AO18"/>
      <c r="AP18"/>
      <c r="AQ18"/>
      <c r="AR18"/>
      <c r="AS18"/>
      <c r="AT18"/>
      <c r="AU18"/>
      <c r="AV18"/>
      <c r="AW18"/>
      <c r="AX18"/>
      <c r="AY18"/>
      <c r="AZ18"/>
      <c r="BA18"/>
      <c r="BB18"/>
      <c r="BC18"/>
    </row>
    <row r="19" spans="1:55">
      <c r="A19" s="1">
        <v>119</v>
      </c>
      <c r="B19" s="1">
        <v>17</v>
      </c>
      <c r="C19" s="1" t="s">
        <v>57</v>
      </c>
      <c r="D19" s="1" t="s">
        <v>12</v>
      </c>
      <c r="E19" s="1" t="str">
        <f>_xlfn.XLOOKUP(Player_List[[#This Row],[ID]], Auction_Log[Player ID], Auction_Log[Sold / unsold], "Not yet")</f>
        <v>Sold</v>
      </c>
      <c r="F19" s="1" t="s">
        <v>205</v>
      </c>
      <c r="G19" s="1" t="s">
        <v>214</v>
      </c>
      <c r="H19" s="1" t="s">
        <v>243</v>
      </c>
      <c r="I19" s="1">
        <v>18</v>
      </c>
      <c r="L19" s="24" t="s">
        <v>17</v>
      </c>
      <c r="M19">
        <v>39</v>
      </c>
      <c r="N19">
        <v>5</v>
      </c>
      <c r="O19">
        <v>44</v>
      </c>
      <c r="P19"/>
      <c r="U19"/>
      <c r="V19"/>
      <c r="W19"/>
      <c r="X19"/>
      <c r="Y19"/>
      <c r="Z19"/>
      <c r="AA19"/>
      <c r="AB19"/>
      <c r="AC19"/>
      <c r="AD19"/>
      <c r="AE19"/>
      <c r="AF19"/>
      <c r="AG19"/>
      <c r="AH19"/>
      <c r="AI19"/>
      <c r="AJ19"/>
      <c r="AK19"/>
      <c r="AL19"/>
      <c r="AM19"/>
      <c r="AN19"/>
      <c r="AO19"/>
      <c r="AP19"/>
      <c r="AQ19"/>
      <c r="AR19"/>
      <c r="AS19"/>
      <c r="AT19"/>
      <c r="AU19"/>
      <c r="AV19"/>
      <c r="AW19"/>
      <c r="AX19"/>
      <c r="AY19"/>
      <c r="AZ19"/>
      <c r="BA19"/>
      <c r="BB19"/>
      <c r="BC19"/>
    </row>
    <row r="20" spans="1:55">
      <c r="A20" s="1">
        <v>9</v>
      </c>
      <c r="B20" s="1">
        <v>18</v>
      </c>
      <c r="C20" s="1" t="s">
        <v>58</v>
      </c>
      <c r="D20" s="1" t="s">
        <v>12</v>
      </c>
      <c r="E20" s="1" t="str">
        <f>_xlfn.XLOOKUP(Player_List[[#This Row],[ID]], Auction_Log[Player ID], Auction_Log[Sold / unsold], "Not yet")</f>
        <v>Sold</v>
      </c>
      <c r="F20" s="1" t="s">
        <v>204</v>
      </c>
      <c r="G20" s="1" t="s">
        <v>215</v>
      </c>
      <c r="H20" s="1" t="s">
        <v>243</v>
      </c>
      <c r="I20" s="1">
        <v>21</v>
      </c>
      <c r="L20" s="24" t="s">
        <v>18</v>
      </c>
      <c r="M20">
        <v>35</v>
      </c>
      <c r="N20">
        <v>6</v>
      </c>
      <c r="O20">
        <v>41</v>
      </c>
      <c r="P20"/>
      <c r="U20"/>
      <c r="V20"/>
      <c r="W20"/>
      <c r="X20"/>
      <c r="Y20"/>
      <c r="Z20"/>
      <c r="AA20"/>
      <c r="AB20"/>
      <c r="AC20"/>
      <c r="AD20"/>
      <c r="AE20"/>
      <c r="AF20"/>
      <c r="AG20"/>
      <c r="AH20"/>
      <c r="AI20"/>
      <c r="AJ20"/>
      <c r="AK20"/>
      <c r="AL20"/>
      <c r="AM20"/>
      <c r="AN20"/>
      <c r="AO20"/>
      <c r="AP20"/>
      <c r="AQ20"/>
      <c r="AR20"/>
      <c r="AS20"/>
      <c r="AT20"/>
      <c r="AU20"/>
      <c r="AV20"/>
      <c r="AW20"/>
      <c r="AX20"/>
      <c r="AY20"/>
      <c r="AZ20"/>
      <c r="BA20"/>
      <c r="BB20"/>
      <c r="BC20"/>
    </row>
    <row r="21" spans="1:55">
      <c r="A21" s="1">
        <v>86</v>
      </c>
      <c r="B21" s="1">
        <v>19</v>
      </c>
      <c r="C21" s="1" t="s">
        <v>59</v>
      </c>
      <c r="D21" s="1" t="s">
        <v>12</v>
      </c>
      <c r="E21" s="1" t="str">
        <f>_xlfn.XLOOKUP(Player_List[[#This Row],[ID]], Auction_Log[Player ID], Auction_Log[Sold / unsold], "Not yet")</f>
        <v>Sold</v>
      </c>
      <c r="F21" s="1" t="s">
        <v>205</v>
      </c>
      <c r="G21" s="1" t="s">
        <v>212</v>
      </c>
      <c r="H21" s="1" t="s">
        <v>242</v>
      </c>
      <c r="I21" s="1">
        <v>19</v>
      </c>
      <c r="L21" s="24" t="s">
        <v>19</v>
      </c>
      <c r="M21">
        <v>15</v>
      </c>
      <c r="N21">
        <v>19</v>
      </c>
      <c r="O21">
        <v>34</v>
      </c>
      <c r="P21"/>
      <c r="U21"/>
      <c r="V21"/>
      <c r="W21"/>
      <c r="X21"/>
      <c r="Y21"/>
      <c r="Z21"/>
      <c r="AA21"/>
      <c r="AB21"/>
      <c r="AC21"/>
      <c r="AD21"/>
      <c r="AE21"/>
      <c r="AF21"/>
      <c r="AG21"/>
      <c r="AH21"/>
      <c r="AI21"/>
      <c r="AJ21"/>
      <c r="AK21"/>
      <c r="AL21"/>
      <c r="AM21"/>
      <c r="AN21"/>
      <c r="AO21"/>
      <c r="AP21"/>
      <c r="AQ21"/>
      <c r="AR21"/>
      <c r="AS21"/>
      <c r="AT21"/>
      <c r="AU21"/>
      <c r="AV21"/>
      <c r="AW21"/>
      <c r="AX21"/>
      <c r="AY21"/>
      <c r="AZ21"/>
      <c r="BA21"/>
      <c r="BB21"/>
      <c r="BC21"/>
    </row>
    <row r="22" spans="1:55">
      <c r="A22" s="1">
        <v>89</v>
      </c>
      <c r="B22" s="1">
        <v>20</v>
      </c>
      <c r="C22" s="1" t="s">
        <v>60</v>
      </c>
      <c r="D22" s="1" t="s">
        <v>12</v>
      </c>
      <c r="E22" s="1" t="str">
        <f>_xlfn.XLOOKUP(Player_List[[#This Row],[ID]], Auction_Log[Player ID], Auction_Log[Sold / unsold], "Not yet")</f>
        <v>Sold</v>
      </c>
      <c r="F22" s="1" t="s">
        <v>207</v>
      </c>
      <c r="G22" s="1" t="s">
        <v>212</v>
      </c>
      <c r="H22" s="1" t="s">
        <v>243</v>
      </c>
      <c r="I22" s="1">
        <v>27</v>
      </c>
      <c r="L22" s="24" t="s">
        <v>16</v>
      </c>
      <c r="M22">
        <v>126</v>
      </c>
      <c r="N22">
        <v>30</v>
      </c>
      <c r="O22">
        <v>156</v>
      </c>
      <c r="P22"/>
      <c r="U22"/>
      <c r="V22"/>
      <c r="W22"/>
      <c r="X22"/>
      <c r="Y22"/>
      <c r="Z22"/>
      <c r="AA22"/>
      <c r="AB22"/>
      <c r="AC22"/>
      <c r="AD22"/>
      <c r="AE22"/>
      <c r="AF22"/>
      <c r="AG22"/>
      <c r="AH22"/>
      <c r="AI22"/>
      <c r="AJ22"/>
      <c r="AK22"/>
      <c r="AL22"/>
      <c r="AM22"/>
      <c r="AN22"/>
      <c r="AO22"/>
      <c r="AP22"/>
      <c r="AQ22"/>
      <c r="AR22"/>
      <c r="AS22"/>
      <c r="AT22"/>
      <c r="AU22"/>
      <c r="AV22"/>
      <c r="AW22"/>
      <c r="AX22"/>
      <c r="AY22"/>
      <c r="AZ22"/>
      <c r="BA22"/>
      <c r="BB22"/>
      <c r="BC22"/>
    </row>
    <row r="23" spans="1:55">
      <c r="A23" s="1">
        <v>91</v>
      </c>
      <c r="B23" s="1">
        <v>21</v>
      </c>
      <c r="C23" s="1" t="s">
        <v>61</v>
      </c>
      <c r="D23" s="1" t="s">
        <v>12</v>
      </c>
      <c r="E23" s="1" t="str">
        <f>_xlfn.XLOOKUP(Player_List[[#This Row],[ID]], Auction_Log[Player ID], Auction_Log[Sold / unsold], "Not yet")</f>
        <v>Sold</v>
      </c>
      <c r="F23" s="1" t="s">
        <v>204</v>
      </c>
      <c r="G23" s="1" t="s">
        <v>219</v>
      </c>
      <c r="H23" s="1" t="s">
        <v>243</v>
      </c>
      <c r="I23" s="1">
        <v>29</v>
      </c>
      <c r="L23"/>
      <c r="M23"/>
      <c r="N23"/>
      <c r="O23"/>
      <c r="P23"/>
      <c r="U23"/>
      <c r="V23"/>
      <c r="W23"/>
      <c r="X23"/>
      <c r="Y23"/>
      <c r="Z23"/>
      <c r="AA23"/>
      <c r="AB23"/>
      <c r="AC23"/>
      <c r="AD23"/>
      <c r="AE23"/>
      <c r="AF23"/>
      <c r="AG23"/>
      <c r="AH23"/>
      <c r="AI23"/>
      <c r="AJ23"/>
      <c r="AK23"/>
      <c r="AL23"/>
      <c r="AM23"/>
      <c r="AN23"/>
      <c r="AO23"/>
      <c r="AP23"/>
      <c r="AQ23"/>
      <c r="AR23"/>
      <c r="AS23"/>
      <c r="AT23"/>
      <c r="AU23"/>
      <c r="AV23"/>
      <c r="AW23"/>
      <c r="AX23"/>
      <c r="AY23"/>
      <c r="AZ23"/>
      <c r="BA23"/>
      <c r="BB23"/>
      <c r="BC23"/>
    </row>
    <row r="24" spans="1:55">
      <c r="A24" s="1">
        <v>22</v>
      </c>
      <c r="B24" s="1">
        <v>22</v>
      </c>
      <c r="C24" s="1" t="s">
        <v>62</v>
      </c>
      <c r="D24" s="1" t="s">
        <v>12</v>
      </c>
      <c r="E24" s="1" t="str">
        <f>_xlfn.XLOOKUP(Player_List[[#This Row],[ID]], Auction_Log[Player ID], Auction_Log[Sold / unsold], "Not yet")</f>
        <v>Sold</v>
      </c>
      <c r="F24" s="1" t="s">
        <v>207</v>
      </c>
      <c r="G24" s="1" t="s">
        <v>213</v>
      </c>
      <c r="H24" s="1" t="s">
        <v>242</v>
      </c>
      <c r="I24" s="1">
        <v>28</v>
      </c>
      <c r="L24" s="23" t="s">
        <v>210</v>
      </c>
      <c r="M24" s="23" t="s">
        <v>14</v>
      </c>
      <c r="N24"/>
      <c r="O24"/>
      <c r="P24"/>
      <c r="U24"/>
      <c r="V24"/>
      <c r="W24"/>
      <c r="X24"/>
      <c r="Y24"/>
      <c r="Z24"/>
      <c r="AA24"/>
      <c r="AB24"/>
      <c r="AC24"/>
      <c r="AD24"/>
      <c r="AE24"/>
      <c r="AF24"/>
      <c r="AG24"/>
      <c r="AH24"/>
      <c r="AI24"/>
      <c r="AJ24"/>
      <c r="AK24"/>
      <c r="AL24"/>
      <c r="AM24"/>
      <c r="AN24"/>
      <c r="AO24"/>
      <c r="AP24"/>
      <c r="AQ24"/>
      <c r="AR24"/>
      <c r="AS24"/>
      <c r="AT24"/>
      <c r="AU24"/>
      <c r="AV24"/>
      <c r="AW24"/>
      <c r="AX24"/>
      <c r="AY24"/>
      <c r="AZ24"/>
      <c r="BA24"/>
      <c r="BB24"/>
      <c r="BC24"/>
    </row>
    <row r="25" spans="1:55">
      <c r="A25" s="1">
        <v>58</v>
      </c>
      <c r="B25" s="1">
        <v>23</v>
      </c>
      <c r="C25" s="1" t="s">
        <v>63</v>
      </c>
      <c r="D25" s="1" t="s">
        <v>12</v>
      </c>
      <c r="E25" s="1" t="str">
        <f>_xlfn.XLOOKUP(Player_List[[#This Row],[ID]], Auction_Log[Player ID], Auction_Log[Sold / unsold], "Not yet")</f>
        <v>Sold</v>
      </c>
      <c r="F25" s="1" t="s">
        <v>207</v>
      </c>
      <c r="G25" s="1" t="s">
        <v>214</v>
      </c>
      <c r="H25" s="1" t="s">
        <v>243</v>
      </c>
      <c r="I25" s="1">
        <v>22</v>
      </c>
      <c r="L25" s="23" t="s">
        <v>15</v>
      </c>
      <c r="M25" t="s">
        <v>6</v>
      </c>
      <c r="N25" t="s">
        <v>41</v>
      </c>
      <c r="O25" t="s">
        <v>16</v>
      </c>
      <c r="P25"/>
    </row>
    <row r="26" spans="1:55">
      <c r="A26" s="1">
        <v>47</v>
      </c>
      <c r="B26" s="1">
        <v>24</v>
      </c>
      <c r="C26" s="1" t="s">
        <v>64</v>
      </c>
      <c r="D26" s="1" t="s">
        <v>12</v>
      </c>
      <c r="E26" s="1" t="str">
        <f>_xlfn.XLOOKUP(Player_List[[#This Row],[ID]], Auction_Log[Player ID], Auction_Log[Sold / unsold], "Not yet")</f>
        <v>Sold</v>
      </c>
      <c r="F26" s="1" t="s">
        <v>204</v>
      </c>
      <c r="G26" s="1" t="s">
        <v>219</v>
      </c>
      <c r="H26" s="1" t="s">
        <v>243</v>
      </c>
      <c r="I26" s="1">
        <v>28</v>
      </c>
      <c r="L26" s="24" t="s">
        <v>207</v>
      </c>
      <c r="M26" s="30">
        <v>51</v>
      </c>
      <c r="N26" s="30">
        <v>10</v>
      </c>
      <c r="O26" s="30">
        <v>61</v>
      </c>
      <c r="P26"/>
    </row>
    <row r="27" spans="1:55">
      <c r="A27" s="1">
        <v>131</v>
      </c>
      <c r="B27" s="1">
        <v>25</v>
      </c>
      <c r="C27" s="1" t="s">
        <v>65</v>
      </c>
      <c r="D27" s="1" t="s">
        <v>12</v>
      </c>
      <c r="E27" s="1" t="str">
        <f>_xlfn.XLOOKUP(Player_List[[#This Row],[ID]], Auction_Log[Player ID], Auction_Log[Sold / unsold], "Not yet")</f>
        <v>Sold</v>
      </c>
      <c r="F27" s="1" t="s">
        <v>207</v>
      </c>
      <c r="G27" s="1" t="s">
        <v>213</v>
      </c>
      <c r="H27" s="1" t="s">
        <v>242</v>
      </c>
      <c r="I27" s="1">
        <v>28</v>
      </c>
      <c r="L27" s="29" t="s">
        <v>214</v>
      </c>
      <c r="M27" s="30">
        <v>11</v>
      </c>
      <c r="N27" s="30">
        <v>2</v>
      </c>
      <c r="O27" s="30">
        <v>13</v>
      </c>
      <c r="P27"/>
    </row>
    <row r="28" spans="1:55">
      <c r="A28" s="1">
        <v>144</v>
      </c>
      <c r="B28" s="1">
        <v>26</v>
      </c>
      <c r="C28" s="1" t="s">
        <v>66</v>
      </c>
      <c r="D28" s="1" t="s">
        <v>12</v>
      </c>
      <c r="E28" s="1" t="str">
        <f>_xlfn.XLOOKUP(Player_List[[#This Row],[ID]], Auction_Log[Player ID], Auction_Log[Sold / unsold], "Not yet")</f>
        <v>Sold</v>
      </c>
      <c r="F28" s="1" t="s">
        <v>204</v>
      </c>
      <c r="G28" s="1" t="s">
        <v>215</v>
      </c>
      <c r="H28" s="1" t="s">
        <v>243</v>
      </c>
      <c r="I28" s="1">
        <v>19</v>
      </c>
      <c r="L28" s="29" t="s">
        <v>213</v>
      </c>
      <c r="M28" s="30">
        <v>11</v>
      </c>
      <c r="N28" s="30">
        <v>4</v>
      </c>
      <c r="O28" s="30">
        <v>15</v>
      </c>
      <c r="P28"/>
    </row>
    <row r="29" spans="1:55">
      <c r="A29" s="1">
        <v>72</v>
      </c>
      <c r="B29" s="1">
        <v>27</v>
      </c>
      <c r="C29" s="1" t="s">
        <v>67</v>
      </c>
      <c r="D29" s="1" t="s">
        <v>12</v>
      </c>
      <c r="E29" s="1" t="str">
        <f>_xlfn.XLOOKUP(Player_List[[#This Row],[ID]], Auction_Log[Player ID], Auction_Log[Sold / unsold], "Not yet")</f>
        <v>Sold</v>
      </c>
      <c r="F29" s="1" t="s">
        <v>204</v>
      </c>
      <c r="G29" s="1" t="s">
        <v>216</v>
      </c>
      <c r="H29" s="1" t="s">
        <v>243</v>
      </c>
      <c r="I29" s="1">
        <v>18</v>
      </c>
      <c r="L29" s="29" t="s">
        <v>211</v>
      </c>
      <c r="M29" s="30">
        <v>15</v>
      </c>
      <c r="N29" s="30">
        <v>2</v>
      </c>
      <c r="O29" s="30">
        <v>17</v>
      </c>
      <c r="P29"/>
    </row>
    <row r="30" spans="1:55">
      <c r="A30" s="1">
        <v>73</v>
      </c>
      <c r="B30" s="1">
        <v>28</v>
      </c>
      <c r="C30" s="1" t="s">
        <v>68</v>
      </c>
      <c r="D30" s="1" t="s">
        <v>12</v>
      </c>
      <c r="E30" s="1" t="str">
        <f>_xlfn.XLOOKUP(Player_List[[#This Row],[ID]], Auction_Log[Player ID], Auction_Log[Sold / unsold], "Not yet")</f>
        <v>Sold</v>
      </c>
      <c r="F30" s="1" t="s">
        <v>205</v>
      </c>
      <c r="G30" s="1" t="s">
        <v>213</v>
      </c>
      <c r="H30" s="1" t="s">
        <v>242</v>
      </c>
      <c r="I30" s="1">
        <v>28</v>
      </c>
      <c r="L30" s="29" t="s">
        <v>212</v>
      </c>
      <c r="M30" s="30">
        <v>14</v>
      </c>
      <c r="N30" s="30">
        <v>2</v>
      </c>
      <c r="O30" s="30">
        <v>16</v>
      </c>
      <c r="P30"/>
    </row>
    <row r="31" spans="1:55">
      <c r="A31" s="1">
        <v>134</v>
      </c>
      <c r="B31" s="1">
        <v>29</v>
      </c>
      <c r="C31" s="1" t="s">
        <v>69</v>
      </c>
      <c r="D31" s="1" t="s">
        <v>12</v>
      </c>
      <c r="E31" s="1" t="str">
        <f>_xlfn.XLOOKUP(Player_List[[#This Row],[ID]], Auction_Log[Player ID], Auction_Log[Sold / unsold], "Not yet")</f>
        <v>Sold</v>
      </c>
      <c r="F31" s="1" t="s">
        <v>204</v>
      </c>
      <c r="G31" s="1" t="s">
        <v>218</v>
      </c>
      <c r="H31" s="1" t="s">
        <v>243</v>
      </c>
      <c r="I31" s="1">
        <v>25</v>
      </c>
      <c r="L31" s="24" t="s">
        <v>204</v>
      </c>
      <c r="M31" s="30">
        <v>59</v>
      </c>
      <c r="N31" s="30">
        <v>10</v>
      </c>
      <c r="O31" s="30">
        <v>69</v>
      </c>
      <c r="P31"/>
    </row>
    <row r="32" spans="1:55">
      <c r="A32" s="1">
        <v>70</v>
      </c>
      <c r="B32" s="1">
        <v>30</v>
      </c>
      <c r="C32" s="1" t="s">
        <v>70</v>
      </c>
      <c r="D32" s="1" t="s">
        <v>12</v>
      </c>
      <c r="E32" s="1" t="str">
        <f>_xlfn.XLOOKUP(Player_List[[#This Row],[ID]], Auction_Log[Player ID], Auction_Log[Sold / unsold], "Not yet")</f>
        <v>Sold</v>
      </c>
      <c r="F32" s="1" t="s">
        <v>204</v>
      </c>
      <c r="G32" s="1" t="s">
        <v>218</v>
      </c>
      <c r="H32" s="1" t="s">
        <v>243</v>
      </c>
      <c r="I32" s="1">
        <v>36</v>
      </c>
      <c r="L32" s="29" t="s">
        <v>219</v>
      </c>
      <c r="M32" s="30">
        <v>13</v>
      </c>
      <c r="N32" s="30">
        <v>1</v>
      </c>
      <c r="O32" s="30">
        <v>14</v>
      </c>
      <c r="P32"/>
    </row>
    <row r="33" spans="1:22">
      <c r="A33" s="1">
        <v>57</v>
      </c>
      <c r="B33" s="1">
        <v>31</v>
      </c>
      <c r="C33" s="1" t="s">
        <v>71</v>
      </c>
      <c r="D33" s="1" t="s">
        <v>12</v>
      </c>
      <c r="E33" s="1" t="str">
        <f>_xlfn.XLOOKUP(Player_List[[#This Row],[ID]], Auction_Log[Player ID], Auction_Log[Sold / unsold], "Not yet")</f>
        <v>Sold</v>
      </c>
      <c r="F33" s="1" t="s">
        <v>204</v>
      </c>
      <c r="G33" s="1" t="s">
        <v>217</v>
      </c>
      <c r="H33" s="1" t="s">
        <v>242</v>
      </c>
      <c r="I33" s="1">
        <v>25</v>
      </c>
      <c r="L33" s="29" t="s">
        <v>218</v>
      </c>
      <c r="M33" s="30">
        <v>15</v>
      </c>
      <c r="N33" s="30">
        <v>2</v>
      </c>
      <c r="O33" s="30">
        <v>17</v>
      </c>
      <c r="P33"/>
    </row>
    <row r="34" spans="1:22">
      <c r="A34" s="1">
        <v>114</v>
      </c>
      <c r="B34" s="1">
        <v>32</v>
      </c>
      <c r="C34" s="1" t="s">
        <v>72</v>
      </c>
      <c r="D34" s="1" t="s">
        <v>12</v>
      </c>
      <c r="E34" s="1" t="str">
        <f>_xlfn.XLOOKUP(Player_List[[#This Row],[ID]], Auction_Log[Player ID], Auction_Log[Sold / unsold], "Not yet")</f>
        <v>Sold</v>
      </c>
      <c r="F34" s="1" t="s">
        <v>205</v>
      </c>
      <c r="G34" s="1" t="s">
        <v>214</v>
      </c>
      <c r="H34" s="1" t="s">
        <v>243</v>
      </c>
      <c r="I34" s="1">
        <v>37</v>
      </c>
      <c r="L34" s="29" t="s">
        <v>216</v>
      </c>
      <c r="M34" s="30">
        <v>11</v>
      </c>
      <c r="N34" s="30">
        <v>3</v>
      </c>
      <c r="O34" s="30">
        <v>14</v>
      </c>
      <c r="P34"/>
    </row>
    <row r="35" spans="1:22">
      <c r="A35" s="1">
        <v>51</v>
      </c>
      <c r="B35" s="1">
        <v>33</v>
      </c>
      <c r="C35" s="1" t="s">
        <v>73</v>
      </c>
      <c r="D35" s="1" t="s">
        <v>12</v>
      </c>
      <c r="E35" s="1" t="str">
        <f>_xlfn.XLOOKUP(Player_List[[#This Row],[ID]], Auction_Log[Player ID], Auction_Log[Sold / unsold], "Not yet")</f>
        <v>Sold</v>
      </c>
      <c r="F35" s="1" t="s">
        <v>207</v>
      </c>
      <c r="G35" s="1" t="s">
        <v>213</v>
      </c>
      <c r="H35" s="1" t="s">
        <v>243</v>
      </c>
      <c r="I35" s="1">
        <v>19</v>
      </c>
      <c r="L35" s="29" t="s">
        <v>217</v>
      </c>
      <c r="M35" s="30">
        <v>10</v>
      </c>
      <c r="N35" s="30">
        <v>2</v>
      </c>
      <c r="O35" s="30">
        <v>12</v>
      </c>
    </row>
    <row r="36" spans="1:22">
      <c r="A36" s="1">
        <v>139</v>
      </c>
      <c r="B36" s="1">
        <v>34</v>
      </c>
      <c r="C36" s="1" t="s">
        <v>74</v>
      </c>
      <c r="D36" s="1" t="s">
        <v>12</v>
      </c>
      <c r="E36" s="1" t="str">
        <f>_xlfn.XLOOKUP(Player_List[[#This Row],[ID]], Auction_Log[Player ID], Auction_Log[Sold / unsold], "Not yet")</f>
        <v>Sold</v>
      </c>
      <c r="F36" s="1" t="s">
        <v>204</v>
      </c>
      <c r="G36" s="1" t="s">
        <v>215</v>
      </c>
      <c r="H36" s="1" t="s">
        <v>242</v>
      </c>
      <c r="I36" s="1">
        <v>29</v>
      </c>
      <c r="L36" s="29" t="s">
        <v>215</v>
      </c>
      <c r="M36" s="30">
        <v>10</v>
      </c>
      <c r="N36" s="30">
        <v>2</v>
      </c>
      <c r="O36" s="30">
        <v>12</v>
      </c>
    </row>
    <row r="37" spans="1:22">
      <c r="A37" s="1">
        <v>82</v>
      </c>
      <c r="B37" s="1">
        <v>35</v>
      </c>
      <c r="C37" s="1" t="s">
        <v>75</v>
      </c>
      <c r="D37" s="1" t="s">
        <v>12</v>
      </c>
      <c r="E37" s="1" t="str">
        <f>_xlfn.XLOOKUP(Player_List[[#This Row],[ID]], Auction_Log[Player ID], Auction_Log[Sold / unsold], "Not yet")</f>
        <v>Sold</v>
      </c>
      <c r="F37" s="1" t="s">
        <v>204</v>
      </c>
      <c r="G37" s="1" t="s">
        <v>219</v>
      </c>
      <c r="H37" s="1" t="s">
        <v>243</v>
      </c>
      <c r="I37" s="1">
        <v>24</v>
      </c>
      <c r="L37" s="24" t="s">
        <v>205</v>
      </c>
      <c r="M37" s="30">
        <v>16</v>
      </c>
      <c r="N37" s="30">
        <v>10</v>
      </c>
      <c r="O37" s="30">
        <v>26</v>
      </c>
    </row>
    <row r="38" spans="1:22">
      <c r="A38" s="1">
        <v>94</v>
      </c>
      <c r="B38" s="1">
        <v>36</v>
      </c>
      <c r="C38" s="1" t="s">
        <v>76</v>
      </c>
      <c r="D38" s="1" t="s">
        <v>12</v>
      </c>
      <c r="E38" s="1" t="str">
        <f>_xlfn.XLOOKUP(Player_List[[#This Row],[ID]], Auction_Log[Player ID], Auction_Log[Sold / unsold], "Not yet")</f>
        <v>Sold</v>
      </c>
      <c r="F38" s="1" t="s">
        <v>207</v>
      </c>
      <c r="G38" s="1" t="s">
        <v>214</v>
      </c>
      <c r="H38" s="1" t="s">
        <v>243</v>
      </c>
      <c r="I38" s="1">
        <v>26</v>
      </c>
      <c r="L38" s="29" t="s">
        <v>214</v>
      </c>
      <c r="M38" s="30">
        <v>5</v>
      </c>
      <c r="N38" s="30">
        <v>5</v>
      </c>
      <c r="O38" s="30">
        <v>10</v>
      </c>
    </row>
    <row r="39" spans="1:22">
      <c r="A39" s="1">
        <v>88</v>
      </c>
      <c r="B39" s="1">
        <v>37</v>
      </c>
      <c r="C39" s="1" t="s">
        <v>77</v>
      </c>
      <c r="D39" s="1" t="s">
        <v>12</v>
      </c>
      <c r="E39" s="1" t="str">
        <f>_xlfn.XLOOKUP(Player_List[[#This Row],[ID]], Auction_Log[Player ID], Auction_Log[Sold / unsold], "Not yet")</f>
        <v>Sold</v>
      </c>
      <c r="F39" s="1" t="s">
        <v>205</v>
      </c>
      <c r="G39" s="1" t="s">
        <v>213</v>
      </c>
      <c r="H39" s="1" t="s">
        <v>242</v>
      </c>
      <c r="I39" s="1">
        <v>29</v>
      </c>
      <c r="L39" s="29" t="s">
        <v>213</v>
      </c>
      <c r="M39" s="30">
        <v>4</v>
      </c>
      <c r="N39" s="30">
        <v>3</v>
      </c>
      <c r="O39" s="30">
        <v>7</v>
      </c>
    </row>
    <row r="40" spans="1:22">
      <c r="A40" s="1">
        <v>136</v>
      </c>
      <c r="B40" s="1">
        <v>38</v>
      </c>
      <c r="C40" s="1" t="s">
        <v>78</v>
      </c>
      <c r="D40" s="1" t="s">
        <v>17</v>
      </c>
      <c r="E40" s="1" t="str">
        <f>_xlfn.XLOOKUP(Player_List[[#This Row],[ID]], Auction_Log[Player ID], Auction_Log[Sold / unsold], "Not yet")</f>
        <v>Sold</v>
      </c>
      <c r="F40" s="1" t="s">
        <v>205</v>
      </c>
      <c r="G40" s="1" t="s">
        <v>214</v>
      </c>
      <c r="H40" s="1" t="s">
        <v>243</v>
      </c>
      <c r="I40" s="1">
        <v>26</v>
      </c>
      <c r="L40" s="29" t="s">
        <v>211</v>
      </c>
      <c r="M40" s="30">
        <v>5</v>
      </c>
      <c r="N40" s="30">
        <v>1</v>
      </c>
      <c r="O40" s="30">
        <v>6</v>
      </c>
    </row>
    <row r="41" spans="1:22">
      <c r="A41" s="1">
        <v>21</v>
      </c>
      <c r="B41" s="1">
        <v>39</v>
      </c>
      <c r="C41" s="1" t="s">
        <v>79</v>
      </c>
      <c r="D41" s="1" t="s">
        <v>17</v>
      </c>
      <c r="E41" s="1" t="str">
        <f>_xlfn.XLOOKUP(Player_List[[#This Row],[ID]], Auction_Log[Player ID], Auction_Log[Sold / unsold], "Not yet")</f>
        <v>Sold</v>
      </c>
      <c r="F41" s="1" t="s">
        <v>204</v>
      </c>
      <c r="G41" s="1" t="s">
        <v>218</v>
      </c>
      <c r="H41" s="1" t="s">
        <v>243</v>
      </c>
      <c r="I41" s="1">
        <v>25</v>
      </c>
      <c r="L41" s="29" t="s">
        <v>212</v>
      </c>
      <c r="M41" s="30">
        <v>2</v>
      </c>
      <c r="N41" s="30">
        <v>1</v>
      </c>
      <c r="O41" s="30">
        <v>3</v>
      </c>
    </row>
    <row r="42" spans="1:22">
      <c r="A42" s="1">
        <v>15</v>
      </c>
      <c r="B42" s="1">
        <v>40</v>
      </c>
      <c r="C42" s="1" t="s">
        <v>80</v>
      </c>
      <c r="D42" s="1" t="s">
        <v>17</v>
      </c>
      <c r="E42" s="1" t="str">
        <f>_xlfn.XLOOKUP(Player_List[[#This Row],[ID]], Auction_Log[Player ID], Auction_Log[Sold / unsold], "Not yet")</f>
        <v>Sold</v>
      </c>
      <c r="F42" s="1" t="s">
        <v>204</v>
      </c>
      <c r="G42" s="1" t="s">
        <v>218</v>
      </c>
      <c r="H42" s="1" t="s">
        <v>242</v>
      </c>
      <c r="I42" s="1">
        <v>31</v>
      </c>
      <c r="L42" s="24" t="s">
        <v>16</v>
      </c>
      <c r="M42" s="30">
        <v>126</v>
      </c>
      <c r="N42" s="30">
        <v>30</v>
      </c>
      <c r="O42" s="30">
        <v>156</v>
      </c>
    </row>
    <row r="43" spans="1:22">
      <c r="A43" s="1">
        <v>135</v>
      </c>
      <c r="B43" s="1">
        <v>41</v>
      </c>
      <c r="C43" s="1" t="s">
        <v>81</v>
      </c>
      <c r="D43" s="1" t="s">
        <v>17</v>
      </c>
      <c r="E43" s="1" t="str">
        <f>_xlfn.XLOOKUP(Player_List[[#This Row],[ID]], Auction_Log[Player ID], Auction_Log[Sold / unsold], "Not yet")</f>
        <v>Sold</v>
      </c>
      <c r="F43" s="1" t="s">
        <v>205</v>
      </c>
      <c r="G43" s="1" t="s">
        <v>211</v>
      </c>
      <c r="H43" s="1" t="s">
        <v>243</v>
      </c>
      <c r="I43" s="1">
        <v>23</v>
      </c>
      <c r="L43"/>
      <c r="M43"/>
      <c r="N43"/>
      <c r="O43"/>
    </row>
    <row r="44" spans="1:22">
      <c r="A44" s="1">
        <v>62</v>
      </c>
      <c r="B44" s="1">
        <v>42</v>
      </c>
      <c r="C44" s="1" t="s">
        <v>82</v>
      </c>
      <c r="D44" s="1" t="s">
        <v>17</v>
      </c>
      <c r="E44" s="1" t="str">
        <f>_xlfn.XLOOKUP(Player_List[[#This Row],[ID]], Auction_Log[Player ID], Auction_Log[Sold / unsold], "Not yet")</f>
        <v>Sold</v>
      </c>
      <c r="F44" s="1" t="s">
        <v>207</v>
      </c>
      <c r="G44" s="1" t="s">
        <v>212</v>
      </c>
      <c r="H44" s="1" t="s">
        <v>243</v>
      </c>
      <c r="I44" s="1">
        <v>23</v>
      </c>
      <c r="L44"/>
      <c r="M44"/>
      <c r="N44"/>
      <c r="O44"/>
    </row>
    <row r="45" spans="1:22">
      <c r="A45" s="1">
        <v>54</v>
      </c>
      <c r="B45" s="1">
        <v>43</v>
      </c>
      <c r="C45" s="1" t="s">
        <v>83</v>
      </c>
      <c r="D45" s="1" t="s">
        <v>17</v>
      </c>
      <c r="E45" s="1" t="str">
        <f>_xlfn.XLOOKUP(Player_List[[#This Row],[ID]], Auction_Log[Player ID], Auction_Log[Sold / unsold], "Not yet")</f>
        <v>Sold</v>
      </c>
      <c r="F45" s="1" t="s">
        <v>204</v>
      </c>
      <c r="G45" s="1" t="s">
        <v>218</v>
      </c>
      <c r="H45" s="1" t="s">
        <v>242</v>
      </c>
      <c r="I45" s="1">
        <v>22</v>
      </c>
      <c r="L45"/>
      <c r="M45"/>
      <c r="N45"/>
      <c r="O45"/>
    </row>
    <row r="46" spans="1:22">
      <c r="A46" s="1">
        <v>5</v>
      </c>
      <c r="B46" s="1">
        <v>44</v>
      </c>
      <c r="C46" s="1" t="s">
        <v>84</v>
      </c>
      <c r="D46" s="1" t="s">
        <v>17</v>
      </c>
      <c r="E46" s="1" t="str">
        <f>_xlfn.XLOOKUP(Player_List[[#This Row],[ID]], Auction_Log[Player ID], Auction_Log[Sold / unsold], "Not yet")</f>
        <v>Sold</v>
      </c>
      <c r="F46" s="1" t="s">
        <v>207</v>
      </c>
      <c r="G46" s="1" t="s">
        <v>211</v>
      </c>
      <c r="H46" s="1" t="s">
        <v>243</v>
      </c>
      <c r="I46" s="1">
        <v>33</v>
      </c>
      <c r="L46"/>
      <c r="M46"/>
      <c r="N46"/>
      <c r="O46"/>
      <c r="S46"/>
      <c r="T46"/>
      <c r="U46"/>
      <c r="V46"/>
    </row>
    <row r="47" spans="1:22">
      <c r="A47" s="1">
        <v>126</v>
      </c>
      <c r="B47" s="1">
        <v>45</v>
      </c>
      <c r="C47" s="1" t="s">
        <v>85</v>
      </c>
      <c r="D47" s="1" t="s">
        <v>17</v>
      </c>
      <c r="E47" s="1" t="str">
        <f>_xlfn.XLOOKUP(Player_List[[#This Row],[ID]], Auction_Log[Player ID], Auction_Log[Sold / unsold], "Not yet")</f>
        <v>Sold</v>
      </c>
      <c r="F47" s="1" t="s">
        <v>207</v>
      </c>
      <c r="G47" s="1" t="s">
        <v>212</v>
      </c>
      <c r="H47" s="1" t="s">
        <v>243</v>
      </c>
      <c r="I47" s="1">
        <v>21</v>
      </c>
      <c r="L47"/>
      <c r="M47"/>
      <c r="N47"/>
      <c r="O47"/>
      <c r="S47"/>
      <c r="T47"/>
      <c r="U47"/>
      <c r="V47"/>
    </row>
    <row r="48" spans="1:22">
      <c r="A48" s="1">
        <v>118</v>
      </c>
      <c r="B48" s="1">
        <v>46</v>
      </c>
      <c r="C48" s="1" t="s">
        <v>86</v>
      </c>
      <c r="D48" s="1" t="s">
        <v>17</v>
      </c>
      <c r="E48" s="1" t="str">
        <f>_xlfn.XLOOKUP(Player_List[[#This Row],[ID]], Auction_Log[Player ID], Auction_Log[Sold / unsold], "Not yet")</f>
        <v>Sold</v>
      </c>
      <c r="F48" s="1" t="s">
        <v>207</v>
      </c>
      <c r="G48" s="1" t="s">
        <v>212</v>
      </c>
      <c r="H48" s="1" t="s">
        <v>242</v>
      </c>
      <c r="I48" s="1">
        <v>35</v>
      </c>
      <c r="L48"/>
      <c r="M48"/>
      <c r="N48"/>
      <c r="O48"/>
      <c r="S48"/>
      <c r="T48"/>
      <c r="U48"/>
      <c r="V48"/>
    </row>
    <row r="49" spans="1:22">
      <c r="A49" s="1">
        <v>69</v>
      </c>
      <c r="B49" s="1">
        <v>47</v>
      </c>
      <c r="C49" s="1" t="s">
        <v>87</v>
      </c>
      <c r="D49" s="1" t="s">
        <v>17</v>
      </c>
      <c r="E49" s="1" t="str">
        <f>_xlfn.XLOOKUP(Player_List[[#This Row],[ID]], Auction_Log[Player ID], Auction_Log[Sold / unsold], "Not yet")</f>
        <v>Sold</v>
      </c>
      <c r="F49" s="1" t="s">
        <v>204</v>
      </c>
      <c r="G49" s="1" t="s">
        <v>219</v>
      </c>
      <c r="H49" s="1" t="s">
        <v>243</v>
      </c>
      <c r="I49" s="1">
        <v>24</v>
      </c>
      <c r="L49"/>
      <c r="M49"/>
      <c r="N49"/>
      <c r="O49"/>
      <c r="S49"/>
      <c r="T49"/>
      <c r="U49"/>
      <c r="V49"/>
    </row>
    <row r="50" spans="1:22">
      <c r="A50" s="1">
        <v>40</v>
      </c>
      <c r="B50" s="1">
        <v>48</v>
      </c>
      <c r="C50" s="1" t="s">
        <v>88</v>
      </c>
      <c r="D50" s="1" t="s">
        <v>17</v>
      </c>
      <c r="E50" s="1" t="str">
        <f>_xlfn.XLOOKUP(Player_List[[#This Row],[ID]], Auction_Log[Player ID], Auction_Log[Sold / unsold], "Not yet")</f>
        <v>Sold</v>
      </c>
      <c r="F50" s="1" t="s">
        <v>204</v>
      </c>
      <c r="G50" s="1" t="s">
        <v>219</v>
      </c>
      <c r="H50" s="1" t="s">
        <v>243</v>
      </c>
      <c r="I50" s="1">
        <v>23</v>
      </c>
      <c r="L50"/>
      <c r="M50"/>
      <c r="N50"/>
      <c r="O50"/>
      <c r="S50"/>
      <c r="T50"/>
      <c r="U50"/>
      <c r="V50"/>
    </row>
    <row r="51" spans="1:22">
      <c r="A51" s="1">
        <v>75</v>
      </c>
      <c r="B51" s="1">
        <v>49</v>
      </c>
      <c r="C51" s="1" t="s">
        <v>89</v>
      </c>
      <c r="D51" s="1" t="s">
        <v>17</v>
      </c>
      <c r="E51" s="1" t="str">
        <f>_xlfn.XLOOKUP(Player_List[[#This Row],[ID]], Auction_Log[Player ID], Auction_Log[Sold / unsold], "Not yet")</f>
        <v>Sold</v>
      </c>
      <c r="F51" s="1" t="s">
        <v>207</v>
      </c>
      <c r="G51" s="1" t="s">
        <v>211</v>
      </c>
      <c r="H51" s="1" t="s">
        <v>242</v>
      </c>
      <c r="I51" s="1">
        <v>23</v>
      </c>
      <c r="L51"/>
      <c r="M51"/>
      <c r="N51"/>
      <c r="O51"/>
      <c r="S51"/>
      <c r="T51"/>
      <c r="U51"/>
      <c r="V51"/>
    </row>
    <row r="52" spans="1:22">
      <c r="A52" s="1">
        <v>146</v>
      </c>
      <c r="B52" s="1">
        <v>50</v>
      </c>
      <c r="C52" s="1" t="s">
        <v>90</v>
      </c>
      <c r="D52" s="1" t="s">
        <v>17</v>
      </c>
      <c r="E52" s="1" t="str">
        <f>_xlfn.XLOOKUP(Player_List[[#This Row],[ID]], Auction_Log[Player ID], Auction_Log[Sold / unsold], "Not yet")</f>
        <v>Sold</v>
      </c>
      <c r="F52" s="1" t="s">
        <v>204</v>
      </c>
      <c r="G52" s="1" t="s">
        <v>216</v>
      </c>
      <c r="H52" s="1" t="s">
        <v>243</v>
      </c>
      <c r="I52" s="1">
        <v>22</v>
      </c>
      <c r="L52"/>
      <c r="M52"/>
      <c r="N52"/>
      <c r="O52"/>
      <c r="S52"/>
      <c r="T52"/>
      <c r="U52"/>
      <c r="V52"/>
    </row>
    <row r="53" spans="1:22">
      <c r="A53" s="1">
        <v>1</v>
      </c>
      <c r="B53" s="1">
        <v>51</v>
      </c>
      <c r="C53" s="1" t="s">
        <v>91</v>
      </c>
      <c r="D53" s="1" t="s">
        <v>17</v>
      </c>
      <c r="E53" s="1" t="str">
        <f>_xlfn.XLOOKUP(Player_List[[#This Row],[ID]], Auction_Log[Player ID], Auction_Log[Sold / unsold], "Not yet")</f>
        <v>Sold</v>
      </c>
      <c r="F53" s="1" t="s">
        <v>205</v>
      </c>
      <c r="G53" s="1" t="s">
        <v>214</v>
      </c>
      <c r="H53" s="1" t="s">
        <v>243</v>
      </c>
      <c r="I53" s="1">
        <v>37</v>
      </c>
      <c r="L53"/>
      <c r="M53"/>
      <c r="N53"/>
      <c r="O53"/>
      <c r="S53"/>
      <c r="T53"/>
      <c r="U53"/>
      <c r="V53"/>
    </row>
    <row r="54" spans="1:22">
      <c r="A54" s="1">
        <v>66</v>
      </c>
      <c r="B54" s="1">
        <v>52</v>
      </c>
      <c r="C54" s="1" t="s">
        <v>92</v>
      </c>
      <c r="D54" s="1" t="s">
        <v>17</v>
      </c>
      <c r="E54" s="1" t="str">
        <f>_xlfn.XLOOKUP(Player_List[[#This Row],[ID]], Auction_Log[Player ID], Auction_Log[Sold / unsold], "Not yet")</f>
        <v>Unsold</v>
      </c>
      <c r="F54" s="1" t="s">
        <v>207</v>
      </c>
      <c r="G54" s="1" t="s">
        <v>212</v>
      </c>
      <c r="H54" s="1" t="s">
        <v>242</v>
      </c>
      <c r="I54" s="1">
        <v>33</v>
      </c>
      <c r="L54"/>
      <c r="M54"/>
      <c r="N54"/>
      <c r="O54"/>
      <c r="S54"/>
      <c r="T54"/>
      <c r="U54"/>
      <c r="V54"/>
    </row>
    <row r="55" spans="1:22">
      <c r="A55" s="1">
        <v>44</v>
      </c>
      <c r="B55" s="1">
        <v>53</v>
      </c>
      <c r="C55" s="1" t="s">
        <v>93</v>
      </c>
      <c r="D55" s="1" t="s">
        <v>17</v>
      </c>
      <c r="E55" s="1" t="str">
        <f>_xlfn.XLOOKUP(Player_List[[#This Row],[ID]], Auction_Log[Player ID], Auction_Log[Sold / unsold], "Not yet")</f>
        <v>Sold</v>
      </c>
      <c r="F55" s="1" t="s">
        <v>204</v>
      </c>
      <c r="G55" s="1" t="s">
        <v>218</v>
      </c>
      <c r="H55" s="1" t="s">
        <v>243</v>
      </c>
      <c r="I55" s="1">
        <v>21</v>
      </c>
      <c r="L55"/>
      <c r="M55"/>
      <c r="N55"/>
      <c r="O55"/>
      <c r="S55"/>
      <c r="T55"/>
      <c r="U55"/>
      <c r="V55"/>
    </row>
    <row r="56" spans="1:22">
      <c r="A56" s="1">
        <v>120</v>
      </c>
      <c r="B56" s="1">
        <v>54</v>
      </c>
      <c r="C56" s="1" t="s">
        <v>94</v>
      </c>
      <c r="D56" s="1" t="s">
        <v>17</v>
      </c>
      <c r="E56" s="1" t="str">
        <f>_xlfn.XLOOKUP(Player_List[[#This Row],[ID]], Auction_Log[Player ID], Auction_Log[Sold / unsold], "Not yet")</f>
        <v>Sold</v>
      </c>
      <c r="F56" s="1" t="s">
        <v>204</v>
      </c>
      <c r="G56" s="1" t="s">
        <v>217</v>
      </c>
      <c r="H56" s="1" t="s">
        <v>243</v>
      </c>
      <c r="I56" s="1">
        <v>23</v>
      </c>
      <c r="L56"/>
      <c r="M56"/>
      <c r="N56"/>
      <c r="O56"/>
      <c r="S56"/>
      <c r="T56"/>
      <c r="U56"/>
      <c r="V56"/>
    </row>
    <row r="57" spans="1:22">
      <c r="A57" s="1">
        <v>84</v>
      </c>
      <c r="B57" s="1">
        <v>55</v>
      </c>
      <c r="C57" s="1" t="s">
        <v>95</v>
      </c>
      <c r="D57" s="1" t="s">
        <v>17</v>
      </c>
      <c r="E57" s="1" t="str">
        <f>_xlfn.XLOOKUP(Player_List[[#This Row],[ID]], Auction_Log[Player ID], Auction_Log[Sold / unsold], "Not yet")</f>
        <v>Sold</v>
      </c>
      <c r="F57" s="1" t="s">
        <v>207</v>
      </c>
      <c r="G57" s="1" t="s">
        <v>213</v>
      </c>
      <c r="H57" s="1" t="s">
        <v>242</v>
      </c>
      <c r="I57" s="1">
        <v>21</v>
      </c>
      <c r="L57"/>
      <c r="M57"/>
      <c r="N57"/>
      <c r="O57"/>
      <c r="S57"/>
      <c r="T57"/>
      <c r="U57"/>
      <c r="V57"/>
    </row>
    <row r="58" spans="1:22">
      <c r="A58" s="1">
        <v>2</v>
      </c>
      <c r="B58" s="1">
        <v>56</v>
      </c>
      <c r="C58" s="1" t="s">
        <v>96</v>
      </c>
      <c r="D58" s="1" t="s">
        <v>17</v>
      </c>
      <c r="E58" s="1" t="str">
        <f>_xlfn.XLOOKUP(Player_List[[#This Row],[ID]], Auction_Log[Player ID], Auction_Log[Sold / unsold], "Not yet")</f>
        <v>Sold</v>
      </c>
      <c r="F58" s="1" t="s">
        <v>204</v>
      </c>
      <c r="G58" s="1" t="s">
        <v>215</v>
      </c>
      <c r="H58" s="1" t="s">
        <v>243</v>
      </c>
      <c r="I58" s="1">
        <v>33</v>
      </c>
      <c r="L58"/>
      <c r="M58"/>
      <c r="N58"/>
      <c r="O58"/>
      <c r="S58"/>
      <c r="T58"/>
      <c r="U58"/>
      <c r="V58"/>
    </row>
    <row r="59" spans="1:22">
      <c r="A59" s="1">
        <v>156</v>
      </c>
      <c r="B59" s="1">
        <v>57</v>
      </c>
      <c r="C59" s="1" t="s">
        <v>97</v>
      </c>
      <c r="D59" s="1" t="s">
        <v>17</v>
      </c>
      <c r="E59" s="1" t="str">
        <f>_xlfn.XLOOKUP(Player_List[[#This Row],[ID]], Auction_Log[Player ID], Auction_Log[Sold / unsold], "Not yet")</f>
        <v>Unsold</v>
      </c>
      <c r="F59" s="1" t="s">
        <v>205</v>
      </c>
      <c r="G59" s="1" t="s">
        <v>214</v>
      </c>
      <c r="H59" s="1" t="s">
        <v>243</v>
      </c>
      <c r="I59" s="1">
        <v>26</v>
      </c>
      <c r="L59"/>
      <c r="M59"/>
      <c r="N59"/>
      <c r="O59"/>
      <c r="S59"/>
      <c r="T59"/>
      <c r="U59"/>
      <c r="V59"/>
    </row>
    <row r="60" spans="1:22">
      <c r="A60" s="1">
        <v>63</v>
      </c>
      <c r="B60" s="1">
        <v>58</v>
      </c>
      <c r="C60" s="1" t="s">
        <v>98</v>
      </c>
      <c r="D60" s="1" t="s">
        <v>17</v>
      </c>
      <c r="E60" s="1" t="str">
        <f>_xlfn.XLOOKUP(Player_List[[#This Row],[ID]], Auction_Log[Player ID], Auction_Log[Sold / unsold], "Not yet")</f>
        <v>Sold</v>
      </c>
      <c r="F60" s="1" t="s">
        <v>204</v>
      </c>
      <c r="G60" s="1" t="s">
        <v>216</v>
      </c>
      <c r="H60" s="1" t="s">
        <v>242</v>
      </c>
      <c r="I60" s="1">
        <v>36</v>
      </c>
      <c r="L60"/>
      <c r="M60"/>
      <c r="N60"/>
      <c r="O60"/>
      <c r="S60"/>
      <c r="T60"/>
      <c r="U60"/>
      <c r="V60"/>
    </row>
    <row r="61" spans="1:22">
      <c r="A61" s="1">
        <v>27</v>
      </c>
      <c r="B61" s="1">
        <v>59</v>
      </c>
      <c r="C61" s="1" t="s">
        <v>99</v>
      </c>
      <c r="D61" s="1" t="s">
        <v>17</v>
      </c>
      <c r="E61" s="1" t="str">
        <f>_xlfn.XLOOKUP(Player_List[[#This Row],[ID]], Auction_Log[Player ID], Auction_Log[Sold / unsold], "Not yet")</f>
        <v>Sold</v>
      </c>
      <c r="F61" s="1" t="s">
        <v>204</v>
      </c>
      <c r="G61" s="1" t="s">
        <v>216</v>
      </c>
      <c r="H61" s="1" t="s">
        <v>243</v>
      </c>
      <c r="I61" s="1">
        <v>32</v>
      </c>
      <c r="L61"/>
      <c r="M61"/>
      <c r="N61"/>
      <c r="O61"/>
      <c r="S61"/>
      <c r="T61"/>
      <c r="U61"/>
      <c r="V61"/>
    </row>
    <row r="62" spans="1:22">
      <c r="A62" s="1">
        <v>92</v>
      </c>
      <c r="B62" s="1">
        <v>60</v>
      </c>
      <c r="C62" s="1" t="s">
        <v>100</v>
      </c>
      <c r="D62" s="1" t="s">
        <v>17</v>
      </c>
      <c r="E62" s="1" t="str">
        <f>_xlfn.XLOOKUP(Player_List[[#This Row],[ID]], Auction_Log[Player ID], Auction_Log[Sold / unsold], "Not yet")</f>
        <v>Unsold</v>
      </c>
      <c r="F62" s="1" t="s">
        <v>205</v>
      </c>
      <c r="G62" s="1" t="s">
        <v>213</v>
      </c>
      <c r="H62" s="1" t="s">
        <v>243</v>
      </c>
      <c r="I62" s="1">
        <v>18</v>
      </c>
      <c r="L62"/>
      <c r="M62"/>
      <c r="N62"/>
      <c r="O62"/>
      <c r="S62"/>
      <c r="T62"/>
      <c r="U62"/>
      <c r="V62"/>
    </row>
    <row r="63" spans="1:22">
      <c r="A63" s="1">
        <v>12</v>
      </c>
      <c r="B63" s="1">
        <v>61</v>
      </c>
      <c r="C63" s="1" t="s">
        <v>101</v>
      </c>
      <c r="D63" s="1" t="s">
        <v>17</v>
      </c>
      <c r="E63" s="1" t="str">
        <f>_xlfn.XLOOKUP(Player_List[[#This Row],[ID]], Auction_Log[Player ID], Auction_Log[Sold / unsold], "Not yet")</f>
        <v>Sold</v>
      </c>
      <c r="F63" s="1" t="s">
        <v>204</v>
      </c>
      <c r="G63" s="1" t="s">
        <v>219</v>
      </c>
      <c r="H63" s="1" t="s">
        <v>242</v>
      </c>
      <c r="I63" s="1">
        <v>32</v>
      </c>
      <c r="L63"/>
      <c r="M63"/>
      <c r="N63"/>
      <c r="O63"/>
      <c r="S63"/>
      <c r="T63"/>
      <c r="U63"/>
      <c r="V63"/>
    </row>
    <row r="64" spans="1:22">
      <c r="A64" s="1">
        <v>14</v>
      </c>
      <c r="B64" s="1">
        <v>62</v>
      </c>
      <c r="C64" s="1" t="s">
        <v>102</v>
      </c>
      <c r="D64" s="1" t="s">
        <v>17</v>
      </c>
      <c r="E64" s="1" t="str">
        <f>_xlfn.XLOOKUP(Player_List[[#This Row],[ID]], Auction_Log[Player ID], Auction_Log[Sold / unsold], "Not yet")</f>
        <v>Sold</v>
      </c>
      <c r="F64" s="1" t="s">
        <v>204</v>
      </c>
      <c r="G64" s="1" t="s">
        <v>217</v>
      </c>
      <c r="H64" s="1" t="s">
        <v>243</v>
      </c>
      <c r="I64" s="1">
        <v>25</v>
      </c>
      <c r="L64"/>
      <c r="M64"/>
      <c r="N64"/>
      <c r="O64"/>
      <c r="S64"/>
      <c r="T64"/>
      <c r="U64"/>
      <c r="V64"/>
    </row>
    <row r="65" spans="1:22">
      <c r="A65" s="1">
        <v>95</v>
      </c>
      <c r="B65" s="1">
        <v>63</v>
      </c>
      <c r="C65" s="1" t="s">
        <v>103</v>
      </c>
      <c r="D65" s="1" t="s">
        <v>17</v>
      </c>
      <c r="E65" s="1" t="str">
        <f>_xlfn.XLOOKUP(Player_List[[#This Row],[ID]], Auction_Log[Player ID], Auction_Log[Sold / unsold], "Not yet")</f>
        <v>Sold</v>
      </c>
      <c r="F65" s="1" t="s">
        <v>207</v>
      </c>
      <c r="G65" s="1" t="s">
        <v>213</v>
      </c>
      <c r="H65" s="1" t="s">
        <v>243</v>
      </c>
      <c r="I65" s="1">
        <v>24</v>
      </c>
      <c r="L65"/>
      <c r="M65"/>
      <c r="N65"/>
      <c r="O65"/>
      <c r="S65"/>
      <c r="T65"/>
      <c r="U65"/>
      <c r="V65"/>
    </row>
    <row r="66" spans="1:22">
      <c r="A66" s="1">
        <v>77</v>
      </c>
      <c r="B66" s="1">
        <v>64</v>
      </c>
      <c r="C66" s="1" t="s">
        <v>104</v>
      </c>
      <c r="D66" s="1" t="s">
        <v>17</v>
      </c>
      <c r="E66" s="1" t="str">
        <f>_xlfn.XLOOKUP(Player_List[[#This Row],[ID]], Auction_Log[Player ID], Auction_Log[Sold / unsold], "Not yet")</f>
        <v>Unsold</v>
      </c>
      <c r="F66" s="1" t="s">
        <v>204</v>
      </c>
      <c r="G66" s="1" t="s">
        <v>217</v>
      </c>
      <c r="H66" s="1" t="s">
        <v>242</v>
      </c>
      <c r="I66" s="1">
        <v>35</v>
      </c>
      <c r="L66"/>
      <c r="M66"/>
      <c r="N66"/>
      <c r="O66"/>
      <c r="S66"/>
      <c r="T66"/>
      <c r="U66"/>
      <c r="V66"/>
    </row>
    <row r="67" spans="1:22">
      <c r="A67" s="1">
        <v>45</v>
      </c>
      <c r="B67" s="1">
        <v>65</v>
      </c>
      <c r="C67" s="1" t="s">
        <v>105</v>
      </c>
      <c r="D67" s="1" t="s">
        <v>17</v>
      </c>
      <c r="E67" s="1" t="str">
        <f>_xlfn.XLOOKUP(Player_List[[#This Row],[ID]], Auction_Log[Player ID], Auction_Log[Sold / unsold], "Not yet")</f>
        <v>Sold</v>
      </c>
      <c r="F67" s="1" t="s">
        <v>204</v>
      </c>
      <c r="G67" s="1" t="s">
        <v>218</v>
      </c>
      <c r="H67" s="1" t="s">
        <v>243</v>
      </c>
      <c r="I67" s="1">
        <v>23</v>
      </c>
      <c r="L67"/>
      <c r="M67"/>
      <c r="N67"/>
      <c r="O67"/>
      <c r="S67"/>
      <c r="T67"/>
      <c r="U67"/>
      <c r="V67"/>
    </row>
    <row r="68" spans="1:22">
      <c r="A68" s="1">
        <v>24</v>
      </c>
      <c r="B68" s="1">
        <v>66</v>
      </c>
      <c r="C68" s="1" t="s">
        <v>106</v>
      </c>
      <c r="D68" s="1" t="s">
        <v>17</v>
      </c>
      <c r="E68" s="1" t="str">
        <f>_xlfn.XLOOKUP(Player_List[[#This Row],[ID]], Auction_Log[Player ID], Auction_Log[Sold / unsold], "Not yet")</f>
        <v>Unsold</v>
      </c>
      <c r="F68" s="1" t="s">
        <v>207</v>
      </c>
      <c r="G68" s="1" t="s">
        <v>214</v>
      </c>
      <c r="H68" s="1" t="s">
        <v>243</v>
      </c>
      <c r="I68" s="1">
        <v>30</v>
      </c>
      <c r="L68"/>
      <c r="M68"/>
      <c r="N68"/>
      <c r="O68"/>
      <c r="S68"/>
      <c r="T68"/>
      <c r="U68"/>
      <c r="V68"/>
    </row>
    <row r="69" spans="1:22">
      <c r="A69" s="1">
        <v>78</v>
      </c>
      <c r="B69" s="1">
        <v>67</v>
      </c>
      <c r="C69" s="1" t="s">
        <v>107</v>
      </c>
      <c r="D69" s="1" t="s">
        <v>17</v>
      </c>
      <c r="E69" s="1" t="str">
        <f>_xlfn.XLOOKUP(Player_List[[#This Row],[ID]], Auction_Log[Player ID], Auction_Log[Sold / unsold], "Not yet")</f>
        <v>Sold</v>
      </c>
      <c r="F69" s="1" t="s">
        <v>205</v>
      </c>
      <c r="G69" s="1" t="s">
        <v>211</v>
      </c>
      <c r="H69" s="1" t="s">
        <v>242</v>
      </c>
      <c r="I69" s="1">
        <v>34</v>
      </c>
      <c r="L69"/>
      <c r="M69"/>
      <c r="N69"/>
      <c r="O69"/>
      <c r="S69"/>
      <c r="T69"/>
      <c r="U69"/>
      <c r="V69"/>
    </row>
    <row r="70" spans="1:22">
      <c r="A70" s="1">
        <v>83</v>
      </c>
      <c r="B70" s="1">
        <v>68</v>
      </c>
      <c r="C70" s="1" t="s">
        <v>108</v>
      </c>
      <c r="D70" s="1" t="s">
        <v>17</v>
      </c>
      <c r="E70" s="1" t="str">
        <f>_xlfn.XLOOKUP(Player_List[[#This Row],[ID]], Auction_Log[Player ID], Auction_Log[Sold / unsold], "Not yet")</f>
        <v>Sold</v>
      </c>
      <c r="F70" s="1" t="s">
        <v>207</v>
      </c>
      <c r="G70" s="1" t="s">
        <v>211</v>
      </c>
      <c r="H70" s="1" t="s">
        <v>243</v>
      </c>
      <c r="I70" s="1">
        <v>32</v>
      </c>
      <c r="L70"/>
      <c r="M70"/>
      <c r="N70"/>
      <c r="O70"/>
      <c r="S70"/>
      <c r="T70"/>
      <c r="U70"/>
      <c r="V70"/>
    </row>
    <row r="71" spans="1:22">
      <c r="A71" s="1">
        <v>16</v>
      </c>
      <c r="B71" s="1">
        <v>69</v>
      </c>
      <c r="C71" s="1" t="s">
        <v>109</v>
      </c>
      <c r="D71" s="1" t="s">
        <v>17</v>
      </c>
      <c r="E71" s="1" t="str">
        <f>_xlfn.XLOOKUP(Player_List[[#This Row],[ID]], Auction_Log[Player ID], Auction_Log[Sold / unsold], "Not yet")</f>
        <v>Sold</v>
      </c>
      <c r="F71" s="1" t="s">
        <v>204</v>
      </c>
      <c r="G71" s="1" t="s">
        <v>219</v>
      </c>
      <c r="H71" s="1" t="s">
        <v>243</v>
      </c>
      <c r="I71" s="1">
        <v>26</v>
      </c>
      <c r="L71"/>
      <c r="M71"/>
      <c r="N71"/>
      <c r="O71"/>
      <c r="S71"/>
      <c r="T71"/>
      <c r="U71"/>
      <c r="V71"/>
    </row>
    <row r="72" spans="1:22">
      <c r="A72" s="1">
        <v>23</v>
      </c>
      <c r="B72" s="1">
        <v>70</v>
      </c>
      <c r="C72" s="1" t="s">
        <v>110</v>
      </c>
      <c r="D72" s="1" t="s">
        <v>17</v>
      </c>
      <c r="E72" s="1" t="str">
        <f>_xlfn.XLOOKUP(Player_List[[#This Row],[ID]], Auction_Log[Player ID], Auction_Log[Sold / unsold], "Not yet")</f>
        <v>Sold</v>
      </c>
      <c r="F72" s="1" t="s">
        <v>204</v>
      </c>
      <c r="G72" s="1" t="s">
        <v>219</v>
      </c>
      <c r="H72" s="1" t="s">
        <v>242</v>
      </c>
      <c r="I72" s="1">
        <v>31</v>
      </c>
      <c r="L72"/>
      <c r="M72"/>
      <c r="N72"/>
      <c r="O72"/>
      <c r="S72"/>
      <c r="T72"/>
      <c r="U72"/>
      <c r="V72"/>
    </row>
    <row r="73" spans="1:22">
      <c r="A73" s="1">
        <v>3</v>
      </c>
      <c r="B73" s="1">
        <v>71</v>
      </c>
      <c r="C73" s="1" t="s">
        <v>111</v>
      </c>
      <c r="D73" s="1" t="s">
        <v>17</v>
      </c>
      <c r="E73" s="1" t="str">
        <f>_xlfn.XLOOKUP(Player_List[[#This Row],[ID]], Auction_Log[Player ID], Auction_Log[Sold / unsold], "Not yet")</f>
        <v>Sold</v>
      </c>
      <c r="F73" s="1" t="s">
        <v>204</v>
      </c>
      <c r="G73" s="1" t="s">
        <v>216</v>
      </c>
      <c r="H73" s="1" t="s">
        <v>243</v>
      </c>
      <c r="I73" s="1">
        <v>25</v>
      </c>
      <c r="L73"/>
      <c r="M73"/>
      <c r="N73"/>
      <c r="O73"/>
      <c r="S73"/>
      <c r="T73"/>
      <c r="U73"/>
      <c r="V73"/>
    </row>
    <row r="74" spans="1:22">
      <c r="A74" s="1">
        <v>155</v>
      </c>
      <c r="B74" s="1">
        <v>72</v>
      </c>
      <c r="C74" s="1" t="s">
        <v>112</v>
      </c>
      <c r="D74" s="1" t="s">
        <v>17</v>
      </c>
      <c r="E74" s="1" t="str">
        <f>_xlfn.XLOOKUP(Player_List[[#This Row],[ID]], Auction_Log[Player ID], Auction_Log[Sold / unsold], "Not yet")</f>
        <v>Sold</v>
      </c>
      <c r="F74" s="1" t="s">
        <v>207</v>
      </c>
      <c r="G74" s="1" t="s">
        <v>214</v>
      </c>
      <c r="H74" s="1" t="s">
        <v>243</v>
      </c>
      <c r="I74" s="1">
        <v>34</v>
      </c>
      <c r="L74"/>
      <c r="M74"/>
      <c r="N74"/>
      <c r="O74"/>
      <c r="S74"/>
      <c r="T74"/>
      <c r="U74"/>
      <c r="V74"/>
    </row>
    <row r="75" spans="1:22">
      <c r="A75" s="1">
        <v>56</v>
      </c>
      <c r="B75" s="1">
        <v>73</v>
      </c>
      <c r="C75" s="1" t="s">
        <v>113</v>
      </c>
      <c r="D75" s="1" t="s">
        <v>17</v>
      </c>
      <c r="E75" s="1" t="str">
        <f>_xlfn.XLOOKUP(Player_List[[#This Row],[ID]], Auction_Log[Player ID], Auction_Log[Sold / unsold], "Not yet")</f>
        <v>Sold</v>
      </c>
      <c r="F75" s="1" t="s">
        <v>207</v>
      </c>
      <c r="G75" s="1" t="s">
        <v>212</v>
      </c>
      <c r="H75" s="1" t="s">
        <v>242</v>
      </c>
      <c r="I75" s="1">
        <v>28</v>
      </c>
      <c r="L75"/>
      <c r="M75"/>
      <c r="N75"/>
      <c r="O75"/>
      <c r="S75"/>
      <c r="T75"/>
      <c r="U75"/>
      <c r="V75"/>
    </row>
    <row r="76" spans="1:22">
      <c r="A76" s="1">
        <v>99</v>
      </c>
      <c r="B76" s="1">
        <v>74</v>
      </c>
      <c r="C76" s="1" t="s">
        <v>114</v>
      </c>
      <c r="D76" s="1" t="s">
        <v>17</v>
      </c>
      <c r="E76" s="1" t="str">
        <f>_xlfn.XLOOKUP(Player_List[[#This Row],[ID]], Auction_Log[Player ID], Auction_Log[Sold / unsold], "Not yet")</f>
        <v>Sold</v>
      </c>
      <c r="F76" s="1" t="s">
        <v>205</v>
      </c>
      <c r="G76" s="1" t="s">
        <v>213</v>
      </c>
      <c r="H76" s="1" t="s">
        <v>243</v>
      </c>
      <c r="I76" s="1">
        <v>38</v>
      </c>
      <c r="L76"/>
      <c r="M76"/>
      <c r="N76"/>
      <c r="O76"/>
      <c r="S76"/>
      <c r="T76"/>
      <c r="U76"/>
      <c r="V76"/>
    </row>
    <row r="77" spans="1:22">
      <c r="A77" s="1">
        <v>130</v>
      </c>
      <c r="B77" s="1">
        <v>75</v>
      </c>
      <c r="C77" s="1" t="s">
        <v>115</v>
      </c>
      <c r="D77" s="1" t="s">
        <v>17</v>
      </c>
      <c r="E77" s="1" t="str">
        <f>_xlfn.XLOOKUP(Player_List[[#This Row],[ID]], Auction_Log[Player ID], Auction_Log[Sold / unsold], "Not yet")</f>
        <v>Sold</v>
      </c>
      <c r="F77" s="1" t="s">
        <v>204</v>
      </c>
      <c r="G77" s="1" t="s">
        <v>216</v>
      </c>
      <c r="H77" s="1" t="s">
        <v>243</v>
      </c>
      <c r="I77" s="1">
        <v>26</v>
      </c>
      <c r="L77"/>
      <c r="M77"/>
      <c r="N77"/>
      <c r="O77"/>
      <c r="S77"/>
      <c r="T77"/>
      <c r="U77"/>
      <c r="V77"/>
    </row>
    <row r="78" spans="1:22">
      <c r="A78" s="1">
        <v>26</v>
      </c>
      <c r="B78" s="1">
        <v>76</v>
      </c>
      <c r="C78" s="1" t="s">
        <v>116</v>
      </c>
      <c r="D78" s="1" t="s">
        <v>17</v>
      </c>
      <c r="E78" s="1" t="str">
        <f>_xlfn.XLOOKUP(Player_List[[#This Row],[ID]], Auction_Log[Player ID], Auction_Log[Sold / unsold], "Not yet")</f>
        <v>Sold</v>
      </c>
      <c r="F78" s="1" t="s">
        <v>205</v>
      </c>
      <c r="G78" s="1" t="s">
        <v>212</v>
      </c>
      <c r="H78" s="1" t="s">
        <v>242</v>
      </c>
      <c r="I78" s="1">
        <v>30</v>
      </c>
      <c r="L78"/>
      <c r="M78"/>
      <c r="N78"/>
      <c r="O78"/>
      <c r="S78"/>
      <c r="T78"/>
      <c r="U78"/>
      <c r="V78"/>
    </row>
    <row r="79" spans="1:22">
      <c r="A79" s="1">
        <v>59</v>
      </c>
      <c r="B79" s="1">
        <v>77</v>
      </c>
      <c r="C79" s="1" t="s">
        <v>117</v>
      </c>
      <c r="D79" s="1" t="s">
        <v>17</v>
      </c>
      <c r="E79" s="1" t="str">
        <f>_xlfn.XLOOKUP(Player_List[[#This Row],[ID]], Auction_Log[Player ID], Auction_Log[Sold / unsold], "Not yet")</f>
        <v>Sold</v>
      </c>
      <c r="F79" s="1" t="s">
        <v>207</v>
      </c>
      <c r="G79" s="1" t="s">
        <v>212</v>
      </c>
      <c r="H79" s="1" t="s">
        <v>243</v>
      </c>
      <c r="I79" s="1">
        <v>36</v>
      </c>
      <c r="L79"/>
      <c r="M79"/>
      <c r="N79"/>
      <c r="O79"/>
      <c r="S79"/>
      <c r="T79"/>
      <c r="U79"/>
      <c r="V79"/>
    </row>
    <row r="80" spans="1:22">
      <c r="A80" s="1">
        <v>52</v>
      </c>
      <c r="B80" s="1">
        <v>78</v>
      </c>
      <c r="C80" s="1" t="s">
        <v>118</v>
      </c>
      <c r="D80" s="1" t="s">
        <v>17</v>
      </c>
      <c r="E80" s="1" t="str">
        <f>_xlfn.XLOOKUP(Player_List[[#This Row],[ID]], Auction_Log[Player ID], Auction_Log[Sold / unsold], "Not yet")</f>
        <v>Sold</v>
      </c>
      <c r="F80" s="1" t="s">
        <v>205</v>
      </c>
      <c r="G80" s="1" t="s">
        <v>211</v>
      </c>
      <c r="H80" s="1" t="s">
        <v>243</v>
      </c>
      <c r="I80" s="1">
        <v>24</v>
      </c>
      <c r="L80"/>
      <c r="M80"/>
      <c r="N80"/>
      <c r="O80"/>
      <c r="S80"/>
      <c r="T80"/>
      <c r="U80"/>
      <c r="V80"/>
    </row>
    <row r="81" spans="1:22">
      <c r="A81" s="1">
        <v>30</v>
      </c>
      <c r="B81" s="1">
        <v>79</v>
      </c>
      <c r="C81" s="1" t="s">
        <v>119</v>
      </c>
      <c r="D81" s="1" t="s">
        <v>17</v>
      </c>
      <c r="E81" s="1" t="str">
        <f>_xlfn.XLOOKUP(Player_List[[#This Row],[ID]], Auction_Log[Player ID], Auction_Log[Sold / unsold], "Not yet")</f>
        <v>Sold</v>
      </c>
      <c r="F81" s="1" t="s">
        <v>204</v>
      </c>
      <c r="G81" s="1" t="s">
        <v>218</v>
      </c>
      <c r="H81" s="1" t="s">
        <v>242</v>
      </c>
      <c r="I81" s="1">
        <v>27</v>
      </c>
      <c r="L81"/>
      <c r="M81"/>
      <c r="N81"/>
      <c r="O81"/>
      <c r="S81"/>
      <c r="T81"/>
      <c r="U81"/>
      <c r="V81"/>
    </row>
    <row r="82" spans="1:22">
      <c r="A82" s="1">
        <v>137</v>
      </c>
      <c r="B82" s="1">
        <v>80</v>
      </c>
      <c r="C82" s="1" t="s">
        <v>120</v>
      </c>
      <c r="D82" s="1" t="s">
        <v>17</v>
      </c>
      <c r="E82" s="1" t="str">
        <f>_xlfn.XLOOKUP(Player_List[[#This Row],[ID]], Auction_Log[Player ID], Auction_Log[Sold / unsold], "Not yet")</f>
        <v>Sold</v>
      </c>
      <c r="F82" s="1" t="s">
        <v>207</v>
      </c>
      <c r="G82" s="1" t="s">
        <v>211</v>
      </c>
      <c r="H82" s="1" t="s">
        <v>243</v>
      </c>
      <c r="I82" s="1">
        <v>25</v>
      </c>
      <c r="L82"/>
      <c r="M82"/>
      <c r="N82"/>
      <c r="O82"/>
      <c r="S82"/>
      <c r="T82"/>
      <c r="U82"/>
      <c r="V82"/>
    </row>
    <row r="83" spans="1:22">
      <c r="A83" s="1">
        <v>127</v>
      </c>
      <c r="B83" s="1">
        <v>81</v>
      </c>
      <c r="C83" s="1" t="s">
        <v>121</v>
      </c>
      <c r="D83" s="1" t="s">
        <v>17</v>
      </c>
      <c r="E83" s="1" t="str">
        <f>_xlfn.XLOOKUP(Player_List[[#This Row],[ID]], Auction_Log[Player ID], Auction_Log[Sold / unsold], "Not yet")</f>
        <v>Sold</v>
      </c>
      <c r="F83" s="1" t="s">
        <v>205</v>
      </c>
      <c r="G83" s="1" t="s">
        <v>214</v>
      </c>
      <c r="H83" s="1" t="s">
        <v>243</v>
      </c>
      <c r="I83" s="1">
        <v>22</v>
      </c>
      <c r="L83"/>
      <c r="M83"/>
      <c r="N83"/>
      <c r="O83"/>
      <c r="S83"/>
      <c r="T83"/>
      <c r="U83"/>
      <c r="V83"/>
    </row>
    <row r="84" spans="1:22">
      <c r="A84" s="1">
        <v>150</v>
      </c>
      <c r="B84" s="1">
        <v>82</v>
      </c>
      <c r="C84" s="1" t="s">
        <v>122</v>
      </c>
      <c r="D84" s="1" t="s">
        <v>18</v>
      </c>
      <c r="E84" s="1" t="str">
        <f>_xlfn.XLOOKUP(Player_List[[#This Row],[ID]], Auction_Log[Player ID], Auction_Log[Sold / unsold], "Not yet")</f>
        <v>Sold</v>
      </c>
      <c r="F84" s="1" t="s">
        <v>204</v>
      </c>
      <c r="G84" s="1" t="s">
        <v>217</v>
      </c>
      <c r="H84" s="1" t="s">
        <v>242</v>
      </c>
      <c r="I84" s="1">
        <v>35</v>
      </c>
      <c r="L84"/>
      <c r="M84"/>
      <c r="N84"/>
      <c r="O84"/>
      <c r="S84"/>
      <c r="T84"/>
      <c r="U84"/>
      <c r="V84"/>
    </row>
    <row r="85" spans="1:22">
      <c r="A85" s="1">
        <v>141</v>
      </c>
      <c r="B85" s="1">
        <v>83</v>
      </c>
      <c r="C85" s="1" t="s">
        <v>123</v>
      </c>
      <c r="D85" s="1" t="s">
        <v>18</v>
      </c>
      <c r="E85" s="1" t="str">
        <f>_xlfn.XLOOKUP(Player_List[[#This Row],[ID]], Auction_Log[Player ID], Auction_Log[Sold / unsold], "Not yet")</f>
        <v>Sold</v>
      </c>
      <c r="F85" s="1" t="s">
        <v>204</v>
      </c>
      <c r="G85" s="1" t="s">
        <v>218</v>
      </c>
      <c r="H85" s="1" t="s">
        <v>243</v>
      </c>
      <c r="I85" s="1">
        <v>38</v>
      </c>
      <c r="L85"/>
      <c r="M85"/>
      <c r="N85"/>
      <c r="O85"/>
      <c r="S85"/>
      <c r="T85"/>
      <c r="U85"/>
      <c r="V85"/>
    </row>
    <row r="86" spans="1:22">
      <c r="A86" s="1">
        <v>115</v>
      </c>
      <c r="B86" s="1">
        <v>84</v>
      </c>
      <c r="C86" s="1" t="s">
        <v>124</v>
      </c>
      <c r="D86" s="1" t="s">
        <v>18</v>
      </c>
      <c r="E86" s="1" t="str">
        <f>_xlfn.XLOOKUP(Player_List[[#This Row],[ID]], Auction_Log[Player ID], Auction_Log[Sold / unsold], "Not yet")</f>
        <v>Sold</v>
      </c>
      <c r="F86" s="1" t="s">
        <v>207</v>
      </c>
      <c r="G86" s="1" t="s">
        <v>213</v>
      </c>
      <c r="H86" s="1" t="s">
        <v>243</v>
      </c>
      <c r="I86" s="1">
        <v>29</v>
      </c>
      <c r="L86"/>
      <c r="M86"/>
      <c r="N86"/>
      <c r="O86"/>
      <c r="S86"/>
      <c r="T86"/>
      <c r="U86"/>
      <c r="V86"/>
    </row>
    <row r="87" spans="1:22">
      <c r="A87" s="1">
        <v>74</v>
      </c>
      <c r="B87" s="1">
        <v>85</v>
      </c>
      <c r="C87" s="1" t="s">
        <v>125</v>
      </c>
      <c r="D87" s="1" t="s">
        <v>18</v>
      </c>
      <c r="E87" s="1" t="str">
        <f>_xlfn.XLOOKUP(Player_List[[#This Row],[ID]], Auction_Log[Player ID], Auction_Log[Sold / unsold], "Not yet")</f>
        <v>Sold</v>
      </c>
      <c r="F87" s="1" t="s">
        <v>207</v>
      </c>
      <c r="G87" s="1" t="s">
        <v>212</v>
      </c>
      <c r="H87" s="1" t="s">
        <v>242</v>
      </c>
      <c r="I87" s="1">
        <v>19</v>
      </c>
      <c r="L87"/>
      <c r="M87"/>
      <c r="N87"/>
      <c r="O87"/>
      <c r="S87"/>
      <c r="T87"/>
      <c r="U87"/>
      <c r="V87"/>
    </row>
    <row r="88" spans="1:22">
      <c r="A88" s="1">
        <v>13</v>
      </c>
      <c r="B88" s="1">
        <v>86</v>
      </c>
      <c r="C88" s="1" t="s">
        <v>126</v>
      </c>
      <c r="D88" s="1" t="s">
        <v>18</v>
      </c>
      <c r="E88" s="1" t="str">
        <f>_xlfn.XLOOKUP(Player_List[[#This Row],[ID]], Auction_Log[Player ID], Auction_Log[Sold / unsold], "Not yet")</f>
        <v>Sold</v>
      </c>
      <c r="F88" s="1" t="s">
        <v>207</v>
      </c>
      <c r="G88" s="1" t="s">
        <v>212</v>
      </c>
      <c r="H88" s="1" t="s">
        <v>243</v>
      </c>
      <c r="I88" s="1">
        <v>33</v>
      </c>
      <c r="L88"/>
      <c r="M88"/>
      <c r="N88"/>
      <c r="O88"/>
      <c r="S88"/>
      <c r="T88"/>
      <c r="U88"/>
      <c r="V88"/>
    </row>
    <row r="89" spans="1:22">
      <c r="A89" s="1">
        <v>121</v>
      </c>
      <c r="B89" s="1">
        <v>87</v>
      </c>
      <c r="C89" s="1" t="s">
        <v>127</v>
      </c>
      <c r="D89" s="1" t="s">
        <v>18</v>
      </c>
      <c r="E89" s="1" t="str">
        <f>_xlfn.XLOOKUP(Player_List[[#This Row],[ID]], Auction_Log[Player ID], Auction_Log[Sold / unsold], "Not yet")</f>
        <v>Sold</v>
      </c>
      <c r="F89" s="1" t="s">
        <v>204</v>
      </c>
      <c r="G89" s="1" t="s">
        <v>219</v>
      </c>
      <c r="H89" s="1" t="s">
        <v>243</v>
      </c>
      <c r="I89" s="1">
        <v>18</v>
      </c>
      <c r="L89"/>
      <c r="M89"/>
      <c r="N89"/>
      <c r="O89"/>
      <c r="S89"/>
      <c r="T89"/>
      <c r="U89"/>
      <c r="V89"/>
    </row>
    <row r="90" spans="1:22">
      <c r="A90" s="1">
        <v>76</v>
      </c>
      <c r="B90" s="1">
        <v>88</v>
      </c>
      <c r="C90" s="1" t="s">
        <v>128</v>
      </c>
      <c r="D90" s="1" t="s">
        <v>18</v>
      </c>
      <c r="E90" s="1" t="str">
        <f>_xlfn.XLOOKUP(Player_List[[#This Row],[ID]], Auction_Log[Player ID], Auction_Log[Sold / unsold], "Not yet")</f>
        <v>Sold</v>
      </c>
      <c r="F90" s="1" t="s">
        <v>204</v>
      </c>
      <c r="G90" s="1" t="s">
        <v>217</v>
      </c>
      <c r="H90" s="1" t="s">
        <v>242</v>
      </c>
      <c r="I90" s="1">
        <v>30</v>
      </c>
      <c r="L90"/>
      <c r="M90"/>
      <c r="N90"/>
      <c r="O90"/>
      <c r="S90"/>
      <c r="T90"/>
      <c r="U90"/>
      <c r="V90"/>
    </row>
    <row r="91" spans="1:22">
      <c r="A91" s="1">
        <v>100</v>
      </c>
      <c r="B91" s="1">
        <v>89</v>
      </c>
      <c r="C91" s="1" t="s">
        <v>129</v>
      </c>
      <c r="D91" s="1" t="s">
        <v>18</v>
      </c>
      <c r="E91" s="1" t="str">
        <f>_xlfn.XLOOKUP(Player_List[[#This Row],[ID]], Auction_Log[Player ID], Auction_Log[Sold / unsold], "Not yet")</f>
        <v>Sold</v>
      </c>
      <c r="F91" s="1" t="s">
        <v>207</v>
      </c>
      <c r="G91" s="1" t="s">
        <v>213</v>
      </c>
      <c r="H91" s="1" t="s">
        <v>243</v>
      </c>
      <c r="I91" s="1">
        <v>39</v>
      </c>
      <c r="L91"/>
      <c r="M91"/>
      <c r="N91"/>
      <c r="O91"/>
      <c r="S91"/>
      <c r="T91"/>
      <c r="U91"/>
      <c r="V91"/>
    </row>
    <row r="92" spans="1:22">
      <c r="A92" s="1">
        <v>123</v>
      </c>
      <c r="B92" s="1">
        <v>90</v>
      </c>
      <c r="C92" s="1" t="s">
        <v>130</v>
      </c>
      <c r="D92" s="1" t="s">
        <v>18</v>
      </c>
      <c r="E92" s="1" t="str">
        <f>_xlfn.XLOOKUP(Player_List[[#This Row],[ID]], Auction_Log[Player ID], Auction_Log[Sold / unsold], "Not yet")</f>
        <v>Sold</v>
      </c>
      <c r="F92" s="1" t="s">
        <v>204</v>
      </c>
      <c r="G92" s="1" t="s">
        <v>216</v>
      </c>
      <c r="H92" s="1" t="s">
        <v>243</v>
      </c>
      <c r="I92" s="1">
        <v>38</v>
      </c>
      <c r="L92"/>
      <c r="M92"/>
      <c r="N92"/>
      <c r="O92"/>
      <c r="S92"/>
      <c r="T92"/>
      <c r="U92"/>
      <c r="V92"/>
    </row>
    <row r="93" spans="1:22">
      <c r="A93" s="1">
        <v>132</v>
      </c>
      <c r="B93" s="1">
        <v>91</v>
      </c>
      <c r="C93" s="1" t="s">
        <v>131</v>
      </c>
      <c r="D93" s="1" t="s">
        <v>18</v>
      </c>
      <c r="E93" s="1" t="str">
        <f>_xlfn.XLOOKUP(Player_List[[#This Row],[ID]], Auction_Log[Player ID], Auction_Log[Sold / unsold], "Not yet")</f>
        <v>Sold</v>
      </c>
      <c r="F93" s="1" t="s">
        <v>207</v>
      </c>
      <c r="G93" s="1" t="s">
        <v>212</v>
      </c>
      <c r="H93" s="1" t="s">
        <v>242</v>
      </c>
      <c r="I93" s="1">
        <v>22</v>
      </c>
      <c r="S93"/>
      <c r="T93"/>
      <c r="U93"/>
      <c r="V93"/>
    </row>
    <row r="94" spans="1:22">
      <c r="A94" s="1">
        <v>149</v>
      </c>
      <c r="B94" s="1">
        <v>92</v>
      </c>
      <c r="C94" s="1" t="s">
        <v>132</v>
      </c>
      <c r="D94" s="1" t="s">
        <v>18</v>
      </c>
      <c r="E94" s="1" t="str">
        <f>_xlfn.XLOOKUP(Player_List[[#This Row],[ID]], Auction_Log[Player ID], Auction_Log[Sold / unsold], "Not yet")</f>
        <v>Sold</v>
      </c>
      <c r="F94" s="1" t="s">
        <v>207</v>
      </c>
      <c r="G94" s="1" t="s">
        <v>211</v>
      </c>
      <c r="H94" s="1" t="s">
        <v>243</v>
      </c>
      <c r="I94" s="1">
        <v>24</v>
      </c>
      <c r="S94"/>
      <c r="T94"/>
      <c r="U94"/>
      <c r="V94"/>
    </row>
    <row r="95" spans="1:22">
      <c r="A95" s="1">
        <v>133</v>
      </c>
      <c r="B95" s="1">
        <v>93</v>
      </c>
      <c r="C95" s="1" t="s">
        <v>133</v>
      </c>
      <c r="D95" s="1" t="s">
        <v>18</v>
      </c>
      <c r="E95" s="1" t="str">
        <f>_xlfn.XLOOKUP(Player_List[[#This Row],[ID]], Auction_Log[Player ID], Auction_Log[Sold / unsold], "Not yet")</f>
        <v>Sold</v>
      </c>
      <c r="F95" s="1" t="s">
        <v>204</v>
      </c>
      <c r="G95" s="1" t="s">
        <v>218</v>
      </c>
      <c r="H95" s="1" t="s">
        <v>243</v>
      </c>
      <c r="I95" s="1">
        <v>39</v>
      </c>
      <c r="S95"/>
      <c r="T95"/>
      <c r="U95"/>
      <c r="V95"/>
    </row>
    <row r="96" spans="1:22">
      <c r="A96" s="1">
        <v>19</v>
      </c>
      <c r="B96" s="1">
        <v>94</v>
      </c>
      <c r="C96" s="1" t="s">
        <v>134</v>
      </c>
      <c r="D96" s="1" t="s">
        <v>18</v>
      </c>
      <c r="E96" s="1" t="str">
        <f>_xlfn.XLOOKUP(Player_List[[#This Row],[ID]], Auction_Log[Player ID], Auction_Log[Sold / unsold], "Not yet")</f>
        <v>Sold</v>
      </c>
      <c r="F96" s="1" t="s">
        <v>204</v>
      </c>
      <c r="G96" s="1" t="s">
        <v>218</v>
      </c>
      <c r="H96" s="1" t="s">
        <v>242</v>
      </c>
      <c r="I96" s="1">
        <v>34</v>
      </c>
    </row>
    <row r="97" spans="1:9">
      <c r="A97" s="1">
        <v>80</v>
      </c>
      <c r="B97" s="1">
        <v>95</v>
      </c>
      <c r="C97" s="1" t="s">
        <v>135</v>
      </c>
      <c r="D97" s="1" t="s">
        <v>18</v>
      </c>
      <c r="E97" s="1" t="str">
        <f>_xlfn.XLOOKUP(Player_List[[#This Row],[ID]], Auction_Log[Player ID], Auction_Log[Sold / unsold], "Not yet")</f>
        <v>Unsold</v>
      </c>
      <c r="F97" s="1" t="s">
        <v>207</v>
      </c>
      <c r="G97" s="1" t="s">
        <v>211</v>
      </c>
      <c r="H97" s="1" t="s">
        <v>243</v>
      </c>
      <c r="I97" s="1">
        <v>27</v>
      </c>
    </row>
    <row r="98" spans="1:9">
      <c r="A98" s="1">
        <v>20</v>
      </c>
      <c r="B98" s="1">
        <v>96</v>
      </c>
      <c r="C98" s="1" t="s">
        <v>136</v>
      </c>
      <c r="D98" s="1" t="s">
        <v>18</v>
      </c>
      <c r="E98" s="1" t="str">
        <f>_xlfn.XLOOKUP(Player_List[[#This Row],[ID]], Auction_Log[Player ID], Auction_Log[Sold / unsold], "Not yet")</f>
        <v>Unsold</v>
      </c>
      <c r="F98" s="1" t="s">
        <v>205</v>
      </c>
      <c r="G98" s="1" t="s">
        <v>211</v>
      </c>
      <c r="H98" s="1" t="s">
        <v>243</v>
      </c>
      <c r="I98" s="1">
        <v>30</v>
      </c>
    </row>
    <row r="99" spans="1:9">
      <c r="A99" s="1">
        <v>17</v>
      </c>
      <c r="B99" s="1">
        <v>97</v>
      </c>
      <c r="C99" s="1" t="s">
        <v>137</v>
      </c>
      <c r="D99" s="1" t="s">
        <v>18</v>
      </c>
      <c r="E99" s="1" t="str">
        <f>_xlfn.XLOOKUP(Player_List[[#This Row],[ID]], Auction_Log[Player ID], Auction_Log[Sold / unsold], "Not yet")</f>
        <v>Sold</v>
      </c>
      <c r="F99" s="1" t="s">
        <v>204</v>
      </c>
      <c r="G99" s="1" t="s">
        <v>217</v>
      </c>
      <c r="H99" s="1" t="s">
        <v>242</v>
      </c>
      <c r="I99" s="1">
        <v>19</v>
      </c>
    </row>
    <row r="100" spans="1:9">
      <c r="A100" s="1">
        <v>35</v>
      </c>
      <c r="B100" s="1">
        <v>98</v>
      </c>
      <c r="C100" s="1" t="s">
        <v>138</v>
      </c>
      <c r="D100" s="1" t="s">
        <v>18</v>
      </c>
      <c r="E100" s="1" t="str">
        <f>_xlfn.XLOOKUP(Player_List[[#This Row],[ID]], Auction_Log[Player ID], Auction_Log[Sold / unsold], "Not yet")</f>
        <v>Sold</v>
      </c>
      <c r="F100" s="1" t="s">
        <v>207</v>
      </c>
      <c r="G100" s="1" t="s">
        <v>214</v>
      </c>
      <c r="H100" s="1" t="s">
        <v>243</v>
      </c>
      <c r="I100" s="1">
        <v>18</v>
      </c>
    </row>
    <row r="101" spans="1:9">
      <c r="A101" s="1">
        <v>152</v>
      </c>
      <c r="B101" s="1">
        <v>99</v>
      </c>
      <c r="C101" s="1" t="s">
        <v>139</v>
      </c>
      <c r="D101" s="1" t="s">
        <v>18</v>
      </c>
      <c r="E101" s="1" t="str">
        <f>_xlfn.XLOOKUP(Player_List[[#This Row],[ID]], Auction_Log[Player ID], Auction_Log[Sold / unsold], "Not yet")</f>
        <v>Sold</v>
      </c>
      <c r="F101" s="1" t="s">
        <v>207</v>
      </c>
      <c r="G101" s="1" t="s">
        <v>211</v>
      </c>
      <c r="H101" s="1" t="s">
        <v>243</v>
      </c>
      <c r="I101" s="1">
        <v>31</v>
      </c>
    </row>
    <row r="102" spans="1:9">
      <c r="A102" s="1">
        <v>39</v>
      </c>
      <c r="B102" s="1">
        <v>100</v>
      </c>
      <c r="C102" s="1" t="s">
        <v>140</v>
      </c>
      <c r="D102" s="1" t="s">
        <v>18</v>
      </c>
      <c r="E102" s="1" t="str">
        <f>_xlfn.XLOOKUP(Player_List[[#This Row],[ID]], Auction_Log[Player ID], Auction_Log[Sold / unsold], "Not yet")</f>
        <v>Sold</v>
      </c>
      <c r="F102" s="1" t="s">
        <v>204</v>
      </c>
      <c r="G102" s="1" t="s">
        <v>219</v>
      </c>
      <c r="H102" s="1" t="s">
        <v>242</v>
      </c>
      <c r="I102" s="1">
        <v>29</v>
      </c>
    </row>
    <row r="103" spans="1:9">
      <c r="A103" s="1">
        <v>48</v>
      </c>
      <c r="B103" s="1">
        <v>101</v>
      </c>
      <c r="C103" s="1" t="s">
        <v>141</v>
      </c>
      <c r="D103" s="1" t="s">
        <v>18</v>
      </c>
      <c r="E103" s="1" t="str">
        <f>_xlfn.XLOOKUP(Player_List[[#This Row],[ID]], Auction_Log[Player ID], Auction_Log[Sold / unsold], "Not yet")</f>
        <v>Sold</v>
      </c>
      <c r="F103" s="1" t="s">
        <v>204</v>
      </c>
      <c r="G103" s="1" t="s">
        <v>216</v>
      </c>
      <c r="H103" s="1" t="s">
        <v>243</v>
      </c>
      <c r="I103" s="1">
        <v>32</v>
      </c>
    </row>
    <row r="104" spans="1:9">
      <c r="A104" s="1">
        <v>101</v>
      </c>
      <c r="B104" s="1">
        <v>102</v>
      </c>
      <c r="C104" s="1" t="s">
        <v>142</v>
      </c>
      <c r="D104" s="1" t="s">
        <v>18</v>
      </c>
      <c r="E104" s="1" t="str">
        <f>_xlfn.XLOOKUP(Player_List[[#This Row],[ID]], Auction_Log[Player ID], Auction_Log[Sold / unsold], "Not yet")</f>
        <v>Sold</v>
      </c>
      <c r="F104" s="1" t="s">
        <v>207</v>
      </c>
      <c r="G104" s="1" t="s">
        <v>213</v>
      </c>
      <c r="H104" s="1" t="s">
        <v>243</v>
      </c>
      <c r="I104" s="1">
        <v>33</v>
      </c>
    </row>
    <row r="105" spans="1:9">
      <c r="A105" s="1">
        <v>106</v>
      </c>
      <c r="B105" s="1">
        <v>103</v>
      </c>
      <c r="C105" s="1" t="s">
        <v>143</v>
      </c>
      <c r="D105" s="1" t="s">
        <v>18</v>
      </c>
      <c r="E105" s="1" t="str">
        <f>_xlfn.XLOOKUP(Player_List[[#This Row],[ID]], Auction_Log[Player ID], Auction_Log[Sold / unsold], "Not yet")</f>
        <v>Sold</v>
      </c>
      <c r="F105" s="1" t="s">
        <v>205</v>
      </c>
      <c r="G105" s="1" t="s">
        <v>213</v>
      </c>
      <c r="H105" s="1" t="s">
        <v>242</v>
      </c>
      <c r="I105" s="1">
        <v>36</v>
      </c>
    </row>
    <row r="106" spans="1:9">
      <c r="A106" s="1">
        <v>61</v>
      </c>
      <c r="B106" s="1">
        <v>104</v>
      </c>
      <c r="C106" s="1" t="s">
        <v>144</v>
      </c>
      <c r="D106" s="1" t="s">
        <v>18</v>
      </c>
      <c r="E106" s="1" t="str">
        <f>_xlfn.XLOOKUP(Player_List[[#This Row],[ID]], Auction_Log[Player ID], Auction_Log[Sold / unsold], "Not yet")</f>
        <v>Unsold</v>
      </c>
      <c r="F106" s="1" t="s">
        <v>204</v>
      </c>
      <c r="G106" s="1" t="s">
        <v>216</v>
      </c>
      <c r="H106" s="1" t="s">
        <v>243</v>
      </c>
      <c r="I106" s="1">
        <v>40</v>
      </c>
    </row>
    <row r="107" spans="1:9">
      <c r="A107" s="1">
        <v>28</v>
      </c>
      <c r="B107" s="1">
        <v>105</v>
      </c>
      <c r="C107" s="1" t="s">
        <v>145</v>
      </c>
      <c r="D107" s="1" t="s">
        <v>18</v>
      </c>
      <c r="E107" s="1" t="str">
        <f>_xlfn.XLOOKUP(Player_List[[#This Row],[ID]], Auction_Log[Player ID], Auction_Log[Sold / unsold], "Not yet")</f>
        <v>Sold</v>
      </c>
      <c r="F107" s="1" t="s">
        <v>204</v>
      </c>
      <c r="G107" s="1" t="s">
        <v>217</v>
      </c>
      <c r="H107" s="1" t="s">
        <v>243</v>
      </c>
      <c r="I107" s="1">
        <v>28</v>
      </c>
    </row>
    <row r="108" spans="1:9">
      <c r="A108" s="1">
        <v>110</v>
      </c>
      <c r="B108" s="1">
        <v>106</v>
      </c>
      <c r="C108" s="1" t="s">
        <v>146</v>
      </c>
      <c r="D108" s="1" t="s">
        <v>18</v>
      </c>
      <c r="E108" s="1" t="str">
        <f>_xlfn.XLOOKUP(Player_List[[#This Row],[ID]], Auction_Log[Player ID], Auction_Log[Sold / unsold], "Not yet")</f>
        <v>Sold</v>
      </c>
      <c r="F108" s="1" t="s">
        <v>204</v>
      </c>
      <c r="G108" s="1" t="s">
        <v>216</v>
      </c>
      <c r="H108" s="1" t="s">
        <v>242</v>
      </c>
      <c r="I108" s="1">
        <v>24</v>
      </c>
    </row>
    <row r="109" spans="1:9">
      <c r="A109" s="1">
        <v>96</v>
      </c>
      <c r="B109" s="1">
        <v>107</v>
      </c>
      <c r="C109" s="1" t="s">
        <v>147</v>
      </c>
      <c r="D109" s="1" t="s">
        <v>18</v>
      </c>
      <c r="E109" s="1" t="str">
        <f>_xlfn.XLOOKUP(Player_List[[#This Row],[ID]], Auction_Log[Player ID], Auction_Log[Sold / unsold], "Not yet")</f>
        <v>Sold</v>
      </c>
      <c r="F109" s="1" t="s">
        <v>204</v>
      </c>
      <c r="G109" s="1" t="s">
        <v>217</v>
      </c>
      <c r="H109" s="1" t="s">
        <v>243</v>
      </c>
      <c r="I109" s="1">
        <v>29</v>
      </c>
    </row>
    <row r="110" spans="1:9">
      <c r="A110" s="1">
        <v>112</v>
      </c>
      <c r="B110" s="1">
        <v>108</v>
      </c>
      <c r="C110" s="1" t="s">
        <v>148</v>
      </c>
      <c r="D110" s="1" t="s">
        <v>18</v>
      </c>
      <c r="E110" s="1" t="str">
        <f>_xlfn.XLOOKUP(Player_List[[#This Row],[ID]], Auction_Log[Player ID], Auction_Log[Sold / unsold], "Not yet")</f>
        <v>Unsold</v>
      </c>
      <c r="F110" s="1" t="s">
        <v>205</v>
      </c>
      <c r="G110" s="1" t="s">
        <v>213</v>
      </c>
      <c r="H110" s="1" t="s">
        <v>243</v>
      </c>
      <c r="I110" s="1">
        <v>34</v>
      </c>
    </row>
    <row r="111" spans="1:9">
      <c r="A111" s="1">
        <v>34</v>
      </c>
      <c r="B111" s="1">
        <v>109</v>
      </c>
      <c r="C111" s="1" t="s">
        <v>149</v>
      </c>
      <c r="D111" s="1" t="s">
        <v>18</v>
      </c>
      <c r="E111" s="1" t="str">
        <f>_xlfn.XLOOKUP(Player_List[[#This Row],[ID]], Auction_Log[Player ID], Auction_Log[Sold / unsold], "Not yet")</f>
        <v>Sold</v>
      </c>
      <c r="F111" s="1" t="s">
        <v>207</v>
      </c>
      <c r="G111" s="1" t="s">
        <v>214</v>
      </c>
      <c r="H111" s="1" t="s">
        <v>242</v>
      </c>
      <c r="I111" s="1">
        <v>40</v>
      </c>
    </row>
    <row r="112" spans="1:9">
      <c r="A112" s="1">
        <v>41</v>
      </c>
      <c r="B112" s="1">
        <v>110</v>
      </c>
      <c r="C112" s="1" t="s">
        <v>150</v>
      </c>
      <c r="D112" s="1" t="s">
        <v>18</v>
      </c>
      <c r="E112" s="1" t="str">
        <f>_xlfn.XLOOKUP(Player_List[[#This Row],[ID]], Auction_Log[Player ID], Auction_Log[Sold / unsold], "Not yet")</f>
        <v>Sold</v>
      </c>
      <c r="F112" s="1" t="s">
        <v>207</v>
      </c>
      <c r="G112" s="1" t="s">
        <v>211</v>
      </c>
      <c r="H112" s="1" t="s">
        <v>243</v>
      </c>
      <c r="I112" s="1">
        <v>29</v>
      </c>
    </row>
    <row r="113" spans="1:9">
      <c r="A113" s="1">
        <v>6</v>
      </c>
      <c r="B113" s="1">
        <v>111</v>
      </c>
      <c r="C113" s="1" t="s">
        <v>151</v>
      </c>
      <c r="D113" s="1" t="s">
        <v>18</v>
      </c>
      <c r="E113" s="1" t="str">
        <f>_xlfn.XLOOKUP(Player_List[[#This Row],[ID]], Auction_Log[Player ID], Auction_Log[Sold / unsold], "Not yet")</f>
        <v>Unsold</v>
      </c>
      <c r="F113" s="1" t="s">
        <v>204</v>
      </c>
      <c r="G113" s="1" t="s">
        <v>215</v>
      </c>
      <c r="H113" s="1" t="s">
        <v>243</v>
      </c>
      <c r="I113" s="1">
        <v>32</v>
      </c>
    </row>
    <row r="114" spans="1:9">
      <c r="A114" s="1">
        <v>79</v>
      </c>
      <c r="B114" s="1">
        <v>112</v>
      </c>
      <c r="C114" s="1" t="s">
        <v>152</v>
      </c>
      <c r="D114" s="1" t="s">
        <v>18</v>
      </c>
      <c r="E114" s="1" t="str">
        <f>_xlfn.XLOOKUP(Player_List[[#This Row],[ID]], Auction_Log[Player ID], Auction_Log[Sold / unsold], "Not yet")</f>
        <v>Sold</v>
      </c>
      <c r="F114" s="1" t="s">
        <v>204</v>
      </c>
      <c r="G114" s="1" t="s">
        <v>218</v>
      </c>
      <c r="H114" s="1" t="s">
        <v>242</v>
      </c>
      <c r="I114" s="1">
        <v>28</v>
      </c>
    </row>
    <row r="115" spans="1:9">
      <c r="A115" s="1">
        <v>67</v>
      </c>
      <c r="B115" s="1">
        <v>113</v>
      </c>
      <c r="C115" s="1" t="s">
        <v>153</v>
      </c>
      <c r="D115" s="1" t="s">
        <v>18</v>
      </c>
      <c r="E115" s="1" t="str">
        <f>_xlfn.XLOOKUP(Player_List[[#This Row],[ID]], Auction_Log[Player ID], Auction_Log[Sold / unsold], "Not yet")</f>
        <v>Sold</v>
      </c>
      <c r="F115" s="1" t="s">
        <v>207</v>
      </c>
      <c r="G115" s="1" t="s">
        <v>212</v>
      </c>
      <c r="H115" s="1" t="s">
        <v>243</v>
      </c>
      <c r="I115" s="1">
        <v>19</v>
      </c>
    </row>
    <row r="116" spans="1:9">
      <c r="A116" s="1">
        <v>93</v>
      </c>
      <c r="B116" s="1">
        <v>114</v>
      </c>
      <c r="C116" s="1" t="s">
        <v>154</v>
      </c>
      <c r="D116" s="1" t="s">
        <v>18</v>
      </c>
      <c r="E116" s="1" t="str">
        <f>_xlfn.XLOOKUP(Player_List[[#This Row],[ID]], Auction_Log[Player ID], Auction_Log[Sold / unsold], "Not yet")</f>
        <v>Sold</v>
      </c>
      <c r="F116" s="1" t="s">
        <v>204</v>
      </c>
      <c r="G116" s="1" t="s">
        <v>219</v>
      </c>
      <c r="H116" s="1" t="s">
        <v>243</v>
      </c>
      <c r="I116" s="1">
        <v>19</v>
      </c>
    </row>
    <row r="117" spans="1:9">
      <c r="A117" s="1">
        <v>138</v>
      </c>
      <c r="B117" s="1">
        <v>115</v>
      </c>
      <c r="C117" s="1" t="s">
        <v>155</v>
      </c>
      <c r="D117" s="1" t="s">
        <v>18</v>
      </c>
      <c r="E117" s="1" t="str">
        <f>_xlfn.XLOOKUP(Player_List[[#This Row],[ID]], Auction_Log[Player ID], Auction_Log[Sold / unsold], "Not yet")</f>
        <v>Sold</v>
      </c>
      <c r="F117" s="1" t="s">
        <v>207</v>
      </c>
      <c r="G117" s="1" t="s">
        <v>214</v>
      </c>
      <c r="H117" s="1" t="s">
        <v>242</v>
      </c>
      <c r="I117" s="1">
        <v>35</v>
      </c>
    </row>
    <row r="118" spans="1:9">
      <c r="A118" s="1">
        <v>105</v>
      </c>
      <c r="B118" s="1">
        <v>116</v>
      </c>
      <c r="C118" s="1" t="s">
        <v>156</v>
      </c>
      <c r="D118" s="1" t="s">
        <v>18</v>
      </c>
      <c r="E118" s="1" t="str">
        <f>_xlfn.XLOOKUP(Player_List[[#This Row],[ID]], Auction_Log[Player ID], Auction_Log[Sold / unsold], "Not yet")</f>
        <v>Unsold</v>
      </c>
      <c r="F118" s="1" t="s">
        <v>205</v>
      </c>
      <c r="G118" s="1" t="s">
        <v>214</v>
      </c>
      <c r="H118" s="1" t="s">
        <v>243</v>
      </c>
      <c r="I118" s="1">
        <v>30</v>
      </c>
    </row>
    <row r="119" spans="1:9">
      <c r="A119" s="1">
        <v>145</v>
      </c>
      <c r="B119" s="1">
        <v>117</v>
      </c>
      <c r="C119" s="1" t="s">
        <v>157</v>
      </c>
      <c r="D119" s="1" t="s">
        <v>18</v>
      </c>
      <c r="E119" s="1" t="str">
        <f>_xlfn.XLOOKUP(Player_List[[#This Row],[ID]], Auction_Log[Player ID], Auction_Log[Sold / unsold], "Not yet")</f>
        <v>Sold</v>
      </c>
      <c r="F119" s="1" t="s">
        <v>207</v>
      </c>
      <c r="G119" s="1" t="s">
        <v>211</v>
      </c>
      <c r="H119" s="1" t="s">
        <v>243</v>
      </c>
      <c r="I119" s="1">
        <v>39</v>
      </c>
    </row>
    <row r="120" spans="1:9">
      <c r="A120" s="1">
        <v>148</v>
      </c>
      <c r="B120" s="1">
        <v>118</v>
      </c>
      <c r="C120" s="1" t="s">
        <v>158</v>
      </c>
      <c r="D120" s="1" t="s">
        <v>18</v>
      </c>
      <c r="E120" s="1" t="str">
        <f>_xlfn.XLOOKUP(Player_List[[#This Row],[ID]], Auction_Log[Player ID], Auction_Log[Sold / unsold], "Not yet")</f>
        <v>Sold</v>
      </c>
      <c r="F120" s="1" t="s">
        <v>207</v>
      </c>
      <c r="G120" s="1" t="s">
        <v>213</v>
      </c>
      <c r="H120" s="1" t="s">
        <v>242</v>
      </c>
      <c r="I120" s="1">
        <v>20</v>
      </c>
    </row>
    <row r="121" spans="1:9">
      <c r="A121" s="1">
        <v>7</v>
      </c>
      <c r="B121" s="1">
        <v>119</v>
      </c>
      <c r="C121" s="1" t="s">
        <v>159</v>
      </c>
      <c r="D121" s="1" t="s">
        <v>18</v>
      </c>
      <c r="E121" s="1" t="str">
        <f>_xlfn.XLOOKUP(Player_List[[#This Row],[ID]], Auction_Log[Player ID], Auction_Log[Sold / unsold], "Not yet")</f>
        <v>Sold</v>
      </c>
      <c r="F121" s="1" t="s">
        <v>207</v>
      </c>
      <c r="G121" s="1" t="s">
        <v>214</v>
      </c>
      <c r="H121" s="1" t="s">
        <v>243</v>
      </c>
      <c r="I121" s="1">
        <v>29</v>
      </c>
    </row>
    <row r="122" spans="1:9">
      <c r="A122" s="1">
        <v>65</v>
      </c>
      <c r="B122" s="1">
        <v>120</v>
      </c>
      <c r="C122" s="1" t="s">
        <v>160</v>
      </c>
      <c r="D122" s="1" t="s">
        <v>18</v>
      </c>
      <c r="E122" s="1" t="str">
        <f>_xlfn.XLOOKUP(Player_List[[#This Row],[ID]], Auction_Log[Player ID], Auction_Log[Sold / unsold], "Not yet")</f>
        <v>Sold</v>
      </c>
      <c r="F122" s="1" t="s">
        <v>207</v>
      </c>
      <c r="G122" s="1" t="s">
        <v>212</v>
      </c>
      <c r="H122" s="1" t="s">
        <v>243</v>
      </c>
      <c r="I122" s="1">
        <v>24</v>
      </c>
    </row>
    <row r="123" spans="1:9">
      <c r="A123" s="1">
        <v>117</v>
      </c>
      <c r="B123" s="1">
        <v>121</v>
      </c>
      <c r="C123" s="1" t="s">
        <v>161</v>
      </c>
      <c r="D123" s="1" t="s">
        <v>18</v>
      </c>
      <c r="E123" s="1" t="str">
        <f>_xlfn.XLOOKUP(Player_List[[#This Row],[ID]], Auction_Log[Player ID], Auction_Log[Sold / unsold], "Not yet")</f>
        <v>Sold</v>
      </c>
      <c r="F123" s="1" t="s">
        <v>207</v>
      </c>
      <c r="G123" s="1" t="s">
        <v>211</v>
      </c>
      <c r="H123" s="1" t="s">
        <v>242</v>
      </c>
      <c r="I123" s="1">
        <v>25</v>
      </c>
    </row>
    <row r="124" spans="1:9">
      <c r="A124" s="1">
        <v>32</v>
      </c>
      <c r="B124" s="1">
        <v>122</v>
      </c>
      <c r="C124" s="1" t="s">
        <v>162</v>
      </c>
      <c r="D124" s="1" t="s">
        <v>18</v>
      </c>
      <c r="E124" s="1" t="str">
        <f>_xlfn.XLOOKUP(Player_List[[#This Row],[ID]], Auction_Log[Player ID], Auction_Log[Sold / unsold], "Not yet")</f>
        <v>Sold</v>
      </c>
      <c r="F124" s="1" t="s">
        <v>207</v>
      </c>
      <c r="G124" s="1" t="s">
        <v>213</v>
      </c>
      <c r="H124" s="1" t="s">
        <v>243</v>
      </c>
      <c r="I124" s="1">
        <v>40</v>
      </c>
    </row>
    <row r="125" spans="1:9">
      <c r="A125" s="1">
        <v>53</v>
      </c>
      <c r="B125" s="1">
        <v>123</v>
      </c>
      <c r="C125" s="1" t="s">
        <v>163</v>
      </c>
      <c r="D125" s="1" t="s">
        <v>19</v>
      </c>
      <c r="E125" s="1" t="str">
        <f>_xlfn.XLOOKUP(Player_List[[#This Row],[ID]], Auction_Log[Player ID], Auction_Log[Sold / unsold], "Not yet")</f>
        <v>Sold</v>
      </c>
      <c r="F125" s="1" t="s">
        <v>204</v>
      </c>
      <c r="G125" s="1" t="s">
        <v>215</v>
      </c>
      <c r="H125" s="1" t="s">
        <v>243</v>
      </c>
      <c r="I125" s="1">
        <v>29</v>
      </c>
    </row>
    <row r="126" spans="1:9">
      <c r="A126" s="1">
        <v>109</v>
      </c>
      <c r="B126" s="1">
        <v>124</v>
      </c>
      <c r="C126" s="1" t="s">
        <v>164</v>
      </c>
      <c r="D126" s="1" t="s">
        <v>19</v>
      </c>
      <c r="E126" s="1" t="str">
        <f>_xlfn.XLOOKUP(Player_List[[#This Row],[ID]], Auction_Log[Player ID], Auction_Log[Sold / unsold], "Not yet")</f>
        <v>Unsold</v>
      </c>
      <c r="F126" s="1" t="s">
        <v>207</v>
      </c>
      <c r="G126" s="1" t="s">
        <v>212</v>
      </c>
      <c r="H126" s="1" t="s">
        <v>242</v>
      </c>
      <c r="I126" s="1">
        <v>29</v>
      </c>
    </row>
    <row r="127" spans="1:9">
      <c r="A127" s="1">
        <v>25</v>
      </c>
      <c r="B127" s="1">
        <v>125</v>
      </c>
      <c r="C127" s="1" t="s">
        <v>165</v>
      </c>
      <c r="D127" s="1" t="s">
        <v>19</v>
      </c>
      <c r="E127" s="1" t="str">
        <f>_xlfn.XLOOKUP(Player_List[[#This Row],[ID]], Auction_Log[Player ID], Auction_Log[Sold / unsold], "Not yet")</f>
        <v>Sold</v>
      </c>
      <c r="F127" s="1" t="s">
        <v>204</v>
      </c>
      <c r="G127" s="1" t="s">
        <v>218</v>
      </c>
      <c r="H127" s="1" t="s">
        <v>243</v>
      </c>
      <c r="I127" s="1">
        <v>24</v>
      </c>
    </row>
    <row r="128" spans="1:9">
      <c r="A128" s="1">
        <v>147</v>
      </c>
      <c r="B128" s="1">
        <v>126</v>
      </c>
      <c r="C128" s="1" t="s">
        <v>166</v>
      </c>
      <c r="D128" s="1" t="s">
        <v>19</v>
      </c>
      <c r="E128" s="1" t="str">
        <f>_xlfn.XLOOKUP(Player_List[[#This Row],[ID]], Auction_Log[Player ID], Auction_Log[Sold / unsold], "Not yet")</f>
        <v>Unsold</v>
      </c>
      <c r="F128" s="1" t="s">
        <v>207</v>
      </c>
      <c r="G128" s="1" t="s">
        <v>214</v>
      </c>
      <c r="H128" s="1" t="s">
        <v>243</v>
      </c>
      <c r="I128" s="1">
        <v>30</v>
      </c>
    </row>
    <row r="129" spans="1:9">
      <c r="A129" s="1">
        <v>36</v>
      </c>
      <c r="B129" s="1">
        <v>127</v>
      </c>
      <c r="C129" s="1" t="s">
        <v>167</v>
      </c>
      <c r="D129" s="1" t="s">
        <v>19</v>
      </c>
      <c r="E129" s="1" t="str">
        <f>_xlfn.XLOOKUP(Player_List[[#This Row],[ID]], Auction_Log[Player ID], Auction_Log[Sold / unsold], "Not yet")</f>
        <v>Sold</v>
      </c>
      <c r="F129" s="1" t="s">
        <v>204</v>
      </c>
      <c r="G129" s="1" t="s">
        <v>219</v>
      </c>
      <c r="H129" s="1" t="s">
        <v>242</v>
      </c>
      <c r="I129" s="1">
        <v>20</v>
      </c>
    </row>
    <row r="130" spans="1:9">
      <c r="A130" s="1">
        <v>153</v>
      </c>
      <c r="B130" s="1">
        <v>128</v>
      </c>
      <c r="C130" s="1" t="s">
        <v>168</v>
      </c>
      <c r="D130" s="1" t="s">
        <v>19</v>
      </c>
      <c r="E130" s="1" t="str">
        <f>_xlfn.XLOOKUP(Player_List[[#This Row],[ID]], Auction_Log[Player ID], Auction_Log[Sold / unsold], "Not yet")</f>
        <v>Sold</v>
      </c>
      <c r="F130" s="1" t="s">
        <v>207</v>
      </c>
      <c r="G130" s="1" t="s">
        <v>212</v>
      </c>
      <c r="H130" s="1" t="s">
        <v>243</v>
      </c>
      <c r="I130" s="1">
        <v>19</v>
      </c>
    </row>
    <row r="131" spans="1:9">
      <c r="A131" s="1">
        <v>55</v>
      </c>
      <c r="B131" s="1">
        <v>129</v>
      </c>
      <c r="C131" s="1" t="s">
        <v>169</v>
      </c>
      <c r="D131" s="1" t="s">
        <v>19</v>
      </c>
      <c r="E131" s="1" t="str">
        <f>_xlfn.XLOOKUP(Player_List[[#This Row],[ID]], Auction_Log[Player ID], Auction_Log[Sold / unsold], "Not yet")</f>
        <v>Sold</v>
      </c>
      <c r="F131" s="1" t="s">
        <v>204</v>
      </c>
      <c r="G131" s="1" t="s">
        <v>215</v>
      </c>
      <c r="H131" s="1" t="s">
        <v>243</v>
      </c>
      <c r="I131" s="1">
        <v>33</v>
      </c>
    </row>
    <row r="132" spans="1:9">
      <c r="A132" s="1">
        <v>108</v>
      </c>
      <c r="B132" s="1">
        <v>130</v>
      </c>
      <c r="C132" s="1" t="s">
        <v>170</v>
      </c>
      <c r="D132" s="1" t="s">
        <v>19</v>
      </c>
      <c r="E132" s="1" t="str">
        <f>_xlfn.XLOOKUP(Player_List[[#This Row],[ID]], Auction_Log[Player ID], Auction_Log[Sold / unsold], "Not yet")</f>
        <v>Sold</v>
      </c>
      <c r="F132" s="1" t="s">
        <v>204</v>
      </c>
      <c r="G132" s="1" t="s">
        <v>218</v>
      </c>
      <c r="H132" s="1" t="s">
        <v>242</v>
      </c>
      <c r="I132" s="1">
        <v>36</v>
      </c>
    </row>
    <row r="133" spans="1:9">
      <c r="A133" s="1">
        <v>151</v>
      </c>
      <c r="B133" s="1">
        <v>131</v>
      </c>
      <c r="C133" s="1" t="s">
        <v>171</v>
      </c>
      <c r="D133" s="1" t="s">
        <v>19</v>
      </c>
      <c r="E133" s="1" t="str">
        <f>_xlfn.XLOOKUP(Player_List[[#This Row],[ID]], Auction_Log[Player ID], Auction_Log[Sold / unsold], "Not yet")</f>
        <v>Unsold</v>
      </c>
      <c r="F133" s="1" t="s">
        <v>205</v>
      </c>
      <c r="G133" s="1" t="s">
        <v>214</v>
      </c>
      <c r="H133" s="1" t="s">
        <v>243</v>
      </c>
      <c r="I133" s="1">
        <v>25</v>
      </c>
    </row>
    <row r="134" spans="1:9">
      <c r="A134" s="1">
        <v>124</v>
      </c>
      <c r="B134" s="1">
        <v>132</v>
      </c>
      <c r="C134" s="1" t="s">
        <v>172</v>
      </c>
      <c r="D134" s="1" t="s">
        <v>19</v>
      </c>
      <c r="E134" s="1" t="str">
        <f>_xlfn.XLOOKUP(Player_List[[#This Row],[ID]], Auction_Log[Player ID], Auction_Log[Sold / unsold], "Not yet")</f>
        <v>Sold</v>
      </c>
      <c r="F134" s="1" t="s">
        <v>207</v>
      </c>
      <c r="G134" s="1" t="s">
        <v>211</v>
      </c>
      <c r="H134" s="1" t="s">
        <v>243</v>
      </c>
      <c r="I134" s="1">
        <v>29</v>
      </c>
    </row>
    <row r="135" spans="1:9">
      <c r="A135" s="1">
        <v>97</v>
      </c>
      <c r="B135" s="1">
        <v>133</v>
      </c>
      <c r="C135" s="1" t="s">
        <v>173</v>
      </c>
      <c r="D135" s="1" t="s">
        <v>19</v>
      </c>
      <c r="E135" s="1" t="str">
        <f>_xlfn.XLOOKUP(Player_List[[#This Row],[ID]], Auction_Log[Player ID], Auction_Log[Sold / unsold], "Not yet")</f>
        <v>Sold</v>
      </c>
      <c r="F135" s="1" t="s">
        <v>204</v>
      </c>
      <c r="G135" s="1" t="s">
        <v>217</v>
      </c>
      <c r="H135" s="1" t="s">
        <v>242</v>
      </c>
      <c r="I135" s="1">
        <v>27</v>
      </c>
    </row>
    <row r="136" spans="1:9">
      <c r="A136" s="1">
        <v>46</v>
      </c>
      <c r="B136" s="1">
        <v>134</v>
      </c>
      <c r="C136" s="1" t="s">
        <v>174</v>
      </c>
      <c r="D136" s="1" t="s">
        <v>19</v>
      </c>
      <c r="E136" s="1" t="str">
        <f>_xlfn.XLOOKUP(Player_List[[#This Row],[ID]], Auction_Log[Player ID], Auction_Log[Sold / unsold], "Not yet")</f>
        <v>Sold</v>
      </c>
      <c r="F136" s="1" t="s">
        <v>207</v>
      </c>
      <c r="G136" s="1" t="s">
        <v>211</v>
      </c>
      <c r="H136" s="1" t="s">
        <v>243</v>
      </c>
      <c r="I136" s="1">
        <v>20</v>
      </c>
    </row>
    <row r="137" spans="1:9">
      <c r="A137" s="1">
        <v>125</v>
      </c>
      <c r="B137" s="1">
        <v>135</v>
      </c>
      <c r="C137" s="1" t="s">
        <v>175</v>
      </c>
      <c r="D137" s="1" t="s">
        <v>19</v>
      </c>
      <c r="E137" s="1" t="str">
        <f>_xlfn.XLOOKUP(Player_List[[#This Row],[ID]], Auction_Log[Player ID], Auction_Log[Sold / unsold], "Not yet")</f>
        <v>Unsold</v>
      </c>
      <c r="F137" s="1" t="s">
        <v>204</v>
      </c>
      <c r="G137" s="1" t="s">
        <v>219</v>
      </c>
      <c r="H137" s="1" t="s">
        <v>243</v>
      </c>
      <c r="I137" s="1">
        <v>19</v>
      </c>
    </row>
    <row r="138" spans="1:9">
      <c r="A138" s="1">
        <v>60</v>
      </c>
      <c r="B138" s="1">
        <v>136</v>
      </c>
      <c r="C138" s="1" t="s">
        <v>176</v>
      </c>
      <c r="D138" s="1" t="s">
        <v>19</v>
      </c>
      <c r="E138" s="1" t="str">
        <f>_xlfn.XLOOKUP(Player_List[[#This Row],[ID]], Auction_Log[Player ID], Auction_Log[Sold / unsold], "Not yet")</f>
        <v>Unsold</v>
      </c>
      <c r="F138" s="1" t="s">
        <v>205</v>
      </c>
      <c r="G138" s="1" t="s">
        <v>214</v>
      </c>
      <c r="H138" s="1" t="s">
        <v>242</v>
      </c>
      <c r="I138" s="1">
        <v>37</v>
      </c>
    </row>
    <row r="139" spans="1:9">
      <c r="A139" s="1">
        <v>103</v>
      </c>
      <c r="B139" s="1">
        <v>137</v>
      </c>
      <c r="C139" s="1" t="s">
        <v>177</v>
      </c>
      <c r="D139" s="1" t="s">
        <v>19</v>
      </c>
      <c r="E139" s="1" t="str">
        <f>_xlfn.XLOOKUP(Player_List[[#This Row],[ID]], Auction_Log[Player ID], Auction_Log[Sold / unsold], "Not yet")</f>
        <v>Sold</v>
      </c>
      <c r="F139" s="1" t="s">
        <v>207</v>
      </c>
      <c r="G139" s="1" t="s">
        <v>214</v>
      </c>
      <c r="H139" s="1" t="s">
        <v>243</v>
      </c>
      <c r="I139" s="1">
        <v>27</v>
      </c>
    </row>
    <row r="140" spans="1:9">
      <c r="A140" s="1">
        <v>8</v>
      </c>
      <c r="B140" s="1">
        <v>138</v>
      </c>
      <c r="C140" s="1" t="s">
        <v>178</v>
      </c>
      <c r="D140" s="1" t="s">
        <v>19</v>
      </c>
      <c r="E140" s="1" t="str">
        <f>_xlfn.XLOOKUP(Player_List[[#This Row],[ID]], Auction_Log[Player ID], Auction_Log[Sold / unsold], "Not yet")</f>
        <v>Sold</v>
      </c>
      <c r="F140" s="1" t="s">
        <v>207</v>
      </c>
      <c r="G140" s="1" t="s">
        <v>211</v>
      </c>
      <c r="H140" s="1" t="s">
        <v>243</v>
      </c>
      <c r="I140" s="1">
        <v>19</v>
      </c>
    </row>
    <row r="141" spans="1:9">
      <c r="A141" s="1">
        <v>142</v>
      </c>
      <c r="B141" s="1">
        <v>139</v>
      </c>
      <c r="C141" s="1" t="s">
        <v>179</v>
      </c>
      <c r="D141" s="1" t="s">
        <v>19</v>
      </c>
      <c r="E141" s="1" t="str">
        <f>_xlfn.XLOOKUP(Player_List[[#This Row],[ID]], Auction_Log[Player ID], Auction_Log[Sold / unsold], "Not yet")</f>
        <v>Unsold</v>
      </c>
      <c r="F141" s="1" t="s">
        <v>207</v>
      </c>
      <c r="G141" s="1" t="s">
        <v>213</v>
      </c>
      <c r="H141" s="1" t="s">
        <v>242</v>
      </c>
      <c r="I141" s="1">
        <v>38</v>
      </c>
    </row>
    <row r="142" spans="1:9">
      <c r="A142" s="1">
        <v>113</v>
      </c>
      <c r="B142" s="1">
        <v>140</v>
      </c>
      <c r="C142" s="1" t="s">
        <v>180</v>
      </c>
      <c r="D142" s="1" t="s">
        <v>19</v>
      </c>
      <c r="E142" s="1" t="str">
        <f>_xlfn.XLOOKUP(Player_List[[#This Row],[ID]], Auction_Log[Player ID], Auction_Log[Sold / unsold], "Not yet")</f>
        <v>Sold</v>
      </c>
      <c r="F142" s="1" t="s">
        <v>204</v>
      </c>
      <c r="G142" s="1" t="s">
        <v>216</v>
      </c>
      <c r="H142" s="1" t="s">
        <v>243</v>
      </c>
      <c r="I142" s="1">
        <v>19</v>
      </c>
    </row>
    <row r="143" spans="1:9">
      <c r="A143" s="1">
        <v>64</v>
      </c>
      <c r="B143" s="1">
        <v>141</v>
      </c>
      <c r="C143" s="1" t="s">
        <v>181</v>
      </c>
      <c r="D143" s="1" t="s">
        <v>19</v>
      </c>
      <c r="E143" s="1" t="str">
        <f>_xlfn.XLOOKUP(Player_List[[#This Row],[ID]], Auction_Log[Player ID], Auction_Log[Sold / unsold], "Not yet")</f>
        <v>Sold</v>
      </c>
      <c r="F143" s="1" t="s">
        <v>207</v>
      </c>
      <c r="G143" s="1" t="s">
        <v>211</v>
      </c>
      <c r="H143" s="1" t="s">
        <v>243</v>
      </c>
      <c r="I143" s="1">
        <v>27</v>
      </c>
    </row>
    <row r="144" spans="1:9">
      <c r="A144" s="1">
        <v>33</v>
      </c>
      <c r="B144" s="1">
        <v>142</v>
      </c>
      <c r="C144" s="1" t="s">
        <v>182</v>
      </c>
      <c r="D144" s="1" t="s">
        <v>19</v>
      </c>
      <c r="E144" s="1" t="str">
        <f>_xlfn.XLOOKUP(Player_List[[#This Row],[ID]], Auction_Log[Player ID], Auction_Log[Sold / unsold], "Not yet")</f>
        <v>Unsold</v>
      </c>
      <c r="F144" s="1" t="s">
        <v>204</v>
      </c>
      <c r="G144" s="1" t="s">
        <v>217</v>
      </c>
      <c r="H144" s="1" t="s">
        <v>242</v>
      </c>
      <c r="I144" s="1">
        <v>35</v>
      </c>
    </row>
    <row r="145" spans="1:9">
      <c r="A145" s="1">
        <v>4</v>
      </c>
      <c r="B145" s="1">
        <v>143</v>
      </c>
      <c r="C145" s="1" t="s">
        <v>183</v>
      </c>
      <c r="D145" s="1" t="s">
        <v>19</v>
      </c>
      <c r="E145" s="1" t="str">
        <f>_xlfn.XLOOKUP(Player_List[[#This Row],[ID]], Auction_Log[Player ID], Auction_Log[Sold / unsold], "Not yet")</f>
        <v>Sold</v>
      </c>
      <c r="F145" s="1" t="s">
        <v>207</v>
      </c>
      <c r="G145" s="1" t="s">
        <v>214</v>
      </c>
      <c r="H145" s="1" t="s">
        <v>243</v>
      </c>
      <c r="I145" s="1">
        <v>34</v>
      </c>
    </row>
    <row r="146" spans="1:9">
      <c r="A146" s="1">
        <v>42</v>
      </c>
      <c r="B146" s="1">
        <v>144</v>
      </c>
      <c r="C146" s="1" t="s">
        <v>184</v>
      </c>
      <c r="D146" s="1" t="s">
        <v>19</v>
      </c>
      <c r="E146" s="1" t="str">
        <f>_xlfn.XLOOKUP(Player_List[[#This Row],[ID]], Auction_Log[Player ID], Auction_Log[Sold / unsold], "Not yet")</f>
        <v>Unsold</v>
      </c>
      <c r="F146" s="1" t="s">
        <v>207</v>
      </c>
      <c r="G146" s="1" t="s">
        <v>213</v>
      </c>
      <c r="H146" s="1" t="s">
        <v>243</v>
      </c>
      <c r="I146" s="1">
        <v>32</v>
      </c>
    </row>
    <row r="147" spans="1:9">
      <c r="A147" s="1">
        <v>68</v>
      </c>
      <c r="B147" s="1">
        <v>145</v>
      </c>
      <c r="C147" s="1" t="s">
        <v>185</v>
      </c>
      <c r="D147" s="1" t="s">
        <v>19</v>
      </c>
      <c r="E147" s="1" t="str">
        <f>_xlfn.XLOOKUP(Player_List[[#This Row],[ID]], Auction_Log[Player ID], Auction_Log[Sold / unsold], "Not yet")</f>
        <v>Unsold</v>
      </c>
      <c r="F147" s="1" t="s">
        <v>205</v>
      </c>
      <c r="G147" s="1" t="s">
        <v>212</v>
      </c>
      <c r="H147" s="1" t="s">
        <v>242</v>
      </c>
      <c r="I147" s="1">
        <v>34</v>
      </c>
    </row>
    <row r="148" spans="1:9">
      <c r="A148" s="1">
        <v>18</v>
      </c>
      <c r="B148" s="1">
        <v>146</v>
      </c>
      <c r="C148" s="1" t="s">
        <v>186</v>
      </c>
      <c r="D148" s="1" t="s">
        <v>19</v>
      </c>
      <c r="E148" s="1" t="str">
        <f>_xlfn.XLOOKUP(Player_List[[#This Row],[ID]], Auction_Log[Player ID], Auction_Log[Sold / unsold], "Not yet")</f>
        <v>Unsold</v>
      </c>
      <c r="F148" s="1" t="s">
        <v>204</v>
      </c>
      <c r="G148" s="1" t="s">
        <v>216</v>
      </c>
      <c r="H148" s="1" t="s">
        <v>243</v>
      </c>
      <c r="I148" s="1">
        <v>39</v>
      </c>
    </row>
    <row r="149" spans="1:9">
      <c r="A149" s="1">
        <v>98</v>
      </c>
      <c r="B149" s="1">
        <v>147</v>
      </c>
      <c r="C149" s="1" t="s">
        <v>187</v>
      </c>
      <c r="D149" s="1" t="s">
        <v>19</v>
      </c>
      <c r="E149" s="1" t="str">
        <f>_xlfn.XLOOKUP(Player_List[[#This Row],[ID]], Auction_Log[Player ID], Auction_Log[Sold / unsold], "Not yet")</f>
        <v>Unsold</v>
      </c>
      <c r="F149" s="1" t="s">
        <v>204</v>
      </c>
      <c r="G149" s="1" t="s">
        <v>215</v>
      </c>
      <c r="H149" s="1" t="s">
        <v>243</v>
      </c>
      <c r="I149" s="1">
        <v>31</v>
      </c>
    </row>
    <row r="150" spans="1:9">
      <c r="A150" s="1">
        <v>49</v>
      </c>
      <c r="B150" s="1">
        <v>148</v>
      </c>
      <c r="C150" s="1" t="s">
        <v>188</v>
      </c>
      <c r="D150" s="1" t="s">
        <v>19</v>
      </c>
      <c r="E150" s="1" t="str">
        <f>_xlfn.XLOOKUP(Player_List[[#This Row],[ID]], Auction_Log[Player ID], Auction_Log[Sold / unsold], "Not yet")</f>
        <v>Unsold</v>
      </c>
      <c r="F150" s="1" t="s">
        <v>207</v>
      </c>
      <c r="G150" s="1" t="s">
        <v>211</v>
      </c>
      <c r="H150" s="1" t="s">
        <v>242</v>
      </c>
      <c r="I150" s="1">
        <v>23</v>
      </c>
    </row>
    <row r="151" spans="1:9">
      <c r="A151" s="1">
        <v>87</v>
      </c>
      <c r="B151" s="1">
        <v>149</v>
      </c>
      <c r="C151" s="1" t="s">
        <v>189</v>
      </c>
      <c r="D151" s="1" t="s">
        <v>19</v>
      </c>
      <c r="E151" s="1" t="str">
        <f>_xlfn.XLOOKUP(Player_List[[#This Row],[ID]], Auction_Log[Player ID], Auction_Log[Sold / unsold], "Not yet")</f>
        <v>Unsold</v>
      </c>
      <c r="F151" s="1" t="s">
        <v>204</v>
      </c>
      <c r="G151" s="1" t="s">
        <v>216</v>
      </c>
      <c r="H151" s="1" t="s">
        <v>243</v>
      </c>
      <c r="I151" s="1">
        <v>23</v>
      </c>
    </row>
    <row r="152" spans="1:9">
      <c r="A152" s="1">
        <v>122</v>
      </c>
      <c r="B152" s="1">
        <v>150</v>
      </c>
      <c r="C152" s="1" t="s">
        <v>190</v>
      </c>
      <c r="D152" s="1" t="s">
        <v>19</v>
      </c>
      <c r="E152" s="1" t="str">
        <f>_xlfn.XLOOKUP(Player_List[[#This Row],[ID]], Auction_Log[Player ID], Auction_Log[Sold / unsold], "Not yet")</f>
        <v>Sold</v>
      </c>
      <c r="F152" s="1" t="s">
        <v>204</v>
      </c>
      <c r="G152" s="1" t="s">
        <v>215</v>
      </c>
      <c r="H152" s="1" t="s">
        <v>243</v>
      </c>
      <c r="I152" s="1">
        <v>25</v>
      </c>
    </row>
    <row r="153" spans="1:9">
      <c r="A153" s="1">
        <v>10</v>
      </c>
      <c r="B153" s="1">
        <v>151</v>
      </c>
      <c r="C153" s="25" t="s">
        <v>244</v>
      </c>
      <c r="D153" s="1" t="s">
        <v>19</v>
      </c>
      <c r="E153" s="1" t="str">
        <f>_xlfn.XLOOKUP(Player_List[[#This Row],[ID]], Auction_Log[Player ID], Auction_Log[Sold / unsold], "Not yet")</f>
        <v>Unsold</v>
      </c>
      <c r="F153" s="1" t="s">
        <v>204</v>
      </c>
      <c r="G153" s="1" t="s">
        <v>218</v>
      </c>
      <c r="H153" s="1" t="s">
        <v>242</v>
      </c>
      <c r="I153" s="1">
        <v>29</v>
      </c>
    </row>
    <row r="154" spans="1:9">
      <c r="A154" s="1">
        <v>50</v>
      </c>
      <c r="B154" s="1">
        <v>152</v>
      </c>
      <c r="C154" s="25" t="s">
        <v>246</v>
      </c>
      <c r="D154" s="1" t="s">
        <v>19</v>
      </c>
      <c r="E154" s="1" t="str">
        <f>_xlfn.XLOOKUP(Player_List[[#This Row],[ID]], Auction_Log[Player ID], Auction_Log[Sold / unsold], "Not yet")</f>
        <v>Unsold</v>
      </c>
      <c r="F154" s="1" t="s">
        <v>205</v>
      </c>
      <c r="G154" s="1" t="s">
        <v>213</v>
      </c>
      <c r="H154" s="1" t="s">
        <v>242</v>
      </c>
      <c r="I154" s="1">
        <v>30</v>
      </c>
    </row>
    <row r="155" spans="1:9">
      <c r="A155" s="1">
        <v>81</v>
      </c>
      <c r="B155" s="1">
        <v>153</v>
      </c>
      <c r="C155" s="26" t="s">
        <v>247</v>
      </c>
      <c r="D155" s="1" t="s">
        <v>19</v>
      </c>
      <c r="E155" s="1" t="str">
        <f>_xlfn.XLOOKUP(Player_List[[#This Row],[ID]], Auction_Log[Player ID], Auction_Log[Sold / unsold], "Not yet")</f>
        <v>Unsold</v>
      </c>
      <c r="F155" s="1" t="s">
        <v>205</v>
      </c>
      <c r="G155" s="1" t="s">
        <v>214</v>
      </c>
      <c r="H155" s="1" t="s">
        <v>243</v>
      </c>
      <c r="I155" s="1">
        <v>36</v>
      </c>
    </row>
    <row r="156" spans="1:9">
      <c r="A156" s="1">
        <v>90</v>
      </c>
      <c r="B156" s="1">
        <v>154</v>
      </c>
      <c r="C156" s="26" t="s">
        <v>249</v>
      </c>
      <c r="D156" s="1" t="s">
        <v>19</v>
      </c>
      <c r="E156" s="1" t="str">
        <f>_xlfn.XLOOKUP(Player_List[[#This Row],[ID]], Auction_Log[Player ID], Auction_Log[Sold / unsold], "Not yet")</f>
        <v>Unsold</v>
      </c>
      <c r="F156" s="1" t="s">
        <v>207</v>
      </c>
      <c r="G156" s="1" t="s">
        <v>213</v>
      </c>
      <c r="H156" s="1" t="s">
        <v>243</v>
      </c>
      <c r="I156" s="1">
        <v>39</v>
      </c>
    </row>
    <row r="157" spans="1:9">
      <c r="A157" s="1">
        <v>102</v>
      </c>
      <c r="B157" s="1">
        <v>155</v>
      </c>
      <c r="C157" s="25" t="s">
        <v>245</v>
      </c>
      <c r="D157" s="1" t="s">
        <v>19</v>
      </c>
      <c r="E157" s="1" t="str">
        <f>_xlfn.XLOOKUP(Player_List[[#This Row],[ID]], Auction_Log[Player ID], Auction_Log[Sold / unsold], "Not yet")</f>
        <v>Unsold</v>
      </c>
      <c r="F157" s="1" t="s">
        <v>204</v>
      </c>
      <c r="G157" s="1" t="s">
        <v>218</v>
      </c>
      <c r="H157" s="1" t="s">
        <v>243</v>
      </c>
      <c r="I157" s="1">
        <v>37</v>
      </c>
    </row>
    <row r="158" spans="1:9">
      <c r="A158" s="1">
        <v>116</v>
      </c>
      <c r="B158" s="1">
        <v>156</v>
      </c>
      <c r="C158" s="26" t="s">
        <v>248</v>
      </c>
      <c r="D158" s="1" t="s">
        <v>19</v>
      </c>
      <c r="E158" s="1" t="str">
        <f>_xlfn.XLOOKUP(Player_List[[#This Row],[ID]], Auction_Log[Player ID], Auction_Log[Sold / unsold], "Not yet")</f>
        <v>Unsold</v>
      </c>
      <c r="F158" s="1" t="s">
        <v>207</v>
      </c>
      <c r="G158" s="1" t="s">
        <v>213</v>
      </c>
      <c r="H158" s="1" t="s">
        <v>242</v>
      </c>
      <c r="I158" s="1">
        <v>40</v>
      </c>
    </row>
  </sheetData>
  <conditionalFormatting sqref="E3:J3 F4:J152 E4:E158">
    <cfRule type="containsText" dxfId="3" priority="5" operator="containsText" text="unsold">
      <formula>NOT(ISERROR(SEARCH("unsold",E3)))</formula>
    </cfRule>
    <cfRule type="containsText" dxfId="2" priority="6" operator="containsText" text="sold">
      <formula>NOT(ISERROR(SEARCH("sold",E3)))</formula>
    </cfRule>
    <cfRule type="containsText" dxfId="1" priority="7" operator="containsText" text="yes">
      <formula>NOT(ISERROR(SEARCH("yes",E3)))</formula>
    </cfRule>
    <cfRule type="containsText" dxfId="0" priority="8" operator="containsText" text="unsold">
      <formula>NOT(ISERROR(SEARCH("unsold",E3)))</formula>
    </cfRule>
  </conditionalFormatting>
  <pageMargins left="0.7" right="0.7" top="0.75" bottom="0.75" header="0.3" footer="0.3"/>
  <pageSetup orientation="portrait" horizontalDpi="4294967293" verticalDpi="4294967293" r:id="rId3"/>
  <tableParts count="2">
    <tablePart r:id="rId4"/>
    <tablePart r:id="rId5"/>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B557F5-FD09-40B8-A3B1-A2323F9BE3A0}">
  <dimension ref="A1:BJ157"/>
  <sheetViews>
    <sheetView showGridLines="0" zoomScale="85" zoomScaleNormal="85" workbookViewId="0">
      <selection activeCell="K5" sqref="K5"/>
    </sheetView>
  </sheetViews>
  <sheetFormatPr defaultRowHeight="15.6"/>
  <cols>
    <col min="1" max="1" width="10.21875" style="4" bestFit="1" customWidth="1"/>
    <col min="2" max="2" width="13.109375" style="4" bestFit="1" customWidth="1"/>
    <col min="3" max="3" width="19.77734375" style="4" bestFit="1" customWidth="1"/>
    <col min="4" max="4" width="19" style="4" bestFit="1" customWidth="1"/>
    <col min="5" max="5" width="13.6640625" style="4" bestFit="1" customWidth="1"/>
    <col min="6" max="6" width="13.6640625" style="4" customWidth="1"/>
    <col min="7" max="7" width="13.77734375" style="4" bestFit="1" customWidth="1"/>
    <col min="8" max="8" width="18.77734375" style="4" bestFit="1" customWidth="1"/>
    <col min="9" max="9" width="18.33203125" style="4" bestFit="1" customWidth="1"/>
    <col min="10" max="10" width="18" style="4" bestFit="1" customWidth="1"/>
    <col min="11" max="11" width="12.109375" style="4" bestFit="1" customWidth="1"/>
    <col min="12" max="12" width="14.6640625" style="4" bestFit="1" customWidth="1"/>
    <col min="13" max="13" width="25.44140625" style="4" bestFit="1" customWidth="1"/>
    <col min="14" max="14" width="10.44140625" style="4" bestFit="1" customWidth="1"/>
    <col min="15" max="15" width="13.33203125" style="4" bestFit="1" customWidth="1"/>
    <col min="16" max="16" width="11.44140625" style="4" bestFit="1" customWidth="1"/>
    <col min="17" max="17" width="11.21875" style="4" bestFit="1" customWidth="1"/>
    <col min="18" max="18" width="11.5546875" style="4" bestFit="1" customWidth="1"/>
    <col min="19" max="19" width="12.88671875" style="4" bestFit="1" customWidth="1"/>
    <col min="20" max="20" width="13.109375" style="4" bestFit="1" customWidth="1"/>
    <col min="21" max="21" width="15" style="4" bestFit="1" customWidth="1"/>
    <col min="22" max="22" width="11.44140625" style="4" bestFit="1" customWidth="1"/>
    <col min="23" max="23" width="12" style="4" bestFit="1" customWidth="1"/>
    <col min="24" max="24" width="11.77734375" style="4" bestFit="1" customWidth="1"/>
    <col min="25" max="25" width="11.44140625" style="4" bestFit="1" customWidth="1"/>
    <col min="26" max="26" width="10.44140625" style="4" bestFit="1" customWidth="1"/>
    <col min="27" max="27" width="13.109375" style="4" bestFit="1" customWidth="1"/>
    <col min="28" max="28" width="11.109375" style="4" bestFit="1" customWidth="1"/>
    <col min="29" max="29" width="13.6640625" style="4" bestFit="1" customWidth="1"/>
    <col min="30" max="30" width="13.88671875" style="4" bestFit="1" customWidth="1"/>
    <col min="31" max="31" width="10.77734375" style="4" bestFit="1" customWidth="1"/>
    <col min="32" max="33" width="13.33203125" style="4" bestFit="1" customWidth="1"/>
    <col min="34" max="34" width="16" style="4" bestFit="1" customWidth="1"/>
    <col min="35" max="36" width="14.6640625" style="4" bestFit="1" customWidth="1"/>
    <col min="37" max="37" width="17.44140625" style="4" bestFit="1" customWidth="1"/>
    <col min="38" max="38" width="14.109375" style="4" bestFit="1" customWidth="1"/>
    <col min="39" max="39" width="16.77734375" style="4" bestFit="1" customWidth="1"/>
    <col min="40" max="40" width="10.77734375" style="4" bestFit="1" customWidth="1"/>
    <col min="41" max="62" width="8.88671875" style="3"/>
    <col min="63" max="16384" width="8.88671875" style="4"/>
  </cols>
  <sheetData>
    <row r="1" spans="1:62">
      <c r="A1" s="10" t="s">
        <v>2</v>
      </c>
      <c r="B1" s="10" t="s">
        <v>10</v>
      </c>
      <c r="C1" s="10" t="s">
        <v>30</v>
      </c>
      <c r="D1" s="10" t="s">
        <v>31</v>
      </c>
      <c r="E1" s="10" t="s">
        <v>5</v>
      </c>
      <c r="F1" s="10" t="s">
        <v>203</v>
      </c>
      <c r="G1" s="10" t="s">
        <v>32</v>
      </c>
      <c r="H1" s="10" t="s">
        <v>34</v>
      </c>
      <c r="I1" s="10" t="s">
        <v>240</v>
      </c>
      <c r="J1" s="10" t="s">
        <v>33</v>
      </c>
      <c r="L1" s="12" t="s">
        <v>34</v>
      </c>
      <c r="M1" s="12" t="s">
        <v>35</v>
      </c>
      <c r="N1" s="12" t="s">
        <v>36</v>
      </c>
      <c r="AO1" s="4"/>
      <c r="AP1" s="4"/>
      <c r="AQ1" s="4"/>
      <c r="AR1" s="4"/>
      <c r="AS1" s="4"/>
      <c r="AT1" s="4"/>
      <c r="AU1" s="4"/>
      <c r="AV1" s="4"/>
      <c r="AW1" s="4"/>
      <c r="AX1" s="4"/>
      <c r="AY1" s="4"/>
      <c r="AZ1" s="4"/>
      <c r="BA1" s="4"/>
      <c r="BB1" s="4"/>
      <c r="BC1" s="4"/>
      <c r="BD1" s="4"/>
      <c r="BE1" s="4"/>
      <c r="BF1" s="4"/>
      <c r="BG1" s="4"/>
      <c r="BH1" s="4"/>
      <c r="BI1" s="4"/>
      <c r="BJ1" s="4"/>
    </row>
    <row r="2" spans="1:62">
      <c r="A2" s="4">
        <v>1</v>
      </c>
      <c r="B2" s="4" t="str" cm="1">
        <f t="array" ref="B2">_xlfn.XLOOKUP(Auction_Log[[#This Row],[Team No]], Owner_List[[#All],[Team Number]], Owner_List[[#All],[Team ID]], "Team  0")</f>
        <v>Team 8</v>
      </c>
      <c r="C2" s="4" t="str" cm="1">
        <f t="array" ref="C2">_xlfn.XLOOKUP(Auction_Log[[#This Row],[Team No]], Owner_List[[#All],[Team Number]], Owner_List[[#All],[Owner Name]], "None")</f>
        <v>Aurora Steele</v>
      </c>
      <c r="D2" s="4" t="str" cm="1">
        <f t="array" ref="D2">_xlfn.XLOOKUP(Auction_Log[[#This Row],[Player ID]], Player_List[[#All],[ID]], Player_List[[#All],[Name]], ".")</f>
        <v>Edward Edwards</v>
      </c>
      <c r="E2" s="4" t="str" cm="1">
        <f t="array" ref="E2">_xlfn.XLOOKUP(Auction_Log[[#This Row],[Player ID]], Player_List[[#All],[ID]], Player_List[[#All],[Category]], ".")</f>
        <v>A</v>
      </c>
      <c r="F2" s="4" t="str">
        <f>_xlfn.XLOOKUP(Auction_Log[[#This Row],[Player ID]], Player_List[ID], Player_List[Role], " ")</f>
        <v>Bowler</v>
      </c>
      <c r="G2" s="6">
        <v>24</v>
      </c>
      <c r="H2" s="6">
        <v>8</v>
      </c>
      <c r="I2" s="6">
        <v>20</v>
      </c>
      <c r="J2" s="7" t="str">
        <f>IF(Auction_Log[[#This Row],[Price]] &gt;= 5, "Sold", "Unsold")</f>
        <v>Sold</v>
      </c>
      <c r="L2" s="4" t="s">
        <v>20</v>
      </c>
      <c r="M2" s="4">
        <f>COUNTIFS(Auction_Log[Team ID],L2)</f>
        <v>11</v>
      </c>
      <c r="N2" s="4">
        <f>SUMIFS(Auction_Log[Price],Auction_Log[Team ID],L2)</f>
        <v>175</v>
      </c>
      <c r="AO2" s="4"/>
      <c r="AP2" s="4"/>
      <c r="AQ2" s="4"/>
      <c r="AR2" s="4"/>
      <c r="AS2" s="4"/>
      <c r="AT2" s="4"/>
      <c r="AU2" s="4"/>
      <c r="AV2" s="4"/>
      <c r="AW2" s="4"/>
      <c r="AX2" s="4"/>
      <c r="AY2" s="4"/>
      <c r="AZ2" s="4"/>
      <c r="BA2" s="4"/>
      <c r="BB2" s="4"/>
      <c r="BC2" s="4"/>
      <c r="BD2" s="4"/>
      <c r="BE2" s="4"/>
      <c r="BF2" s="4"/>
      <c r="BG2" s="4"/>
      <c r="BH2" s="4"/>
      <c r="BI2" s="4"/>
      <c r="BJ2" s="4"/>
    </row>
    <row r="3" spans="1:62">
      <c r="A3" s="4">
        <v>2</v>
      </c>
      <c r="B3" s="4" t="str" cm="1">
        <f t="array" ref="B3">_xlfn.XLOOKUP(Auction_Log[[#This Row],[Team No]], Owner_List[[#All],[Team Number]], Owner_List[[#All],[Team ID]], "Team  0")</f>
        <v>Team 3</v>
      </c>
      <c r="C3" s="4" t="str" cm="1">
        <f t="array" ref="C3">_xlfn.XLOOKUP(Auction_Log[[#This Row],[Team No]], Owner_List[[#All],[Team Number]], Owner_List[[#All],[Owner Name]], "None")</f>
        <v>Colton Virelli</v>
      </c>
      <c r="D3" s="4" t="str" cm="1">
        <f t="array" ref="D3">_xlfn.XLOOKUP(Auction_Log[[#This Row],[Player ID]], Player_List[[#All],[ID]], Player_List[[#All],[Name]], ".")</f>
        <v>Willie Griffin</v>
      </c>
      <c r="E3" s="4" t="str" cm="1">
        <f t="array" ref="E3">_xlfn.XLOOKUP(Auction_Log[[#This Row],[Player ID]], Player_List[[#All],[ID]], Player_List[[#All],[Category]], ".")</f>
        <v>B</v>
      </c>
      <c r="F3" s="4" t="str">
        <f>_xlfn.XLOOKUP(Auction_Log[[#This Row],[Player ID]], Player_List[ID], Player_List[Role], " ")</f>
        <v>Batsman</v>
      </c>
      <c r="G3" s="6">
        <v>72</v>
      </c>
      <c r="H3" s="6">
        <v>3</v>
      </c>
      <c r="I3" s="6">
        <v>5</v>
      </c>
      <c r="J3" s="7" t="str">
        <f>IF(Auction_Log[[#This Row],[Price]] &gt;= 5, "Sold", "Unsold")</f>
        <v>Sold</v>
      </c>
      <c r="L3" s="4" t="s">
        <v>21</v>
      </c>
      <c r="M3" s="4">
        <f>COUNTIFS(Auction_Log[Team ID],L3)</f>
        <v>12</v>
      </c>
      <c r="N3" s="4">
        <f>SUMIFS(Auction_Log[Price],Auction_Log[Team ID],L3)</f>
        <v>195</v>
      </c>
      <c r="AO3" s="4"/>
      <c r="AP3" s="4"/>
      <c r="AQ3" s="4"/>
      <c r="AR3" s="4"/>
      <c r="AS3" s="4"/>
      <c r="AT3" s="4"/>
      <c r="AU3" s="4"/>
      <c r="AV3" s="4"/>
      <c r="AW3" s="4"/>
      <c r="AX3" s="4"/>
      <c r="AY3" s="4"/>
      <c r="AZ3" s="4"/>
      <c r="BA3" s="4"/>
      <c r="BB3" s="4"/>
      <c r="BC3" s="4"/>
      <c r="BD3" s="4"/>
      <c r="BE3" s="4"/>
      <c r="BF3" s="4"/>
      <c r="BG3" s="4"/>
      <c r="BH3" s="4"/>
      <c r="BI3" s="4"/>
      <c r="BJ3" s="4"/>
    </row>
    <row r="4" spans="1:62">
      <c r="A4" s="4">
        <v>3</v>
      </c>
      <c r="B4" s="4" t="str" cm="1">
        <f t="array" ref="B4">_xlfn.XLOOKUP(Auction_Log[[#This Row],[Team No]], Owner_List[[#All],[Team Number]], Owner_List[[#All],[Team ID]], "Team  0")</f>
        <v>Team 1</v>
      </c>
      <c r="C4" s="4" t="str" cm="1">
        <f t="array" ref="C4">_xlfn.XLOOKUP(Auction_Log[[#This Row],[Team No]], Owner_List[[#All],[Team Number]], Owner_List[[#All],[Owner Name]], "None")</f>
        <v>Maxwell Ardent</v>
      </c>
      <c r="D4" s="4" t="str" cm="1">
        <f t="array" ref="D4">_xlfn.XLOOKUP(Auction_Log[[#This Row],[Player ID]], Player_List[[#All],[ID]], Player_List[[#All],[Name]], ".")</f>
        <v>Andrew Campbell</v>
      </c>
      <c r="E4" s="4" t="str" cm="1">
        <f t="array" ref="E4">_xlfn.XLOOKUP(Auction_Log[[#This Row],[Player ID]], Player_List[[#All],[ID]], Player_List[[#All],[Category]], ".")</f>
        <v>A</v>
      </c>
      <c r="F4" s="4" t="str">
        <f>_xlfn.XLOOKUP(Auction_Log[[#This Row],[Player ID]], Player_List[ID], Player_List[Role], " ")</f>
        <v>Bowler</v>
      </c>
      <c r="G4" s="6">
        <v>18</v>
      </c>
      <c r="H4" s="6">
        <v>1</v>
      </c>
      <c r="I4" s="6">
        <v>20</v>
      </c>
      <c r="J4" s="7" t="str">
        <f>IF(Auction_Log[[#This Row],[Price]] &gt;= 5, "Sold", "Unsold")</f>
        <v>Sold</v>
      </c>
      <c r="L4" s="4" t="s">
        <v>22</v>
      </c>
      <c r="M4" s="4">
        <f>COUNTIFS(Auction_Log[Team ID],L4)</f>
        <v>13</v>
      </c>
      <c r="N4" s="4">
        <f>SUMIFS(Auction_Log[Price],Auction_Log[Team ID],L4)</f>
        <v>180</v>
      </c>
      <c r="AO4" s="4"/>
      <c r="AP4" s="4"/>
      <c r="AQ4" s="4"/>
      <c r="AR4" s="4"/>
      <c r="AS4" s="4"/>
      <c r="AT4" s="4"/>
      <c r="AU4" s="4"/>
      <c r="AV4" s="4"/>
      <c r="AW4" s="4"/>
      <c r="AX4" s="4"/>
      <c r="AY4" s="4"/>
      <c r="AZ4" s="4"/>
      <c r="BA4" s="4"/>
      <c r="BB4" s="4"/>
      <c r="BC4" s="4"/>
      <c r="BD4" s="4"/>
      <c r="BE4" s="4"/>
      <c r="BF4" s="4"/>
      <c r="BG4" s="4"/>
      <c r="BH4" s="4"/>
      <c r="BI4" s="4"/>
      <c r="BJ4" s="4"/>
    </row>
    <row r="5" spans="1:62">
      <c r="A5" s="4">
        <v>4</v>
      </c>
      <c r="B5" s="4" t="str" cm="1">
        <f t="array" ref="B5">_xlfn.XLOOKUP(Auction_Log[[#This Row],[Team No]], Owner_List[[#All],[Team Number]], Owner_List[[#All],[Team ID]], "Team  0")</f>
        <v>Team 5</v>
      </c>
      <c r="C5" s="4" t="str" cm="1">
        <f t="array" ref="C5">_xlfn.XLOOKUP(Auction_Log[[#This Row],[Team No]], Owner_List[[#All],[Team Number]], Owner_List[[#All],[Owner Name]], "None")</f>
        <v>Thaddeus Crowley</v>
      </c>
      <c r="D5" s="4" t="str" cm="1">
        <f t="array" ref="D5">_xlfn.XLOOKUP(Auction_Log[[#This Row],[Player ID]], Player_List[[#All],[ID]], Player_List[[#All],[Name]], ".")</f>
        <v>Mario Tucker</v>
      </c>
      <c r="E5" s="4" t="str" cm="1">
        <f t="array" ref="E5">_xlfn.XLOOKUP(Auction_Log[[#This Row],[Player ID]], Player_List[[#All],[ID]], Player_List[[#All],[Category]], ".")</f>
        <v>D</v>
      </c>
      <c r="F5" s="4" t="str">
        <f>_xlfn.XLOOKUP(Auction_Log[[#This Row],[Player ID]], Player_List[ID], Player_List[Role], " ")</f>
        <v>Batsman</v>
      </c>
      <c r="G5" s="6">
        <v>137</v>
      </c>
      <c r="H5" s="6">
        <v>5</v>
      </c>
      <c r="I5" s="6">
        <v>5</v>
      </c>
      <c r="J5" s="7" t="str">
        <f>IF(Auction_Log[[#This Row],[Price]] &gt;= 5, "Sold", "Unsold")</f>
        <v>Sold</v>
      </c>
      <c r="L5" s="4" t="s">
        <v>23</v>
      </c>
      <c r="M5" s="4">
        <f>COUNTIFS(Auction_Log[Team ID],L5)</f>
        <v>12</v>
      </c>
      <c r="N5" s="4">
        <f>SUMIFS(Auction_Log[Price],Auction_Log[Team ID],L5)</f>
        <v>190</v>
      </c>
      <c r="AO5" s="4"/>
      <c r="AP5" s="4"/>
      <c r="AQ5" s="4"/>
      <c r="AR5" s="4"/>
      <c r="AS5" s="4"/>
      <c r="AT5" s="4"/>
      <c r="AU5" s="4"/>
      <c r="AV5" s="4"/>
      <c r="AW5" s="4"/>
      <c r="AX5" s="4"/>
      <c r="AY5" s="4"/>
      <c r="AZ5" s="4"/>
      <c r="BA5" s="4"/>
      <c r="BB5" s="4"/>
      <c r="BC5" s="4"/>
      <c r="BD5" s="4"/>
      <c r="BE5" s="4"/>
      <c r="BF5" s="4"/>
      <c r="BG5" s="4"/>
      <c r="BH5" s="4"/>
      <c r="BI5" s="4"/>
      <c r="BJ5" s="4"/>
    </row>
    <row r="6" spans="1:62">
      <c r="A6" s="4">
        <v>5</v>
      </c>
      <c r="B6" s="4" t="str" cm="1">
        <f t="array" ref="B6">_xlfn.XLOOKUP(Auction_Log[[#This Row],[Team No]], Owner_List[[#All],[Team Number]], Owner_List[[#All],[Team ID]], "Team  0")</f>
        <v>Team 3</v>
      </c>
      <c r="C6" s="4" t="str" cm="1">
        <f t="array" ref="C6">_xlfn.XLOOKUP(Auction_Log[[#This Row],[Team No]], Owner_List[[#All],[Team Number]], Owner_List[[#All],[Owner Name]], "None")</f>
        <v>Colton Virelli</v>
      </c>
      <c r="D6" s="4" t="str" cm="1">
        <f t="array" ref="D6">_xlfn.XLOOKUP(Auction_Log[[#This Row],[Player ID]], Player_List[[#All],[ID]], Player_List[[#All],[Name]], ".")</f>
        <v>Craig Holland</v>
      </c>
      <c r="E6" s="4" t="str" cm="1">
        <f t="array" ref="E6">_xlfn.XLOOKUP(Auction_Log[[#This Row],[Player ID]], Player_List[[#All],[ID]], Player_List[[#All],[Category]], ".")</f>
        <v>C</v>
      </c>
      <c r="F6" s="4" t="str">
        <f>_xlfn.XLOOKUP(Auction_Log[[#This Row],[Player ID]], Player_List[ID], Player_List[Role], " ")</f>
        <v>Batsman</v>
      </c>
      <c r="G6" s="6">
        <v>109</v>
      </c>
      <c r="H6" s="6">
        <v>3</v>
      </c>
      <c r="I6" s="6">
        <v>15</v>
      </c>
      <c r="J6" s="7" t="str">
        <f>IF(Auction_Log[[#This Row],[Price]] &gt;= 5, "Sold", "Unsold")</f>
        <v>Sold</v>
      </c>
      <c r="L6" s="4" t="s">
        <v>24</v>
      </c>
      <c r="M6" s="4">
        <f>COUNTIFS(Auction_Log[Team ID],L6)</f>
        <v>13</v>
      </c>
      <c r="N6" s="4">
        <f>SUMIFS(Auction_Log[Price],Auction_Log[Team ID],L6)</f>
        <v>200</v>
      </c>
      <c r="AO6" s="4"/>
      <c r="AP6" s="4"/>
      <c r="AQ6" s="4"/>
      <c r="AR6" s="4"/>
      <c r="AS6" s="4"/>
      <c r="AT6" s="4"/>
      <c r="AU6" s="4"/>
      <c r="AV6" s="4"/>
      <c r="AW6" s="4"/>
      <c r="AX6" s="4"/>
      <c r="AY6" s="4"/>
      <c r="AZ6" s="4"/>
      <c r="BA6" s="4"/>
      <c r="BB6" s="4"/>
      <c r="BC6" s="4"/>
      <c r="BD6" s="4"/>
      <c r="BE6" s="4"/>
      <c r="BF6" s="4"/>
      <c r="BG6" s="4"/>
      <c r="BH6" s="4"/>
      <c r="BI6" s="4"/>
      <c r="BJ6" s="4"/>
    </row>
    <row r="7" spans="1:62">
      <c r="A7" s="4">
        <v>6</v>
      </c>
      <c r="B7" s="4" t="str" cm="1">
        <f t="array" ref="B7">_xlfn.XLOOKUP(Auction_Log[[#This Row],[Team No]], Owner_List[[#All],[Team Number]], Owner_List[[#All],[Team ID]], "Team  0")</f>
        <v>Team 1</v>
      </c>
      <c r="C7" s="4" t="str" cm="1">
        <f t="array" ref="C7">_xlfn.XLOOKUP(Auction_Log[[#This Row],[Team No]], Owner_List[[#All],[Team Number]], Owner_List[[#All],[Owner Name]], "None")</f>
        <v>Maxwell Ardent</v>
      </c>
      <c r="D7" s="4" t="str" cm="1">
        <f t="array" ref="D7">_xlfn.XLOOKUP(Auction_Log[[#This Row],[Player ID]], Player_List[[#All],[ID]], Player_List[[#All],[Name]], ".")</f>
        <v>Carl Powell</v>
      </c>
      <c r="E7" s="4" t="str" cm="1">
        <f t="array" ref="E7">_xlfn.XLOOKUP(Auction_Log[[#This Row],[Player ID]], Player_List[[#All],[ID]], Player_List[[#All],[Category]], ".")</f>
        <v>B</v>
      </c>
      <c r="F7" s="4" t="str">
        <f>_xlfn.XLOOKUP(Auction_Log[[#This Row],[Player ID]], Player_List[ID], Player_List[Role], " ")</f>
        <v>Bowler</v>
      </c>
      <c r="G7" s="6">
        <v>59</v>
      </c>
      <c r="H7" s="6">
        <v>1</v>
      </c>
      <c r="I7" s="6">
        <v>15</v>
      </c>
      <c r="J7" s="7" t="str">
        <f>IF(Auction_Log[[#This Row],[Price]] &gt;= 5, "Sold", "Unsold")</f>
        <v>Sold</v>
      </c>
      <c r="L7" s="4" t="s">
        <v>25</v>
      </c>
      <c r="M7" s="4">
        <f>COUNTIFS(Auction_Log[Team ID],L7)</f>
        <v>12</v>
      </c>
      <c r="N7" s="4">
        <f>SUMIFS(Auction_Log[Price],Auction_Log[Team ID],L7)</f>
        <v>185</v>
      </c>
      <c r="AO7" s="4"/>
      <c r="AP7" s="4"/>
      <c r="AQ7" s="4"/>
      <c r="AR7" s="4"/>
      <c r="AS7" s="4"/>
      <c r="AT7" s="4"/>
      <c r="AU7" s="4"/>
      <c r="AV7" s="4"/>
      <c r="AW7" s="4"/>
      <c r="AX7" s="4"/>
      <c r="AY7" s="4"/>
      <c r="AZ7" s="4"/>
      <c r="BA7" s="4"/>
      <c r="BB7" s="4"/>
      <c r="BC7" s="4"/>
      <c r="BD7" s="4"/>
      <c r="BE7" s="4"/>
      <c r="BF7" s="4"/>
      <c r="BG7" s="4"/>
      <c r="BH7" s="4"/>
      <c r="BI7" s="4"/>
      <c r="BJ7" s="4"/>
    </row>
    <row r="8" spans="1:62">
      <c r="A8" s="4">
        <v>7</v>
      </c>
      <c r="B8" s="4" t="str" cm="1">
        <f t="array" ref="B8">_xlfn.XLOOKUP(Auction_Log[[#This Row],[Team No]], Owner_List[[#All],[Team Number]], Owner_List[[#All],[Team ID]], "Team  0")</f>
        <v>Team 3</v>
      </c>
      <c r="C8" s="4" t="str" cm="1">
        <f t="array" ref="C8">_xlfn.XLOOKUP(Auction_Log[[#This Row],[Team No]], Owner_List[[#All],[Team Number]], Owner_List[[#All],[Owner Name]], "None")</f>
        <v>Colton Virelli</v>
      </c>
      <c r="D8" s="4" t="str" cm="1">
        <f t="array" ref="D8">_xlfn.XLOOKUP(Auction_Log[[#This Row],[Player ID]], Player_List[[#All],[ID]], Player_List[[#All],[Name]], ".")</f>
        <v>Victor Matthews</v>
      </c>
      <c r="E8" s="4" t="str" cm="1">
        <f t="array" ref="E8">_xlfn.XLOOKUP(Auction_Log[[#This Row],[Player ID]], Player_List[[#All],[ID]], Player_List[[#All],[Category]], ".")</f>
        <v>C</v>
      </c>
      <c r="F8" s="4" t="str">
        <f>_xlfn.XLOOKUP(Auction_Log[[#This Row],[Player ID]], Player_List[ID], Player_List[Role], " ")</f>
        <v>Batsman</v>
      </c>
      <c r="G8" s="6">
        <v>118</v>
      </c>
      <c r="H8" s="6">
        <v>3</v>
      </c>
      <c r="I8" s="6">
        <v>5</v>
      </c>
      <c r="J8" s="7" t="str">
        <f>IF(Auction_Log[[#This Row],[Price]] &gt;= 5, "Sold", "Unsold")</f>
        <v>Sold</v>
      </c>
      <c r="L8" s="4" t="s">
        <v>26</v>
      </c>
      <c r="M8" s="4">
        <f>COUNTIFS(Auction_Log[Team ID],L8)</f>
        <v>15</v>
      </c>
      <c r="N8" s="4">
        <f>SUMIFS(Auction_Log[Price],Auction_Log[Team ID],L8)</f>
        <v>195</v>
      </c>
      <c r="AO8" s="4"/>
      <c r="AP8" s="4"/>
      <c r="AQ8" s="4"/>
      <c r="AR8" s="4"/>
      <c r="AS8" s="4"/>
      <c r="AT8" s="4"/>
      <c r="AU8" s="4"/>
      <c r="AV8" s="4"/>
      <c r="AW8" s="4"/>
      <c r="AX8" s="4"/>
      <c r="AY8" s="4"/>
      <c r="AZ8" s="4"/>
      <c r="BA8" s="4"/>
      <c r="BB8" s="4"/>
      <c r="BC8" s="4"/>
      <c r="BD8" s="4"/>
      <c r="BE8" s="4"/>
      <c r="BF8" s="4"/>
      <c r="BG8" s="4"/>
      <c r="BH8" s="4"/>
      <c r="BI8" s="4"/>
      <c r="BJ8" s="4"/>
    </row>
    <row r="9" spans="1:62">
      <c r="A9" s="4">
        <v>8</v>
      </c>
      <c r="B9" s="4" t="str" cm="1">
        <f t="array" ref="B9">_xlfn.XLOOKUP(Auction_Log[[#This Row],[Team No]], Owner_List[[#All],[Team Number]], Owner_List[[#All],[Team ID]], "Team  0")</f>
        <v>Team 4</v>
      </c>
      <c r="C9" s="4" t="str" cm="1">
        <f t="array" ref="C9">_xlfn.XLOOKUP(Auction_Log[[#This Row],[Team No]], Owner_List[[#All],[Team Number]], Owner_List[[#All],[Owner Name]], "None")</f>
        <v>Isadora Blackthorne</v>
      </c>
      <c r="D9" s="4" t="str" cm="1">
        <f t="array" ref="D9">_xlfn.XLOOKUP(Auction_Log[[#This Row],[Player ID]], Player_List[[#All],[ID]], Player_List[[#All],[Name]], ".")</f>
        <v>Eric Murphy</v>
      </c>
      <c r="E9" s="4" t="str" cm="1">
        <f t="array" ref="E9">_xlfn.XLOOKUP(Auction_Log[[#This Row],[Player ID]], Player_List[[#All],[ID]], Player_List[[#All],[Category]], ".")</f>
        <v>A</v>
      </c>
      <c r="F9" s="4" t="str">
        <f>_xlfn.XLOOKUP(Auction_Log[[#This Row],[Player ID]], Player_List[ID], Player_List[Role], " ")</f>
        <v>Batsman</v>
      </c>
      <c r="G9" s="6">
        <v>33</v>
      </c>
      <c r="H9" s="6">
        <v>4</v>
      </c>
      <c r="I9" s="6">
        <v>30</v>
      </c>
      <c r="J9" s="7" t="str">
        <f>IF(Auction_Log[[#This Row],[Price]] &gt;= 5, "Sold", "Unsold")</f>
        <v>Sold</v>
      </c>
      <c r="L9" s="4" t="s">
        <v>27</v>
      </c>
      <c r="M9" s="4">
        <f>COUNTIFS(Auction_Log[Team ID],L9)</f>
        <v>14</v>
      </c>
      <c r="N9" s="4">
        <f>SUMIFS(Auction_Log[Price],Auction_Log[Team ID],L9)</f>
        <v>200</v>
      </c>
      <c r="AO9" s="4"/>
      <c r="AP9" s="4"/>
      <c r="AQ9" s="4"/>
      <c r="AR9" s="4"/>
      <c r="AS9" s="4"/>
      <c r="AT9" s="4"/>
      <c r="AU9" s="4"/>
      <c r="AV9" s="4"/>
      <c r="AW9" s="4"/>
      <c r="AX9" s="4"/>
      <c r="AY9" s="4"/>
      <c r="AZ9" s="4"/>
      <c r="BA9" s="4"/>
      <c r="BB9" s="4"/>
      <c r="BC9" s="4"/>
      <c r="BD9" s="4"/>
      <c r="BE9" s="4"/>
      <c r="BF9" s="4"/>
      <c r="BG9" s="4"/>
      <c r="BH9" s="4"/>
      <c r="BI9" s="4"/>
      <c r="BJ9" s="4"/>
    </row>
    <row r="10" spans="1:62">
      <c r="A10" s="4">
        <v>9</v>
      </c>
      <c r="B10" s="4" t="str" cm="1">
        <f t="array" ref="B10">_xlfn.XLOOKUP(Auction_Log[[#This Row],[Team No]], Owner_List[[#All],[Team Number]], Owner_List[[#All],[Team ID]], "Team  0")</f>
        <v>Team 5</v>
      </c>
      <c r="C10" s="4" t="str" cm="1">
        <f t="array" ref="C10">_xlfn.XLOOKUP(Auction_Log[[#This Row],[Team No]], Owner_List[[#All],[Team Number]], Owner_List[[#All],[Owner Name]], "None")</f>
        <v>Thaddeus Crowley</v>
      </c>
      <c r="D10" s="4" t="str" cm="1">
        <f t="array" ref="D10">_xlfn.XLOOKUP(Auction_Log[[#This Row],[Player ID]], Player_List[[#All],[ID]], Player_List[[#All],[Name]], ".")</f>
        <v>Jeffrey Rogers</v>
      </c>
      <c r="E10" s="4" t="str" cm="1">
        <f t="array" ref="E10">_xlfn.XLOOKUP(Auction_Log[[#This Row],[Player ID]], Player_List[[#All],[ID]], Player_List[[#All],[Category]], ".")</f>
        <v>A</v>
      </c>
      <c r="F10" s="4" t="str">
        <f>_xlfn.XLOOKUP(Auction_Log[[#This Row],[Player ID]], Player_List[ID], Player_List[Role], " ")</f>
        <v>Wicketkeeper</v>
      </c>
      <c r="G10" s="6">
        <v>28</v>
      </c>
      <c r="H10" s="6">
        <v>5</v>
      </c>
      <c r="I10" s="6">
        <v>50</v>
      </c>
      <c r="J10" s="7" t="str">
        <f>IF(Auction_Log[[#This Row],[Price]] &gt;= 5, "Sold", "Unsold")</f>
        <v>Sold</v>
      </c>
      <c r="L10" s="4" t="s">
        <v>28</v>
      </c>
      <c r="M10" s="4">
        <f>COUNTIFS(Auction_Log[Team ID],L10)</f>
        <v>11</v>
      </c>
      <c r="N10" s="4">
        <f>SUMIFS(Auction_Log[Price],Auction_Log[Team ID],L10)</f>
        <v>190</v>
      </c>
      <c r="AO10" s="4"/>
      <c r="AP10" s="4"/>
      <c r="AQ10" s="4"/>
      <c r="AR10" s="4"/>
      <c r="AS10" s="4"/>
      <c r="AT10" s="4"/>
      <c r="AU10" s="4"/>
      <c r="AV10" s="4"/>
      <c r="AW10" s="4"/>
      <c r="AX10" s="4"/>
      <c r="AY10" s="4"/>
      <c r="AZ10" s="4"/>
      <c r="BA10" s="4"/>
      <c r="BB10" s="4"/>
      <c r="BC10" s="4"/>
      <c r="BD10" s="4"/>
      <c r="BE10" s="4"/>
      <c r="BF10" s="4"/>
      <c r="BG10" s="4"/>
      <c r="BH10" s="4"/>
      <c r="BI10" s="4"/>
      <c r="BJ10" s="4"/>
    </row>
    <row r="11" spans="1:62">
      <c r="A11" s="4">
        <v>10</v>
      </c>
      <c r="B11" s="4" t="str" cm="1">
        <f t="array" ref="B11">_xlfn.XLOOKUP(Auction_Log[[#This Row],[Team No]], Owner_List[[#All],[Team Number]], Owner_List[[#All],[Team ID]], "Team  0")</f>
        <v>Team 6</v>
      </c>
      <c r="C11" s="4" t="str" cm="1">
        <f t="array" ref="C11">_xlfn.XLOOKUP(Auction_Log[[#This Row],[Team No]], Owner_List[[#All],[Team Number]], Owner_List[[#All],[Owner Name]], "None")</f>
        <v>Selene Vandemar</v>
      </c>
      <c r="D11" s="4" t="str" cm="1">
        <f t="array" ref="D11">_xlfn.XLOOKUP(Auction_Log[[#This Row],[Player ID]], Player_List[[#All],[ID]], Player_List[[#All],[Name]], ".")</f>
        <v>Gary Morgan</v>
      </c>
      <c r="E11" s="4" t="str" cm="1">
        <f t="array" ref="E11">_xlfn.XLOOKUP(Auction_Log[[#This Row],[Player ID]], Player_List[[#All],[ID]], Player_List[[#All],[Category]], ".")</f>
        <v>A</v>
      </c>
      <c r="F11" s="4" t="str">
        <f>_xlfn.XLOOKUP(Auction_Log[[#This Row],[Player ID]], Player_List[ID], Player_List[Role], " ")</f>
        <v>Bowler</v>
      </c>
      <c r="G11" s="6">
        <v>31</v>
      </c>
      <c r="H11" s="6">
        <v>6</v>
      </c>
      <c r="I11" s="6">
        <v>40</v>
      </c>
      <c r="J11" s="7" t="str">
        <f>IF(Auction_Log[[#This Row],[Price]] &gt;= 5, "Sold", "Unsold")</f>
        <v>Sold</v>
      </c>
      <c r="L11" s="4" t="s">
        <v>29</v>
      </c>
      <c r="M11" s="4">
        <f>COUNTIFS(Auction_Log[Team ID],L11)</f>
        <v>13</v>
      </c>
      <c r="N11" s="4">
        <f>SUMIFS(Auction_Log[Price],Auction_Log[Team ID],L11)</f>
        <v>190</v>
      </c>
      <c r="AO11" s="4"/>
      <c r="AP11" s="4"/>
      <c r="AQ11" s="4"/>
      <c r="AR11" s="4"/>
      <c r="AS11" s="4"/>
      <c r="AT11" s="4"/>
      <c r="AU11" s="4"/>
      <c r="AV11" s="4"/>
      <c r="AW11" s="4"/>
      <c r="AX11" s="4"/>
      <c r="AY11" s="4"/>
      <c r="AZ11" s="4"/>
      <c r="BA11" s="4"/>
      <c r="BB11" s="4"/>
      <c r="BC11" s="4"/>
      <c r="BD11" s="4"/>
      <c r="BE11" s="4"/>
      <c r="BF11" s="4"/>
      <c r="BG11" s="4"/>
      <c r="BH11" s="4"/>
      <c r="BI11" s="4"/>
      <c r="BJ11" s="4"/>
    </row>
    <row r="12" spans="1:62">
      <c r="A12" s="4">
        <v>11</v>
      </c>
      <c r="B12" s="4" t="str" cm="1">
        <f t="array" ref="B12">_xlfn.XLOOKUP(Auction_Log[[#This Row],[Team No]], Owner_List[[#All],[Team Number]], Owner_List[[#All],[Team ID]], "Team  0")</f>
        <v>Team 7</v>
      </c>
      <c r="C12" s="4" t="str" cm="1">
        <f t="array" ref="C12">_xlfn.XLOOKUP(Auction_Log[[#This Row],[Team No]], Owner_List[[#All],[Team Number]], Owner_List[[#All],[Owner Name]], "None")</f>
        <v>Jasper Kingswell</v>
      </c>
      <c r="D12" s="4" t="str" cm="1">
        <f t="array" ref="D12">_xlfn.XLOOKUP(Auction_Log[[#This Row],[Player ID]], Player_List[[#All],[ID]], Player_List[[#All],[Name]], ".")</f>
        <v>Ronald Collins</v>
      </c>
      <c r="E12" s="4" t="str" cm="1">
        <f t="array" ref="E12">_xlfn.XLOOKUP(Auction_Log[[#This Row],[Player ID]], Player_List[[#All],[ID]], Player_List[[#All],[Category]], ".")</f>
        <v>A</v>
      </c>
      <c r="F12" s="4" t="str">
        <f>_xlfn.XLOOKUP(Auction_Log[[#This Row],[Player ID]], Player_List[ID], Player_List[Role], " ")</f>
        <v>Batsman</v>
      </c>
      <c r="G12" s="6">
        <v>25</v>
      </c>
      <c r="H12" s="6">
        <v>7</v>
      </c>
      <c r="I12" s="6">
        <v>15</v>
      </c>
      <c r="J12" s="7" t="str">
        <f>IF(Auction_Log[[#This Row],[Price]] &gt;= 5, "Sold", "Unsold")</f>
        <v>Sold</v>
      </c>
      <c r="M12" s="8">
        <f>SUM(M2:M11)</f>
        <v>126</v>
      </c>
      <c r="N12" s="4">
        <f>SUM(N2:N11)</f>
        <v>1900</v>
      </c>
      <c r="AO12" s="4"/>
      <c r="AP12" s="4"/>
      <c r="AQ12" s="4"/>
      <c r="AR12" s="4"/>
      <c r="AS12" s="4"/>
      <c r="AT12" s="4"/>
      <c r="AU12" s="4"/>
      <c r="AV12" s="4"/>
      <c r="AW12" s="4"/>
      <c r="AX12" s="4"/>
      <c r="AY12" s="4"/>
      <c r="AZ12" s="4"/>
      <c r="BA12" s="4"/>
      <c r="BB12" s="4"/>
      <c r="BC12" s="4"/>
      <c r="BD12" s="4"/>
      <c r="BE12" s="4"/>
      <c r="BF12" s="4"/>
      <c r="BG12" s="4"/>
      <c r="BH12" s="4"/>
      <c r="BI12" s="4"/>
      <c r="BJ12" s="4"/>
    </row>
    <row r="13" spans="1:62">
      <c r="A13" s="4">
        <v>12</v>
      </c>
      <c r="B13" s="4" t="str" cm="1">
        <f t="array" ref="B13">_xlfn.XLOOKUP(Auction_Log[[#This Row],[Team No]], Owner_List[[#All],[Team Number]], Owner_List[[#All],[Team ID]], "Team  0")</f>
        <v>Team 3</v>
      </c>
      <c r="C13" s="4" t="str" cm="1">
        <f t="array" ref="C13">_xlfn.XLOOKUP(Auction_Log[[#This Row],[Team No]], Owner_List[[#All],[Team Number]], Owner_List[[#All],[Owner Name]], "None")</f>
        <v>Colton Virelli</v>
      </c>
      <c r="D13" s="4" t="str" cm="1">
        <f t="array" ref="D13">_xlfn.XLOOKUP(Auction_Log[[#This Row],[Player ID]], Player_List[[#All],[ID]], Player_List[[#All],[Name]], ".")</f>
        <v>Joe Foster</v>
      </c>
      <c r="E13" s="4" t="str" cm="1">
        <f t="array" ref="E13">_xlfn.XLOOKUP(Auction_Log[[#This Row],[Player ID]], Player_List[[#All],[ID]], Player_List[[#All],[Category]], ".")</f>
        <v>B</v>
      </c>
      <c r="F13" s="4" t="str">
        <f>_xlfn.XLOOKUP(Auction_Log[[#This Row],[Player ID]], Player_List[ID], Player_List[Role], " ")</f>
        <v>Wicketkeeper</v>
      </c>
      <c r="G13" s="6">
        <v>67</v>
      </c>
      <c r="H13" s="6">
        <v>3</v>
      </c>
      <c r="I13" s="6">
        <v>30</v>
      </c>
      <c r="J13" s="7" t="str">
        <f>IF(Auction_Log[[#This Row],[Price]] &gt;= 5, "Sold", "Unsold")</f>
        <v>Sold</v>
      </c>
      <c r="AO13" s="4"/>
      <c r="AP13" s="4"/>
      <c r="AQ13" s="4"/>
      <c r="AR13" s="4"/>
      <c r="AS13" s="4"/>
      <c r="AT13" s="4"/>
      <c r="AU13" s="4"/>
      <c r="AV13" s="4"/>
      <c r="AW13" s="4"/>
      <c r="AX13" s="4"/>
      <c r="AY13" s="4"/>
      <c r="AZ13" s="4"/>
      <c r="BA13" s="4"/>
      <c r="BB13" s="4"/>
      <c r="BC13" s="4"/>
      <c r="BD13" s="4"/>
      <c r="BE13" s="4"/>
      <c r="BF13" s="4"/>
      <c r="BG13" s="4"/>
      <c r="BH13" s="4"/>
      <c r="BI13" s="4"/>
      <c r="BJ13" s="4"/>
    </row>
    <row r="14" spans="1:62">
      <c r="A14" s="4">
        <v>13</v>
      </c>
      <c r="B14" s="4" t="str" cm="1">
        <f t="array" ref="B14">_xlfn.XLOOKUP(Auction_Log[[#This Row],[Team No]], Owner_List[[#All],[Team Number]], Owner_List[[#All],[Team ID]], "Team  0")</f>
        <v>Team 4</v>
      </c>
      <c r="C14" s="4" t="str" cm="1">
        <f t="array" ref="C14">_xlfn.XLOOKUP(Auction_Log[[#This Row],[Team No]], Owner_List[[#All],[Team Number]], Owner_List[[#All],[Owner Name]], "None")</f>
        <v>Isadora Blackthorne</v>
      </c>
      <c r="D14" s="4" t="str" cm="1">
        <f t="array" ref="D14">_xlfn.XLOOKUP(Auction_Log[[#This Row],[Player ID]], Player_List[[#All],[ID]], Player_List[[#All],[Name]], ".")</f>
        <v>Philip Freeman</v>
      </c>
      <c r="E14" s="4" t="str" cm="1">
        <f t="array" ref="E14">_xlfn.XLOOKUP(Auction_Log[[#This Row],[Player ID]], Player_List[[#All],[ID]], Player_List[[#All],[Category]], ".")</f>
        <v>C</v>
      </c>
      <c r="F14" s="4" t="str">
        <f>_xlfn.XLOOKUP(Auction_Log[[#This Row],[Player ID]], Player_List[ID], Player_List[Role], " ")</f>
        <v>Bowler</v>
      </c>
      <c r="G14" s="6">
        <v>87</v>
      </c>
      <c r="H14" s="6">
        <v>4</v>
      </c>
      <c r="I14" s="6">
        <v>15</v>
      </c>
      <c r="J14" s="7" t="str">
        <f>IF(Auction_Log[[#This Row],[Price]] &gt;= 5, "Sold", "Unsold")</f>
        <v>Sold</v>
      </c>
      <c r="AO14" s="4"/>
      <c r="AP14" s="4"/>
      <c r="AQ14" s="4"/>
      <c r="AR14" s="4"/>
      <c r="AS14" s="4"/>
      <c r="AT14" s="4"/>
      <c r="AU14" s="4"/>
      <c r="AV14" s="4"/>
      <c r="AW14" s="4"/>
      <c r="AX14" s="4"/>
      <c r="AY14" s="4"/>
      <c r="AZ14" s="4"/>
      <c r="BA14" s="4"/>
      <c r="BB14" s="4"/>
      <c r="BC14" s="4"/>
      <c r="BD14" s="4"/>
      <c r="BE14" s="4"/>
      <c r="BF14" s="4"/>
      <c r="BG14" s="4"/>
      <c r="BH14" s="4"/>
      <c r="BI14" s="4"/>
      <c r="BJ14" s="4"/>
    </row>
    <row r="15" spans="1:62">
      <c r="A15" s="4">
        <v>14</v>
      </c>
      <c r="B15" s="4" t="str" cm="1">
        <f t="array" ref="B15">_xlfn.XLOOKUP(Auction_Log[[#This Row],[Team No]], Owner_List[[#All],[Team Number]], Owner_List[[#All],[Team ID]], "Team  0")</f>
        <v>Team  0</v>
      </c>
      <c r="C15" s="4" t="str" cm="1">
        <f t="array" ref="C15">_xlfn.XLOOKUP(Auction_Log[[#This Row],[Team No]], Owner_List[[#All],[Team Number]], Owner_List[[#All],[Owner Name]], "None")</f>
        <v>None</v>
      </c>
      <c r="D15" s="4" t="str" cm="1">
        <f t="array" ref="D15">_xlfn.XLOOKUP(Auction_Log[[#This Row],[Player ID]], Player_List[[#All],[ID]], Player_List[[#All],[Name]], ".")</f>
        <v>Gilbert Fisher</v>
      </c>
      <c r="E15" s="4" t="str" cm="1">
        <f t="array" ref="E15">_xlfn.XLOOKUP(Auction_Log[[#This Row],[Player ID]], Player_List[[#All],[ID]], Player_List[[#All],[Category]], ".")</f>
        <v>D</v>
      </c>
      <c r="F15" s="4" t="str">
        <f>_xlfn.XLOOKUP(Auction_Log[[#This Row],[Player ID]], Player_List[ID], Player_List[Role], " ")</f>
        <v>Wicketkeeper</v>
      </c>
      <c r="G15" s="6">
        <v>136</v>
      </c>
      <c r="H15" s="6">
        <v>0</v>
      </c>
      <c r="I15" s="6">
        <v>0</v>
      </c>
      <c r="J15" s="7" t="str">
        <f>IF(Auction_Log[[#This Row],[Price]] &gt;= 5, "Sold", "Unsold")</f>
        <v>Unsold</v>
      </c>
      <c r="L15" s="23" t="s">
        <v>251</v>
      </c>
      <c r="M15" s="23" t="s">
        <v>14</v>
      </c>
      <c r="N15"/>
      <c r="O15"/>
      <c r="P15"/>
      <c r="AO15" s="4"/>
      <c r="AP15" s="4"/>
      <c r="AQ15" s="4"/>
      <c r="AR15" s="4"/>
      <c r="AS15" s="4"/>
      <c r="AT15" s="4"/>
      <c r="AU15" s="4"/>
      <c r="AV15" s="4"/>
      <c r="AW15" s="4"/>
      <c r="AX15" s="4"/>
      <c r="AY15" s="4"/>
      <c r="AZ15" s="4"/>
      <c r="BA15" s="4"/>
      <c r="BB15" s="4"/>
      <c r="BC15" s="4"/>
      <c r="BD15" s="4"/>
      <c r="BE15" s="4"/>
      <c r="BF15" s="4"/>
      <c r="BG15" s="4"/>
      <c r="BH15" s="4"/>
      <c r="BI15" s="4"/>
      <c r="BJ15" s="4"/>
    </row>
    <row r="16" spans="1:62">
      <c r="A16" s="4">
        <v>15</v>
      </c>
      <c r="B16" s="4" t="str" cm="1">
        <f t="array" ref="B16">_xlfn.XLOOKUP(Auction_Log[[#This Row],[Team No]], Owner_List[[#All],[Team Number]], Owner_List[[#All],[Team ID]], "Team  0")</f>
        <v>Team 6</v>
      </c>
      <c r="C16" s="4" t="str" cm="1">
        <f t="array" ref="C16">_xlfn.XLOOKUP(Auction_Log[[#This Row],[Team No]], Owner_List[[#All],[Team Number]], Owner_List[[#All],[Owner Name]], "None")</f>
        <v>Selene Vandemar</v>
      </c>
      <c r="D16" s="4" t="str" cm="1">
        <f t="array" ref="D16">_xlfn.XLOOKUP(Auction_Log[[#This Row],[Player ID]], Player_List[[#All],[ID]], Player_List[[#All],[Name]], ".")</f>
        <v>Ethan Graham</v>
      </c>
      <c r="E16" s="4" t="str" cm="1">
        <f t="array" ref="E16">_xlfn.XLOOKUP(Auction_Log[[#This Row],[Player ID]], Player_List[[#All],[ID]], Player_List[[#All],[Category]], ".")</f>
        <v>B</v>
      </c>
      <c r="F16" s="4" t="str">
        <f>_xlfn.XLOOKUP(Auction_Log[[#This Row],[Player ID]], Player_List[ID], Player_List[Role], " ")</f>
        <v>Wicketkeeper</v>
      </c>
      <c r="G16" s="6">
        <v>78</v>
      </c>
      <c r="H16" s="6">
        <v>6</v>
      </c>
      <c r="I16" s="6">
        <v>15</v>
      </c>
      <c r="J16" s="7" t="str">
        <f>IF(Auction_Log[[#This Row],[Price]] &gt;= 5, "Sold", "Unsold")</f>
        <v>Sold</v>
      </c>
      <c r="L16" s="23" t="s">
        <v>15</v>
      </c>
      <c r="M16" t="s">
        <v>207</v>
      </c>
      <c r="N16" t="s">
        <v>204</v>
      </c>
      <c r="O16" t="s">
        <v>205</v>
      </c>
      <c r="P16" t="s">
        <v>16</v>
      </c>
      <c r="Q16" s="5"/>
      <c r="R16" s="5"/>
      <c r="S16" s="5"/>
      <c r="T16" s="5"/>
      <c r="U16" s="5"/>
      <c r="V16" s="5"/>
      <c r="W16" s="5"/>
      <c r="X16" s="5"/>
      <c r="Y16" s="5"/>
      <c r="Z16" s="5"/>
      <c r="AA16" s="5"/>
      <c r="AB16" s="5"/>
      <c r="AC16" s="5"/>
      <c r="AD16" s="5"/>
      <c r="AE16" s="5"/>
      <c r="AF16" s="5"/>
      <c r="AG16" s="5"/>
      <c r="AH16" s="5"/>
      <c r="AI16" s="5"/>
      <c r="AJ16" s="5"/>
      <c r="AK16" s="5"/>
      <c r="AO16" s="4"/>
      <c r="AP16" s="4"/>
      <c r="AQ16" s="4"/>
      <c r="AR16" s="4"/>
      <c r="AS16" s="4"/>
      <c r="AT16" s="4"/>
      <c r="AU16" s="4"/>
      <c r="AV16" s="4"/>
      <c r="AW16" s="4"/>
      <c r="AX16" s="4"/>
      <c r="AY16" s="4"/>
      <c r="AZ16" s="4"/>
      <c r="BA16" s="4"/>
      <c r="BB16" s="4"/>
      <c r="BC16" s="4"/>
      <c r="BD16" s="4"/>
      <c r="BE16" s="4"/>
      <c r="BF16" s="4"/>
      <c r="BG16" s="4"/>
      <c r="BH16" s="4"/>
      <c r="BI16" s="4"/>
      <c r="BJ16" s="4"/>
    </row>
    <row r="17" spans="1:62">
      <c r="A17" s="4">
        <v>16</v>
      </c>
      <c r="B17" s="4" t="str" cm="1">
        <f t="array" ref="B17">_xlfn.XLOOKUP(Auction_Log[[#This Row],[Team No]], Owner_List[[#All],[Team Number]], Owner_List[[#All],[Team ID]], "Team  0")</f>
        <v>Team 5</v>
      </c>
      <c r="C17" s="4" t="str" cm="1">
        <f t="array" ref="C17">_xlfn.XLOOKUP(Auction_Log[[#This Row],[Team No]], Owner_List[[#All],[Team Number]], Owner_List[[#All],[Owner Name]], "None")</f>
        <v>Thaddeus Crowley</v>
      </c>
      <c r="D17" s="4" t="str" cm="1">
        <f t="array" ref="D17">_xlfn.XLOOKUP(Auction_Log[[#This Row],[Player ID]], Player_List[[#All],[ID]], Player_List[[#All],[Name]], ".")</f>
        <v>Edgar Larson</v>
      </c>
      <c r="E17" s="4" t="str" cm="1">
        <f t="array" ref="E17">_xlfn.XLOOKUP(Auction_Log[[#This Row],[Player ID]], Player_List[[#All],[ID]], Player_List[[#All],[Category]], ".")</f>
        <v>D</v>
      </c>
      <c r="F17" s="4" t="str">
        <f>_xlfn.XLOOKUP(Auction_Log[[#This Row],[Player ID]], Player_List[ID], Player_List[Role], " ")</f>
        <v>Batsman</v>
      </c>
      <c r="G17" s="6">
        <v>134</v>
      </c>
      <c r="H17" s="6">
        <v>5</v>
      </c>
      <c r="I17" s="6">
        <v>10</v>
      </c>
      <c r="J17" s="7" t="str">
        <f>IF(Auction_Log[[#This Row],[Price]] &gt;= 5, "Sold", "Unsold")</f>
        <v>Sold</v>
      </c>
      <c r="L17" s="24">
        <v>0</v>
      </c>
      <c r="M17">
        <v>0</v>
      </c>
      <c r="N17">
        <v>0</v>
      </c>
      <c r="O17">
        <v>0</v>
      </c>
      <c r="P17">
        <v>0</v>
      </c>
      <c r="Q17" s="5"/>
      <c r="R17" s="5"/>
      <c r="S17" s="5"/>
      <c r="T17" s="5"/>
      <c r="U17" s="5"/>
      <c r="V17" s="5"/>
      <c r="W17" s="5"/>
      <c r="X17" s="5"/>
      <c r="Y17" s="5"/>
      <c r="Z17" s="5"/>
      <c r="AA17" s="5"/>
      <c r="AB17" s="5"/>
      <c r="AC17" s="5"/>
      <c r="AD17" s="5"/>
      <c r="AE17" s="5"/>
      <c r="AF17" s="5"/>
      <c r="AG17" s="5"/>
      <c r="AH17" s="5"/>
      <c r="AI17" s="5"/>
      <c r="AJ17" s="5"/>
      <c r="AK17" s="5"/>
      <c r="AO17" s="4"/>
      <c r="AP17" s="4"/>
      <c r="AQ17" s="4"/>
      <c r="AR17" s="4"/>
      <c r="AS17" s="4"/>
      <c r="AT17" s="4"/>
      <c r="AU17" s="4"/>
      <c r="AV17" s="4"/>
      <c r="AW17" s="4"/>
      <c r="AX17" s="4"/>
      <c r="AY17" s="4"/>
      <c r="AZ17" s="4"/>
      <c r="BA17" s="4"/>
      <c r="BB17" s="4"/>
      <c r="BC17" s="4"/>
      <c r="BD17" s="4"/>
      <c r="BE17" s="4"/>
      <c r="BF17" s="4"/>
      <c r="BG17" s="4"/>
      <c r="BH17" s="4"/>
      <c r="BI17" s="4"/>
      <c r="BJ17" s="4"/>
    </row>
    <row r="18" spans="1:62">
      <c r="A18" s="4">
        <v>17</v>
      </c>
      <c r="B18" s="4" t="str" cm="1">
        <f t="array" ref="B18">_xlfn.XLOOKUP(Auction_Log[[#This Row],[Team No]], Owner_List[[#All],[Team Number]], Owner_List[[#All],[Team ID]], "Team  0")</f>
        <v>Team 9</v>
      </c>
      <c r="C18" s="4" t="str" cm="1">
        <f t="array" ref="C18">_xlfn.XLOOKUP(Auction_Log[[#This Row],[Team No]], Owner_List[[#All],[Team Number]], Owner_List[[#All],[Owner Name]], "None")</f>
        <v>Dorian Vexley</v>
      </c>
      <c r="D18" s="4" t="str" cm="1">
        <f t="array" ref="D18">_xlfn.XLOOKUP(Auction_Log[[#This Row],[Player ID]], Player_List[[#All],[ID]], Player_List[[#All],[Name]], ".")</f>
        <v>Raymond West</v>
      </c>
      <c r="E18" s="4" t="str" cm="1">
        <f t="array" ref="E18">_xlfn.XLOOKUP(Auction_Log[[#This Row],[Player ID]], Player_List[[#All],[ID]], Player_List[[#All],[Category]], ".")</f>
        <v>B</v>
      </c>
      <c r="F18" s="4" t="str">
        <f>_xlfn.XLOOKUP(Auction_Log[[#This Row],[Player ID]], Player_List[ID], Player_List[Role], " ")</f>
        <v>Wicketkeeper</v>
      </c>
      <c r="G18" s="6">
        <v>81</v>
      </c>
      <c r="H18" s="6">
        <v>9</v>
      </c>
      <c r="I18" s="6">
        <v>5</v>
      </c>
      <c r="J18" s="7" t="str">
        <f>IF(Auction_Log[[#This Row],[Price]] &gt;= 5, "Sold", "Unsold")</f>
        <v>Sold</v>
      </c>
      <c r="L18" s="24">
        <v>1</v>
      </c>
      <c r="M18">
        <v>60</v>
      </c>
      <c r="N18">
        <v>75</v>
      </c>
      <c r="O18">
        <v>40</v>
      </c>
      <c r="P18">
        <v>175</v>
      </c>
      <c r="Q18" s="5"/>
      <c r="R18" s="5"/>
      <c r="S18" s="5"/>
      <c r="T18" s="5"/>
      <c r="U18" s="5"/>
      <c r="V18" s="5"/>
      <c r="W18" s="5"/>
      <c r="X18" s="5"/>
      <c r="Y18" s="5"/>
      <c r="Z18" s="5"/>
      <c r="AA18" s="5"/>
      <c r="AB18" s="5"/>
      <c r="AC18" s="5"/>
      <c r="AD18" s="5"/>
      <c r="AE18" s="5"/>
      <c r="AF18" s="5"/>
      <c r="AG18" s="5"/>
      <c r="AH18" s="5"/>
      <c r="AI18" s="5"/>
      <c r="AJ18" s="5"/>
      <c r="AK18" s="5"/>
      <c r="AO18" s="4"/>
      <c r="AP18" s="4"/>
      <c r="AQ18" s="4"/>
      <c r="AR18" s="4"/>
      <c r="AS18" s="4"/>
      <c r="AT18" s="4"/>
      <c r="AU18" s="4"/>
      <c r="AV18" s="4"/>
      <c r="AW18" s="4"/>
      <c r="AX18" s="4"/>
      <c r="AY18" s="4"/>
      <c r="AZ18" s="4"/>
      <c r="BA18" s="4"/>
      <c r="BB18" s="4"/>
      <c r="BC18" s="4"/>
      <c r="BD18" s="4"/>
      <c r="BE18" s="4"/>
      <c r="BF18" s="4"/>
      <c r="BG18" s="4"/>
      <c r="BH18" s="4"/>
      <c r="BI18" s="4"/>
      <c r="BJ18" s="4"/>
    </row>
    <row r="19" spans="1:62">
      <c r="A19" s="4">
        <v>18</v>
      </c>
      <c r="B19" s="4" t="str" cm="1">
        <f t="array" ref="B19">_xlfn.XLOOKUP(Auction_Log[[#This Row],[Team No]], Owner_List[[#All],[Team Number]], Owner_List[[#All],[Team ID]], "Team  0")</f>
        <v>Team  0</v>
      </c>
      <c r="C19" s="4" t="str" cm="1">
        <f t="array" ref="C19">_xlfn.XLOOKUP(Auction_Log[[#This Row],[Team No]], Owner_List[[#All],[Team Number]], Owner_List[[#All],[Owner Name]], "None")</f>
        <v>None</v>
      </c>
      <c r="D19" s="4" t="str" cm="1">
        <f t="array" ref="D19">_xlfn.XLOOKUP(Auction_Log[[#This Row],[Player ID]], Player_List[[#All],[ID]], Player_List[[#All],[Name]], ".")</f>
        <v>Ellis Osborne</v>
      </c>
      <c r="E19" s="4" t="str" cm="1">
        <f t="array" ref="E19">_xlfn.XLOOKUP(Auction_Log[[#This Row],[Player ID]], Player_List[[#All],[ID]], Player_List[[#All],[Category]], ".")</f>
        <v>D</v>
      </c>
      <c r="F19" s="4" t="str">
        <f>_xlfn.XLOOKUP(Auction_Log[[#This Row],[Player ID]], Player_List[ID], Player_List[Role], " ")</f>
        <v>Batsman</v>
      </c>
      <c r="G19" s="6">
        <v>148</v>
      </c>
      <c r="H19" s="6">
        <v>0</v>
      </c>
      <c r="I19" s="6">
        <v>0</v>
      </c>
      <c r="J19" s="7" t="str">
        <f>IF(Auction_Log[[#This Row],[Price]] &gt;= 5, "Sold", "Unsold")</f>
        <v>Unsold</v>
      </c>
      <c r="L19" s="24">
        <v>2</v>
      </c>
      <c r="M19">
        <v>90</v>
      </c>
      <c r="N19">
        <v>80</v>
      </c>
      <c r="O19">
        <v>25</v>
      </c>
      <c r="P19">
        <v>195</v>
      </c>
      <c r="Q19" s="5"/>
      <c r="R19" s="5"/>
      <c r="S19" s="5"/>
      <c r="T19" s="5"/>
      <c r="U19" s="5"/>
      <c r="V19" s="5"/>
      <c r="W19" s="5"/>
      <c r="X19" s="5"/>
      <c r="Y19" s="5"/>
      <c r="Z19" s="5"/>
      <c r="AA19" s="5"/>
      <c r="AB19" s="5"/>
      <c r="AO19" s="4"/>
      <c r="AP19" s="4"/>
      <c r="AQ19" s="4"/>
      <c r="AR19" s="4"/>
      <c r="AS19" s="4"/>
      <c r="AT19" s="4"/>
      <c r="AU19" s="4"/>
      <c r="AV19" s="4"/>
      <c r="AW19" s="4"/>
      <c r="AX19" s="4"/>
      <c r="AY19" s="4"/>
      <c r="AZ19" s="4"/>
      <c r="BA19" s="4"/>
      <c r="BB19" s="4"/>
      <c r="BC19" s="4"/>
      <c r="BD19" s="4"/>
      <c r="BE19" s="4"/>
      <c r="BF19" s="4"/>
      <c r="BG19" s="4"/>
      <c r="BH19" s="4"/>
      <c r="BI19" s="4"/>
      <c r="BJ19" s="4"/>
    </row>
    <row r="20" spans="1:62">
      <c r="A20" s="4">
        <v>19</v>
      </c>
      <c r="B20" s="4" t="str" cm="1">
        <f t="array" ref="B20">_xlfn.XLOOKUP(Auction_Log[[#This Row],[Team No]], Owner_List[[#All],[Team Number]], Owner_List[[#All],[Team ID]], "Team  0")</f>
        <v>Team  0</v>
      </c>
      <c r="C20" s="4" t="str" cm="1">
        <f t="array" ref="C20">_xlfn.XLOOKUP(Auction_Log[[#This Row],[Team No]], Owner_List[[#All],[Team Number]], Owner_List[[#All],[Owner Name]], "None")</f>
        <v>None</v>
      </c>
      <c r="D20" s="4" t="str" cm="1">
        <f t="array" ref="D20">_xlfn.XLOOKUP(Auction_Log[[#This Row],[Player ID]], Player_List[[#All],[ID]], Player_List[[#All],[Name]], ".")</f>
        <v>Levi Walters</v>
      </c>
      <c r="E20" s="4" t="str" cm="1">
        <f t="array" ref="E20">_xlfn.XLOOKUP(Auction_Log[[#This Row],[Player ID]], Player_List[[#All],[ID]], Player_List[[#All],[Category]], ".")</f>
        <v>D</v>
      </c>
      <c r="F20" s="4" t="str">
        <f>_xlfn.XLOOKUP(Auction_Log[[#This Row],[Player ID]], Player_List[ID], Player_List[Role], " ")</f>
        <v>Bowler</v>
      </c>
      <c r="G20" s="6">
        <v>147</v>
      </c>
      <c r="H20" s="6">
        <v>0</v>
      </c>
      <c r="I20" s="6">
        <v>0</v>
      </c>
      <c r="J20" s="7" t="str">
        <f>IF(Auction_Log[[#This Row],[Price]] &gt;= 5, "Sold", "Unsold")</f>
        <v>Unsold</v>
      </c>
      <c r="L20" s="24">
        <v>3</v>
      </c>
      <c r="M20">
        <v>75</v>
      </c>
      <c r="N20">
        <v>75</v>
      </c>
      <c r="O20">
        <v>30</v>
      </c>
      <c r="P20">
        <v>180</v>
      </c>
      <c r="Q20" s="5"/>
      <c r="R20" s="5"/>
      <c r="S20" s="5"/>
      <c r="T20" s="5"/>
      <c r="U20" s="5"/>
      <c r="V20" s="5"/>
      <c r="W20" s="5"/>
      <c r="X20" s="5"/>
      <c r="Y20" s="5"/>
      <c r="Z20" s="5"/>
      <c r="AA20" s="5"/>
      <c r="AB20" s="5"/>
      <c r="AO20" s="4"/>
      <c r="AP20" s="4"/>
      <c r="AQ20" s="4"/>
      <c r="AR20" s="4"/>
      <c r="AS20" s="4"/>
      <c r="AT20" s="4"/>
      <c r="AU20" s="4"/>
      <c r="AV20" s="4"/>
      <c r="AW20" s="4"/>
      <c r="AX20" s="4"/>
      <c r="AY20" s="4"/>
      <c r="AZ20" s="4"/>
      <c r="BA20" s="4"/>
      <c r="BB20" s="4"/>
      <c r="BC20" s="4"/>
      <c r="BD20" s="4"/>
      <c r="BE20" s="4"/>
      <c r="BF20" s="4"/>
      <c r="BG20" s="4"/>
      <c r="BH20" s="4"/>
      <c r="BI20" s="4"/>
      <c r="BJ20" s="4"/>
    </row>
    <row r="21" spans="1:62">
      <c r="A21" s="4">
        <v>20</v>
      </c>
      <c r="B21" s="4" t="str" cm="1">
        <f t="array" ref="B21">_xlfn.XLOOKUP(Auction_Log[[#This Row],[Team No]], Owner_List[[#All],[Team Number]], Owner_List[[#All],[Team ID]], "Team  0")</f>
        <v>Team 7</v>
      </c>
      <c r="C21" s="4" t="str" cm="1">
        <f t="array" ref="C21">_xlfn.XLOOKUP(Auction_Log[[#This Row],[Team No]], Owner_List[[#All],[Team Number]], Owner_List[[#All],[Owner Name]], "None")</f>
        <v>Jasper Kingswell</v>
      </c>
      <c r="D21" s="4" t="str" cm="1">
        <f t="array" ref="D21">_xlfn.XLOOKUP(Auction_Log[[#This Row],[Player ID]], Player_List[[#All],[ID]], Player_List[[#All],[Name]], ".")</f>
        <v>Marvin Burton</v>
      </c>
      <c r="E21" s="4" t="str" cm="1">
        <f t="array" ref="E21">_xlfn.XLOOKUP(Auction_Log[[#This Row],[Player ID]], Player_List[[#All],[ID]], Player_List[[#All],[Category]], ".")</f>
        <v>C</v>
      </c>
      <c r="F21" s="4" t="str">
        <f>_xlfn.XLOOKUP(Auction_Log[[#This Row],[Player ID]], Player_List[ID], Player_List[Role], " ")</f>
        <v>Wicketkeeper</v>
      </c>
      <c r="G21" s="6">
        <v>103</v>
      </c>
      <c r="H21" s="6">
        <v>7</v>
      </c>
      <c r="I21" s="6">
        <v>10</v>
      </c>
      <c r="J21" s="7" t="str">
        <f>IF(Auction_Log[[#This Row],[Price]] &gt;= 5, "Sold", "Unsold")</f>
        <v>Sold</v>
      </c>
      <c r="L21" s="24">
        <v>4</v>
      </c>
      <c r="M21">
        <v>85</v>
      </c>
      <c r="N21">
        <v>85</v>
      </c>
      <c r="O21">
        <v>20</v>
      </c>
      <c r="P21">
        <v>190</v>
      </c>
      <c r="Q21" s="5"/>
      <c r="R21" s="5"/>
      <c r="S21" s="5"/>
      <c r="T21" s="5"/>
      <c r="U21" s="5"/>
      <c r="V21" s="5"/>
      <c r="W21" s="5"/>
      <c r="X21" s="5"/>
      <c r="Y21" s="5"/>
      <c r="Z21" s="5"/>
      <c r="AA21" s="5"/>
      <c r="AB21" s="5"/>
      <c r="AO21" s="4"/>
      <c r="AP21" s="4"/>
      <c r="AQ21" s="4"/>
      <c r="AR21" s="4"/>
      <c r="AS21" s="4"/>
      <c r="AT21" s="4"/>
      <c r="AU21" s="4"/>
      <c r="AV21" s="4"/>
      <c r="AW21" s="4"/>
      <c r="AX21" s="4"/>
      <c r="AY21" s="4"/>
      <c r="AZ21" s="4"/>
      <c r="BA21" s="4"/>
      <c r="BB21" s="4"/>
      <c r="BC21" s="4"/>
      <c r="BD21" s="4"/>
      <c r="BE21" s="4"/>
      <c r="BF21" s="4"/>
      <c r="BG21" s="4"/>
      <c r="BH21" s="4"/>
      <c r="BI21" s="4"/>
      <c r="BJ21" s="4"/>
    </row>
    <row r="22" spans="1:62">
      <c r="A22" s="4">
        <v>21</v>
      </c>
      <c r="B22" s="4" t="str" cm="1">
        <f t="array" ref="B22">_xlfn.XLOOKUP(Auction_Log[[#This Row],[Team No]], Owner_List[[#All],[Team Number]], Owner_List[[#All],[Team ID]], "Team  0")</f>
        <v>Team 4</v>
      </c>
      <c r="C22" s="4" t="str" cm="1">
        <f t="array" ref="C22">_xlfn.XLOOKUP(Auction_Log[[#This Row],[Team No]], Owner_List[[#All],[Team Number]], Owner_List[[#All],[Owner Name]], "None")</f>
        <v>Isadora Blackthorne</v>
      </c>
      <c r="D22" s="4" t="str" cm="1">
        <f t="array" ref="D22">_xlfn.XLOOKUP(Auction_Log[[#This Row],[Player ID]], Player_List[[#All],[ID]], Player_List[[#All],[Name]], ".")</f>
        <v>Arthur Patterson</v>
      </c>
      <c r="E22" s="4" t="str" cm="1">
        <f t="array" ref="E22">_xlfn.XLOOKUP(Auction_Log[[#This Row],[Player ID]], Player_List[[#All],[ID]], Player_List[[#All],[Category]], ".")</f>
        <v>B</v>
      </c>
      <c r="F22" s="4" t="str">
        <f>_xlfn.XLOOKUP(Auction_Log[[#This Row],[Player ID]], Player_List[ID], Player_List[Role], " ")</f>
        <v>Bowler</v>
      </c>
      <c r="G22" s="6">
        <v>61</v>
      </c>
      <c r="H22" s="6">
        <v>4</v>
      </c>
      <c r="I22" s="6">
        <v>15</v>
      </c>
      <c r="J22" s="7" t="str">
        <f>IF(Auction_Log[[#This Row],[Price]] &gt;= 5, "Sold", "Unsold")</f>
        <v>Sold</v>
      </c>
      <c r="L22" s="24">
        <v>5</v>
      </c>
      <c r="M22">
        <v>45</v>
      </c>
      <c r="N22">
        <v>100</v>
      </c>
      <c r="O22">
        <v>55</v>
      </c>
      <c r="P22">
        <v>200</v>
      </c>
      <c r="Q22" s="5"/>
      <c r="R22" s="5"/>
      <c r="S22" s="5"/>
      <c r="T22" s="5"/>
      <c r="U22" s="5"/>
      <c r="V22" s="5"/>
      <c r="W22" s="5"/>
      <c r="X22" s="5"/>
      <c r="Y22" s="5"/>
      <c r="Z22" s="5"/>
      <c r="AA22" s="5"/>
      <c r="AB22" s="5"/>
      <c r="AO22" s="4"/>
      <c r="AP22" s="4"/>
      <c r="AQ22" s="4"/>
      <c r="AR22" s="4"/>
      <c r="AS22" s="4"/>
      <c r="AT22" s="4"/>
      <c r="AU22" s="4"/>
      <c r="AV22" s="4"/>
      <c r="AW22" s="4"/>
      <c r="AX22" s="4"/>
      <c r="AY22" s="4"/>
      <c r="AZ22" s="4"/>
      <c r="BA22" s="4"/>
      <c r="BB22" s="4"/>
      <c r="BC22" s="4"/>
      <c r="BD22" s="4"/>
      <c r="BE22" s="4"/>
      <c r="BF22" s="4"/>
      <c r="BG22" s="4"/>
      <c r="BH22" s="4"/>
      <c r="BI22" s="4"/>
      <c r="BJ22" s="4"/>
    </row>
    <row r="23" spans="1:62">
      <c r="A23" s="4">
        <v>22</v>
      </c>
      <c r="B23" s="4" t="str" cm="1">
        <f t="array" ref="B23">_xlfn.XLOOKUP(Auction_Log[[#This Row],[Team No]], Owner_List[[#All],[Team Number]], Owner_List[[#All],[Team ID]], "Team  0")</f>
        <v>Team 3</v>
      </c>
      <c r="C23" s="4" t="str" cm="1">
        <f t="array" ref="C23">_xlfn.XLOOKUP(Auction_Log[[#This Row],[Team No]], Owner_List[[#All],[Team Number]], Owner_List[[#All],[Owner Name]], "None")</f>
        <v>Colton Virelli</v>
      </c>
      <c r="D23" s="4" t="str" cm="1">
        <f t="array" ref="D23">_xlfn.XLOOKUP(Auction_Log[[#This Row],[Player ID]], Player_List[[#All],[ID]], Player_List[[#All],[Name]], ".")</f>
        <v>Andre Holt</v>
      </c>
      <c r="E23" s="4" t="str" cm="1">
        <f t="array" ref="E23">_xlfn.XLOOKUP(Auction_Log[[#This Row],[Player ID]], Player_List[[#All],[ID]], Player_List[[#All],[Category]], ".")</f>
        <v>D</v>
      </c>
      <c r="F23" s="4" t="str">
        <f>_xlfn.XLOOKUP(Auction_Log[[#This Row],[Player ID]], Player_List[ID], Player_List[Role], " ")</f>
        <v>Batsman</v>
      </c>
      <c r="G23" s="6">
        <v>138</v>
      </c>
      <c r="H23" s="6">
        <v>3</v>
      </c>
      <c r="I23" s="6">
        <v>5</v>
      </c>
      <c r="J23" s="7" t="str">
        <f>IF(Auction_Log[[#This Row],[Price]] &gt;= 5, "Sold", "Unsold")</f>
        <v>Sold</v>
      </c>
      <c r="L23" s="24">
        <v>6</v>
      </c>
      <c r="M23">
        <v>55</v>
      </c>
      <c r="N23">
        <v>115</v>
      </c>
      <c r="O23">
        <v>15</v>
      </c>
      <c r="P23">
        <v>185</v>
      </c>
      <c r="Q23" s="5"/>
      <c r="R23" s="5"/>
      <c r="S23" s="5"/>
      <c r="T23" s="5"/>
      <c r="U23" s="5"/>
      <c r="V23" s="5"/>
      <c r="W23" s="5"/>
      <c r="X23" s="5"/>
      <c r="Y23" s="5"/>
      <c r="Z23" s="5"/>
      <c r="AA23" s="5"/>
      <c r="AB23" s="5"/>
      <c r="AO23" s="4"/>
      <c r="AP23" s="4"/>
      <c r="AQ23" s="4"/>
      <c r="AR23" s="4"/>
      <c r="AS23" s="4"/>
      <c r="AT23" s="4"/>
      <c r="AU23" s="4"/>
      <c r="AV23" s="4"/>
      <c r="AW23" s="4"/>
      <c r="AX23" s="4"/>
      <c r="AY23" s="4"/>
      <c r="AZ23" s="4"/>
      <c r="BA23" s="4"/>
      <c r="BB23" s="4"/>
      <c r="BC23" s="4"/>
      <c r="BD23" s="4"/>
      <c r="BE23" s="4"/>
      <c r="BF23" s="4"/>
      <c r="BG23" s="4"/>
      <c r="BH23" s="4"/>
      <c r="BI23" s="4"/>
      <c r="BJ23" s="4"/>
    </row>
    <row r="24" spans="1:62">
      <c r="A24" s="4">
        <v>23</v>
      </c>
      <c r="B24" s="4" t="str" cm="1">
        <f t="array" ref="B24">_xlfn.XLOOKUP(Auction_Log[[#This Row],[Team No]], Owner_List[[#All],[Team Number]], Owner_List[[#All],[Team ID]], "Team  0")</f>
        <v>Team 10</v>
      </c>
      <c r="C24" s="4" t="str" cm="1">
        <f t="array" ref="C24">_xlfn.XLOOKUP(Auction_Log[[#This Row],[Team No]], Owner_List[[#All],[Team Number]], Owner_List[[#All],[Owner Name]], "None")</f>
        <v>Lyra Montclair</v>
      </c>
      <c r="D24" s="4" t="str" cm="1">
        <f t="array" ref="D24">_xlfn.XLOOKUP(Auction_Log[[#This Row],[Player ID]], Player_List[[#All],[ID]], Player_List[[#All],[Name]], ".")</f>
        <v>Samuel Torres</v>
      </c>
      <c r="E24" s="4" t="str" cm="1">
        <f t="array" ref="E24">_xlfn.XLOOKUP(Auction_Log[[#This Row],[Player ID]], Player_List[[#All],[ID]], Player_List[[#All],[Category]], ".")</f>
        <v>B</v>
      </c>
      <c r="F24" s="4" t="str">
        <f>_xlfn.XLOOKUP(Auction_Log[[#This Row],[Player ID]], Player_List[ID], Player_List[Role], " ")</f>
        <v>Wicketkeeper</v>
      </c>
      <c r="G24" s="6">
        <v>41</v>
      </c>
      <c r="H24" s="6">
        <v>10</v>
      </c>
      <c r="I24" s="6">
        <v>15</v>
      </c>
      <c r="J24" s="7" t="str">
        <f>IF(Auction_Log[[#This Row],[Price]] &gt;= 5, "Sold", "Unsold")</f>
        <v>Sold</v>
      </c>
      <c r="L24" s="24">
        <v>7</v>
      </c>
      <c r="M24">
        <v>95</v>
      </c>
      <c r="N24">
        <v>60</v>
      </c>
      <c r="O24">
        <v>40</v>
      </c>
      <c r="P24">
        <v>195</v>
      </c>
      <c r="Q24" s="5"/>
      <c r="R24" s="5"/>
      <c r="S24" s="5"/>
      <c r="T24" s="5"/>
      <c r="U24" s="5"/>
      <c r="V24" s="5"/>
      <c r="W24" s="5"/>
      <c r="X24" s="5"/>
      <c r="Y24" s="5"/>
      <c r="Z24" s="5"/>
      <c r="AA24" s="5"/>
      <c r="AB24" s="5"/>
      <c r="AO24" s="4"/>
      <c r="AP24" s="4"/>
      <c r="AQ24" s="4"/>
      <c r="AR24" s="4"/>
      <c r="AS24" s="4"/>
      <c r="AT24" s="4"/>
      <c r="AU24" s="4"/>
      <c r="AV24" s="4"/>
      <c r="AW24" s="4"/>
      <c r="AX24" s="4"/>
      <c r="AY24" s="4"/>
      <c r="AZ24" s="4"/>
      <c r="BA24" s="4"/>
      <c r="BB24" s="4"/>
      <c r="BC24" s="4"/>
      <c r="BD24" s="4"/>
      <c r="BE24" s="4"/>
      <c r="BF24" s="4"/>
      <c r="BG24" s="4"/>
      <c r="BH24" s="4"/>
      <c r="BI24" s="4"/>
      <c r="BJ24" s="4"/>
    </row>
    <row r="25" spans="1:62">
      <c r="A25" s="4">
        <v>24</v>
      </c>
      <c r="B25" s="4" t="str" cm="1">
        <f t="array" ref="B25">_xlfn.XLOOKUP(Auction_Log[[#This Row],[Team No]], Owner_List[[#All],[Team Number]], Owner_List[[#All],[Team ID]], "Team  0")</f>
        <v>Team 5</v>
      </c>
      <c r="C25" s="4" t="str" cm="1">
        <f t="array" ref="C25">_xlfn.XLOOKUP(Auction_Log[[#This Row],[Team No]], Owner_List[[#All],[Team Number]], Owner_List[[#All],[Owner Name]], "None")</f>
        <v>Thaddeus Crowley</v>
      </c>
      <c r="D25" s="4" t="str" cm="1">
        <f t="array" ref="D25">_xlfn.XLOOKUP(Auction_Log[[#This Row],[Player ID]], Player_List[[#All],[ID]], Player_List[[#All],[Name]], ".")</f>
        <v>Scott Cox</v>
      </c>
      <c r="E25" s="4" t="str" cm="1">
        <f t="array" ref="E25">_xlfn.XLOOKUP(Auction_Log[[#This Row],[Player ID]], Player_List[[#All],[ID]], Player_List[[#All],[Category]], ".")</f>
        <v>B</v>
      </c>
      <c r="F25" s="4" t="str">
        <f>_xlfn.XLOOKUP(Auction_Log[[#This Row],[Player ID]], Player_List[ID], Player_List[Role], " ")</f>
        <v>Wicketkeeper</v>
      </c>
      <c r="G25" s="6">
        <v>38</v>
      </c>
      <c r="H25" s="6">
        <v>5</v>
      </c>
      <c r="I25" s="6">
        <v>5</v>
      </c>
      <c r="J25" s="7" t="str">
        <f>IF(Auction_Log[[#This Row],[Price]] &gt;= 5, "Sold", "Unsold")</f>
        <v>Sold</v>
      </c>
      <c r="L25" s="24">
        <v>8</v>
      </c>
      <c r="M25">
        <v>95</v>
      </c>
      <c r="N25">
        <v>85</v>
      </c>
      <c r="O25">
        <v>20</v>
      </c>
      <c r="P25">
        <v>200</v>
      </c>
      <c r="Q25" s="5"/>
      <c r="R25" s="5"/>
      <c r="S25" s="5"/>
      <c r="T25" s="5"/>
      <c r="U25" s="5"/>
      <c r="V25" s="5"/>
      <c r="W25" s="5"/>
      <c r="X25" s="5"/>
      <c r="Y25" s="5"/>
      <c r="Z25" s="5"/>
      <c r="AA25" s="5"/>
      <c r="AB25" s="5"/>
      <c r="AO25" s="4"/>
      <c r="AP25" s="4"/>
      <c r="AQ25" s="4"/>
      <c r="AR25" s="4"/>
      <c r="AS25" s="4"/>
      <c r="AT25" s="4"/>
      <c r="AU25" s="4"/>
      <c r="AV25" s="4"/>
      <c r="AW25" s="4"/>
      <c r="AX25" s="4"/>
      <c r="AY25" s="4"/>
      <c r="AZ25" s="4"/>
      <c r="BA25" s="4"/>
      <c r="BB25" s="4"/>
      <c r="BC25" s="4"/>
      <c r="BD25" s="4"/>
      <c r="BE25" s="4"/>
      <c r="BF25" s="4"/>
      <c r="BG25" s="4"/>
      <c r="BH25" s="4"/>
      <c r="BI25" s="4"/>
      <c r="BJ25" s="4"/>
    </row>
    <row r="26" spans="1:62">
      <c r="A26" s="4">
        <v>25</v>
      </c>
      <c r="B26" s="4" t="str" cm="1">
        <f t="array" ref="B26">_xlfn.XLOOKUP(Auction_Log[[#This Row],[Team No]], Owner_List[[#All],[Team Number]], Owner_List[[#All],[Team ID]], "Team  0")</f>
        <v>Team 3</v>
      </c>
      <c r="C26" s="4" t="str" cm="1">
        <f t="array" ref="C26">_xlfn.XLOOKUP(Auction_Log[[#This Row],[Team No]], Owner_List[[#All],[Team Number]], Owner_List[[#All],[Owner Name]], "None")</f>
        <v>Colton Virelli</v>
      </c>
      <c r="D26" s="4" t="str" cm="1">
        <f t="array" ref="D26">_xlfn.XLOOKUP(Auction_Log[[#This Row],[Player ID]], Player_List[[#All],[ID]], Player_List[[#All],[Name]], ".")</f>
        <v>Peter Ross</v>
      </c>
      <c r="E26" s="4" t="str" cm="1">
        <f t="array" ref="E26">_xlfn.XLOOKUP(Auction_Log[[#This Row],[Player ID]], Player_List[[#All],[ID]], Player_List[[#All],[Category]], ".")</f>
        <v>B</v>
      </c>
      <c r="F26" s="4" t="str">
        <f>_xlfn.XLOOKUP(Auction_Log[[#This Row],[Player ID]], Player_List[ID], Player_List[Role], " ")</f>
        <v>Bowler</v>
      </c>
      <c r="G26" s="6">
        <v>54</v>
      </c>
      <c r="H26" s="6">
        <v>3</v>
      </c>
      <c r="I26" s="6">
        <v>10</v>
      </c>
      <c r="J26" s="7" t="str">
        <f>IF(Auction_Log[[#This Row],[Price]] &gt;= 5, "Sold", "Unsold")</f>
        <v>Sold</v>
      </c>
      <c r="L26" s="24">
        <v>9</v>
      </c>
      <c r="M26">
        <v>85</v>
      </c>
      <c r="N26">
        <v>80</v>
      </c>
      <c r="O26">
        <v>25</v>
      </c>
      <c r="P26">
        <v>190</v>
      </c>
      <c r="Q26" s="5"/>
      <c r="R26" s="5"/>
      <c r="S26" s="5"/>
      <c r="T26" s="5"/>
      <c r="U26" s="5"/>
      <c r="V26" s="5"/>
      <c r="W26" s="5"/>
      <c r="X26" s="5"/>
      <c r="Y26" s="5"/>
      <c r="Z26" s="5"/>
      <c r="AA26" s="5"/>
      <c r="AB26" s="5"/>
      <c r="AO26" s="4"/>
      <c r="AP26" s="4"/>
      <c r="AQ26" s="4"/>
      <c r="AR26" s="4"/>
      <c r="AS26" s="4"/>
      <c r="AT26" s="4"/>
      <c r="AU26" s="4"/>
      <c r="AV26" s="4"/>
      <c r="AW26" s="4"/>
      <c r="AX26" s="4"/>
      <c r="AY26" s="4"/>
      <c r="AZ26" s="4"/>
      <c r="BA26" s="4"/>
      <c r="BB26" s="4"/>
      <c r="BC26" s="4"/>
      <c r="BD26" s="4"/>
      <c r="BE26" s="4"/>
      <c r="BF26" s="4"/>
      <c r="BG26" s="4"/>
      <c r="BH26" s="4"/>
      <c r="BI26" s="4"/>
      <c r="BJ26" s="4"/>
    </row>
    <row r="27" spans="1:62">
      <c r="A27" s="4">
        <v>26</v>
      </c>
      <c r="B27" s="4" t="str" cm="1">
        <f t="array" ref="B27">_xlfn.XLOOKUP(Auction_Log[[#This Row],[Team No]], Owner_List[[#All],[Team Number]], Owner_List[[#All],[Team ID]], "Team  0")</f>
        <v>Team  0</v>
      </c>
      <c r="C27" s="4" t="str" cm="1">
        <f t="array" ref="C27">_xlfn.XLOOKUP(Auction_Log[[#This Row],[Team No]], Owner_List[[#All],[Team Number]], Owner_List[[#All],[Owner Name]], "None")</f>
        <v>None</v>
      </c>
      <c r="D27" s="4" t="str" cm="1">
        <f t="array" ref="D27">_xlfn.XLOOKUP(Auction_Log[[#This Row],[Player ID]], Player_List[[#All],[ID]], Player_List[[#All],[Name]], ".")</f>
        <v>Ivan Fuller</v>
      </c>
      <c r="E27" s="4" t="str" cm="1">
        <f t="array" ref="E27">_xlfn.XLOOKUP(Auction_Log[[#This Row],[Player ID]], Player_List[[#All],[ID]], Player_List[[#All],[Category]], ".")</f>
        <v>D</v>
      </c>
      <c r="F27" s="4" t="str">
        <f>_xlfn.XLOOKUP(Auction_Log[[#This Row],[Player ID]], Player_List[ID], Player_List[Role], " ")</f>
        <v>Wicketkeeper</v>
      </c>
      <c r="G27" s="6">
        <v>145</v>
      </c>
      <c r="H27" s="6">
        <v>0</v>
      </c>
      <c r="I27" s="6">
        <v>0</v>
      </c>
      <c r="J27" s="7" t="str">
        <f>IF(Auction_Log[[#This Row],[Price]] &gt;= 5, "Sold", "Unsold")</f>
        <v>Unsold</v>
      </c>
      <c r="L27" s="24">
        <v>10</v>
      </c>
      <c r="M27">
        <v>70</v>
      </c>
      <c r="N27">
        <v>90</v>
      </c>
      <c r="O27">
        <v>30</v>
      </c>
      <c r="P27">
        <v>190</v>
      </c>
      <c r="Q27" s="5"/>
      <c r="R27" s="5"/>
      <c r="S27" s="5"/>
      <c r="T27" s="5"/>
      <c r="U27" s="5"/>
      <c r="V27" s="5"/>
      <c r="W27" s="5"/>
      <c r="X27" s="5"/>
      <c r="Y27" s="5"/>
      <c r="Z27" s="5"/>
      <c r="AA27" s="5"/>
      <c r="AB27" s="5"/>
      <c r="AO27" s="4"/>
      <c r="AP27" s="4"/>
      <c r="AQ27" s="4"/>
      <c r="AR27" s="4"/>
      <c r="AS27" s="4"/>
      <c r="AT27" s="4"/>
      <c r="AU27" s="4"/>
      <c r="AV27" s="4"/>
      <c r="AW27" s="4"/>
      <c r="AX27" s="4"/>
      <c r="AY27" s="4"/>
      <c r="AZ27" s="4"/>
      <c r="BA27" s="4"/>
      <c r="BB27" s="4"/>
      <c r="BC27" s="4"/>
      <c r="BD27" s="4"/>
      <c r="BE27" s="4"/>
      <c r="BF27" s="4"/>
      <c r="BG27" s="4"/>
      <c r="BH27" s="4"/>
      <c r="BI27" s="4"/>
      <c r="BJ27" s="4"/>
    </row>
    <row r="28" spans="1:62">
      <c r="A28" s="4">
        <v>27</v>
      </c>
      <c r="B28" s="4" t="str" cm="1">
        <f t="array" ref="B28">_xlfn.XLOOKUP(Auction_Log[[#This Row],[Team No]], Owner_List[[#All],[Team Number]], Owner_List[[#All],[Team ID]], "Team  0")</f>
        <v>Team 4</v>
      </c>
      <c r="C28" s="4" t="str" cm="1">
        <f t="array" ref="C28">_xlfn.XLOOKUP(Auction_Log[[#This Row],[Team No]], Owner_List[[#All],[Team Number]], Owner_List[[#All],[Owner Name]], "None")</f>
        <v>Isadora Blackthorne</v>
      </c>
      <c r="D28" s="4" t="str" cm="1">
        <f t="array" ref="D28">_xlfn.XLOOKUP(Auction_Log[[#This Row],[Player ID]], Player_List[[#All],[ID]], Player_List[[#All],[Name]], ".")</f>
        <v>Noah Chapman</v>
      </c>
      <c r="E28" s="4" t="str" cm="1">
        <f t="array" ref="E28">_xlfn.XLOOKUP(Auction_Log[[#This Row],[Player ID]], Player_List[[#All],[ID]], Player_List[[#All],[Category]], ".")</f>
        <v>C</v>
      </c>
      <c r="F28" s="4" t="str">
        <f>_xlfn.XLOOKUP(Auction_Log[[#This Row],[Player ID]], Player_List[ID], Player_List[Role], " ")</f>
        <v>Batsman</v>
      </c>
      <c r="G28" s="6">
        <v>84</v>
      </c>
      <c r="H28" s="6">
        <v>4</v>
      </c>
      <c r="I28" s="6">
        <v>10</v>
      </c>
      <c r="J28" s="7" t="str">
        <f>IF(Auction_Log[[#This Row],[Price]] &gt;= 5, "Sold", "Unsold")</f>
        <v>Sold</v>
      </c>
      <c r="L28" s="24" t="s">
        <v>16</v>
      </c>
      <c r="M28">
        <v>755</v>
      </c>
      <c r="N28">
        <v>845</v>
      </c>
      <c r="O28">
        <v>300</v>
      </c>
      <c r="P28">
        <v>1900</v>
      </c>
      <c r="Q28" s="5"/>
      <c r="R28" s="5"/>
      <c r="S28" s="5"/>
      <c r="T28" s="5"/>
      <c r="U28" s="5"/>
      <c r="V28" s="5"/>
      <c r="W28" s="5"/>
      <c r="X28" s="5"/>
      <c r="Y28" s="5"/>
      <c r="Z28" s="5"/>
      <c r="AA28" s="5"/>
      <c r="AB28" s="5"/>
      <c r="AO28" s="4"/>
      <c r="AP28" s="4"/>
      <c r="AQ28" s="4"/>
      <c r="AR28" s="4"/>
      <c r="AS28" s="4"/>
      <c r="AT28" s="4"/>
      <c r="AU28" s="4"/>
      <c r="AV28" s="4"/>
      <c r="AW28" s="4"/>
      <c r="AX28" s="4"/>
      <c r="AY28" s="4"/>
      <c r="AZ28" s="4"/>
      <c r="BA28" s="4"/>
      <c r="BB28" s="4"/>
      <c r="BC28" s="4"/>
      <c r="BD28" s="4"/>
      <c r="BE28" s="4"/>
      <c r="BF28" s="4"/>
      <c r="BG28" s="4"/>
      <c r="BH28" s="4"/>
      <c r="BI28" s="4"/>
      <c r="BJ28" s="4"/>
    </row>
    <row r="29" spans="1:62">
      <c r="A29" s="4">
        <v>28</v>
      </c>
      <c r="B29" s="4" t="str" cm="1">
        <f t="array" ref="B29">_xlfn.XLOOKUP(Auction_Log[[#This Row],[Team No]], Owner_List[[#All],[Team Number]], Owner_List[[#All],[Team ID]], "Team  0")</f>
        <v>Team 10</v>
      </c>
      <c r="C29" s="4" t="str" cm="1">
        <f t="array" ref="C29">_xlfn.XLOOKUP(Auction_Log[[#This Row],[Team No]], Owner_List[[#All],[Team Number]], Owner_List[[#All],[Owner Name]], "None")</f>
        <v>Lyra Montclair</v>
      </c>
      <c r="D29" s="4" t="str" cm="1">
        <f t="array" ref="D29">_xlfn.XLOOKUP(Auction_Log[[#This Row],[Player ID]], Player_List[[#All],[ID]], Player_List[[#All],[Name]], ".")</f>
        <v>Timothy Stewart</v>
      </c>
      <c r="E29" s="4" t="str" cm="1">
        <f t="array" ref="E29">_xlfn.XLOOKUP(Auction_Log[[#This Row],[Player ID]], Player_List[[#All],[ID]], Player_List[[#All],[Category]], ".")</f>
        <v>A</v>
      </c>
      <c r="F29" s="4" t="str">
        <f>_xlfn.XLOOKUP(Auction_Log[[#This Row],[Player ID]], Player_List[ID], Player_List[Role], " ")</f>
        <v>Bowler</v>
      </c>
      <c r="G29" s="6">
        <v>26</v>
      </c>
      <c r="H29" s="6">
        <v>10</v>
      </c>
      <c r="I29" s="6">
        <v>15</v>
      </c>
      <c r="J29" s="7" t="str">
        <f>IF(Auction_Log[[#This Row],[Price]] &gt;= 5, "Sold", "Unsold")</f>
        <v>Sold</v>
      </c>
      <c r="L29"/>
      <c r="M29"/>
      <c r="N29"/>
      <c r="O29" s="5"/>
      <c r="P29" s="5"/>
      <c r="Q29" s="5"/>
      <c r="R29" s="5"/>
      <c r="S29" s="5"/>
      <c r="T29" s="5"/>
      <c r="AO29" s="4"/>
      <c r="AP29" s="4"/>
      <c r="AQ29" s="4"/>
      <c r="AR29" s="4"/>
      <c r="AS29" s="4"/>
      <c r="AT29" s="4"/>
      <c r="AU29" s="4"/>
      <c r="AV29" s="4"/>
      <c r="AW29" s="4"/>
      <c r="AX29" s="4"/>
      <c r="AY29" s="4"/>
      <c r="AZ29" s="4"/>
      <c r="BA29" s="4"/>
      <c r="BB29" s="4"/>
      <c r="BC29" s="4"/>
      <c r="BD29" s="4"/>
      <c r="BE29" s="4"/>
      <c r="BF29" s="4"/>
      <c r="BG29" s="4"/>
      <c r="BH29" s="4"/>
      <c r="BI29" s="4"/>
      <c r="BJ29" s="4"/>
    </row>
    <row r="30" spans="1:62">
      <c r="A30" s="4">
        <v>29</v>
      </c>
      <c r="B30" s="4" t="str" cm="1">
        <f t="array" ref="B30">_xlfn.XLOOKUP(Auction_Log[[#This Row],[Team No]], Owner_List[[#All],[Team Number]], Owner_List[[#All],[Team ID]], "Team  0")</f>
        <v>Team  0</v>
      </c>
      <c r="C30" s="4" t="str" cm="1">
        <f t="array" ref="C30">_xlfn.XLOOKUP(Auction_Log[[#This Row],[Team No]], Owner_List[[#All],[Team Number]], Owner_List[[#All],[Owner Name]], "None")</f>
        <v>None</v>
      </c>
      <c r="D30" s="4" t="str" cm="1">
        <f t="array" ref="D30">_xlfn.XLOOKUP(Auction_Log[[#This Row],[Player ID]], Player_List[[#All],[ID]], Player_List[[#All],[Name]], ".")</f>
        <v>Theodore Banks</v>
      </c>
      <c r="E30" s="4" t="str" cm="1">
        <f t="array" ref="E30">_xlfn.XLOOKUP(Auction_Log[[#This Row],[Player ID]], Player_List[[#All],[ID]], Player_List[[#All],[Category]], ".")</f>
        <v>D</v>
      </c>
      <c r="F30" s="4" t="str">
        <f>_xlfn.XLOOKUP(Auction_Log[[#This Row],[Player ID]], Player_List[ID], Player_List[Role], " ")</f>
        <v>Batsman</v>
      </c>
      <c r="G30" s="6">
        <v>139</v>
      </c>
      <c r="H30" s="6">
        <v>0</v>
      </c>
      <c r="I30" s="6">
        <v>0</v>
      </c>
      <c r="J30" s="7" t="str">
        <f>IF(Auction_Log[[#This Row],[Price]] &gt;= 5, "Sold", "Unsold")</f>
        <v>Unsold</v>
      </c>
      <c r="L30"/>
      <c r="M30"/>
      <c r="N30"/>
      <c r="O30" s="5"/>
      <c r="P30" s="5"/>
      <c r="Q30" s="5"/>
      <c r="R30" s="5"/>
      <c r="S30" s="5"/>
      <c r="T30" s="5"/>
      <c r="AO30" s="4"/>
      <c r="AP30" s="4"/>
      <c r="AQ30" s="4"/>
      <c r="AR30" s="4"/>
      <c r="AS30" s="4"/>
      <c r="AT30" s="4"/>
      <c r="AU30" s="4"/>
      <c r="AV30" s="4"/>
      <c r="AW30" s="4"/>
      <c r="AX30" s="4"/>
      <c r="AY30" s="4"/>
      <c r="AZ30" s="4"/>
      <c r="BA30" s="4"/>
      <c r="BB30" s="4"/>
      <c r="BC30" s="4"/>
      <c r="BD30" s="4"/>
      <c r="BE30" s="4"/>
      <c r="BF30" s="4"/>
      <c r="BG30" s="4"/>
      <c r="BH30" s="4"/>
      <c r="BI30" s="4"/>
      <c r="BJ30" s="4"/>
    </row>
    <row r="31" spans="1:62">
      <c r="A31" s="4">
        <v>30</v>
      </c>
      <c r="B31" s="4" t="str" cm="1">
        <f t="array" ref="B31">_xlfn.XLOOKUP(Auction_Log[[#This Row],[Team No]], Owner_List[[#All],[Team Number]], Owner_List[[#All],[Team ID]], "Team  0")</f>
        <v>Team 8</v>
      </c>
      <c r="C31" s="4" t="str" cm="1">
        <f t="array" ref="C31">_xlfn.XLOOKUP(Auction_Log[[#This Row],[Team No]], Owner_List[[#All],[Team Number]], Owner_List[[#All],[Owner Name]], "None")</f>
        <v>Aurora Steele</v>
      </c>
      <c r="D31" s="4" t="str" cm="1">
        <f t="array" ref="D31">_xlfn.XLOOKUP(Auction_Log[[#This Row],[Player ID]], Player_List[[#All],[ID]], Player_List[[#All],[Name]], ".")</f>
        <v>Derrick Gilbert</v>
      </c>
      <c r="E31" s="4" t="str" cm="1">
        <f t="array" ref="E31">_xlfn.XLOOKUP(Auction_Log[[#This Row],[Player ID]], Player_List[[#All],[ID]], Player_List[[#All],[Category]], ".")</f>
        <v>C</v>
      </c>
      <c r="F31" s="4" t="str">
        <f>_xlfn.XLOOKUP(Auction_Log[[#This Row],[Player ID]], Player_List[ID], Player_List[Role], " ")</f>
        <v>Batsman</v>
      </c>
      <c r="G31" s="6">
        <v>110</v>
      </c>
      <c r="H31" s="6">
        <v>8</v>
      </c>
      <c r="I31" s="6">
        <v>10</v>
      </c>
      <c r="J31" s="7" t="str">
        <f>IF(Auction_Log[[#This Row],[Price]] &gt;= 5, "Sold", "Unsold")</f>
        <v>Sold</v>
      </c>
      <c r="L31" s="23" t="s">
        <v>252</v>
      </c>
      <c r="M31" s="23" t="s">
        <v>14</v>
      </c>
      <c r="N31"/>
      <c r="O31"/>
      <c r="P31"/>
      <c r="Q31" s="5"/>
      <c r="R31" s="5"/>
      <c r="S31" s="5"/>
      <c r="T31" s="5"/>
      <c r="AO31" s="4"/>
      <c r="AP31" s="4"/>
      <c r="AQ31" s="4"/>
      <c r="AR31" s="4"/>
      <c r="AS31" s="4"/>
      <c r="AT31" s="4"/>
      <c r="AU31" s="4"/>
      <c r="AV31" s="4"/>
      <c r="AW31" s="4"/>
      <c r="AX31" s="4"/>
      <c r="AY31" s="4"/>
      <c r="AZ31" s="4"/>
      <c r="BA31" s="4"/>
      <c r="BB31" s="4"/>
      <c r="BC31" s="4"/>
      <c r="BD31" s="4"/>
      <c r="BE31" s="4"/>
      <c r="BF31" s="4"/>
      <c r="BG31" s="4"/>
      <c r="BH31" s="4"/>
      <c r="BI31" s="4"/>
      <c r="BJ31" s="4"/>
    </row>
    <row r="32" spans="1:62">
      <c r="A32" s="4">
        <v>31</v>
      </c>
      <c r="B32" s="4" t="str" cm="1">
        <f t="array" ref="B32">_xlfn.XLOOKUP(Auction_Log[[#This Row],[Team No]], Owner_List[[#All],[Team Number]], Owner_List[[#All],[Team ID]], "Team  0")</f>
        <v>Team 8</v>
      </c>
      <c r="C32" s="4" t="str" cm="1">
        <f t="array" ref="C32">_xlfn.XLOOKUP(Auction_Log[[#This Row],[Team No]], Owner_List[[#All],[Team Number]], Owner_List[[#All],[Owner Name]], "None")</f>
        <v>Aurora Steele</v>
      </c>
      <c r="D32" s="4" t="str" cm="1">
        <f t="array" ref="D32">_xlfn.XLOOKUP(Auction_Log[[#This Row],[Player ID]], Player_List[[#All],[ID]], Player_List[[#All],[Name]], ".")</f>
        <v>Gerald Hamilton</v>
      </c>
      <c r="E32" s="4" t="str" cm="1">
        <f t="array" ref="E32">_xlfn.XLOOKUP(Auction_Log[[#This Row],[Player ID]], Player_List[[#All],[ID]], Player_List[[#All],[Category]], ".")</f>
        <v>B</v>
      </c>
      <c r="F32" s="4" t="str">
        <f>_xlfn.XLOOKUP(Auction_Log[[#This Row],[Player ID]], Player_List[ID], Player_List[Role], " ")</f>
        <v>Batsman</v>
      </c>
      <c r="G32" s="6">
        <v>77</v>
      </c>
      <c r="H32" s="6">
        <v>8</v>
      </c>
      <c r="I32" s="6">
        <v>15</v>
      </c>
      <c r="J32" s="7" t="str">
        <f>IF(Auction_Log[[#This Row],[Price]] &gt;= 5, "Sold", "Unsold")</f>
        <v>Sold</v>
      </c>
      <c r="L32" s="23" t="s">
        <v>15</v>
      </c>
      <c r="M32" t="s">
        <v>207</v>
      </c>
      <c r="N32" t="s">
        <v>204</v>
      </c>
      <c r="O32" t="s">
        <v>205</v>
      </c>
      <c r="P32" t="s">
        <v>16</v>
      </c>
      <c r="Q32" s="5"/>
      <c r="R32" s="5"/>
      <c r="S32" s="5"/>
      <c r="T32" s="5"/>
      <c r="AO32" s="4"/>
      <c r="AP32" s="4"/>
      <c r="AQ32" s="4"/>
      <c r="AR32" s="4"/>
      <c r="AS32" s="4"/>
      <c r="AT32" s="4"/>
      <c r="AU32" s="4"/>
      <c r="AV32" s="4"/>
      <c r="AW32" s="4"/>
      <c r="AX32" s="4"/>
      <c r="AY32" s="4"/>
      <c r="AZ32" s="4"/>
      <c r="BA32" s="4"/>
      <c r="BB32" s="4"/>
      <c r="BC32" s="4"/>
      <c r="BD32" s="4"/>
      <c r="BE32" s="4"/>
      <c r="BF32" s="4"/>
      <c r="BG32" s="4"/>
      <c r="BH32" s="4"/>
      <c r="BI32" s="4"/>
      <c r="BJ32" s="4"/>
    </row>
    <row r="33" spans="1:62">
      <c r="A33" s="4">
        <v>32</v>
      </c>
      <c r="B33" s="4" t="str" cm="1">
        <f t="array" ref="B33">_xlfn.XLOOKUP(Auction_Log[[#This Row],[Team No]], Owner_List[[#All],[Team Number]], Owner_List[[#All],[Team ID]], "Team  0")</f>
        <v>Team 6</v>
      </c>
      <c r="C33" s="4" t="str" cm="1">
        <f t="array" ref="C33">_xlfn.XLOOKUP(Auction_Log[[#This Row],[Team No]], Owner_List[[#All],[Team Number]], Owner_List[[#All],[Owner Name]], "None")</f>
        <v>Selene Vandemar</v>
      </c>
      <c r="D33" s="4" t="str" cm="1">
        <f t="array" ref="D33">_xlfn.XLOOKUP(Auction_Log[[#This Row],[Player ID]], Player_List[[#All],[ID]], Player_List[[#All],[Name]], ".")</f>
        <v>Sean Wallace</v>
      </c>
      <c r="E33" s="4" t="str" cm="1">
        <f t="array" ref="E33">_xlfn.XLOOKUP(Auction_Log[[#This Row],[Player ID]], Player_List[[#All],[ID]], Player_List[[#All],[Category]], ".")</f>
        <v>B</v>
      </c>
      <c r="F33" s="4" t="str">
        <f>_xlfn.XLOOKUP(Auction_Log[[#This Row],[Player ID]], Player_List[ID], Player_List[Role], " ")</f>
        <v>Batsman</v>
      </c>
      <c r="G33" s="6">
        <v>80</v>
      </c>
      <c r="H33" s="6">
        <v>6</v>
      </c>
      <c r="I33" s="6">
        <v>10</v>
      </c>
      <c r="J33" s="7" t="str">
        <f>IF(Auction_Log[[#This Row],[Price]] &gt;= 5, "Sold", "Unsold")</f>
        <v>Sold</v>
      </c>
      <c r="L33" s="24">
        <v>0</v>
      </c>
      <c r="M33">
        <v>10</v>
      </c>
      <c r="N33">
        <v>10</v>
      </c>
      <c r="O33">
        <v>10</v>
      </c>
      <c r="P33">
        <v>30</v>
      </c>
      <c r="Q33" s="5"/>
      <c r="R33" s="5"/>
      <c r="S33" s="5"/>
      <c r="T33" s="5"/>
      <c r="AO33" s="4"/>
      <c r="AP33" s="4"/>
      <c r="AQ33" s="4"/>
      <c r="AR33" s="4"/>
      <c r="AS33" s="4"/>
      <c r="AT33" s="4"/>
      <c r="AU33" s="4"/>
      <c r="AV33" s="4"/>
      <c r="AW33" s="4"/>
      <c r="AX33" s="4"/>
      <c r="AY33" s="4"/>
      <c r="AZ33" s="4"/>
      <c r="BA33" s="4"/>
      <c r="BB33" s="4"/>
      <c r="BC33" s="4"/>
      <c r="BD33" s="4"/>
      <c r="BE33" s="4"/>
      <c r="BF33" s="4"/>
      <c r="BG33" s="4"/>
      <c r="BH33" s="4"/>
      <c r="BI33" s="4"/>
      <c r="BJ33" s="4"/>
    </row>
    <row r="34" spans="1:62">
      <c r="A34" s="4">
        <v>33</v>
      </c>
      <c r="B34" s="4" t="str" cm="1">
        <f t="array" ref="B34">_xlfn.XLOOKUP(Auction_Log[[#This Row],[Team No]], Owner_List[[#All],[Team Number]], Owner_List[[#All],[Team ID]], "Team  0")</f>
        <v>Team 5</v>
      </c>
      <c r="C34" s="4" t="str" cm="1">
        <f t="array" ref="C34">_xlfn.XLOOKUP(Auction_Log[[#This Row],[Team No]], Owner_List[[#All],[Team Number]], Owner_List[[#All],[Owner Name]], "None")</f>
        <v>Thaddeus Crowley</v>
      </c>
      <c r="D34" s="4" t="str" cm="1">
        <f t="array" ref="D34">_xlfn.XLOOKUP(Auction_Log[[#This Row],[Player ID]], Player_List[[#All],[ID]], Player_List[[#All],[Name]], ".")</f>
        <v>Chad Rose</v>
      </c>
      <c r="E34" s="4" t="str" cm="1">
        <f t="array" ref="E34">_xlfn.XLOOKUP(Auction_Log[[#This Row],[Player ID]], Player_List[[#All],[ID]], Player_List[[#All],[Category]], ".")</f>
        <v>C</v>
      </c>
      <c r="F34" s="4" t="str">
        <f>_xlfn.XLOOKUP(Auction_Log[[#This Row],[Player ID]], Player_List[ID], Player_List[Role], " ")</f>
        <v>Bowler</v>
      </c>
      <c r="G34" s="6">
        <v>105</v>
      </c>
      <c r="H34" s="6">
        <v>5</v>
      </c>
      <c r="I34" s="6">
        <v>5</v>
      </c>
      <c r="J34" s="7" t="str">
        <f>IF(Auction_Log[[#This Row],[Price]] &gt;= 5, "Sold", "Unsold")</f>
        <v>Sold</v>
      </c>
      <c r="L34" s="24">
        <v>1</v>
      </c>
      <c r="M34">
        <v>4</v>
      </c>
      <c r="N34">
        <v>5</v>
      </c>
      <c r="O34">
        <v>2</v>
      </c>
      <c r="P34">
        <v>11</v>
      </c>
      <c r="Q34" s="5"/>
      <c r="R34" s="5"/>
      <c r="S34" s="5"/>
      <c r="T34" s="5"/>
      <c r="AO34" s="4"/>
      <c r="AP34" s="4"/>
      <c r="AQ34" s="4"/>
      <c r="AR34" s="4"/>
      <c r="AS34" s="4"/>
      <c r="AT34" s="4"/>
      <c r="AU34" s="4"/>
      <c r="AV34" s="4"/>
      <c r="AW34" s="4"/>
      <c r="AX34" s="4"/>
      <c r="AY34" s="4"/>
      <c r="AZ34" s="4"/>
      <c r="BA34" s="4"/>
      <c r="BB34" s="4"/>
      <c r="BC34" s="4"/>
      <c r="BD34" s="4"/>
      <c r="BE34" s="4"/>
      <c r="BF34" s="4"/>
      <c r="BG34" s="4"/>
      <c r="BH34" s="4"/>
      <c r="BI34" s="4"/>
      <c r="BJ34" s="4"/>
    </row>
    <row r="35" spans="1:62">
      <c r="A35" s="4">
        <v>34</v>
      </c>
      <c r="B35" s="4" t="str" cm="1">
        <f t="array" ref="B35">_xlfn.XLOOKUP(Auction_Log[[#This Row],[Team No]], Owner_List[[#All],[Team Number]], Owner_List[[#All],[Team ID]], "Team  0")</f>
        <v>Team 8</v>
      </c>
      <c r="C35" s="4" t="str" cm="1">
        <f t="array" ref="C35">_xlfn.XLOOKUP(Auction_Log[[#This Row],[Team No]], Owner_List[[#All],[Team Number]], Owner_List[[#All],[Owner Name]], "None")</f>
        <v>Aurora Steele</v>
      </c>
      <c r="D35" s="4" t="str" cm="1">
        <f t="array" ref="D35">_xlfn.XLOOKUP(Auction_Log[[#This Row],[Player ID]], Player_List[[#All],[ID]], Player_List[[#All],[Name]], ".")</f>
        <v>Louis Hudson</v>
      </c>
      <c r="E35" s="4" t="str" cm="1">
        <f t="array" ref="E35">_xlfn.XLOOKUP(Auction_Log[[#This Row],[Player ID]], Player_List[[#All],[ID]], Player_List[[#All],[Category]], ".")</f>
        <v>C</v>
      </c>
      <c r="F35" s="4" t="str">
        <f>_xlfn.XLOOKUP(Auction_Log[[#This Row],[Player ID]], Player_List[ID], Player_List[Role], " ")</f>
        <v>Batsman</v>
      </c>
      <c r="G35" s="6">
        <v>89</v>
      </c>
      <c r="H35" s="6">
        <v>8</v>
      </c>
      <c r="I35" s="6">
        <v>5</v>
      </c>
      <c r="J35" s="7" t="str">
        <f>IF(Auction_Log[[#This Row],[Price]] &gt;= 5, "Sold", "Unsold")</f>
        <v>Sold</v>
      </c>
      <c r="L35" s="24">
        <v>2</v>
      </c>
      <c r="M35">
        <v>4</v>
      </c>
      <c r="N35">
        <v>6</v>
      </c>
      <c r="O35">
        <v>2</v>
      </c>
      <c r="P35">
        <v>12</v>
      </c>
      <c r="Q35" s="5"/>
      <c r="R35" s="5"/>
      <c r="S35" s="5"/>
      <c r="T35" s="5"/>
      <c r="AO35" s="4"/>
      <c r="AP35" s="4"/>
      <c r="AQ35" s="4"/>
      <c r="AR35" s="4"/>
      <c r="AS35" s="4"/>
      <c r="AT35" s="4"/>
      <c r="AU35" s="4"/>
      <c r="AV35" s="4"/>
      <c r="AW35" s="4"/>
      <c r="AX35" s="4"/>
      <c r="AY35" s="4"/>
      <c r="AZ35" s="4"/>
      <c r="BA35" s="4"/>
      <c r="BB35" s="4"/>
      <c r="BC35" s="4"/>
      <c r="BD35" s="4"/>
      <c r="BE35" s="4"/>
      <c r="BF35" s="4"/>
      <c r="BG35" s="4"/>
      <c r="BH35" s="4"/>
      <c r="BI35" s="4"/>
      <c r="BJ35" s="4"/>
    </row>
    <row r="36" spans="1:62">
      <c r="A36" s="4">
        <v>35</v>
      </c>
      <c r="B36" s="4" t="str" cm="1">
        <f t="array" ref="B36">_xlfn.XLOOKUP(Auction_Log[[#This Row],[Team No]], Owner_List[[#All],[Team Number]], Owner_List[[#All],[Team ID]], "Team  0")</f>
        <v>Team  0</v>
      </c>
      <c r="C36" s="4" t="str" cm="1">
        <f t="array" ref="C36">_xlfn.XLOOKUP(Auction_Log[[#This Row],[Team No]], Owner_List[[#All],[Team Number]], Owner_List[[#All],[Owner Name]], "None")</f>
        <v>None</v>
      </c>
      <c r="D36" s="4" t="str" cm="1">
        <f t="array" ref="D36">_xlfn.XLOOKUP(Auction_Log[[#This Row],[Player ID]], Player_List[[#All],[ID]], Player_List[[#All],[Name]], ".")</f>
        <v>Warren Crawford</v>
      </c>
      <c r="E36" s="4" t="str" cm="1">
        <f t="array" ref="E36">_xlfn.XLOOKUP(Auction_Log[[#This Row],[Player ID]], Player_List[[#All],[ID]], Player_List[[#All],[Category]], ".")</f>
        <v>D</v>
      </c>
      <c r="F36" s="4" t="str">
        <f>_xlfn.XLOOKUP(Auction_Log[[#This Row],[Player ID]], Player_List[ID], Player_List[Role], " ")</f>
        <v>Wicketkeeper</v>
      </c>
      <c r="G36" s="6">
        <v>131</v>
      </c>
      <c r="H36" s="6">
        <v>0</v>
      </c>
      <c r="I36" s="6">
        <v>0</v>
      </c>
      <c r="J36" s="7" t="str">
        <f>IF(Auction_Log[[#This Row],[Price]] &gt;= 5, "Sold", "Unsold")</f>
        <v>Unsold</v>
      </c>
      <c r="L36" s="24">
        <v>3</v>
      </c>
      <c r="M36">
        <v>7</v>
      </c>
      <c r="N36">
        <v>5</v>
      </c>
      <c r="O36">
        <v>1</v>
      </c>
      <c r="P36">
        <v>13</v>
      </c>
      <c r="Q36" s="5"/>
      <c r="R36" s="5"/>
      <c r="S36" s="5"/>
      <c r="T36" s="5"/>
      <c r="AO36" s="4"/>
      <c r="AP36" s="4"/>
      <c r="AQ36" s="4"/>
      <c r="AR36" s="4"/>
      <c r="AS36" s="4"/>
      <c r="AT36" s="4"/>
      <c r="AU36" s="4"/>
      <c r="AV36" s="4"/>
      <c r="AW36" s="4"/>
      <c r="AX36" s="4"/>
      <c r="AY36" s="4"/>
      <c r="AZ36" s="4"/>
      <c r="BA36" s="4"/>
      <c r="BB36" s="4"/>
      <c r="BC36" s="4"/>
      <c r="BD36" s="4"/>
      <c r="BE36" s="4"/>
      <c r="BF36" s="4"/>
      <c r="BG36" s="4"/>
      <c r="BH36" s="4"/>
      <c r="BI36" s="4"/>
      <c r="BJ36" s="4"/>
    </row>
    <row r="37" spans="1:62">
      <c r="A37" s="4">
        <v>36</v>
      </c>
      <c r="B37" s="4" t="str" cm="1">
        <f t="array" ref="B37">_xlfn.XLOOKUP(Auction_Log[[#This Row],[Team No]], Owner_List[[#All],[Team Number]], Owner_List[[#All],[Team ID]], "Team  0")</f>
        <v>Team 7</v>
      </c>
      <c r="C37" s="4" t="str" cm="1">
        <f t="array" ref="C37">_xlfn.XLOOKUP(Auction_Log[[#This Row],[Team No]], Owner_List[[#All],[Team Number]], Owner_List[[#All],[Owner Name]], "None")</f>
        <v>Jasper Kingswell</v>
      </c>
      <c r="D37" s="4" t="str" cm="1">
        <f t="array" ref="D37">_xlfn.XLOOKUP(Auction_Log[[#This Row],[Player ID]], Player_List[[#All],[ID]], Player_List[[#All],[Name]], ".")</f>
        <v>Jacob Cook</v>
      </c>
      <c r="E37" s="4" t="str" cm="1">
        <f t="array" ref="E37">_xlfn.XLOOKUP(Auction_Log[[#This Row],[Player ID]], Player_List[[#All],[ID]], Player_List[[#All],[Category]], ".")</f>
        <v>A</v>
      </c>
      <c r="F37" s="4" t="str">
        <f>_xlfn.XLOOKUP(Auction_Log[[#This Row],[Player ID]], Player_List[ID], Player_List[Role], " ")</f>
        <v>Bowler</v>
      </c>
      <c r="G37" s="6">
        <v>30</v>
      </c>
      <c r="H37" s="6">
        <v>7</v>
      </c>
      <c r="I37" s="6">
        <v>25</v>
      </c>
      <c r="J37" s="7" t="str">
        <f>IF(Auction_Log[[#This Row],[Price]] &gt;= 5, "Sold", "Unsold")</f>
        <v>Sold</v>
      </c>
      <c r="L37" s="24">
        <v>4</v>
      </c>
      <c r="M37">
        <v>6</v>
      </c>
      <c r="N37">
        <v>5</v>
      </c>
      <c r="O37">
        <v>1</v>
      </c>
      <c r="P37">
        <v>12</v>
      </c>
      <c r="AO37" s="4"/>
      <c r="AP37" s="4"/>
      <c r="AQ37" s="4"/>
      <c r="AR37" s="4"/>
      <c r="AS37" s="4"/>
      <c r="AT37" s="4"/>
      <c r="AU37" s="4"/>
      <c r="AV37" s="4"/>
      <c r="AW37" s="4"/>
      <c r="AX37" s="4"/>
      <c r="AY37" s="4"/>
      <c r="AZ37" s="4"/>
      <c r="BA37" s="4"/>
      <c r="BB37" s="4"/>
      <c r="BC37" s="4"/>
      <c r="BD37" s="4"/>
      <c r="BE37" s="4"/>
      <c r="BF37" s="4"/>
      <c r="BG37" s="4"/>
      <c r="BH37" s="4"/>
      <c r="BI37" s="4"/>
      <c r="BJ37" s="4"/>
    </row>
    <row r="38" spans="1:62">
      <c r="A38" s="4">
        <v>37</v>
      </c>
      <c r="B38" s="4" t="str" cm="1">
        <f t="array" ref="B38">_xlfn.XLOOKUP(Auction_Log[[#This Row],[Team No]], Owner_List[[#All],[Team Number]], Owner_List[[#All],[Team ID]], "Team  0")</f>
        <v>Team 4</v>
      </c>
      <c r="C38" s="4" t="str" cm="1">
        <f t="array" ref="C38">_xlfn.XLOOKUP(Auction_Log[[#This Row],[Team No]], Owner_List[[#All],[Team Number]], Owner_List[[#All],[Owner Name]], "None")</f>
        <v>Isadora Blackthorne</v>
      </c>
      <c r="D38" s="4" t="str" cm="1">
        <f t="array" ref="D38">_xlfn.XLOOKUP(Auction_Log[[#This Row],[Player ID]], Player_List[[#All],[ID]], Player_List[[#All],[Name]], ".")</f>
        <v>Raymond James</v>
      </c>
      <c r="E38" s="4" t="str" cm="1">
        <f t="array" ref="E38">_xlfn.XLOOKUP(Auction_Log[[#This Row],[Player ID]], Player_List[[#All],[ID]], Player_List[[#All],[Category]], ".")</f>
        <v>B</v>
      </c>
      <c r="F38" s="4" t="str">
        <f>_xlfn.XLOOKUP(Auction_Log[[#This Row],[Player ID]], Player_List[ID], Player_List[Role], " ")</f>
        <v>Batsman</v>
      </c>
      <c r="G38" s="6">
        <v>45</v>
      </c>
      <c r="H38" s="6">
        <v>4</v>
      </c>
      <c r="I38" s="6">
        <v>10</v>
      </c>
      <c r="J38" s="7" t="str">
        <f>IF(Auction_Log[[#This Row],[Price]] &gt;= 5, "Sold", "Unsold")</f>
        <v>Sold</v>
      </c>
      <c r="L38" s="24">
        <v>5</v>
      </c>
      <c r="M38">
        <v>4</v>
      </c>
      <c r="N38">
        <v>7</v>
      </c>
      <c r="O38">
        <v>2</v>
      </c>
      <c r="P38">
        <v>13</v>
      </c>
      <c r="AO38" s="4"/>
      <c r="AP38" s="4"/>
      <c r="AQ38" s="4"/>
      <c r="AR38" s="4"/>
      <c r="AS38" s="4"/>
      <c r="AT38" s="4"/>
      <c r="AU38" s="4"/>
      <c r="AV38" s="4"/>
      <c r="AW38" s="4"/>
      <c r="AX38" s="4"/>
      <c r="AY38" s="4"/>
      <c r="AZ38" s="4"/>
      <c r="BA38" s="4"/>
      <c r="BB38" s="4"/>
      <c r="BC38" s="4"/>
      <c r="BD38" s="4"/>
      <c r="BE38" s="4"/>
      <c r="BF38" s="4"/>
      <c r="BG38" s="4"/>
      <c r="BH38" s="4"/>
      <c r="BI38" s="4"/>
      <c r="BJ38" s="4"/>
    </row>
    <row r="39" spans="1:62">
      <c r="A39" s="4">
        <v>38</v>
      </c>
      <c r="B39" s="4" t="str" cm="1">
        <f t="array" ref="B39">_xlfn.XLOOKUP(Auction_Log[[#This Row],[Team No]], Owner_List[[#All],[Team Number]], Owner_List[[#All],[Team ID]], "Team  0")</f>
        <v>Team 3</v>
      </c>
      <c r="C39" s="4" t="str" cm="1">
        <f t="array" ref="C39">_xlfn.XLOOKUP(Auction_Log[[#This Row],[Team No]], Owner_List[[#All],[Team Number]], Owner_List[[#All],[Owner Name]], "None")</f>
        <v>Colton Virelli</v>
      </c>
      <c r="D39" s="4" t="str" cm="1">
        <f t="array" ref="D39">_xlfn.XLOOKUP(Auction_Log[[#This Row],[Player ID]], Player_List[[#All],[ID]], Player_List[[#All],[Name]], ".")</f>
        <v>Tony Berry</v>
      </c>
      <c r="E39" s="4" t="str" cm="1">
        <f t="array" ref="E39">_xlfn.XLOOKUP(Auction_Log[[#This Row],[Player ID]], Player_List[[#All],[ID]], Player_List[[#All],[Category]], ".")</f>
        <v>C</v>
      </c>
      <c r="F39" s="4" t="str">
        <f>_xlfn.XLOOKUP(Auction_Log[[#This Row],[Player ID]], Player_List[ID], Player_List[Role], " ")</f>
        <v>Batsman</v>
      </c>
      <c r="G39" s="6">
        <v>117</v>
      </c>
      <c r="H39" s="6">
        <v>3</v>
      </c>
      <c r="I39" s="6">
        <v>10</v>
      </c>
      <c r="J39" s="7" t="str">
        <f>IF(Auction_Log[[#This Row],[Price]] &gt;= 5, "Sold", "Unsold")</f>
        <v>Sold</v>
      </c>
      <c r="L39" s="24">
        <v>6</v>
      </c>
      <c r="M39">
        <v>4</v>
      </c>
      <c r="N39">
        <v>7</v>
      </c>
      <c r="O39">
        <v>1</v>
      </c>
      <c r="P39">
        <v>12</v>
      </c>
      <c r="AO39" s="4"/>
      <c r="AP39" s="4"/>
      <c r="AQ39" s="4"/>
      <c r="AR39" s="4"/>
      <c r="AS39" s="4"/>
      <c r="AT39" s="4"/>
      <c r="AU39" s="4"/>
      <c r="AV39" s="4"/>
      <c r="AW39" s="4"/>
      <c r="AX39" s="4"/>
      <c r="AY39" s="4"/>
      <c r="AZ39" s="4"/>
      <c r="BA39" s="4"/>
      <c r="BB39" s="4"/>
      <c r="BC39" s="4"/>
      <c r="BD39" s="4"/>
      <c r="BE39" s="4"/>
      <c r="BF39" s="4"/>
      <c r="BG39" s="4"/>
      <c r="BH39" s="4"/>
      <c r="BI39" s="4"/>
      <c r="BJ39" s="4"/>
    </row>
    <row r="40" spans="1:62">
      <c r="A40" s="4">
        <v>39</v>
      </c>
      <c r="B40" s="4" t="str" cm="1">
        <f t="array" ref="B40">_xlfn.XLOOKUP(Auction_Log[[#This Row],[Team No]], Owner_List[[#All],[Team Number]], Owner_List[[#All],[Team ID]], "Team  0")</f>
        <v>Team 9</v>
      </c>
      <c r="C40" s="4" t="str" cm="1">
        <f t="array" ref="C40">_xlfn.XLOOKUP(Auction_Log[[#This Row],[Team No]], Owner_List[[#All],[Team Number]], Owner_List[[#All],[Owner Name]], "None")</f>
        <v>Dorian Vexley</v>
      </c>
      <c r="D40" s="4" t="str" cm="1">
        <f t="array" ref="D40">_xlfn.XLOOKUP(Auction_Log[[#This Row],[Player ID]], Player_List[[#All],[ID]], Player_List[[#All],[Name]], ".")</f>
        <v>Matthew Green</v>
      </c>
      <c r="E40" s="4" t="str" cm="1">
        <f t="array" ref="E40">_xlfn.XLOOKUP(Auction_Log[[#This Row],[Player ID]], Player_List[[#All],[ID]], Player_List[[#All],[Category]], ".")</f>
        <v>A</v>
      </c>
      <c r="F40" s="4" t="str">
        <f>_xlfn.XLOOKUP(Auction_Log[[#This Row],[Player ID]], Player_List[ID], Player_List[Role], " ")</f>
        <v>Batsman</v>
      </c>
      <c r="G40" s="6">
        <v>12</v>
      </c>
      <c r="H40" s="6">
        <v>9</v>
      </c>
      <c r="I40" s="6">
        <v>30</v>
      </c>
      <c r="J40" s="7" t="str">
        <f>IF(Auction_Log[[#This Row],[Price]] &gt;= 5, "Sold", "Unsold")</f>
        <v>Sold</v>
      </c>
      <c r="L40" s="24">
        <v>7</v>
      </c>
      <c r="M40">
        <v>7</v>
      </c>
      <c r="N40">
        <v>6</v>
      </c>
      <c r="O40">
        <v>2</v>
      </c>
      <c r="P40">
        <v>15</v>
      </c>
      <c r="AO40" s="4"/>
      <c r="AP40" s="4"/>
      <c r="AQ40" s="4"/>
      <c r="AR40" s="4"/>
      <c r="AS40" s="4"/>
      <c r="AT40" s="4"/>
      <c r="AU40" s="4"/>
      <c r="AV40" s="4"/>
      <c r="AW40" s="4"/>
      <c r="AX40" s="4"/>
      <c r="AY40" s="4"/>
      <c r="AZ40" s="4"/>
      <c r="BA40" s="4"/>
      <c r="BB40" s="4"/>
      <c r="BC40" s="4"/>
      <c r="BD40" s="4"/>
      <c r="BE40" s="4"/>
      <c r="BF40" s="4"/>
      <c r="BG40" s="4"/>
      <c r="BH40" s="4"/>
      <c r="BI40" s="4"/>
      <c r="BJ40" s="4"/>
    </row>
    <row r="41" spans="1:62">
      <c r="A41" s="4">
        <v>40</v>
      </c>
      <c r="B41" s="4" t="str" cm="1">
        <f t="array" ref="B41">_xlfn.XLOOKUP(Auction_Log[[#This Row],[Team No]], Owner_List[[#All],[Team Number]], Owner_List[[#All],[Team ID]], "Team  0")</f>
        <v>Team 1</v>
      </c>
      <c r="C41" s="4" t="str" cm="1">
        <f t="array" ref="C41">_xlfn.XLOOKUP(Auction_Log[[#This Row],[Team No]], Owner_List[[#All],[Team Number]], Owner_List[[#All],[Owner Name]], "None")</f>
        <v>Maxwell Ardent</v>
      </c>
      <c r="D41" s="4" t="str" cm="1">
        <f t="array" ref="D41">_xlfn.XLOOKUP(Auction_Log[[#This Row],[Player ID]], Player_List[[#All],[ID]], Player_List[[#All],[Name]], ".")</f>
        <v>Alex Neal</v>
      </c>
      <c r="E41" s="4" t="str" cm="1">
        <f t="array" ref="E41">_xlfn.XLOOKUP(Auction_Log[[#This Row],[Player ID]], Player_List[[#All],[ID]], Player_List[[#All],[Category]], ".")</f>
        <v>D</v>
      </c>
      <c r="F41" s="4" t="str">
        <f>_xlfn.XLOOKUP(Auction_Log[[#This Row],[Player ID]], Player_List[ID], Player_List[Role], " ")</f>
        <v>Batsman</v>
      </c>
      <c r="G41" s="6">
        <v>143</v>
      </c>
      <c r="H41" s="6">
        <v>1</v>
      </c>
      <c r="I41" s="6">
        <v>5</v>
      </c>
      <c r="J41" s="7" t="str">
        <f>IF(Auction_Log[[#This Row],[Price]] &gt;= 5, "Sold", "Unsold")</f>
        <v>Sold</v>
      </c>
      <c r="L41" s="24">
        <v>8</v>
      </c>
      <c r="M41">
        <v>7</v>
      </c>
      <c r="N41">
        <v>6</v>
      </c>
      <c r="O41">
        <v>1</v>
      </c>
      <c r="P41">
        <v>14</v>
      </c>
      <c r="AO41" s="4"/>
      <c r="AP41" s="4"/>
      <c r="AQ41" s="4"/>
      <c r="AR41" s="4"/>
      <c r="AS41" s="4"/>
      <c r="AT41" s="4"/>
      <c r="AU41" s="4"/>
      <c r="AV41" s="4"/>
      <c r="AW41" s="4"/>
      <c r="AX41" s="4"/>
      <c r="AY41" s="4"/>
      <c r="AZ41" s="4"/>
      <c r="BA41" s="4"/>
      <c r="BB41" s="4"/>
      <c r="BC41" s="4"/>
      <c r="BD41" s="4"/>
      <c r="BE41" s="4"/>
      <c r="BF41" s="4"/>
      <c r="BG41" s="4"/>
      <c r="BH41" s="4"/>
      <c r="BI41" s="4"/>
      <c r="BJ41" s="4"/>
    </row>
    <row r="42" spans="1:62">
      <c r="A42" s="4">
        <v>41</v>
      </c>
      <c r="B42" s="4" t="str" cm="1">
        <f t="array" ref="B42">_xlfn.XLOOKUP(Auction_Log[[#This Row],[Team No]], Owner_List[[#All],[Team Number]], Owner_List[[#All],[Team ID]], "Team  0")</f>
        <v>Team 9</v>
      </c>
      <c r="C42" s="4" t="str" cm="1">
        <f t="array" ref="C42">_xlfn.XLOOKUP(Auction_Log[[#This Row],[Team No]], Owner_List[[#All],[Team Number]], Owner_List[[#All],[Owner Name]], "None")</f>
        <v>Dorian Vexley</v>
      </c>
      <c r="D42" s="4" t="str" cm="1">
        <f t="array" ref="D42">_xlfn.XLOOKUP(Auction_Log[[#This Row],[Player ID]], Player_List[[#All],[ID]], Player_List[[#All],[Name]], ".")</f>
        <v>Jerry Sanders</v>
      </c>
      <c r="E42" s="4" t="str" cm="1">
        <f t="array" ref="E42">_xlfn.XLOOKUP(Auction_Log[[#This Row],[Player ID]], Player_List[[#All],[ID]], Player_List[[#All],[Category]], ".")</f>
        <v>B</v>
      </c>
      <c r="F42" s="4" t="str">
        <f>_xlfn.XLOOKUP(Auction_Log[[#This Row],[Player ID]], Player_List[ID], Player_List[Role], " ")</f>
        <v>Batsman</v>
      </c>
      <c r="G42" s="6">
        <v>49</v>
      </c>
      <c r="H42" s="6">
        <v>9</v>
      </c>
      <c r="I42" s="6">
        <v>20</v>
      </c>
      <c r="J42" s="7" t="str">
        <f>IF(Auction_Log[[#This Row],[Price]] &gt;= 5, "Sold", "Unsold")</f>
        <v>Sold</v>
      </c>
      <c r="L42" s="24">
        <v>9</v>
      </c>
      <c r="M42">
        <v>4</v>
      </c>
      <c r="N42">
        <v>5</v>
      </c>
      <c r="O42">
        <v>2</v>
      </c>
      <c r="P42">
        <v>11</v>
      </c>
      <c r="AO42" s="4"/>
      <c r="AP42" s="4"/>
      <c r="AQ42" s="4"/>
      <c r="AR42" s="4"/>
      <c r="AS42" s="4"/>
      <c r="AT42" s="4"/>
      <c r="AU42" s="4"/>
      <c r="AV42" s="4"/>
      <c r="AW42" s="4"/>
      <c r="AX42" s="4"/>
      <c r="AY42" s="4"/>
      <c r="AZ42" s="4"/>
      <c r="BA42" s="4"/>
      <c r="BB42" s="4"/>
      <c r="BC42" s="4"/>
      <c r="BD42" s="4"/>
      <c r="BE42" s="4"/>
      <c r="BF42" s="4"/>
      <c r="BG42" s="4"/>
      <c r="BH42" s="4"/>
      <c r="BI42" s="4"/>
      <c r="BJ42" s="4"/>
    </row>
    <row r="43" spans="1:62">
      <c r="A43" s="4">
        <v>42</v>
      </c>
      <c r="B43" s="4" t="str" cm="1">
        <f t="array" ref="B43">_xlfn.XLOOKUP(Auction_Log[[#This Row],[Team No]], Owner_List[[#All],[Team Number]], Owner_List[[#All],[Team ID]], "Team  0")</f>
        <v>Team 6</v>
      </c>
      <c r="C43" s="4" t="str" cm="1">
        <f t="array" ref="C43">_xlfn.XLOOKUP(Auction_Log[[#This Row],[Team No]], Owner_List[[#All],[Team Number]], Owner_List[[#All],[Owner Name]], "None")</f>
        <v>Selene Vandemar</v>
      </c>
      <c r="D43" s="4" t="str" cm="1">
        <f t="array" ref="D43">_xlfn.XLOOKUP(Auction_Log[[#This Row],[Player ID]], Player_List[[#All],[ID]], Player_List[[#All],[Name]], ".")</f>
        <v>Brandon Howard</v>
      </c>
      <c r="E43" s="4" t="str" cm="1">
        <f t="array" ref="E43">_xlfn.XLOOKUP(Auction_Log[[#This Row],[Player ID]], Player_List[[#All],[ID]], Player_List[[#All],[Category]], ".")</f>
        <v>B</v>
      </c>
      <c r="F43" s="4" t="str">
        <f>_xlfn.XLOOKUP(Auction_Log[[#This Row],[Player ID]], Player_List[ID], Player_List[Role], " ")</f>
        <v>Bowler</v>
      </c>
      <c r="G43" s="6">
        <v>39</v>
      </c>
      <c r="H43" s="6">
        <v>6</v>
      </c>
      <c r="I43" s="6">
        <v>15</v>
      </c>
      <c r="J43" s="7" t="str">
        <f>IF(Auction_Log[[#This Row],[Price]] &gt;= 5, "Sold", "Unsold")</f>
        <v>Sold</v>
      </c>
      <c r="L43" s="24">
        <v>10</v>
      </c>
      <c r="M43">
        <v>4</v>
      </c>
      <c r="N43">
        <v>7</v>
      </c>
      <c r="O43">
        <v>2</v>
      </c>
      <c r="P43">
        <v>13</v>
      </c>
      <c r="AO43" s="4"/>
      <c r="AP43" s="4"/>
      <c r="AQ43" s="4"/>
      <c r="AR43" s="4"/>
      <c r="AS43" s="4"/>
      <c r="AT43" s="4"/>
      <c r="AU43" s="4"/>
      <c r="AV43" s="4"/>
      <c r="AW43" s="4"/>
      <c r="AX43" s="4"/>
      <c r="AY43" s="4"/>
      <c r="AZ43" s="4"/>
      <c r="BA43" s="4"/>
      <c r="BB43" s="4"/>
      <c r="BC43" s="4"/>
      <c r="BD43" s="4"/>
      <c r="BE43" s="4"/>
      <c r="BF43" s="4"/>
      <c r="BG43" s="4"/>
      <c r="BH43" s="4"/>
      <c r="BI43" s="4"/>
      <c r="BJ43" s="4"/>
    </row>
    <row r="44" spans="1:62">
      <c r="A44" s="4">
        <v>43</v>
      </c>
      <c r="B44" s="4" t="str" cm="1">
        <f t="array" ref="B44">_xlfn.XLOOKUP(Auction_Log[[#This Row],[Team No]], Owner_List[[#All],[Team Number]], Owner_List[[#All],[Team ID]], "Team  0")</f>
        <v>Team 5</v>
      </c>
      <c r="C44" s="4" t="str" cm="1">
        <f t="array" ref="C44">_xlfn.XLOOKUP(Auction_Log[[#This Row],[Team No]], Owner_List[[#All],[Team Number]], Owner_List[[#All],[Owner Name]], "None")</f>
        <v>Thaddeus Crowley</v>
      </c>
      <c r="D44" s="4" t="str" cm="1">
        <f t="array" ref="D44">_xlfn.XLOOKUP(Auction_Log[[#This Row],[Player ID]], Player_List[[#All],[ID]], Player_List[[#All],[Name]], ".")</f>
        <v>Terry Jordan</v>
      </c>
      <c r="E44" s="4" t="str" cm="1">
        <f t="array" ref="E44">_xlfn.XLOOKUP(Auction_Log[[#This Row],[Player ID]], Player_List[[#All],[ID]], Player_List[[#All],[Category]], ".")</f>
        <v>C</v>
      </c>
      <c r="F44" s="4" t="str">
        <f>_xlfn.XLOOKUP(Auction_Log[[#This Row],[Player ID]], Player_List[ID], Player_List[Role], " ")</f>
        <v>Bowler</v>
      </c>
      <c r="G44" s="6">
        <v>83</v>
      </c>
      <c r="H44" s="6">
        <v>5</v>
      </c>
      <c r="I44" s="6">
        <v>5</v>
      </c>
      <c r="J44" s="7" t="str">
        <f>IF(Auction_Log[[#This Row],[Price]] &gt;= 5, "Sold", "Unsold")</f>
        <v>Sold</v>
      </c>
      <c r="L44" s="24" t="s">
        <v>16</v>
      </c>
      <c r="M44">
        <v>61</v>
      </c>
      <c r="N44">
        <v>69</v>
      </c>
      <c r="O44">
        <v>26</v>
      </c>
      <c r="P44">
        <v>156</v>
      </c>
      <c r="AO44" s="4"/>
      <c r="AP44" s="4"/>
      <c r="AQ44" s="4"/>
      <c r="AR44" s="4"/>
      <c r="AS44" s="4"/>
      <c r="AT44" s="4"/>
      <c r="AU44" s="4"/>
      <c r="AV44" s="4"/>
      <c r="AW44" s="4"/>
      <c r="AX44" s="4"/>
      <c r="AY44" s="4"/>
      <c r="AZ44" s="4"/>
      <c r="BA44" s="4"/>
      <c r="BB44" s="4"/>
      <c r="BC44" s="4"/>
      <c r="BD44" s="4"/>
      <c r="BE44" s="4"/>
      <c r="BF44" s="4"/>
      <c r="BG44" s="4"/>
      <c r="BH44" s="4"/>
      <c r="BI44" s="4"/>
      <c r="BJ44" s="4"/>
    </row>
    <row r="45" spans="1:62">
      <c r="A45" s="4">
        <v>44</v>
      </c>
      <c r="B45" s="4" t="str" cm="1">
        <f t="array" ref="B45">_xlfn.XLOOKUP(Auction_Log[[#This Row],[Team No]], Owner_List[[#All],[Team Number]], Owner_List[[#All],[Team ID]], "Team  0")</f>
        <v>Team 1</v>
      </c>
      <c r="C45" s="4" t="str" cm="1">
        <f t="array" ref="C45">_xlfn.XLOOKUP(Auction_Log[[#This Row],[Team No]], Owner_List[[#All],[Team Number]], Owner_List[[#All],[Owner Name]], "None")</f>
        <v>Maxwell Ardent</v>
      </c>
      <c r="D45" s="4" t="str" cm="1">
        <f t="array" ref="D45">_xlfn.XLOOKUP(Auction_Log[[#This Row],[Player ID]], Player_List[[#All],[ID]], Player_List[[#All],[Name]], ".")</f>
        <v>Jordan Gonzales</v>
      </c>
      <c r="E45" s="4" t="str" cm="1">
        <f t="array" ref="E45">_xlfn.XLOOKUP(Auction_Log[[#This Row],[Player ID]], Player_List[[#All],[ID]], Player_List[[#All],[Category]], ".")</f>
        <v>B</v>
      </c>
      <c r="F45" s="4" t="str">
        <f>_xlfn.XLOOKUP(Auction_Log[[#This Row],[Player ID]], Player_List[ID], Player_List[Role], " ")</f>
        <v>Batsman</v>
      </c>
      <c r="G45" s="6">
        <v>68</v>
      </c>
      <c r="H45" s="6">
        <v>1</v>
      </c>
      <c r="I45" s="6">
        <v>10</v>
      </c>
      <c r="J45" s="7" t="str">
        <f>IF(Auction_Log[[#This Row],[Price]] &gt;= 5, "Sold", "Unsold")</f>
        <v>Sold</v>
      </c>
      <c r="L45"/>
      <c r="M45"/>
      <c r="N45"/>
      <c r="AO45" s="4"/>
      <c r="AP45" s="4"/>
      <c r="AQ45" s="4"/>
      <c r="AR45" s="4"/>
      <c r="AS45" s="4"/>
      <c r="AT45" s="4"/>
      <c r="AU45" s="4"/>
      <c r="AV45" s="4"/>
      <c r="AW45" s="4"/>
      <c r="AX45" s="4"/>
      <c r="AY45" s="4"/>
      <c r="AZ45" s="4"/>
      <c r="BA45" s="4"/>
      <c r="BB45" s="4"/>
      <c r="BC45" s="4"/>
      <c r="BD45" s="4"/>
      <c r="BE45" s="4"/>
      <c r="BF45" s="4"/>
      <c r="BG45" s="4"/>
      <c r="BH45" s="4"/>
      <c r="BI45" s="4"/>
      <c r="BJ45" s="4"/>
    </row>
    <row r="46" spans="1:62">
      <c r="A46" s="4">
        <v>45</v>
      </c>
      <c r="B46" s="4" t="str" cm="1">
        <f t="array" ref="B46">_xlfn.XLOOKUP(Auction_Log[[#This Row],[Team No]], Owner_List[[#All],[Team Number]], Owner_List[[#All],[Team ID]], "Team  0")</f>
        <v>Team 6</v>
      </c>
      <c r="C46" s="4" t="str" cm="1">
        <f t="array" ref="C46">_xlfn.XLOOKUP(Auction_Log[[#This Row],[Team No]], Owner_List[[#All],[Team Number]], Owner_List[[#All],[Owner Name]], "None")</f>
        <v>Selene Vandemar</v>
      </c>
      <c r="D46" s="4" t="str" cm="1">
        <f t="array" ref="D46">_xlfn.XLOOKUP(Auction_Log[[#This Row],[Player ID]], Player_List[[#All],[ID]], Player_List[[#All],[Name]], ".")</f>
        <v>Joel Pierce</v>
      </c>
      <c r="E46" s="4" t="str" cm="1">
        <f t="array" ref="E46">_xlfn.XLOOKUP(Auction_Log[[#This Row],[Player ID]], Player_List[[#All],[ID]], Player_List[[#All],[Category]], ".")</f>
        <v>C</v>
      </c>
      <c r="F46" s="4" t="str">
        <f>_xlfn.XLOOKUP(Auction_Log[[#This Row],[Player ID]], Player_List[ID], Player_List[Role], " ")</f>
        <v>Bowler</v>
      </c>
      <c r="G46" s="6">
        <v>112</v>
      </c>
      <c r="H46" s="6">
        <v>6</v>
      </c>
      <c r="I46" s="6">
        <v>10</v>
      </c>
      <c r="J46" s="7" t="str">
        <f>IF(Auction_Log[[#This Row],[Price]] &gt;= 5, "Sold", "Unsold")</f>
        <v>Sold</v>
      </c>
      <c r="L46"/>
      <c r="M46"/>
      <c r="N46"/>
      <c r="AO46" s="4"/>
      <c r="AP46" s="4"/>
      <c r="AQ46" s="4"/>
      <c r="AR46" s="4"/>
      <c r="AS46" s="4"/>
      <c r="AT46" s="4"/>
      <c r="AU46" s="4"/>
      <c r="AV46" s="4"/>
      <c r="AW46" s="4"/>
      <c r="AX46" s="4"/>
      <c r="AY46" s="4"/>
      <c r="AZ46" s="4"/>
      <c r="BA46" s="4"/>
      <c r="BB46" s="4"/>
      <c r="BC46" s="4"/>
      <c r="BD46" s="4"/>
      <c r="BE46" s="4"/>
      <c r="BF46" s="4"/>
      <c r="BG46" s="4"/>
      <c r="BH46" s="4"/>
      <c r="BI46" s="4"/>
      <c r="BJ46" s="4"/>
    </row>
    <row r="47" spans="1:62">
      <c r="A47" s="4">
        <v>46</v>
      </c>
      <c r="B47" s="4" t="str" cm="1">
        <f t="array" ref="B47">_xlfn.XLOOKUP(Auction_Log[[#This Row],[Team No]], Owner_List[[#All],[Team Number]], Owner_List[[#All],[Team ID]], "Team  0")</f>
        <v>Team  0</v>
      </c>
      <c r="C47" s="4" t="str" cm="1">
        <f t="array" ref="C47">_xlfn.XLOOKUP(Auction_Log[[#This Row],[Team No]], Owner_List[[#All],[Team Number]], Owner_List[[#All],[Owner Name]], "None")</f>
        <v>None</v>
      </c>
      <c r="D47" s="4" t="str" cm="1">
        <f t="array" ref="D47">_xlfn.XLOOKUP(Auction_Log[[#This Row],[Player ID]], Player_List[[#All],[ID]], Player_List[[#All],[Name]], ".")</f>
        <v>Martin Armstrong</v>
      </c>
      <c r="E47" s="4" t="str" cm="1">
        <f t="array" ref="E47">_xlfn.XLOOKUP(Auction_Log[[#This Row],[Player ID]], Player_List[[#All],[ID]], Player_List[[#All],[Category]], ".")</f>
        <v>C</v>
      </c>
      <c r="F47" s="4" t="str">
        <f>_xlfn.XLOOKUP(Auction_Log[[#This Row],[Player ID]], Player_List[ID], Player_List[Role], " ")</f>
        <v>Wicketkeeper</v>
      </c>
      <c r="G47" s="6">
        <v>116</v>
      </c>
      <c r="H47" s="6">
        <v>0</v>
      </c>
      <c r="I47" s="6">
        <v>0</v>
      </c>
      <c r="J47" s="7" t="str">
        <f>IF(Auction_Log[[#This Row],[Price]] &gt;= 5, "Sold", "Unsold")</f>
        <v>Unsold</v>
      </c>
      <c r="L47"/>
      <c r="M47"/>
      <c r="N47"/>
      <c r="AO47" s="4"/>
      <c r="AP47" s="4"/>
      <c r="AQ47" s="4"/>
      <c r="AR47" s="4"/>
      <c r="AS47" s="4"/>
      <c r="AT47" s="4"/>
      <c r="AU47" s="4"/>
      <c r="AV47" s="4"/>
      <c r="AW47" s="4"/>
      <c r="AX47" s="4"/>
      <c r="AY47" s="4"/>
      <c r="AZ47" s="4"/>
      <c r="BA47" s="4"/>
      <c r="BB47" s="4"/>
      <c r="BC47" s="4"/>
      <c r="BD47" s="4"/>
      <c r="BE47" s="4"/>
      <c r="BF47" s="4"/>
      <c r="BG47" s="4"/>
      <c r="BH47" s="4"/>
      <c r="BI47" s="4"/>
      <c r="BJ47" s="4"/>
    </row>
    <row r="48" spans="1:62">
      <c r="A48" s="4">
        <v>47</v>
      </c>
      <c r="B48" s="4" t="str" cm="1">
        <f t="array" ref="B48">_xlfn.XLOOKUP(Auction_Log[[#This Row],[Team No]], Owner_List[[#All],[Team Number]], Owner_List[[#All],[Team ID]], "Team  0")</f>
        <v>Team 4</v>
      </c>
      <c r="C48" s="4" t="str" cm="1">
        <f t="array" ref="C48">_xlfn.XLOOKUP(Auction_Log[[#This Row],[Team No]], Owner_List[[#All],[Team Number]], Owner_List[[#All],[Owner Name]], "None")</f>
        <v>Isadora Blackthorne</v>
      </c>
      <c r="D48" s="4" t="str" cm="1">
        <f t="array" ref="D48">_xlfn.XLOOKUP(Auction_Log[[#This Row],[Player ID]], Player_List[[#All],[ID]], Player_List[[#All],[Name]], ".")</f>
        <v>Lawrence Flores</v>
      </c>
      <c r="E48" s="4" t="str" cm="1">
        <f t="array" ref="E48">_xlfn.XLOOKUP(Auction_Log[[#This Row],[Player ID]], Player_List[[#All],[ID]], Player_List[[#All],[Category]], ".")</f>
        <v>B</v>
      </c>
      <c r="F48" s="4" t="str">
        <f>_xlfn.XLOOKUP(Auction_Log[[#This Row],[Player ID]], Player_List[ID], Player_List[Role], " ")</f>
        <v>Batsman</v>
      </c>
      <c r="G48" s="6">
        <v>63</v>
      </c>
      <c r="H48" s="6">
        <v>4</v>
      </c>
      <c r="I48" s="6">
        <v>20</v>
      </c>
      <c r="J48" s="7" t="str">
        <f>IF(Auction_Log[[#This Row],[Price]] &gt;= 5, "Sold", "Unsold")</f>
        <v>Sold</v>
      </c>
      <c r="L48"/>
      <c r="M48"/>
      <c r="N48"/>
      <c r="AO48" s="4"/>
      <c r="AP48" s="4"/>
      <c r="AQ48" s="4"/>
      <c r="AR48" s="4"/>
      <c r="AS48" s="4"/>
      <c r="AT48" s="4"/>
      <c r="AU48" s="4"/>
      <c r="AV48" s="4"/>
      <c r="AW48" s="4"/>
      <c r="AX48" s="4"/>
      <c r="AY48" s="4"/>
      <c r="AZ48" s="4"/>
      <c r="BA48" s="4"/>
      <c r="BB48" s="4"/>
      <c r="BC48" s="4"/>
      <c r="BD48" s="4"/>
      <c r="BE48" s="4"/>
      <c r="BF48" s="4"/>
      <c r="BG48" s="4"/>
      <c r="BH48" s="4"/>
      <c r="BI48" s="4"/>
      <c r="BJ48" s="4"/>
    </row>
    <row r="49" spans="1:62">
      <c r="A49" s="4">
        <v>48</v>
      </c>
      <c r="B49" s="4" t="str" cm="1">
        <f t="array" ref="B49">_xlfn.XLOOKUP(Auction_Log[[#This Row],[Team No]], Owner_List[[#All],[Team Number]], Owner_List[[#All],[Team ID]], "Team  0")</f>
        <v>Team 9</v>
      </c>
      <c r="C49" s="4" t="str" cm="1">
        <f t="array" ref="C49">_xlfn.XLOOKUP(Auction_Log[[#This Row],[Team No]], Owner_List[[#All],[Team Number]], Owner_List[[#All],[Owner Name]], "None")</f>
        <v>Dorian Vexley</v>
      </c>
      <c r="D49" s="4" t="str" cm="1">
        <f t="array" ref="D49">_xlfn.XLOOKUP(Auction_Log[[#This Row],[Player ID]], Player_List[[#All],[ID]], Player_List[[#All],[Name]], ".")</f>
        <v>Alexander Ramirez</v>
      </c>
      <c r="E49" s="4" t="str" cm="1">
        <f t="array" ref="E49">_xlfn.XLOOKUP(Auction_Log[[#This Row],[Player ID]], Player_List[[#All],[ID]], Player_List[[#All],[Category]], ".")</f>
        <v>B</v>
      </c>
      <c r="F49" s="4" t="str">
        <f>_xlfn.XLOOKUP(Auction_Log[[#This Row],[Player ID]], Player_List[ID], Player_List[Role], " ")</f>
        <v>Batsman</v>
      </c>
      <c r="G49" s="6">
        <v>44</v>
      </c>
      <c r="H49" s="6">
        <v>9</v>
      </c>
      <c r="I49" s="6">
        <v>25</v>
      </c>
      <c r="J49" s="7" t="str">
        <f>IF(Auction_Log[[#This Row],[Price]] &gt;= 5, "Sold", "Unsold")</f>
        <v>Sold</v>
      </c>
      <c r="L49"/>
      <c r="M49"/>
      <c r="N49"/>
      <c r="AO49" s="4"/>
      <c r="AP49" s="4"/>
      <c r="AQ49" s="4"/>
      <c r="AR49" s="4"/>
      <c r="AS49" s="4"/>
      <c r="AT49" s="4"/>
      <c r="AU49" s="4"/>
      <c r="AV49" s="4"/>
      <c r="AW49" s="4"/>
      <c r="AX49" s="4"/>
      <c r="AY49" s="4"/>
      <c r="AZ49" s="4"/>
      <c r="BA49" s="4"/>
      <c r="BB49" s="4"/>
      <c r="BC49" s="4"/>
      <c r="BD49" s="4"/>
      <c r="BE49" s="4"/>
      <c r="BF49" s="4"/>
      <c r="BG49" s="4"/>
      <c r="BH49" s="4"/>
      <c r="BI49" s="4"/>
      <c r="BJ49" s="4"/>
    </row>
    <row r="50" spans="1:62">
      <c r="A50" s="4">
        <v>49</v>
      </c>
      <c r="B50" s="4" t="str" cm="1">
        <f t="array" ref="B50">_xlfn.XLOOKUP(Auction_Log[[#This Row],[Team No]], Owner_List[[#All],[Team Number]], Owner_List[[#All],[Team ID]], "Team  0")</f>
        <v>Team  0</v>
      </c>
      <c r="C50" s="4" t="str" cm="1">
        <f t="array" ref="C50">_xlfn.XLOOKUP(Auction_Log[[#This Row],[Team No]], Owner_List[[#All],[Team Number]], Owner_List[[#All],[Owner Name]], "None")</f>
        <v>None</v>
      </c>
      <c r="D50" s="4" t="str" cm="1">
        <f t="array" ref="D50">_xlfn.XLOOKUP(Auction_Log[[#This Row],[Player ID]], Player_List[[#All],[ID]], Player_List[[#All],[Name]], ".")</f>
        <v>Kyle Long</v>
      </c>
      <c r="E50" s="4" t="str" cm="1">
        <f t="array" ref="E50">_xlfn.XLOOKUP(Auction_Log[[#This Row],[Player ID]], Player_List[[#All],[ID]], Player_List[[#All],[Category]], ".")</f>
        <v>B</v>
      </c>
      <c r="F50" s="4" t="str">
        <f>_xlfn.XLOOKUP(Auction_Log[[#This Row],[Player ID]], Player_List[ID], Player_List[Role], " ")</f>
        <v>Wicketkeeper</v>
      </c>
      <c r="G50" s="6">
        <v>60</v>
      </c>
      <c r="H50" s="6">
        <v>0</v>
      </c>
      <c r="I50" s="6">
        <v>0</v>
      </c>
      <c r="J50" s="7" t="str">
        <f>IF(Auction_Log[[#This Row],[Price]] &gt;= 5, "Sold", "Unsold")</f>
        <v>Unsold</v>
      </c>
      <c r="L50"/>
      <c r="M50"/>
      <c r="N50"/>
      <c r="AO50" s="4"/>
      <c r="AP50" s="4"/>
      <c r="AQ50" s="4"/>
      <c r="AR50" s="4"/>
      <c r="AS50" s="4"/>
      <c r="AT50" s="4"/>
      <c r="AU50" s="4"/>
      <c r="AV50" s="4"/>
      <c r="AW50" s="4"/>
      <c r="AX50" s="4"/>
      <c r="AY50" s="4"/>
      <c r="AZ50" s="4"/>
      <c r="BA50" s="4"/>
      <c r="BB50" s="4"/>
      <c r="BC50" s="4"/>
      <c r="BD50" s="4"/>
      <c r="BE50" s="4"/>
      <c r="BF50" s="4"/>
      <c r="BG50" s="4"/>
      <c r="BH50" s="4"/>
      <c r="BI50" s="4"/>
      <c r="BJ50" s="4"/>
    </row>
    <row r="51" spans="1:62">
      <c r="A51" s="4">
        <v>50</v>
      </c>
      <c r="B51" s="4" t="str" cm="1">
        <f t="array" ref="B51">_xlfn.XLOOKUP(Auction_Log[[#This Row],[Team No]], Owner_List[[#All],[Team Number]], Owner_List[[#All],[Team ID]], "Team  0")</f>
        <v>Team 8</v>
      </c>
      <c r="C51" s="4" t="str" cm="1">
        <f t="array" ref="C51">_xlfn.XLOOKUP(Auction_Log[[#This Row],[Team No]], Owner_List[[#All],[Team Number]], Owner_List[[#All],[Owner Name]], "None")</f>
        <v>Aurora Steele</v>
      </c>
      <c r="D51" s="4" t="str" cm="1">
        <f t="array" ref="D51">_xlfn.XLOOKUP(Auction_Log[[#This Row],[Player ID]], Player_List[[#All],[ID]], Player_List[[#All],[Name]], ".")</f>
        <v>Melvin Chapman</v>
      </c>
      <c r="E51" s="4" t="str" cm="1">
        <f t="array" ref="E51">_xlfn.XLOOKUP(Auction_Log[[#This Row],[Player ID]], Player_List[[#All],[ID]], Player_List[[#All],[Category]], ".")</f>
        <v>C</v>
      </c>
      <c r="F51" s="4" t="str">
        <f>_xlfn.XLOOKUP(Auction_Log[[#This Row],[Player ID]], Player_List[ID], Player_List[Role], " ")</f>
        <v>Bowler</v>
      </c>
      <c r="G51" s="6">
        <v>106</v>
      </c>
      <c r="H51" s="6">
        <v>8</v>
      </c>
      <c r="I51" s="6">
        <v>10</v>
      </c>
      <c r="J51" s="7" t="str">
        <f>IF(Auction_Log[[#This Row],[Price]] &gt;= 5, "Sold", "Unsold")</f>
        <v>Sold</v>
      </c>
      <c r="L51"/>
      <c r="M51"/>
      <c r="N51"/>
      <c r="AO51" s="4"/>
      <c r="AP51" s="4"/>
      <c r="AQ51" s="4"/>
      <c r="AR51" s="4"/>
      <c r="AS51" s="4"/>
      <c r="AT51" s="4"/>
      <c r="AU51" s="4"/>
      <c r="AV51" s="4"/>
      <c r="AW51" s="4"/>
      <c r="AX51" s="4"/>
      <c r="AY51" s="4"/>
      <c r="AZ51" s="4"/>
      <c r="BA51" s="4"/>
      <c r="BB51" s="4"/>
      <c r="BC51" s="4"/>
      <c r="BD51" s="4"/>
      <c r="BE51" s="4"/>
      <c r="BF51" s="4"/>
      <c r="BG51" s="4"/>
      <c r="BH51" s="4"/>
      <c r="BI51" s="4"/>
      <c r="BJ51" s="4"/>
    </row>
    <row r="52" spans="1:62">
      <c r="A52" s="4">
        <v>51</v>
      </c>
      <c r="B52" s="4" t="str" cm="1">
        <f t="array" ref="B52">_xlfn.XLOOKUP(Auction_Log[[#This Row],[Team No]], Owner_List[[#All],[Team Number]], Owner_List[[#All],[Team ID]], "Team  0")</f>
        <v>Team 1</v>
      </c>
      <c r="C52" s="4" t="str" cm="1">
        <f t="array" ref="C52">_xlfn.XLOOKUP(Auction_Log[[#This Row],[Team No]], Owner_List[[#All],[Team Number]], Owner_List[[#All],[Owner Name]], "None")</f>
        <v>Maxwell Ardent</v>
      </c>
      <c r="D52" s="4" t="str" cm="1">
        <f t="array" ref="D52">_xlfn.XLOOKUP(Auction_Log[[#This Row],[Player ID]], Player_List[[#All],[ID]], Player_List[[#All],[Name]], ".")</f>
        <v>Carl Ford</v>
      </c>
      <c r="E52" s="4" t="str" cm="1">
        <f t="array" ref="E52">_xlfn.XLOOKUP(Auction_Log[[#This Row],[Player ID]], Player_List[[#All],[ID]], Player_List[[#All],[Category]], ".")</f>
        <v>B</v>
      </c>
      <c r="F52" s="4" t="str">
        <f>_xlfn.XLOOKUP(Auction_Log[[#This Row],[Player ID]], Player_List[ID], Player_List[Role], " ")</f>
        <v>Wicketkeeper</v>
      </c>
      <c r="G52" s="6">
        <v>76</v>
      </c>
      <c r="H52" s="6">
        <v>1</v>
      </c>
      <c r="I52" s="6">
        <v>15</v>
      </c>
      <c r="J52" s="7" t="str">
        <f>IF(Auction_Log[[#This Row],[Price]] &gt;= 5, "Sold", "Unsold")</f>
        <v>Sold</v>
      </c>
      <c r="L52"/>
      <c r="M52"/>
      <c r="N52"/>
      <c r="AO52" s="4"/>
      <c r="AP52" s="4"/>
      <c r="AQ52" s="4"/>
      <c r="AR52" s="4"/>
      <c r="AS52" s="4"/>
      <c r="AT52" s="4"/>
      <c r="AU52" s="4"/>
      <c r="AV52" s="4"/>
      <c r="AW52" s="4"/>
      <c r="AX52" s="4"/>
      <c r="AY52" s="4"/>
      <c r="AZ52" s="4"/>
      <c r="BA52" s="4"/>
      <c r="BB52" s="4"/>
      <c r="BC52" s="4"/>
      <c r="BD52" s="4"/>
      <c r="BE52" s="4"/>
      <c r="BF52" s="4"/>
      <c r="BG52" s="4"/>
      <c r="BH52" s="4"/>
      <c r="BI52" s="4"/>
      <c r="BJ52" s="4"/>
    </row>
    <row r="53" spans="1:62">
      <c r="A53" s="4">
        <v>52</v>
      </c>
      <c r="B53" s="4" t="str" cm="1">
        <f t="array" ref="B53">_xlfn.XLOOKUP(Auction_Log[[#This Row],[Team No]], Owner_List[[#All],[Team Number]], Owner_List[[#All],[Team ID]], "Team  0")</f>
        <v>Team 6</v>
      </c>
      <c r="C53" s="4" t="str" cm="1">
        <f t="array" ref="C53">_xlfn.XLOOKUP(Auction_Log[[#This Row],[Team No]], Owner_List[[#All],[Team Number]], Owner_List[[#All],[Owner Name]], "None")</f>
        <v>Selene Vandemar</v>
      </c>
      <c r="D53" s="4" t="str" cm="1">
        <f t="array" ref="D53">_xlfn.XLOOKUP(Auction_Log[[#This Row],[Player ID]], Player_List[[#All],[ID]], Player_List[[#All],[Name]], ".")</f>
        <v>Manuel Arnold</v>
      </c>
      <c r="E53" s="4" t="str" cm="1">
        <f t="array" ref="E53">_xlfn.XLOOKUP(Auction_Log[[#This Row],[Player ID]], Player_List[[#All],[ID]], Player_List[[#All],[Category]], ".")</f>
        <v>C</v>
      </c>
      <c r="F53" s="4" t="str">
        <f>_xlfn.XLOOKUP(Auction_Log[[#This Row],[Player ID]], Player_List[ID], Player_List[Role], " ")</f>
        <v>Batsman</v>
      </c>
      <c r="G53" s="6">
        <v>102</v>
      </c>
      <c r="H53" s="6">
        <v>6</v>
      </c>
      <c r="I53" s="6">
        <v>5</v>
      </c>
      <c r="J53" s="7" t="str">
        <f>IF(Auction_Log[[#This Row],[Price]] &gt;= 5, "Sold", "Unsold")</f>
        <v>Sold</v>
      </c>
      <c r="L53"/>
      <c r="M53"/>
      <c r="N53"/>
      <c r="AO53" s="4"/>
      <c r="AP53" s="4"/>
      <c r="AQ53" s="4"/>
      <c r="AR53" s="4"/>
      <c r="AS53" s="4"/>
      <c r="AT53" s="4"/>
      <c r="AU53" s="4"/>
      <c r="AV53" s="4"/>
      <c r="AW53" s="4"/>
      <c r="AX53" s="4"/>
      <c r="AY53" s="4"/>
      <c r="AZ53" s="4"/>
      <c r="BA53" s="4"/>
      <c r="BB53" s="4"/>
      <c r="BC53" s="4"/>
      <c r="BD53" s="4"/>
      <c r="BE53" s="4"/>
      <c r="BF53" s="4"/>
      <c r="BG53" s="4"/>
      <c r="BH53" s="4"/>
      <c r="BI53" s="4"/>
      <c r="BJ53" s="4"/>
    </row>
    <row r="54" spans="1:62">
      <c r="A54" s="4">
        <v>53</v>
      </c>
      <c r="B54" s="4" t="str" cm="1">
        <f t="array" ref="B54">_xlfn.XLOOKUP(Auction_Log[[#This Row],[Team No]], Owner_List[[#All],[Team Number]], Owner_List[[#All],[Team ID]], "Team  0")</f>
        <v>Team 3</v>
      </c>
      <c r="C54" s="4" t="str" cm="1">
        <f t="array" ref="C54">_xlfn.XLOOKUP(Auction_Log[[#This Row],[Team No]], Owner_List[[#All],[Team Number]], Owner_List[[#All],[Owner Name]], "None")</f>
        <v>Colton Virelli</v>
      </c>
      <c r="D54" s="4" t="str" cm="1">
        <f t="array" ref="D54">_xlfn.XLOOKUP(Auction_Log[[#This Row],[Player ID]], Player_List[[#All],[ID]], Player_List[[#All],[Name]], ".")</f>
        <v>Randall Rice</v>
      </c>
      <c r="E54" s="4" t="str" cm="1">
        <f t="array" ref="E54">_xlfn.XLOOKUP(Auction_Log[[#This Row],[Player ID]], Player_List[[#All],[ID]], Player_List[[#All],[Category]], ".")</f>
        <v>D</v>
      </c>
      <c r="F54" s="4" t="str">
        <f>_xlfn.XLOOKUP(Auction_Log[[#This Row],[Player ID]], Player_List[ID], Player_List[Role], " ")</f>
        <v>Batsman</v>
      </c>
      <c r="G54" s="6">
        <v>132</v>
      </c>
      <c r="H54" s="6">
        <v>3</v>
      </c>
      <c r="I54" s="6">
        <v>5</v>
      </c>
      <c r="J54" s="7" t="str">
        <f>IF(Auction_Log[[#This Row],[Price]] &gt;= 5, "Sold", "Unsold")</f>
        <v>Sold</v>
      </c>
      <c r="L54"/>
      <c r="M54"/>
      <c r="N54"/>
      <c r="AO54" s="4"/>
      <c r="AP54" s="4"/>
      <c r="AQ54" s="4"/>
      <c r="AR54" s="4"/>
      <c r="AS54" s="4"/>
      <c r="AT54" s="4"/>
      <c r="AU54" s="4"/>
      <c r="AV54" s="4"/>
      <c r="AW54" s="4"/>
      <c r="AX54" s="4"/>
      <c r="AY54" s="4"/>
      <c r="AZ54" s="4"/>
      <c r="BA54" s="4"/>
      <c r="BB54" s="4"/>
      <c r="BC54" s="4"/>
      <c r="BD54" s="4"/>
      <c r="BE54" s="4"/>
      <c r="BF54" s="4"/>
      <c r="BG54" s="4"/>
      <c r="BH54" s="4"/>
      <c r="BI54" s="4"/>
      <c r="BJ54" s="4"/>
    </row>
    <row r="55" spans="1:62">
      <c r="A55" s="4">
        <v>54</v>
      </c>
      <c r="B55" s="4" t="str" cm="1">
        <f t="array" ref="B55">_xlfn.XLOOKUP(Auction_Log[[#This Row],[Team No]], Owner_List[[#All],[Team Number]], Owner_List[[#All],[Team ID]], "Team  0")</f>
        <v>Team 8</v>
      </c>
      <c r="C55" s="4" t="str" cm="1">
        <f t="array" ref="C55">_xlfn.XLOOKUP(Auction_Log[[#This Row],[Team No]], Owner_List[[#All],[Team Number]], Owner_List[[#All],[Owner Name]], "None")</f>
        <v>Aurora Steele</v>
      </c>
      <c r="D55" s="4" t="str" cm="1">
        <f t="array" ref="D55">_xlfn.XLOOKUP(Auction_Log[[#This Row],[Player ID]], Player_List[[#All],[ID]], Player_List[[#All],[Name]], ".")</f>
        <v>Douglas Barnes</v>
      </c>
      <c r="E55" s="4" t="str" cm="1">
        <f t="array" ref="E55">_xlfn.XLOOKUP(Auction_Log[[#This Row],[Player ID]], Player_List[[#All],[ID]], Player_List[[#All],[Category]], ".")</f>
        <v>B</v>
      </c>
      <c r="F55" s="4" t="str">
        <f>_xlfn.XLOOKUP(Auction_Log[[#This Row],[Player ID]], Player_List[ID], Player_List[Role], " ")</f>
        <v>Bowler</v>
      </c>
      <c r="G55" s="6">
        <v>53</v>
      </c>
      <c r="H55" s="6">
        <v>8</v>
      </c>
      <c r="I55" s="6">
        <v>25</v>
      </c>
      <c r="J55" s="7" t="str">
        <f>IF(Auction_Log[[#This Row],[Price]] &gt;= 5, "Sold", "Unsold")</f>
        <v>Sold</v>
      </c>
      <c r="L55"/>
      <c r="M55"/>
      <c r="N55"/>
      <c r="AO55" s="4"/>
      <c r="AP55" s="4"/>
      <c r="AQ55" s="4"/>
      <c r="AR55" s="4"/>
      <c r="AS55" s="4"/>
      <c r="AT55" s="4"/>
      <c r="AU55" s="4"/>
      <c r="AV55" s="4"/>
      <c r="AW55" s="4"/>
      <c r="AX55" s="4"/>
      <c r="AY55" s="4"/>
      <c r="AZ55" s="4"/>
      <c r="BA55" s="4"/>
      <c r="BB55" s="4"/>
      <c r="BC55" s="4"/>
      <c r="BD55" s="4"/>
      <c r="BE55" s="4"/>
      <c r="BF55" s="4"/>
      <c r="BG55" s="4"/>
      <c r="BH55" s="4"/>
      <c r="BI55" s="4"/>
      <c r="BJ55" s="4"/>
    </row>
    <row r="56" spans="1:62">
      <c r="A56" s="4">
        <v>55</v>
      </c>
      <c r="B56" s="4" t="str" cm="1">
        <f t="array" ref="B56">_xlfn.XLOOKUP(Auction_Log[[#This Row],[Team No]], Owner_List[[#All],[Team Number]], Owner_List[[#All],[Team ID]], "Team  0")</f>
        <v>Team 9</v>
      </c>
      <c r="C56" s="4" t="str" cm="1">
        <f t="array" ref="C56">_xlfn.XLOOKUP(Auction_Log[[#This Row],[Team No]], Owner_List[[#All],[Team Number]], Owner_List[[#All],[Owner Name]], "None")</f>
        <v>Dorian Vexley</v>
      </c>
      <c r="D56" s="4" t="str" cm="1">
        <f t="array" ref="D56">_xlfn.XLOOKUP(Auction_Log[[#This Row],[Player ID]], Player_List[[#All],[ID]], Player_List[[#All],[Name]], ".")</f>
        <v>Steven Hill</v>
      </c>
      <c r="E56" s="4" t="str" cm="1">
        <f t="array" ref="E56">_xlfn.XLOOKUP(Auction_Log[[#This Row],[Player ID]], Player_List[[#All],[ID]], Player_List[[#All],[Category]], ".")</f>
        <v>A</v>
      </c>
      <c r="F56" s="4" t="str">
        <f>_xlfn.XLOOKUP(Auction_Log[[#This Row],[Player ID]], Player_List[ID], Player_List[Role], " ")</f>
        <v>Bowler</v>
      </c>
      <c r="G56" s="6">
        <v>16</v>
      </c>
      <c r="H56" s="6">
        <v>9</v>
      </c>
      <c r="I56" s="6">
        <v>25</v>
      </c>
      <c r="J56" s="7" t="str">
        <f>IF(Auction_Log[[#This Row],[Price]] &gt;= 5, "Sold", "Unsold")</f>
        <v>Sold</v>
      </c>
      <c r="L56"/>
      <c r="M56"/>
      <c r="N56"/>
      <c r="AO56" s="4"/>
      <c r="AP56" s="4"/>
      <c r="AQ56" s="4"/>
      <c r="AR56" s="4"/>
      <c r="AS56" s="4"/>
      <c r="AT56" s="4"/>
      <c r="AU56" s="4"/>
      <c r="AV56" s="4"/>
      <c r="AW56" s="4"/>
      <c r="AX56" s="4"/>
      <c r="AY56" s="4"/>
      <c r="AZ56" s="4"/>
      <c r="BA56" s="4"/>
      <c r="BB56" s="4"/>
      <c r="BC56" s="4"/>
      <c r="BD56" s="4"/>
      <c r="BE56" s="4"/>
      <c r="BF56" s="4"/>
      <c r="BG56" s="4"/>
      <c r="BH56" s="4"/>
      <c r="BI56" s="4"/>
      <c r="BJ56" s="4"/>
    </row>
    <row r="57" spans="1:62">
      <c r="A57" s="4">
        <v>56</v>
      </c>
      <c r="B57" s="4" t="str" cm="1">
        <f t="array" ref="B57">_xlfn.XLOOKUP(Auction_Log[[#This Row],[Team No]], Owner_List[[#All],[Team Number]], Owner_List[[#All],[Team ID]], "Team  0")</f>
        <v>Team  0</v>
      </c>
      <c r="C57" s="4" t="str" cm="1">
        <f t="array" ref="C57">_xlfn.XLOOKUP(Auction_Log[[#This Row],[Team No]], Owner_List[[#All],[Team Number]], Owner_List[[#All],[Owner Name]], "None")</f>
        <v>None</v>
      </c>
      <c r="D57" s="4" t="str" cm="1">
        <f t="array" ref="D57">_xlfn.XLOOKUP(Auction_Log[[#This Row],[Player ID]], Player_List[[#All],[ID]], Player_List[[#All],[Name]], ".")</f>
        <v>Nathan Dean</v>
      </c>
      <c r="E57" s="4" t="str" cm="1">
        <f t="array" ref="E57">_xlfn.XLOOKUP(Auction_Log[[#This Row],[Player ID]], Player_List[[#All],[ID]], Player_List[[#All],[Category]], ".")</f>
        <v>C</v>
      </c>
      <c r="F57" s="4" t="str">
        <f>_xlfn.XLOOKUP(Auction_Log[[#This Row],[Player ID]], Player_List[ID], Player_List[Role], " ")</f>
        <v>Wicketkeeper</v>
      </c>
      <c r="G57" s="6">
        <v>108</v>
      </c>
      <c r="H57" s="6">
        <v>0</v>
      </c>
      <c r="I57" s="6">
        <v>0</v>
      </c>
      <c r="J57" s="7" t="str">
        <f>IF(Auction_Log[[#This Row],[Price]] &gt;= 5, "Sold", "Unsold")</f>
        <v>Unsold</v>
      </c>
      <c r="L57"/>
      <c r="M57"/>
      <c r="N57"/>
      <c r="AO57" s="4"/>
      <c r="AP57" s="4"/>
      <c r="AQ57" s="4"/>
      <c r="AR57" s="4"/>
      <c r="AS57" s="4"/>
      <c r="AT57" s="4"/>
      <c r="AU57" s="4"/>
      <c r="AV57" s="4"/>
      <c r="AW57" s="4"/>
      <c r="AX57" s="4"/>
      <c r="AY57" s="4"/>
      <c r="AZ57" s="4"/>
      <c r="BA57" s="4"/>
      <c r="BB57" s="4"/>
      <c r="BC57" s="4"/>
      <c r="BD57" s="4"/>
      <c r="BE57" s="4"/>
      <c r="BF57" s="4"/>
      <c r="BG57" s="4"/>
      <c r="BH57" s="4"/>
      <c r="BI57" s="4"/>
      <c r="BJ57" s="4"/>
    </row>
    <row r="58" spans="1:62">
      <c r="A58" s="4">
        <v>57</v>
      </c>
      <c r="B58" s="4" t="str" cm="1">
        <f t="array" ref="B58">_xlfn.XLOOKUP(Auction_Log[[#This Row],[Team No]], Owner_List[[#All],[Team Number]], Owner_List[[#All],[Team ID]], "Team  0")</f>
        <v>Team 9</v>
      </c>
      <c r="C58" s="4" t="str" cm="1">
        <f t="array" ref="C58">_xlfn.XLOOKUP(Auction_Log[[#This Row],[Team No]], Owner_List[[#All],[Team Number]], Owner_List[[#All],[Owner Name]], "None")</f>
        <v>Dorian Vexley</v>
      </c>
      <c r="D58" s="4" t="str" cm="1">
        <f t="array" ref="D58">_xlfn.XLOOKUP(Auction_Log[[#This Row],[Player ID]], Player_List[[#All],[ID]], Player_List[[#All],[Name]], ".")</f>
        <v>Roy Bowman</v>
      </c>
      <c r="E58" s="4" t="str" cm="1">
        <f t="array" ref="E58">_xlfn.XLOOKUP(Auction_Log[[#This Row],[Player ID]], Player_List[[#All],[ID]], Player_List[[#All],[Category]], ".")</f>
        <v>C</v>
      </c>
      <c r="F58" s="4" t="str">
        <f>_xlfn.XLOOKUP(Auction_Log[[#This Row],[Player ID]], Player_List[ID], Player_List[Role], " ")</f>
        <v>Batsman</v>
      </c>
      <c r="G58" s="6">
        <v>91</v>
      </c>
      <c r="H58" s="6">
        <v>9</v>
      </c>
      <c r="I58" s="6">
        <v>10</v>
      </c>
      <c r="J58" s="7" t="str">
        <f>IF(Auction_Log[[#This Row],[Price]] &gt;= 5, "Sold", "Unsold")</f>
        <v>Sold</v>
      </c>
      <c r="L58"/>
      <c r="M58"/>
      <c r="N58"/>
      <c r="AO58" s="4"/>
      <c r="AP58" s="4"/>
      <c r="AQ58" s="4"/>
      <c r="AR58" s="4"/>
      <c r="AS58" s="4"/>
      <c r="AT58" s="4"/>
      <c r="AU58" s="4"/>
      <c r="AV58" s="4"/>
      <c r="AW58" s="4"/>
      <c r="AX58" s="4"/>
      <c r="AY58" s="4"/>
      <c r="AZ58" s="4"/>
      <c r="BA58" s="4"/>
      <c r="BB58" s="4"/>
      <c r="BC58" s="4"/>
      <c r="BD58" s="4"/>
      <c r="BE58" s="4"/>
      <c r="BF58" s="4"/>
      <c r="BG58" s="4"/>
      <c r="BH58" s="4"/>
      <c r="BI58" s="4"/>
      <c r="BJ58" s="4"/>
    </row>
    <row r="59" spans="1:62">
      <c r="A59" s="4">
        <v>58</v>
      </c>
      <c r="B59" s="4" t="str" cm="1">
        <f t="array" ref="B59">_xlfn.XLOOKUP(Auction_Log[[#This Row],[Team No]], Owner_List[[#All],[Team Number]], Owner_List[[#All],[Team ID]], "Team  0")</f>
        <v>Team 10</v>
      </c>
      <c r="C59" s="4" t="str" cm="1">
        <f t="array" ref="C59">_xlfn.XLOOKUP(Auction_Log[[#This Row],[Team No]], Owner_List[[#All],[Team Number]], Owner_List[[#All],[Owner Name]], "None")</f>
        <v>Lyra Montclair</v>
      </c>
      <c r="D59" s="4" t="str" cm="1">
        <f t="array" ref="D59">_xlfn.XLOOKUP(Auction_Log[[#This Row],[Player ID]], Player_List[[#All],[ID]], Player_List[[#All],[Name]], ".")</f>
        <v>Logan Hayes</v>
      </c>
      <c r="E59" s="4" t="str" cm="1">
        <f t="array" ref="E59">_xlfn.XLOOKUP(Auction_Log[[#This Row],[Player ID]], Player_List[[#All],[ID]], Player_List[[#All],[Category]], ".")</f>
        <v>B</v>
      </c>
      <c r="F59" s="4" t="str">
        <f>_xlfn.XLOOKUP(Auction_Log[[#This Row],[Player ID]], Player_List[ID], Player_List[Role], " ")</f>
        <v>Wicketkeeper</v>
      </c>
      <c r="G59" s="6">
        <v>74</v>
      </c>
      <c r="H59" s="6">
        <v>10</v>
      </c>
      <c r="I59" s="6">
        <v>15</v>
      </c>
      <c r="J59" s="7" t="str">
        <f>IF(Auction_Log[[#This Row],[Price]] &gt;= 5, "Sold", "Unsold")</f>
        <v>Sold</v>
      </c>
      <c r="L59"/>
      <c r="M59"/>
      <c r="N59"/>
      <c r="AO59" s="4"/>
      <c r="AP59" s="4"/>
      <c r="AQ59" s="4"/>
      <c r="AR59" s="4"/>
      <c r="AS59" s="4"/>
      <c r="AT59" s="4"/>
      <c r="AU59" s="4"/>
      <c r="AV59" s="4"/>
      <c r="AW59" s="4"/>
      <c r="AX59" s="4"/>
      <c r="AY59" s="4"/>
      <c r="AZ59" s="4"/>
      <c r="BA59" s="4"/>
      <c r="BB59" s="4"/>
      <c r="BC59" s="4"/>
      <c r="BD59" s="4"/>
      <c r="BE59" s="4"/>
      <c r="BF59" s="4"/>
      <c r="BG59" s="4"/>
      <c r="BH59" s="4"/>
      <c r="BI59" s="4"/>
      <c r="BJ59" s="4"/>
    </row>
    <row r="60" spans="1:62">
      <c r="A60" s="4">
        <v>59</v>
      </c>
      <c r="B60" s="4" t="str" cm="1">
        <f t="array" ref="B60">_xlfn.XLOOKUP(Auction_Log[[#This Row],[Team No]], Owner_List[[#All],[Team Number]], Owner_List[[#All],[Team ID]], "Team  0")</f>
        <v>Team 9</v>
      </c>
      <c r="C60" s="4" t="str" cm="1">
        <f t="array" ref="C60">_xlfn.XLOOKUP(Auction_Log[[#This Row],[Team No]], Owner_List[[#All],[Team Number]], Owner_List[[#All],[Owner Name]], "None")</f>
        <v>Dorian Vexley</v>
      </c>
      <c r="D60" s="4" t="str" cm="1">
        <f t="array" ref="D60">_xlfn.XLOOKUP(Auction_Log[[#This Row],[Player ID]], Player_List[[#All],[ID]], Player_List[[#All],[Name]], ".")</f>
        <v>Jack Brooks</v>
      </c>
      <c r="E60" s="4" t="str" cm="1">
        <f t="array" ref="E60">_xlfn.XLOOKUP(Auction_Log[[#This Row],[Player ID]], Player_List[[#All],[ID]], Player_List[[#All],[Category]], ".")</f>
        <v>B</v>
      </c>
      <c r="F60" s="4" t="str">
        <f>_xlfn.XLOOKUP(Auction_Log[[#This Row],[Player ID]], Player_List[ID], Player_List[Role], " ")</f>
        <v>Bowler</v>
      </c>
      <c r="G60" s="6">
        <v>47</v>
      </c>
      <c r="H60" s="6">
        <v>9</v>
      </c>
      <c r="I60" s="6">
        <v>10</v>
      </c>
      <c r="J60" s="7" t="str">
        <f>IF(Auction_Log[[#This Row],[Price]] &gt;= 5, "Sold", "Unsold")</f>
        <v>Sold</v>
      </c>
      <c r="L60"/>
      <c r="M60"/>
      <c r="N60"/>
      <c r="AO60" s="4"/>
      <c r="AP60" s="4"/>
      <c r="AQ60" s="4"/>
      <c r="AR60" s="4"/>
      <c r="AS60" s="4"/>
      <c r="AT60" s="4"/>
      <c r="AU60" s="4"/>
      <c r="AV60" s="4"/>
      <c r="AW60" s="4"/>
      <c r="AX60" s="4"/>
      <c r="AY60" s="4"/>
      <c r="AZ60" s="4"/>
      <c r="BA60" s="4"/>
      <c r="BB60" s="4"/>
      <c r="BC60" s="4"/>
      <c r="BD60" s="4"/>
      <c r="BE60" s="4"/>
      <c r="BF60" s="4"/>
      <c r="BG60" s="4"/>
      <c r="BH60" s="4"/>
      <c r="BI60" s="4"/>
      <c r="BJ60" s="4"/>
    </row>
    <row r="61" spans="1:62">
      <c r="A61" s="4">
        <v>60</v>
      </c>
      <c r="B61" s="4" t="str" cm="1">
        <f t="array" ref="B61">_xlfn.XLOOKUP(Auction_Log[[#This Row],[Team No]], Owner_List[[#All],[Team Number]], Owner_List[[#All],[Team ID]], "Team  0")</f>
        <v>Team 2</v>
      </c>
      <c r="C61" s="4" t="str" cm="1">
        <f t="array" ref="C61">_xlfn.XLOOKUP(Auction_Log[[#This Row],[Team No]], Owner_List[[#All],[Team Number]], Owner_List[[#All],[Owner Name]], "None")</f>
        <v>Vivienne DuMarche</v>
      </c>
      <c r="D61" s="4" t="str" cm="1">
        <f t="array" ref="D61">_xlfn.XLOOKUP(Auction_Log[[#This Row],[Player ID]], Player_List[[#All],[ID]], Player_List[[#All],[Name]], ".")</f>
        <v>Thomas Young</v>
      </c>
      <c r="E61" s="4" t="str" cm="1">
        <f t="array" ref="E61">_xlfn.XLOOKUP(Auction_Log[[#This Row],[Player ID]], Player_List[[#All],[ID]], Player_List[[#All],[Category]], ".")</f>
        <v>A</v>
      </c>
      <c r="F61" s="4" t="str">
        <f>_xlfn.XLOOKUP(Auction_Log[[#This Row],[Player ID]], Player_List[ID], Player_List[Role], " ")</f>
        <v>Bowler</v>
      </c>
      <c r="G61" s="6">
        <v>8</v>
      </c>
      <c r="H61" s="6">
        <v>2</v>
      </c>
      <c r="I61" s="6">
        <v>25</v>
      </c>
      <c r="J61" s="7" t="str">
        <f>IF(Auction_Log[[#This Row],[Price]] &gt;= 5, "Sold", "Unsold")</f>
        <v>Sold</v>
      </c>
      <c r="L61"/>
      <c r="M61"/>
      <c r="N61"/>
      <c r="AO61" s="4"/>
      <c r="AP61" s="4"/>
      <c r="AQ61" s="4"/>
      <c r="AR61" s="4"/>
      <c r="AS61" s="4"/>
      <c r="AT61" s="4"/>
      <c r="AU61" s="4"/>
      <c r="AV61" s="4"/>
      <c r="AW61" s="4"/>
      <c r="AX61" s="4"/>
      <c r="AY61" s="4"/>
      <c r="AZ61" s="4"/>
      <c r="BA61" s="4"/>
      <c r="BB61" s="4"/>
      <c r="BC61" s="4"/>
      <c r="BD61" s="4"/>
      <c r="BE61" s="4"/>
      <c r="BF61" s="4"/>
      <c r="BG61" s="4"/>
      <c r="BH61" s="4"/>
      <c r="BI61" s="4"/>
      <c r="BJ61" s="4"/>
    </row>
    <row r="62" spans="1:62">
      <c r="A62" s="4">
        <v>61</v>
      </c>
      <c r="B62" s="4" t="str" cm="1">
        <f t="array" ref="B62">_xlfn.XLOOKUP(Auction_Log[[#This Row],[Team No]], Owner_List[[#All],[Team Number]], Owner_List[[#All],[Team ID]], "Team  0")</f>
        <v>Team 1</v>
      </c>
      <c r="C62" s="4" t="str" cm="1">
        <f t="array" ref="C62">_xlfn.XLOOKUP(Auction_Log[[#This Row],[Team No]], Owner_List[[#All],[Team Number]], Owner_List[[#All],[Owner Name]], "None")</f>
        <v>Maxwell Ardent</v>
      </c>
      <c r="D62" s="4" t="str" cm="1">
        <f t="array" ref="D62">_xlfn.XLOOKUP(Auction_Log[[#This Row],[Player ID]], Player_List[[#All],[ID]], Player_List[[#All],[Name]], ".")</f>
        <v>Russell Johnston</v>
      </c>
      <c r="E62" s="4" t="str" cm="1">
        <f t="array" ref="E62">_xlfn.XLOOKUP(Auction_Log[[#This Row],[Player ID]], Player_List[[#All],[ID]], Player_List[[#All],[Category]], ".")</f>
        <v>C</v>
      </c>
      <c r="F62" s="4" t="str">
        <f>_xlfn.XLOOKUP(Auction_Log[[#This Row],[Player ID]], Player_List[ID], Player_List[Role], " ")</f>
        <v>Bowler</v>
      </c>
      <c r="G62" s="6">
        <v>93</v>
      </c>
      <c r="H62" s="9">
        <v>1</v>
      </c>
      <c r="I62" s="9">
        <v>5</v>
      </c>
      <c r="J62" s="11" t="str">
        <f>IF(Auction_Log[[#This Row],[Price]] &gt;= 5, "Sold", "Unsold")</f>
        <v>Sold</v>
      </c>
      <c r="L62"/>
      <c r="M62"/>
      <c r="N62"/>
      <c r="AO62" s="4"/>
      <c r="AP62" s="4"/>
      <c r="AQ62" s="4"/>
      <c r="AR62" s="4"/>
      <c r="AS62" s="4"/>
      <c r="AT62" s="4"/>
      <c r="AU62" s="4"/>
      <c r="AV62" s="4"/>
      <c r="AW62" s="4"/>
      <c r="AX62" s="4"/>
      <c r="AY62" s="4"/>
      <c r="AZ62" s="4"/>
      <c r="BA62" s="4"/>
      <c r="BB62" s="4"/>
      <c r="BC62" s="4"/>
      <c r="BD62" s="4"/>
      <c r="BE62" s="4"/>
      <c r="BF62" s="4"/>
      <c r="BG62" s="4"/>
      <c r="BH62" s="4"/>
      <c r="BI62" s="4"/>
      <c r="BJ62" s="4"/>
    </row>
    <row r="63" spans="1:62">
      <c r="A63" s="4">
        <v>62</v>
      </c>
      <c r="B63" s="4" t="str" cm="1">
        <f t="array" ref="B63">_xlfn.XLOOKUP(Auction_Log[[#This Row],[Team No]], Owner_List[[#All],[Team Number]], Owner_List[[#All],[Team ID]], "Team  0")</f>
        <v>Team 1</v>
      </c>
      <c r="C63" s="4" t="str" cm="1">
        <f t="array" ref="C63">_xlfn.XLOOKUP(Auction_Log[[#This Row],[Team No]], Owner_List[[#All],[Team Number]], Owner_List[[#All],[Owner Name]], "None")</f>
        <v>Maxwell Ardent</v>
      </c>
      <c r="D63" s="4" t="str" cm="1">
        <f t="array" ref="D63">_xlfn.XLOOKUP(Auction_Log[[#This Row],[Player ID]], Player_List[[#All],[ID]], Player_List[[#All],[Name]], ".")</f>
        <v>Joshua Mitchell</v>
      </c>
      <c r="E63" s="4" t="str" cm="1">
        <f t="array" ref="E63">_xlfn.XLOOKUP(Auction_Log[[#This Row],[Player ID]], Player_List[[#All],[ID]], Player_List[[#All],[Category]], ".")</f>
        <v>A</v>
      </c>
      <c r="F63" s="4" t="str">
        <f>_xlfn.XLOOKUP(Auction_Log[[#This Row],[Player ID]], Player_List[ID], Player_List[Role], " ")</f>
        <v>Wicketkeeper</v>
      </c>
      <c r="G63" s="6">
        <v>19</v>
      </c>
      <c r="H63" s="6">
        <v>1</v>
      </c>
      <c r="I63" s="6">
        <v>25</v>
      </c>
      <c r="J63" s="13" t="str">
        <f>IF(Auction_Log[[#This Row],[Price]] &gt;= 5, "Sold", "Unsold")</f>
        <v>Sold</v>
      </c>
      <c r="L63"/>
      <c r="M63"/>
      <c r="N63"/>
    </row>
    <row r="64" spans="1:62">
      <c r="A64" s="4">
        <v>63</v>
      </c>
      <c r="B64" s="4" t="str" cm="1">
        <f t="array" ref="B64">_xlfn.XLOOKUP(Auction_Log[[#This Row],[Team No]], Owner_List[[#All],[Team Number]], Owner_List[[#All],[Team ID]], "Team  0")</f>
        <v>Team 4</v>
      </c>
      <c r="C64" s="4" t="str" cm="1">
        <f t="array" ref="C64">_xlfn.XLOOKUP(Auction_Log[[#This Row],[Team No]], Owner_List[[#All],[Team Number]], Owner_List[[#All],[Owner Name]], "None")</f>
        <v>Isadora Blackthorne</v>
      </c>
      <c r="D64" s="4" t="str" cm="1">
        <f t="array" ref="D64">_xlfn.XLOOKUP(Auction_Log[[#This Row],[Player ID]], Player_List[[#All],[ID]], Player_List[[#All],[Name]], ".")</f>
        <v>Curtis Lane</v>
      </c>
      <c r="E64" s="4" t="str" cm="1">
        <f t="array" ref="E64">_xlfn.XLOOKUP(Auction_Log[[#This Row],[Player ID]], Player_List[[#All],[ID]], Player_List[[#All],[Category]], ".")</f>
        <v>C</v>
      </c>
      <c r="F64" s="4" t="str">
        <f>_xlfn.XLOOKUP(Auction_Log[[#This Row],[Player ID]], Player_List[ID], Player_List[Role], " ")</f>
        <v>Batsman</v>
      </c>
      <c r="G64" s="6">
        <v>98</v>
      </c>
      <c r="H64" s="6">
        <v>4</v>
      </c>
      <c r="I64" s="6">
        <v>5</v>
      </c>
      <c r="J64" s="13" t="str">
        <f>IF(Auction_Log[[#This Row],[Price]] &gt;= 5, "Sold", "Unsold")</f>
        <v>Sold</v>
      </c>
      <c r="L64"/>
      <c r="M64"/>
      <c r="N64"/>
    </row>
    <row r="65" spans="1:14">
      <c r="A65" s="4">
        <v>64</v>
      </c>
      <c r="B65" s="4" t="str" cm="1">
        <f t="array" ref="B65">_xlfn.XLOOKUP(Auction_Log[[#This Row],[Team No]], Owner_List[[#All],[Team Number]], Owner_List[[#All],[Team ID]], "Team  0")</f>
        <v>Team 5</v>
      </c>
      <c r="C65" s="4" t="str" cm="1">
        <f t="array" ref="C65">_xlfn.XLOOKUP(Auction_Log[[#This Row],[Team No]], Owner_List[[#All],[Team Number]], Owner_List[[#All],[Owner Name]], "None")</f>
        <v>Thaddeus Crowley</v>
      </c>
      <c r="D65" s="4" t="str" cm="1">
        <f t="array" ref="D65">_xlfn.XLOOKUP(Auction_Log[[#This Row],[Player ID]], Player_List[[#All],[ID]], Player_List[[#All],[Name]], ".")</f>
        <v>Charles King</v>
      </c>
      <c r="E65" s="4" t="str" cm="1">
        <f t="array" ref="E65">_xlfn.XLOOKUP(Auction_Log[[#This Row],[Player ID]], Player_List[[#All],[ID]], Player_List[[#All],[Category]], ".")</f>
        <v>A</v>
      </c>
      <c r="F65" s="4" t="str">
        <f>_xlfn.XLOOKUP(Auction_Log[[#This Row],[Player ID]], Player_List[ID], Player_List[Role], " ")</f>
        <v>Bowler</v>
      </c>
      <c r="G65" s="6">
        <v>9</v>
      </c>
      <c r="H65" s="6">
        <v>5</v>
      </c>
      <c r="I65" s="6">
        <v>35</v>
      </c>
      <c r="J65" s="13" t="str">
        <f>IF(Auction_Log[[#This Row],[Price]] &gt;= 5, "Sold", "Unsold")</f>
        <v>Sold</v>
      </c>
      <c r="L65"/>
      <c r="M65"/>
      <c r="N65"/>
    </row>
    <row r="66" spans="1:14">
      <c r="A66" s="4">
        <v>65</v>
      </c>
      <c r="B66" s="4" t="str" cm="1">
        <f t="array" ref="B66">_xlfn.XLOOKUP(Auction_Log[[#This Row],[Team No]], Owner_List[[#All],[Team Number]], Owner_List[[#All],[Team ID]], "Team  0")</f>
        <v>Team 1</v>
      </c>
      <c r="C66" s="4" t="str" cm="1">
        <f t="array" ref="C66">_xlfn.XLOOKUP(Auction_Log[[#This Row],[Team No]], Owner_List[[#All],[Team Number]], Owner_List[[#All],[Owner Name]], "None")</f>
        <v>Maxwell Ardent</v>
      </c>
      <c r="D66" s="4" t="str" cm="1">
        <f t="array" ref="D66">_xlfn.XLOOKUP(Auction_Log[[#This Row],[Player ID]], Player_List[[#All],[ID]], Player_List[[#All],[Name]], ".")</f>
        <v>Christopher Wright</v>
      </c>
      <c r="E66" s="4" t="str" cm="1">
        <f t="array" ref="E66">_xlfn.XLOOKUP(Auction_Log[[#This Row],[Player ID]], Player_List[[#All],[ID]], Player_List[[#All],[Category]], ".")</f>
        <v>A</v>
      </c>
      <c r="F66" s="4" t="str">
        <f>_xlfn.XLOOKUP(Auction_Log[[#This Row],[Player ID]], Player_List[ID], Player_List[Role], " ")</f>
        <v>Batsman</v>
      </c>
      <c r="G66" s="6">
        <v>10</v>
      </c>
      <c r="H66" s="6">
        <v>1</v>
      </c>
      <c r="I66" s="6">
        <v>40</v>
      </c>
      <c r="J66" s="13" t="str">
        <f>IF(Auction_Log[[#This Row],[Price]] &gt;= 5, "Sold", "Unsold")</f>
        <v>Sold</v>
      </c>
      <c r="L66"/>
      <c r="M66"/>
      <c r="N66"/>
    </row>
    <row r="67" spans="1:14">
      <c r="A67" s="4">
        <v>66</v>
      </c>
      <c r="B67" s="4" t="str" cm="1">
        <f t="array" ref="B67">_xlfn.XLOOKUP(Auction_Log[[#This Row],[Team No]], Owner_List[[#All],[Team Number]], Owner_List[[#All],[Team ID]], "Team  0")</f>
        <v>Team  0</v>
      </c>
      <c r="C67" s="4" t="str" cm="1">
        <f t="array" ref="C67">_xlfn.XLOOKUP(Auction_Log[[#This Row],[Team No]], Owner_List[[#All],[Team Number]], Owner_List[[#All],[Owner Name]], "None")</f>
        <v>None</v>
      </c>
      <c r="D67" s="4" t="str" cm="1">
        <f t="array" ref="D67">_xlfn.XLOOKUP(Auction_Log[[#This Row],[Player ID]], Player_List[[#All],[ID]], Player_List[[#All],[Name]], ".")</f>
        <v>Clyde Burke</v>
      </c>
      <c r="E67" s="4" t="str" cm="1">
        <f t="array" ref="E67">_xlfn.XLOOKUP(Auction_Log[[#This Row],[Player ID]], Player_List[[#All],[ID]], Player_List[[#All],[Category]], ".")</f>
        <v>D</v>
      </c>
      <c r="F67" s="4" t="str">
        <f>_xlfn.XLOOKUP(Auction_Log[[#This Row],[Player ID]], Player_List[ID], Player_List[Role], " ")</f>
        <v>Bowler</v>
      </c>
      <c r="G67" s="6">
        <v>142</v>
      </c>
      <c r="H67" s="6">
        <v>0</v>
      </c>
      <c r="I67" s="6">
        <v>0</v>
      </c>
      <c r="J67" s="13" t="str">
        <f>IF(Auction_Log[[#This Row],[Price]] &gt;= 5, "Sold", "Unsold")</f>
        <v>Unsold</v>
      </c>
      <c r="L67"/>
      <c r="M67"/>
      <c r="N67"/>
    </row>
    <row r="68" spans="1:14">
      <c r="A68" s="4">
        <v>67</v>
      </c>
      <c r="B68" s="4" t="str" cm="1">
        <f t="array" ref="B68">_xlfn.XLOOKUP(Auction_Log[[#This Row],[Team No]], Owner_List[[#All],[Team Number]], Owner_List[[#All],[Team ID]], "Team  0")</f>
        <v>Team 2</v>
      </c>
      <c r="C68" s="4" t="str" cm="1">
        <f t="array" ref="C68">_xlfn.XLOOKUP(Auction_Log[[#This Row],[Team No]], Owner_List[[#All],[Team Number]], Owner_List[[#All],[Owner Name]], "None")</f>
        <v>Vivienne DuMarche</v>
      </c>
      <c r="D68" s="4" t="str" cm="1">
        <f t="array" ref="D68">_xlfn.XLOOKUP(Auction_Log[[#This Row],[Player ID]], Player_List[[#All],[ID]], Player_List[[#All],[Name]], ".")</f>
        <v>Tyler Price</v>
      </c>
      <c r="E68" s="4" t="str" cm="1">
        <f t="array" ref="E68">_xlfn.XLOOKUP(Auction_Log[[#This Row],[Player ID]], Player_List[[#All],[ID]], Player_List[[#All],[Category]], ".")</f>
        <v>B</v>
      </c>
      <c r="F68" s="4" t="str">
        <f>_xlfn.XLOOKUP(Auction_Log[[#This Row],[Player ID]], Player_List[ID], Player_List[Role], " ")</f>
        <v>Bowler</v>
      </c>
      <c r="G68" s="6">
        <v>50</v>
      </c>
      <c r="H68" s="6">
        <v>2</v>
      </c>
      <c r="I68" s="6">
        <v>10</v>
      </c>
      <c r="J68" s="13" t="str">
        <f>IF(Auction_Log[[#This Row],[Price]] &gt;= 5, "Sold", "Unsold")</f>
        <v>Sold</v>
      </c>
      <c r="L68"/>
      <c r="M68"/>
      <c r="N68"/>
    </row>
    <row r="69" spans="1:14">
      <c r="A69" s="4">
        <v>68</v>
      </c>
      <c r="B69" s="4" t="str" cm="1">
        <f t="array" ref="B69">_xlfn.XLOOKUP(Auction_Log[[#This Row],[Team No]], Owner_List[[#All],[Team Number]], Owner_List[[#All],[Team ID]], "Team  0")</f>
        <v>Team 9</v>
      </c>
      <c r="C69" s="4" t="str" cm="1">
        <f t="array" ref="C69">_xlfn.XLOOKUP(Auction_Log[[#This Row],[Team No]], Owner_List[[#All],[Team Number]], Owner_List[[#All],[Owner Name]], "None")</f>
        <v>Dorian Vexley</v>
      </c>
      <c r="D69" s="4" t="str" cm="1">
        <f t="array" ref="D69">_xlfn.XLOOKUP(Auction_Log[[#This Row],[Player ID]], Player_List[[#All],[ID]], Player_List[[#All],[Name]], ".")</f>
        <v>Paul Roberts</v>
      </c>
      <c r="E69" s="4" t="str" cm="1">
        <f t="array" ref="E69">_xlfn.XLOOKUP(Auction_Log[[#This Row],[Player ID]], Player_List[[#All],[ID]], Player_List[[#All],[Category]], ".")</f>
        <v>A</v>
      </c>
      <c r="F69" s="4" t="str">
        <f>_xlfn.XLOOKUP(Auction_Log[[#This Row],[Player ID]], Player_List[ID], Player_List[Role], " ")</f>
        <v>Wicketkeeper</v>
      </c>
      <c r="G69" s="6">
        <v>17</v>
      </c>
      <c r="H69" s="6">
        <v>9</v>
      </c>
      <c r="I69" s="6">
        <v>20</v>
      </c>
      <c r="J69" s="13" t="str">
        <f>IF(Auction_Log[[#This Row],[Price]] &gt;= 5, "Sold", "Unsold")</f>
        <v>Sold</v>
      </c>
      <c r="L69"/>
      <c r="M69"/>
      <c r="N69"/>
    </row>
    <row r="70" spans="1:14">
      <c r="A70" s="4">
        <v>69</v>
      </c>
      <c r="B70" s="4" t="str" cm="1">
        <f t="array" ref="B70">_xlfn.XLOOKUP(Auction_Log[[#This Row],[Team No]], Owner_List[[#All],[Team Number]], Owner_List[[#All],[Team ID]], "Team  0")</f>
        <v>Team  0</v>
      </c>
      <c r="C70" s="4" t="str" cm="1">
        <f t="array" ref="C70">_xlfn.XLOOKUP(Auction_Log[[#This Row],[Team No]], Owner_List[[#All],[Team Number]], Owner_List[[#All],[Owner Name]], "None")</f>
        <v>None</v>
      </c>
      <c r="D70" s="4" t="str" cm="1">
        <f t="array" ref="D70">_xlfn.XLOOKUP(Auction_Log[[#This Row],[Player ID]], Player_List[[#All],[ID]], Player_List[[#All],[Name]], ".")</f>
        <v>Zachary Jenkins</v>
      </c>
      <c r="E70" s="4" t="str" cm="1">
        <f t="array" ref="E70">_xlfn.XLOOKUP(Auction_Log[[#This Row],[Player ID]], Player_List[[#All],[ID]], Player_List[[#All],[Category]], ".")</f>
        <v>B</v>
      </c>
      <c r="F70" s="4" t="str">
        <f>_xlfn.XLOOKUP(Auction_Log[[#This Row],[Player ID]], Player_List[ID], Player_List[Role], " ")</f>
        <v>Wicketkeeper</v>
      </c>
      <c r="G70" s="6">
        <v>57</v>
      </c>
      <c r="H70" s="6">
        <v>0</v>
      </c>
      <c r="I70" s="6">
        <v>0</v>
      </c>
      <c r="J70" s="13" t="str">
        <f>IF(Auction_Log[[#This Row],[Price]] &gt;= 5, "Sold", "Unsold")</f>
        <v>Unsold</v>
      </c>
      <c r="L70"/>
      <c r="M70"/>
      <c r="N70"/>
    </row>
    <row r="71" spans="1:14">
      <c r="A71" s="4">
        <v>70</v>
      </c>
      <c r="B71" s="4" t="str" cm="1">
        <f t="array" ref="B71">_xlfn.XLOOKUP(Auction_Log[[#This Row],[Team No]], Owner_List[[#All],[Team Number]], Owner_List[[#All],[Team ID]], "Team  0")</f>
        <v>Team 6</v>
      </c>
      <c r="C71" s="4" t="str" cm="1">
        <f t="array" ref="C71">_xlfn.XLOOKUP(Auction_Log[[#This Row],[Team No]], Owner_List[[#All],[Team Number]], Owner_List[[#All],[Owner Name]], "None")</f>
        <v>Selene Vandemar</v>
      </c>
      <c r="D71" s="4" t="str" cm="1">
        <f t="array" ref="D71">_xlfn.XLOOKUP(Auction_Log[[#This Row],[Player ID]], Player_List[[#All],[ID]], Player_List[[#All],[Name]], ".")</f>
        <v>Billy Chambers</v>
      </c>
      <c r="E71" s="4" t="str" cm="1">
        <f t="array" ref="E71">_xlfn.XLOOKUP(Auction_Log[[#This Row],[Player ID]], Player_List[[#All],[ID]], Player_List[[#All],[Category]], ".")</f>
        <v>C</v>
      </c>
      <c r="F71" s="4" t="str">
        <f>_xlfn.XLOOKUP(Auction_Log[[#This Row],[Player ID]], Player_List[ID], Player_List[Role], " ")</f>
        <v>Bowler</v>
      </c>
      <c r="G71" s="6">
        <v>97</v>
      </c>
      <c r="H71" s="6">
        <v>6</v>
      </c>
      <c r="I71" s="6">
        <v>10</v>
      </c>
      <c r="J71" s="13" t="str">
        <f>IF(Auction_Log[[#This Row],[Price]] &gt;= 5, "Sold", "Unsold")</f>
        <v>Sold</v>
      </c>
      <c r="L71"/>
      <c r="M71"/>
      <c r="N71"/>
    </row>
    <row r="72" spans="1:14">
      <c r="A72" s="4">
        <v>71</v>
      </c>
      <c r="B72" s="4" t="str" cm="1">
        <f t="array" ref="B72">_xlfn.XLOOKUP(Auction_Log[[#This Row],[Team No]], Owner_List[[#All],[Team Number]], Owner_List[[#All],[Team ID]], "Team  0")</f>
        <v>Team 1</v>
      </c>
      <c r="C72" s="4" t="str" cm="1">
        <f t="array" ref="C72">_xlfn.XLOOKUP(Auction_Log[[#This Row],[Team No]], Owner_List[[#All],[Team Number]], Owner_List[[#All],[Owner Name]], "None")</f>
        <v>Maxwell Ardent</v>
      </c>
      <c r="D72" s="4" t="str" cm="1">
        <f t="array" ref="D72">_xlfn.XLOOKUP(Auction_Log[[#This Row],[Player ID]], Player_List[[#All],[ID]], Player_List[[#All],[Name]], ".")</f>
        <v>James Morgan</v>
      </c>
      <c r="E72" s="4" t="str" cm="1">
        <f t="array" ref="E72">_xlfn.XLOOKUP(Auction_Log[[#This Row],[Player ID]], Player_List[[#All],[ID]], Player_List[[#All],[Category]], ".")</f>
        <v>A</v>
      </c>
      <c r="F72" s="4" t="str">
        <f>_xlfn.XLOOKUP(Auction_Log[[#This Row],[Player ID]], Player_List[ID], Player_List[Role], " ")</f>
        <v>Bowler</v>
      </c>
      <c r="G72" s="6">
        <v>1</v>
      </c>
      <c r="H72" s="6">
        <v>1</v>
      </c>
      <c r="I72" s="6">
        <v>20</v>
      </c>
      <c r="J72" s="13" t="str">
        <f>IF(Auction_Log[[#This Row],[Price]] &gt;= 5, "Sold", "Unsold")</f>
        <v>Sold</v>
      </c>
      <c r="L72"/>
      <c r="M72"/>
      <c r="N72"/>
    </row>
    <row r="73" spans="1:14">
      <c r="A73" s="4">
        <v>72</v>
      </c>
      <c r="B73" s="4" t="str" cm="1">
        <f t="array" ref="B73">_xlfn.XLOOKUP(Auction_Log[[#This Row],[Team No]], Owner_List[[#All],[Team Number]], Owner_List[[#All],[Team ID]], "Team  0")</f>
        <v>Team  0</v>
      </c>
      <c r="C73" s="4" t="str" cm="1">
        <f t="array" ref="C73">_xlfn.XLOOKUP(Auction_Log[[#This Row],[Team No]], Owner_List[[#All],[Team Number]], Owner_List[[#All],[Owner Name]], "None")</f>
        <v>None</v>
      </c>
      <c r="D73" s="4" t="str" cm="1">
        <f t="array" ref="D73">_xlfn.XLOOKUP(Auction_Log[[#This Row],[Player ID]], Player_List[[#All],[ID]], Player_List[[#All],[Name]], ".")</f>
        <v>Olivia Martinez</v>
      </c>
      <c r="E73" s="4" t="str" cm="1">
        <f t="array" ref="E73">_xlfn.XLOOKUP(Auction_Log[[#This Row],[Player ID]], Player_List[[#All],[ID]], Player_List[[#All],[Category]], ".")</f>
        <v>D</v>
      </c>
      <c r="F73" s="4" t="str">
        <f>_xlfn.XLOOKUP(Auction_Log[[#This Row],[Player ID]], Player_List[ID], Player_List[Role], " ")</f>
        <v>Batsman</v>
      </c>
      <c r="G73" s="6">
        <v>156</v>
      </c>
      <c r="H73" s="6">
        <v>0</v>
      </c>
      <c r="I73" s="6">
        <v>0</v>
      </c>
      <c r="J73" s="13" t="str">
        <f>IF(Auction_Log[[#This Row],[Price]] &gt;= 5, "Sold", "Unsold")</f>
        <v>Unsold</v>
      </c>
      <c r="L73"/>
      <c r="M73"/>
      <c r="N73"/>
    </row>
    <row r="74" spans="1:14">
      <c r="A74" s="4">
        <v>73</v>
      </c>
      <c r="B74" s="4" t="str" cm="1">
        <f t="array" ref="B74">_xlfn.XLOOKUP(Auction_Log[[#This Row],[Team No]], Owner_List[[#All],[Team Number]], Owner_List[[#All],[Team ID]], "Team  0")</f>
        <v>Team 2</v>
      </c>
      <c r="C74" s="4" t="str" cm="1">
        <f t="array" ref="C74">_xlfn.XLOOKUP(Auction_Log[[#This Row],[Team No]], Owner_List[[#All],[Team Number]], Owner_List[[#All],[Owner Name]], "None")</f>
        <v>Vivienne DuMarche</v>
      </c>
      <c r="D74" s="4" t="str" cm="1">
        <f t="array" ref="D74">_xlfn.XLOOKUP(Auction_Log[[#This Row],[Player ID]], Player_List[[#All],[ID]], Player_List[[#All],[Name]], ".")</f>
        <v>Larry Cooper</v>
      </c>
      <c r="E74" s="4" t="str" cm="1">
        <f t="array" ref="E74">_xlfn.XLOOKUP(Auction_Log[[#This Row],[Player ID]], Player_List[[#All],[ID]], Player_List[[#All],[Category]], ".")</f>
        <v>A</v>
      </c>
      <c r="F74" s="4" t="str">
        <f>_xlfn.XLOOKUP(Auction_Log[[#This Row],[Player ID]], Player_List[ID], Player_List[Role], " ")</f>
        <v>Batsman</v>
      </c>
      <c r="G74" s="6">
        <v>36</v>
      </c>
      <c r="H74" s="6">
        <v>2</v>
      </c>
      <c r="I74" s="6">
        <v>30</v>
      </c>
      <c r="J74" s="13" t="str">
        <f>IF(Auction_Log[[#This Row],[Price]] &gt;= 5, "Sold", "Unsold")</f>
        <v>Sold</v>
      </c>
      <c r="L74"/>
      <c r="M74"/>
      <c r="N74"/>
    </row>
    <row r="75" spans="1:14">
      <c r="A75" s="4">
        <v>74</v>
      </c>
      <c r="B75" s="4" t="str" cm="1">
        <f t="array" ref="B75">_xlfn.XLOOKUP(Auction_Log[[#This Row],[Team No]], Owner_List[[#All],[Team Number]], Owner_List[[#All],[Team ID]], "Team  0")</f>
        <v>Team 3</v>
      </c>
      <c r="C75" s="4" t="str" cm="1">
        <f t="array" ref="C75">_xlfn.XLOOKUP(Auction_Log[[#This Row],[Team No]], Owner_List[[#All],[Team Number]], Owner_List[[#All],[Owner Name]], "None")</f>
        <v>Colton Virelli</v>
      </c>
      <c r="D75" s="4" t="str" cm="1">
        <f t="array" ref="D75">_xlfn.XLOOKUP(Auction_Log[[#This Row],[Player ID]], Player_List[[#All],[ID]], Player_List[[#All],[Name]], ".")</f>
        <v>Kevin Phillips</v>
      </c>
      <c r="E75" s="4" t="str" cm="1">
        <f t="array" ref="E75">_xlfn.XLOOKUP(Auction_Log[[#This Row],[Player ID]], Player_List[[#All],[ID]], Player_List[[#All],[Category]], ".")</f>
        <v>A</v>
      </c>
      <c r="F75" s="4" t="str">
        <f>_xlfn.XLOOKUP(Auction_Log[[#This Row],[Player ID]], Player_List[ID], Player_List[Role], " ")</f>
        <v>Bowler</v>
      </c>
      <c r="G75" s="6">
        <v>21</v>
      </c>
      <c r="H75" s="6">
        <v>3</v>
      </c>
      <c r="I75" s="6">
        <v>35</v>
      </c>
      <c r="J75" s="13" t="str">
        <f>IF(Auction_Log[[#This Row],[Price]] &gt;= 5, "Sold", "Unsold")</f>
        <v>Sold</v>
      </c>
      <c r="L75"/>
      <c r="M75"/>
      <c r="N75"/>
    </row>
    <row r="76" spans="1:14">
      <c r="A76" s="4">
        <v>75</v>
      </c>
      <c r="B76" s="4" t="str" cm="1">
        <f t="array" ref="B76">_xlfn.XLOOKUP(Auction_Log[[#This Row],[Team No]], Owner_List[[#All],[Team Number]], Owner_List[[#All],[Team ID]], "Team  0")</f>
        <v>Team 2</v>
      </c>
      <c r="C76" s="4" t="str" cm="1">
        <f t="array" ref="C76">_xlfn.XLOOKUP(Auction_Log[[#This Row],[Team No]], Owner_List[[#All],[Team Number]], Owner_List[[#All],[Owner Name]], "None")</f>
        <v>Vivienne DuMarche</v>
      </c>
      <c r="D76" s="4" t="str" cm="1">
        <f t="array" ref="D76">_xlfn.XLOOKUP(Auction_Log[[#This Row],[Player ID]], Player_List[[#All],[ID]], Player_List[[#All],[Name]], ".")</f>
        <v>Stephen Bailey</v>
      </c>
      <c r="E76" s="4" t="str" cm="1">
        <f t="array" ref="E76">_xlfn.XLOOKUP(Auction_Log[[#This Row],[Player ID]], Player_List[[#All],[ID]], Player_List[[#All],[Category]], ".")</f>
        <v>A</v>
      </c>
      <c r="F76" s="4" t="str">
        <f>_xlfn.XLOOKUP(Auction_Log[[#This Row],[Player ID]], Player_List[ID], Player_List[Role], " ")</f>
        <v>Bowler</v>
      </c>
      <c r="G76" s="6">
        <v>34</v>
      </c>
      <c r="H76" s="6">
        <v>2</v>
      </c>
      <c r="I76" s="6">
        <v>25</v>
      </c>
      <c r="J76" s="13" t="str">
        <f>IF(Auction_Log[[#This Row],[Price]] &gt;= 5, "Sold", "Unsold")</f>
        <v>Sold</v>
      </c>
      <c r="L76"/>
      <c r="M76"/>
      <c r="N76"/>
    </row>
    <row r="77" spans="1:14">
      <c r="A77" s="4">
        <v>76</v>
      </c>
      <c r="B77" s="4" t="str" cm="1">
        <f t="array" ref="B77">_xlfn.XLOOKUP(Auction_Log[[#This Row],[Team No]], Owner_List[[#All],[Team Number]], Owner_List[[#All],[Team ID]], "Team  0")</f>
        <v>Team 8</v>
      </c>
      <c r="C77" s="4" t="str" cm="1">
        <f t="array" ref="C77">_xlfn.XLOOKUP(Auction_Log[[#This Row],[Team No]], Owner_List[[#All],[Team Number]], Owner_List[[#All],[Owner Name]], "None")</f>
        <v>Aurora Steele</v>
      </c>
      <c r="D77" s="4" t="str" cm="1">
        <f t="array" ref="D77">_xlfn.XLOOKUP(Auction_Log[[#This Row],[Player ID]], Player_List[[#All],[ID]], Player_List[[#All],[Name]], ".")</f>
        <v>Harvey Bryant</v>
      </c>
      <c r="E77" s="4" t="str" cm="1">
        <f t="array" ref="E77">_xlfn.XLOOKUP(Auction_Log[[#This Row],[Player ID]], Player_List[[#All],[ID]], Player_List[[#All],[Category]], ".")</f>
        <v>D</v>
      </c>
      <c r="F77" s="4" t="str">
        <f>_xlfn.XLOOKUP(Auction_Log[[#This Row],[Player ID]], Player_List[ID], Player_List[Role], " ")</f>
        <v>Batsman</v>
      </c>
      <c r="G77" s="6">
        <v>141</v>
      </c>
      <c r="H77" s="6">
        <v>8</v>
      </c>
      <c r="I77" s="6">
        <v>5</v>
      </c>
      <c r="J77" s="13" t="str">
        <f>IF(Auction_Log[[#This Row],[Price]] &gt;= 5, "Sold", "Unsold")</f>
        <v>Sold</v>
      </c>
    </row>
    <row r="78" spans="1:14">
      <c r="A78" s="4">
        <v>77</v>
      </c>
      <c r="B78" s="4" t="str" cm="1">
        <f t="array" ref="B78">_xlfn.XLOOKUP(Auction_Log[[#This Row],[Team No]], Owner_List[[#All],[Team Number]], Owner_List[[#All],[Team ID]], "Team  0")</f>
        <v>Team 4</v>
      </c>
      <c r="C78" s="4" t="str" cm="1">
        <f t="array" ref="C78">_xlfn.XLOOKUP(Auction_Log[[#This Row],[Team No]], Owner_List[[#All],[Team Number]], Owner_List[[#All],[Owner Name]], "None")</f>
        <v>Isadora Blackthorne</v>
      </c>
      <c r="D78" s="4" t="str" cm="1">
        <f t="array" ref="D78">_xlfn.XLOOKUP(Auction_Log[[#This Row],[Player ID]], Player_List[[#All],[ID]], Player_List[[#All],[Name]], ".")</f>
        <v>Ryan Reed</v>
      </c>
      <c r="E78" s="4" t="str" cm="1">
        <f t="array" ref="E78">_xlfn.XLOOKUP(Auction_Log[[#This Row],[Player ID]], Player_List[[#All],[ID]], Player_List[[#All],[Category]], ".")</f>
        <v>A</v>
      </c>
      <c r="F78" s="4" t="str">
        <f>_xlfn.XLOOKUP(Auction_Log[[#This Row],[Player ID]], Player_List[ID], Player_List[Role], " ")</f>
        <v>Bowler</v>
      </c>
      <c r="G78" s="6">
        <v>29</v>
      </c>
      <c r="H78" s="6">
        <v>4</v>
      </c>
      <c r="I78" s="6">
        <v>25</v>
      </c>
      <c r="J78" s="13" t="str">
        <f>IF(Auction_Log[[#This Row],[Price]] &gt;= 5, "Sold", "Unsold")</f>
        <v>Sold</v>
      </c>
    </row>
    <row r="79" spans="1:14">
      <c r="A79" s="4">
        <v>78</v>
      </c>
      <c r="B79" s="4" t="str" cm="1">
        <f t="array" ref="B79">_xlfn.XLOOKUP(Auction_Log[[#This Row],[Team No]], Owner_List[[#All],[Team Number]], Owner_List[[#All],[Team ID]], "Team  0")</f>
        <v>Team 8</v>
      </c>
      <c r="C79" s="4" t="str" cm="1">
        <f t="array" ref="C79">_xlfn.XLOOKUP(Auction_Log[[#This Row],[Team No]], Owner_List[[#All],[Team Number]], Owner_List[[#All],[Owner Name]], "None")</f>
        <v>Aurora Steele</v>
      </c>
      <c r="D79" s="4" t="str" cm="1">
        <f t="array" ref="D79">_xlfn.XLOOKUP(Auction_Log[[#This Row],[Player ID]], Player_List[[#All],[ID]], Player_List[[#All],[Name]], ".")</f>
        <v>Fred Stanley</v>
      </c>
      <c r="E79" s="4" t="str" cm="1">
        <f t="array" ref="E79">_xlfn.XLOOKUP(Auction_Log[[#This Row],[Player ID]], Player_List[[#All],[ID]], Player_List[[#All],[Category]], ".")</f>
        <v>D</v>
      </c>
      <c r="F79" s="4" t="str">
        <f>_xlfn.XLOOKUP(Auction_Log[[#This Row],[Player ID]], Player_List[ID], Player_List[Role], " ")</f>
        <v>Bowler</v>
      </c>
      <c r="G79" s="6">
        <v>129</v>
      </c>
      <c r="H79" s="6">
        <v>8</v>
      </c>
      <c r="I79" s="6">
        <v>5</v>
      </c>
      <c r="J79" s="13" t="str">
        <f>IF(Auction_Log[[#This Row],[Price]] &gt;= 5, "Sold", "Unsold")</f>
        <v>Sold</v>
      </c>
    </row>
    <row r="80" spans="1:14">
      <c r="A80" s="4">
        <v>79</v>
      </c>
      <c r="B80" s="4" t="str" cm="1">
        <f t="array" ref="B80">_xlfn.XLOOKUP(Auction_Log[[#This Row],[Team No]], Owner_List[[#All],[Team Number]], Owner_List[[#All],[Team ID]], "Team  0")</f>
        <v>Team 10</v>
      </c>
      <c r="C80" s="4" t="str" cm="1">
        <f t="array" ref="C80">_xlfn.XLOOKUP(Auction_Log[[#This Row],[Team No]], Owner_List[[#All],[Team Number]], Owner_List[[#All],[Owner Name]], "None")</f>
        <v>Lyra Montclair</v>
      </c>
      <c r="D80" s="4" t="str" cm="1">
        <f t="array" ref="D80">_xlfn.XLOOKUP(Auction_Log[[#This Row],[Player ID]], Player_List[[#All],[ID]], Player_List[[#All],[Name]], ".")</f>
        <v>Adam Coleman</v>
      </c>
      <c r="E80" s="4" t="str" cm="1">
        <f t="array" ref="E80">_xlfn.XLOOKUP(Auction_Log[[#This Row],[Player ID]], Player_List[[#All],[ID]], Player_List[[#All],[Category]], ".")</f>
        <v>B</v>
      </c>
      <c r="F80" s="4" t="str">
        <f>_xlfn.XLOOKUP(Auction_Log[[#This Row],[Player ID]], Player_List[ID], Player_List[Role], " ")</f>
        <v>Bowler</v>
      </c>
      <c r="G80" s="6">
        <v>56</v>
      </c>
      <c r="H80" s="6">
        <v>10</v>
      </c>
      <c r="I80" s="6">
        <v>15</v>
      </c>
      <c r="J80" s="13" t="str">
        <f>IF(Auction_Log[[#This Row],[Price]] &gt;= 5, "Sold", "Unsold")</f>
        <v>Sold</v>
      </c>
    </row>
    <row r="81" spans="1:10">
      <c r="A81" s="4">
        <v>80</v>
      </c>
      <c r="B81" s="4" t="str" cm="1">
        <f t="array" ref="B81">_xlfn.XLOOKUP(Auction_Log[[#This Row],[Team No]], Owner_List[[#All],[Team Number]], Owner_List[[#All],[Team ID]], "Team  0")</f>
        <v>Team 2</v>
      </c>
      <c r="C81" s="4" t="str" cm="1">
        <f t="array" ref="C81">_xlfn.XLOOKUP(Auction_Log[[#This Row],[Team No]], Owner_List[[#All],[Team Number]], Owner_List[[#All],[Owner Name]], "None")</f>
        <v>Vivienne DuMarche</v>
      </c>
      <c r="D81" s="4" t="str" cm="1">
        <f t="array" ref="D81">_xlfn.XLOOKUP(Auction_Log[[#This Row],[Player ID]], Player_List[[#All],[ID]], Player_List[[#All],[Name]], ".")</f>
        <v>David Clark</v>
      </c>
      <c r="E81" s="4" t="str" cm="1">
        <f t="array" ref="E81">_xlfn.XLOOKUP(Auction_Log[[#This Row],[Player ID]], Player_List[[#All],[ID]], Player_List[[#All],[Category]], ".")</f>
        <v>A</v>
      </c>
      <c r="F81" s="4" t="str">
        <f>_xlfn.XLOOKUP(Auction_Log[[#This Row],[Player ID]], Player_List[ID], Player_List[Role], " ")</f>
        <v>Wicketkeeper</v>
      </c>
      <c r="G81" s="6">
        <v>5</v>
      </c>
      <c r="H81" s="6">
        <v>2</v>
      </c>
      <c r="I81" s="6">
        <v>20</v>
      </c>
      <c r="J81" s="13" t="str">
        <f>IF(Auction_Log[[#This Row],[Price]] &gt;= 5, "Sold", "Unsold")</f>
        <v>Sold</v>
      </c>
    </row>
    <row r="82" spans="1:10">
      <c r="A82" s="4">
        <v>81</v>
      </c>
      <c r="B82" s="4" t="str" cm="1">
        <f t="array" ref="B82">_xlfn.XLOOKUP(Auction_Log[[#This Row],[Team No]], Owner_List[[#All],[Team Number]], Owner_List[[#All],[Team ID]], "Team  0")</f>
        <v>Team 2</v>
      </c>
      <c r="C82" s="4" t="str" cm="1">
        <f t="array" ref="C82">_xlfn.XLOOKUP(Auction_Log[[#This Row],[Team No]], Owner_List[[#All],[Team Number]], Owner_List[[#All],[Owner Name]], "None")</f>
        <v>Vivienne DuMarche</v>
      </c>
      <c r="D82" s="4" t="str" cm="1">
        <f t="array" ref="D82">_xlfn.XLOOKUP(Auction_Log[[#This Row],[Player ID]], Player_List[[#All],[ID]], Player_List[[#All],[Name]], ".")</f>
        <v>Dennis Kelly</v>
      </c>
      <c r="E82" s="4" t="str" cm="1">
        <f t="array" ref="E82">_xlfn.XLOOKUP(Auction_Log[[#This Row],[Player ID]], Player_List[[#All],[ID]], Player_List[[#All],[Category]], ".")</f>
        <v>B</v>
      </c>
      <c r="F82" s="4" t="str">
        <f>_xlfn.XLOOKUP(Auction_Log[[#This Row],[Player ID]], Player_List[ID], Player_List[Role], " ")</f>
        <v>Bowler</v>
      </c>
      <c r="G82" s="6">
        <v>48</v>
      </c>
      <c r="H82" s="6">
        <v>2</v>
      </c>
      <c r="I82" s="6">
        <v>10</v>
      </c>
      <c r="J82" s="13" t="str">
        <f>IF(Auction_Log[[#This Row],[Price]] &gt;= 5, "Sold", "Unsold")</f>
        <v>Sold</v>
      </c>
    </row>
    <row r="83" spans="1:10">
      <c r="A83" s="4">
        <v>82</v>
      </c>
      <c r="B83" s="4" t="str" cm="1">
        <f t="array" ref="B83">_xlfn.XLOOKUP(Auction_Log[[#This Row],[Team No]], Owner_List[[#All],[Team Number]], Owner_List[[#All],[Team ID]], "Team  0")</f>
        <v>Team  0</v>
      </c>
      <c r="C83" s="4" t="str" cm="1">
        <f t="array" ref="C83">_xlfn.XLOOKUP(Auction_Log[[#This Row],[Team No]], Owner_List[[#All],[Team Number]], Owner_List[[#All],[Owner Name]], "None")</f>
        <v>None</v>
      </c>
      <c r="D83" s="4" t="str" cm="1">
        <f t="array" ref="D83">_xlfn.XLOOKUP(Auction_Log[[#This Row],[Player ID]], Player_List[[#All],[ID]], Player_List[[#All],[Name]], ".")</f>
        <v>Raul Harper</v>
      </c>
      <c r="E83" s="4" t="str" cm="1">
        <f t="array" ref="E83">_xlfn.XLOOKUP(Auction_Log[[#This Row],[Player ID]], Player_List[[#All],[ID]], Player_List[[#All],[Category]], ".")</f>
        <v>D</v>
      </c>
      <c r="F83" s="4" t="str">
        <f>_xlfn.XLOOKUP(Auction_Log[[#This Row],[Player ID]], Player_List[ID], Player_List[Role], " ")</f>
        <v>Bowler</v>
      </c>
      <c r="G83" s="6">
        <v>135</v>
      </c>
      <c r="H83" s="6">
        <v>0</v>
      </c>
      <c r="I83" s="6">
        <v>0</v>
      </c>
      <c r="J83" s="13" t="str">
        <f>IF(Auction_Log[[#This Row],[Price]] &gt;= 5, "Sold", "Unsold")</f>
        <v>Unsold</v>
      </c>
    </row>
    <row r="84" spans="1:10">
      <c r="A84" s="4">
        <v>83</v>
      </c>
      <c r="B84" s="4" t="str" cm="1">
        <f t="array" ref="B84">_xlfn.XLOOKUP(Auction_Log[[#This Row],[Team No]], Owner_List[[#All],[Team Number]], Owner_List[[#All],[Team ID]], "Team  0")</f>
        <v>Team 7</v>
      </c>
      <c r="C84" s="4" t="str" cm="1">
        <f t="array" ref="C84">_xlfn.XLOOKUP(Auction_Log[[#This Row],[Team No]], Owner_List[[#All],[Team Number]], Owner_List[[#All],[Owner Name]], "None")</f>
        <v>Jasper Kingswell</v>
      </c>
      <c r="D84" s="4" t="str" cm="1">
        <f t="array" ref="D84">_xlfn.XLOOKUP(Auction_Log[[#This Row],[Player ID]], Player_List[[#All],[ID]], Player_List[[#All],[Name]], ".")</f>
        <v>Ian Willis</v>
      </c>
      <c r="E84" s="4" t="str" cm="1">
        <f t="array" ref="E84">_xlfn.XLOOKUP(Auction_Log[[#This Row],[Player ID]], Player_List[[#All],[ID]], Player_List[[#All],[Category]], ".")</f>
        <v>C</v>
      </c>
      <c r="F84" s="4" t="str">
        <f>_xlfn.XLOOKUP(Auction_Log[[#This Row],[Player ID]], Player_List[ID], Player_List[Role], " ")</f>
        <v>Batsman</v>
      </c>
      <c r="G84" s="6">
        <v>113</v>
      </c>
      <c r="H84" s="6">
        <v>7</v>
      </c>
      <c r="I84" s="6">
        <v>15</v>
      </c>
      <c r="J84" s="13" t="str">
        <f>IF(Auction_Log[[#This Row],[Price]] &gt;= 5, "Sold", "Unsold")</f>
        <v>Sold</v>
      </c>
    </row>
    <row r="85" spans="1:10">
      <c r="A85" s="4">
        <v>84</v>
      </c>
      <c r="B85" s="4" t="str" cm="1">
        <f t="array" ref="B85">_xlfn.XLOOKUP(Auction_Log[[#This Row],[Team No]], Owner_List[[#All],[Team Number]], Owner_List[[#All],[Team ID]], "Team  0")</f>
        <v>Team 5</v>
      </c>
      <c r="C85" s="4" t="str" cm="1">
        <f t="array" ref="C85">_xlfn.XLOOKUP(Auction_Log[[#This Row],[Team No]], Owner_List[[#All],[Team Number]], Owner_List[[#All],[Owner Name]], "None")</f>
        <v>Thaddeus Crowley</v>
      </c>
      <c r="D85" s="4" t="str" cm="1">
        <f t="array" ref="D85">_xlfn.XLOOKUP(Auction_Log[[#This Row],[Player ID]], Player_List[[#All],[ID]], Player_List[[#All],[Name]], ".")</f>
        <v>Leslie Boyd</v>
      </c>
      <c r="E85" s="4" t="str" cm="1">
        <f t="array" ref="E85">_xlfn.XLOOKUP(Auction_Log[[#This Row],[Player ID]], Player_List[[#All],[ID]], Player_List[[#All],[Category]], ".")</f>
        <v>D</v>
      </c>
      <c r="F85" s="4" t="str">
        <f>_xlfn.XLOOKUP(Auction_Log[[#This Row],[Player ID]], Player_List[ID], Player_List[Role], " ")</f>
        <v>Bowler</v>
      </c>
      <c r="G85" s="6">
        <v>133</v>
      </c>
      <c r="H85" s="6">
        <v>5</v>
      </c>
      <c r="I85" s="6">
        <v>5</v>
      </c>
      <c r="J85" s="13" t="str">
        <f>IF(Auction_Log[[#This Row],[Price]] &gt;= 5, "Sold", "Unsold")</f>
        <v>Sold</v>
      </c>
    </row>
    <row r="86" spans="1:10">
      <c r="A86" s="4">
        <v>85</v>
      </c>
      <c r="B86" s="4" t="str" cm="1">
        <f t="array" ref="B86">_xlfn.XLOOKUP(Auction_Log[[#This Row],[Team No]], Owner_List[[#All],[Team Number]], Owner_List[[#All],[Team ID]], "Team  0")</f>
        <v>Team 10</v>
      </c>
      <c r="C86" s="4" t="str" cm="1">
        <f t="array" ref="C86">_xlfn.XLOOKUP(Auction_Log[[#This Row],[Team No]], Owner_List[[#All],[Team Number]], Owner_List[[#All],[Owner Name]], "None")</f>
        <v>Lyra Montclair</v>
      </c>
      <c r="D86" s="4" t="str" cm="1">
        <f t="array" ref="D86">_xlfn.XLOOKUP(Auction_Log[[#This Row],[Player ID]], Player_List[[#All],[ID]], Player_List[[#All],[Name]], ".")</f>
        <v>Seth Wells</v>
      </c>
      <c r="E86" s="4" t="str" cm="1">
        <f t="array" ref="E86">_xlfn.XLOOKUP(Auction_Log[[#This Row],[Player ID]], Player_List[[#All],[ID]], Player_List[[#All],[Category]], ".")</f>
        <v>C</v>
      </c>
      <c r="F86" s="4" t="str">
        <f>_xlfn.XLOOKUP(Auction_Log[[#This Row],[Player ID]], Player_List[ID], Player_List[Role], " ")</f>
        <v>Batsman</v>
      </c>
      <c r="G86" s="6">
        <v>115</v>
      </c>
      <c r="H86" s="6">
        <v>10</v>
      </c>
      <c r="I86" s="6">
        <v>5</v>
      </c>
      <c r="J86" s="13" t="str">
        <f>IF(Auction_Log[[#This Row],[Price]] &gt;= 5, "Sold", "Unsold")</f>
        <v>Sold</v>
      </c>
    </row>
    <row r="87" spans="1:10">
      <c r="A87" s="4">
        <v>86</v>
      </c>
      <c r="B87" s="4" t="str" cm="1">
        <f t="array" ref="B87">_xlfn.XLOOKUP(Auction_Log[[#This Row],[Team No]], Owner_List[[#All],[Team Number]], Owner_List[[#All],[Team ID]], "Team  0")</f>
        <v>Team 10</v>
      </c>
      <c r="C87" s="4" t="str" cm="1">
        <f t="array" ref="C87">_xlfn.XLOOKUP(Auction_Log[[#This Row],[Team No]], Owner_List[[#All],[Team Number]], Owner_List[[#All],[Owner Name]], "None")</f>
        <v>Lyra Montclair</v>
      </c>
      <c r="D87" s="4" t="str" cm="1">
        <f t="array" ref="D87">_xlfn.XLOOKUP(Auction_Log[[#This Row],[Player ID]], Player_List[[#All],[ID]], Player_List[[#All],[Name]], ".")</f>
        <v>Jeremy Stone</v>
      </c>
      <c r="E87" s="4" t="str" cm="1">
        <f t="array" ref="E87">_xlfn.XLOOKUP(Auction_Log[[#This Row],[Player ID]], Player_List[[#All],[ID]], Player_List[[#All],[Category]], ".")</f>
        <v>C</v>
      </c>
      <c r="F87" s="4" t="str">
        <f>_xlfn.XLOOKUP(Auction_Log[[#This Row],[Player ID]], Player_List[ID], Player_List[Role], " ")</f>
        <v>Batsman</v>
      </c>
      <c r="G87" s="6">
        <v>85</v>
      </c>
      <c r="H87" s="6">
        <v>10</v>
      </c>
      <c r="I87" s="6">
        <v>5</v>
      </c>
      <c r="J87" s="13" t="str">
        <f>IF(Auction_Log[[#This Row],[Price]] &gt;= 5, "Sold", "Unsold")</f>
        <v>Sold</v>
      </c>
    </row>
    <row r="88" spans="1:10">
      <c r="A88" s="4">
        <v>87</v>
      </c>
      <c r="B88" s="4" t="str" cm="1">
        <f t="array" ref="B88">_xlfn.XLOOKUP(Auction_Log[[#This Row],[Team No]], Owner_List[[#All],[Team Number]], Owner_List[[#All],[Team ID]], "Team  0")</f>
        <v>Team 7</v>
      </c>
      <c r="C88" s="4" t="str" cm="1">
        <f t="array" ref="C88">_xlfn.XLOOKUP(Auction_Log[[#This Row],[Team No]], Owner_List[[#All],[Team Number]], Owner_List[[#All],[Owner Name]], "None")</f>
        <v>Jasper Kingswell</v>
      </c>
      <c r="D88" s="4" t="str" cm="1">
        <f t="array" ref="D88">_xlfn.XLOOKUP(Auction_Log[[#This Row],[Player ID]], Player_List[[#All],[ID]], Player_List[[#All],[Name]], ".")</f>
        <v>Vincent Lawson</v>
      </c>
      <c r="E88" s="4" t="str" cm="1">
        <f t="array" ref="E88">_xlfn.XLOOKUP(Auction_Log[[#This Row],[Player ID]], Player_List[[#All],[ID]], Player_List[[#All],[Category]], ".")</f>
        <v>C</v>
      </c>
      <c r="F88" s="4" t="str">
        <f>_xlfn.XLOOKUP(Auction_Log[[#This Row],[Player ID]], Player_List[ID], Player_List[Role], " ")</f>
        <v>Batsman</v>
      </c>
      <c r="G88" s="6">
        <v>92</v>
      </c>
      <c r="H88" s="6">
        <v>7</v>
      </c>
      <c r="I88" s="6">
        <v>5</v>
      </c>
      <c r="J88" s="13" t="str">
        <f>IF(Auction_Log[[#This Row],[Price]] &gt;= 5, "Sold", "Unsold")</f>
        <v>Sold</v>
      </c>
    </row>
    <row r="89" spans="1:10">
      <c r="A89" s="4">
        <v>88</v>
      </c>
      <c r="B89" s="4" t="str" cm="1">
        <f t="array" ref="B89">_xlfn.XLOOKUP(Auction_Log[[#This Row],[Team No]], Owner_List[[#All],[Team Number]], Owner_List[[#All],[Team ID]], "Team  0")</f>
        <v>Team 8</v>
      </c>
      <c r="C89" s="4" t="str" cm="1">
        <f t="array" ref="C89">_xlfn.XLOOKUP(Auction_Log[[#This Row],[Team No]], Owner_List[[#All],[Team Number]], Owner_List[[#All],[Owner Name]], "None")</f>
        <v>Aurora Steele</v>
      </c>
      <c r="D89" s="4" t="str" cm="1">
        <f t="array" ref="D89">_xlfn.XLOOKUP(Auction_Log[[#This Row],[Player ID]], Player_List[[#All],[ID]], Player_List[[#All],[Name]], ".")</f>
        <v>Bobby Carr</v>
      </c>
      <c r="E89" s="4" t="str" cm="1">
        <f t="array" ref="E89">_xlfn.XLOOKUP(Auction_Log[[#This Row],[Player ID]], Player_List[[#All],[ID]], Player_List[[#All],[Category]], ".")</f>
        <v>C</v>
      </c>
      <c r="F89" s="4" t="str">
        <f>_xlfn.XLOOKUP(Auction_Log[[#This Row],[Player ID]], Player_List[ID], Player_List[Role], " ")</f>
        <v>Bowler</v>
      </c>
      <c r="G89" s="6">
        <v>94</v>
      </c>
      <c r="H89" s="6">
        <v>8</v>
      </c>
      <c r="I89" s="6">
        <v>10</v>
      </c>
      <c r="J89" s="13" t="str">
        <f>IF(Auction_Log[[#This Row],[Price]] &gt;= 5, "Sold", "Unsold")</f>
        <v>Sold</v>
      </c>
    </row>
    <row r="90" spans="1:10">
      <c r="A90" s="4">
        <v>89</v>
      </c>
      <c r="B90" s="4" t="str" cm="1">
        <f t="array" ref="B90">_xlfn.XLOOKUP(Auction_Log[[#This Row],[Team No]], Owner_List[[#All],[Team Number]], Owner_List[[#All],[Team ID]], "Team  0")</f>
        <v>Team  0</v>
      </c>
      <c r="C90" s="4" t="str" cm="1">
        <f t="array" ref="C90">_xlfn.XLOOKUP(Auction_Log[[#This Row],[Team No]], Owner_List[[#All],[Team Number]], Owner_List[[#All],[Owner Name]], "None")</f>
        <v>None</v>
      </c>
      <c r="D90" s="4" t="str" cm="1">
        <f t="array" ref="D90">_xlfn.XLOOKUP(Auction_Log[[#This Row],[Player ID]], Player_List[[#All],[ID]], Player_List[[#All],[Name]], ".")</f>
        <v>Blake Hardy</v>
      </c>
      <c r="E90" s="4" t="str" cm="1">
        <f t="array" ref="E90">_xlfn.XLOOKUP(Auction_Log[[#This Row],[Player ID]], Player_List[[#All],[ID]], Player_List[[#All],[Category]], ".")</f>
        <v>D</v>
      </c>
      <c r="F90" s="4" t="str">
        <f>_xlfn.XLOOKUP(Auction_Log[[#This Row],[Player ID]], Player_List[ID], Player_List[Role], " ")</f>
        <v>Bowler</v>
      </c>
      <c r="G90" s="6">
        <v>146</v>
      </c>
      <c r="H90" s="6">
        <v>0</v>
      </c>
      <c r="I90" s="6">
        <v>0</v>
      </c>
      <c r="J90" s="13" t="str">
        <f>IF(Auction_Log[[#This Row],[Price]] &gt;= 5, "Sold", "Unsold")</f>
        <v>Unsold</v>
      </c>
    </row>
    <row r="91" spans="1:10">
      <c r="A91" s="4">
        <v>90</v>
      </c>
      <c r="B91" s="4" t="str" cm="1">
        <f t="array" ref="B91">_xlfn.XLOOKUP(Auction_Log[[#This Row],[Team No]], Owner_List[[#All],[Team Number]], Owner_List[[#All],[Team ID]], "Team  0")</f>
        <v>Team  0</v>
      </c>
      <c r="C91" s="4" t="str" cm="1">
        <f t="array" ref="C91">_xlfn.XLOOKUP(Auction_Log[[#This Row],[Team No]], Owner_List[[#All],[Team Number]], Owner_List[[#All],[Owner Name]], "None")</f>
        <v>None</v>
      </c>
      <c r="D91" s="4" t="str" cm="1">
        <f t="array" ref="D91">_xlfn.XLOOKUP(Auction_Log[[#This Row],[Player ID]], Player_List[[#All],[ID]], Player_List[[#All],[Name]], ".")</f>
        <v>Bradley Harper</v>
      </c>
      <c r="E91" s="4" t="str" cm="1">
        <f t="array" ref="E91">_xlfn.XLOOKUP(Auction_Log[[#This Row],[Player ID]], Player_List[[#All],[ID]], Player_List[[#All],[Category]], ".")</f>
        <v>C</v>
      </c>
      <c r="F91" s="4" t="str">
        <f>_xlfn.XLOOKUP(Auction_Log[[#This Row],[Player ID]], Player_List[ID], Player_List[Role], " ")</f>
        <v>Wicketkeeper</v>
      </c>
      <c r="G91" s="6">
        <v>96</v>
      </c>
      <c r="H91" s="6">
        <v>0</v>
      </c>
      <c r="I91" s="6">
        <v>0</v>
      </c>
      <c r="J91" s="13" t="str">
        <f>IF(Auction_Log[[#This Row],[Price]] &gt;= 5, "Sold", "Unsold")</f>
        <v>Unsold</v>
      </c>
    </row>
    <row r="92" spans="1:10">
      <c r="A92" s="4">
        <v>91</v>
      </c>
      <c r="B92" s="4" t="str" cm="1">
        <f t="array" ref="B92">_xlfn.XLOOKUP(Auction_Log[[#This Row],[Team No]], Owner_List[[#All],[Team Number]], Owner_List[[#All],[Team ID]], "Team  0")</f>
        <v>Team 7</v>
      </c>
      <c r="C92" s="4" t="str" cm="1">
        <f t="array" ref="C92">_xlfn.XLOOKUP(Auction_Log[[#This Row],[Team No]], Owner_List[[#All],[Team Number]], Owner_List[[#All],[Owner Name]], "None")</f>
        <v>Jasper Kingswell</v>
      </c>
      <c r="D92" s="4" t="str" cm="1">
        <f t="array" ref="D92">_xlfn.XLOOKUP(Auction_Log[[#This Row],[Player ID]], Player_List[[#All],[ID]], Player_List[[#All],[Name]], ".")</f>
        <v>Lance Ray</v>
      </c>
      <c r="E92" s="4" t="str" cm="1">
        <f t="array" ref="E92">_xlfn.XLOOKUP(Auction_Log[[#This Row],[Player ID]], Player_List[[#All],[ID]], Player_List[[#All],[Category]], ".")</f>
        <v>C</v>
      </c>
      <c r="F92" s="4" t="str">
        <f>_xlfn.XLOOKUP(Auction_Log[[#This Row],[Player ID]], Player_List[ID], Player_List[Role], " ")</f>
        <v>Bowler</v>
      </c>
      <c r="G92" s="6">
        <v>114</v>
      </c>
      <c r="H92" s="6">
        <v>7</v>
      </c>
      <c r="I92" s="6">
        <v>5</v>
      </c>
      <c r="J92" s="13" t="str">
        <f>IF(Auction_Log[[#This Row],[Price]] &gt;= 5, "Sold", "Unsold")</f>
        <v>Sold</v>
      </c>
    </row>
    <row r="93" spans="1:10">
      <c r="A93" s="4">
        <v>92</v>
      </c>
      <c r="B93" s="4" t="str" cm="1">
        <f t="array" ref="B93">_xlfn.XLOOKUP(Auction_Log[[#This Row],[Team No]], Owner_List[[#All],[Team Number]], Owner_List[[#All],[Team ID]], "Team  0")</f>
        <v>Team 5</v>
      </c>
      <c r="C93" s="4" t="str" cm="1">
        <f t="array" ref="C93">_xlfn.XLOOKUP(Auction_Log[[#This Row],[Team No]], Owner_List[[#All],[Team Number]], Owner_List[[#All],[Owner Name]], "None")</f>
        <v>Thaddeus Crowley</v>
      </c>
      <c r="D93" s="4" t="str" cm="1">
        <f t="array" ref="D93">_xlfn.XLOOKUP(Auction_Log[[#This Row],[Player ID]], Player_List[[#All],[ID]], Player_List[[#All],[Name]], ".")</f>
        <v>Gregory Peterson</v>
      </c>
      <c r="E93" s="4" t="str" cm="1">
        <f t="array" ref="E93">_xlfn.XLOOKUP(Auction_Log[[#This Row],[Player ID]], Player_List[[#All],[ID]], Player_List[[#All],[Category]], ".")</f>
        <v>B</v>
      </c>
      <c r="F93" s="4" t="str">
        <f>_xlfn.XLOOKUP(Auction_Log[[#This Row],[Player ID]], Player_List[ID], Player_List[Role], " ")</f>
        <v>Batsman</v>
      </c>
      <c r="G93" s="6">
        <v>42</v>
      </c>
      <c r="H93" s="6">
        <v>5</v>
      </c>
      <c r="I93" s="6">
        <v>15</v>
      </c>
      <c r="J93" s="13" t="str">
        <f>IF(Auction_Log[[#This Row],[Price]] &gt;= 5, "Sold", "Unsold")</f>
        <v>Sold</v>
      </c>
    </row>
    <row r="94" spans="1:10">
      <c r="A94" s="4">
        <v>93</v>
      </c>
      <c r="B94" s="4" t="str" cm="1">
        <f t="array" ref="B94">_xlfn.XLOOKUP(Auction_Log[[#This Row],[Team No]], Owner_List[[#All],[Team Number]], Owner_List[[#All],[Team ID]], "Team  0")</f>
        <v>Team 10</v>
      </c>
      <c r="C94" s="4" t="str" cm="1">
        <f t="array" ref="C94">_xlfn.XLOOKUP(Auction_Log[[#This Row],[Team No]], Owner_List[[#All],[Team Number]], Owner_List[[#All],[Owner Name]], "None")</f>
        <v>Lyra Montclair</v>
      </c>
      <c r="D94" s="4" t="str" cm="1">
        <f t="array" ref="D94">_xlfn.XLOOKUP(Auction_Log[[#This Row],[Player ID]], Player_List[[#All],[ID]], Player_List[[#All],[Name]], ".")</f>
        <v>Calvin Fields</v>
      </c>
      <c r="E94" s="4" t="str" cm="1">
        <f t="array" ref="E94">_xlfn.XLOOKUP(Auction_Log[[#This Row],[Player ID]], Player_List[[#All],[ID]], Player_List[[#All],[Category]], ".")</f>
        <v>D</v>
      </c>
      <c r="F94" s="4" t="str">
        <f>_xlfn.XLOOKUP(Auction_Log[[#This Row],[Player ID]], Player_List[ID], Player_List[Role], " ")</f>
        <v>Bowler</v>
      </c>
      <c r="G94" s="6">
        <v>125</v>
      </c>
      <c r="H94" s="6">
        <v>10</v>
      </c>
      <c r="I94" s="6">
        <v>5</v>
      </c>
      <c r="J94" s="13" t="str">
        <f>IF(Auction_Log[[#This Row],[Price]] &gt;= 5, "Sold", "Unsold")</f>
        <v>Sold</v>
      </c>
    </row>
    <row r="95" spans="1:10">
      <c r="A95" s="4">
        <v>94</v>
      </c>
      <c r="B95" s="4" t="str" cm="1">
        <f t="array" ref="B95">_xlfn.XLOOKUP(Auction_Log[[#This Row],[Team No]], Owner_List[[#All],[Team Number]], Owner_List[[#All],[Team ID]], "Team  0")</f>
        <v>Team  0</v>
      </c>
      <c r="C95" s="4" t="str" cm="1">
        <f t="array" ref="C95">_xlfn.XLOOKUP(Auction_Log[[#This Row],[Team No]], Owner_List[[#All],[Team Number]], Owner_List[[#All],[Owner Name]], "None")</f>
        <v>None</v>
      </c>
      <c r="D95" s="4" t="str" cm="1">
        <f t="array" ref="D95">_xlfn.XLOOKUP(Auction_Log[[#This Row],[Player ID]], Player_List[[#All],[ID]], Player_List[[#All],[Name]], ".")</f>
        <v>Julian Barrett</v>
      </c>
      <c r="E95" s="4" t="str" cm="1">
        <f t="array" ref="E95">_xlfn.XLOOKUP(Auction_Log[[#This Row],[Player ID]], Player_List[[#All],[ID]], Player_List[[#All],[Category]], ".")</f>
        <v>D</v>
      </c>
      <c r="F95" s="4" t="str">
        <f>_xlfn.XLOOKUP(Auction_Log[[#This Row],[Player ID]], Player_List[ID], Player_List[Role], " ")</f>
        <v>Bowler</v>
      </c>
      <c r="G95" s="6">
        <v>149</v>
      </c>
      <c r="H95" s="6">
        <v>0</v>
      </c>
      <c r="I95" s="6">
        <v>0</v>
      </c>
      <c r="J95" s="13" t="str">
        <f>IF(Auction_Log[[#This Row],[Price]] &gt;= 5, "Sold", "Unsold")</f>
        <v>Unsold</v>
      </c>
    </row>
    <row r="96" spans="1:10">
      <c r="A96" s="4">
        <v>95</v>
      </c>
      <c r="B96" s="4" t="str" cm="1">
        <f t="array" ref="B96">_xlfn.XLOOKUP(Auction_Log[[#This Row],[Team No]], Owner_List[[#All],[Team Number]], Owner_List[[#All],[Team ID]], "Team  0")</f>
        <v>Team  0</v>
      </c>
      <c r="C96" s="4" t="str" cm="1">
        <f t="array" ref="C96">_xlfn.XLOOKUP(Auction_Log[[#This Row],[Team No]], Owner_List[[#All],[Team Number]], Owner_List[[#All],[Owner Name]], "None")</f>
        <v>None</v>
      </c>
      <c r="D96" s="4" t="str" cm="1">
        <f t="array" ref="D96">_xlfn.XLOOKUP(Auction_Log[[#This Row],[Player ID]], Player_List[[#All],[ID]], Player_List[[#All],[Name]], ".")</f>
        <v>Kevin Gallagher</v>
      </c>
      <c r="E96" s="4" t="str" cm="1">
        <f t="array" ref="E96">_xlfn.XLOOKUP(Auction_Log[[#This Row],[Player ID]], Player_List[[#All],[ID]], Player_List[[#All],[Category]], ".")</f>
        <v>D</v>
      </c>
      <c r="F96" s="4" t="str">
        <f>_xlfn.XLOOKUP(Auction_Log[[#This Row],[Player ID]], Player_List[ID], Player_List[Role], " ")</f>
        <v>Batsman</v>
      </c>
      <c r="G96" s="6">
        <v>154</v>
      </c>
      <c r="H96" s="6">
        <v>0</v>
      </c>
      <c r="I96" s="6">
        <v>0</v>
      </c>
      <c r="J96" s="13" t="str">
        <f>IF(Auction_Log[[#This Row],[Price]] &gt;= 5, "Sold", "Unsold")</f>
        <v>Unsold</v>
      </c>
    </row>
    <row r="97" spans="1:10">
      <c r="A97" s="4">
        <v>96</v>
      </c>
      <c r="B97" s="4" t="str" cm="1">
        <f t="array" ref="B97">_xlfn.XLOOKUP(Auction_Log[[#This Row],[Team No]], Owner_List[[#All],[Team Number]], Owner_List[[#All],[Team ID]], "Team  0")</f>
        <v>Team 4</v>
      </c>
      <c r="C97" s="4" t="str" cm="1">
        <f t="array" ref="C97">_xlfn.XLOOKUP(Auction_Log[[#This Row],[Team No]], Owner_List[[#All],[Team Number]], Owner_List[[#All],[Owner Name]], "None")</f>
        <v>Isadora Blackthorne</v>
      </c>
      <c r="D97" s="4" t="str" cm="1">
        <f t="array" ref="D97">_xlfn.XLOOKUP(Auction_Log[[#This Row],[Player ID]], Player_List[[#All],[ID]], Player_List[[#All],[Name]], ".")</f>
        <v>Michael Thompson</v>
      </c>
      <c r="E97" s="4" t="str" cm="1">
        <f t="array" ref="E97">_xlfn.XLOOKUP(Auction_Log[[#This Row],[Player ID]], Player_List[[#All],[ID]], Player_List[[#All],[Category]], ".")</f>
        <v>A</v>
      </c>
      <c r="F97" s="4" t="str">
        <f>_xlfn.XLOOKUP(Auction_Log[[#This Row],[Player ID]], Player_List[ID], Player_List[Role], " ")</f>
        <v>Bowler</v>
      </c>
      <c r="G97" s="6">
        <v>2</v>
      </c>
      <c r="H97" s="6">
        <v>4</v>
      </c>
      <c r="I97" s="6">
        <v>15</v>
      </c>
      <c r="J97" s="13" t="str">
        <f>IF(Auction_Log[[#This Row],[Price]] &gt;= 5, "Sold", "Unsold")</f>
        <v>Sold</v>
      </c>
    </row>
    <row r="98" spans="1:10">
      <c r="A98" s="4">
        <v>97</v>
      </c>
      <c r="B98" s="4" t="str" cm="1">
        <f t="array" ref="B98">_xlfn.XLOOKUP(Auction_Log[[#This Row],[Team No]], Owner_List[[#All],[Team Number]], Owner_List[[#All],[Team ID]], "Team  0")</f>
        <v>Team 9</v>
      </c>
      <c r="C98" s="4" t="str" cm="1">
        <f t="array" ref="C98">_xlfn.XLOOKUP(Auction_Log[[#This Row],[Team No]], Owner_List[[#All],[Team Number]], Owner_List[[#All],[Owner Name]], "None")</f>
        <v>Dorian Vexley</v>
      </c>
      <c r="D98" s="4" t="str" cm="1">
        <f t="array" ref="D98">_xlfn.XLOOKUP(Auction_Log[[#This Row],[Player ID]], Player_List[[#All],[ID]], Player_List[[#All],[Name]], ".")</f>
        <v>Jonathan Rivera</v>
      </c>
      <c r="E98" s="4" t="str" cm="1">
        <f t="array" ref="E98">_xlfn.XLOOKUP(Auction_Log[[#This Row],[Player ID]], Player_List[[#All],[ID]], Player_List[[#All],[Category]], ".")</f>
        <v>A</v>
      </c>
      <c r="F98" s="4" t="str">
        <f>_xlfn.XLOOKUP(Auction_Log[[#This Row],[Player ID]], Player_List[ID], Player_List[Role], " ")</f>
        <v>Bowler</v>
      </c>
      <c r="G98" s="6">
        <v>35</v>
      </c>
      <c r="H98" s="6">
        <v>9</v>
      </c>
      <c r="I98" s="6">
        <v>25</v>
      </c>
      <c r="J98" s="13" t="str">
        <f>IF(Auction_Log[[#This Row],[Price]] &gt;= 5, "Sold", "Unsold")</f>
        <v>Sold</v>
      </c>
    </row>
    <row r="99" spans="1:10">
      <c r="A99" s="4">
        <v>98</v>
      </c>
      <c r="B99" s="4" t="str" cm="1">
        <f t="array" ref="B99">_xlfn.XLOOKUP(Auction_Log[[#This Row],[Team No]], Owner_List[[#All],[Team Number]], Owner_List[[#All],[Team ID]], "Team  0")</f>
        <v>Team 10</v>
      </c>
      <c r="C99" s="4" t="str" cm="1">
        <f t="array" ref="C99">_xlfn.XLOOKUP(Auction_Log[[#This Row],[Team No]], Owner_List[[#All],[Team Number]], Owner_List[[#All],[Owner Name]], "None")</f>
        <v>Lyra Montclair</v>
      </c>
      <c r="D99" s="4" t="str" cm="1">
        <f t="array" ref="D99">_xlfn.XLOOKUP(Auction_Log[[#This Row],[Player ID]], Player_List[[#All],[ID]], Player_List[[#All],[Name]], ".")</f>
        <v>Dean Fox</v>
      </c>
      <c r="E99" s="4" t="str" cm="1">
        <f t="array" ref="E99">_xlfn.XLOOKUP(Auction_Log[[#This Row],[Player ID]], Player_List[[#All],[ID]], Player_List[[#All],[Category]], ".")</f>
        <v>C</v>
      </c>
      <c r="F99" s="4" t="str">
        <f>_xlfn.XLOOKUP(Auction_Log[[#This Row],[Player ID]], Player_List[ID], Player_List[Role], " ")</f>
        <v>Bowler</v>
      </c>
      <c r="G99" s="6">
        <v>100</v>
      </c>
      <c r="H99" s="6">
        <v>10</v>
      </c>
      <c r="I99" s="6">
        <v>15</v>
      </c>
      <c r="J99" s="13" t="str">
        <f>IF(Auction_Log[[#This Row],[Price]] &gt;= 5, "Sold", "Unsold")</f>
        <v>Sold</v>
      </c>
    </row>
    <row r="100" spans="1:10">
      <c r="A100" s="4">
        <v>99</v>
      </c>
      <c r="B100" s="4" t="str" cm="1">
        <f t="array" ref="B100">_xlfn.XLOOKUP(Auction_Log[[#This Row],[Team No]], Owner_List[[#All],[Team Number]], Owner_List[[#All],[Team ID]], "Team  0")</f>
        <v>Team 2</v>
      </c>
      <c r="C100" s="4" t="str" cm="1">
        <f t="array" ref="C100">_xlfn.XLOOKUP(Auction_Log[[#This Row],[Team No]], Owner_List[[#All],[Team Number]], Owner_List[[#All],[Owner Name]], "None")</f>
        <v>Vivienne DuMarche</v>
      </c>
      <c r="D100" s="4" t="str" cm="1">
        <f t="array" ref="D100">_xlfn.XLOOKUP(Auction_Log[[#This Row],[Player ID]], Player_List[[#All],[ID]], Player_List[[#All],[Name]], ".")</f>
        <v>Wesley Hamilton</v>
      </c>
      <c r="E100" s="4" t="str" cm="1">
        <f t="array" ref="E100">_xlfn.XLOOKUP(Auction_Log[[#This Row],[Player ID]], Player_List[[#All],[ID]], Player_List[[#All],[Category]], ".")</f>
        <v>D</v>
      </c>
      <c r="F100" s="4" t="str">
        <f>_xlfn.XLOOKUP(Auction_Log[[#This Row],[Player ID]], Player_List[ID], Player_List[Role], " ")</f>
        <v>Batsman</v>
      </c>
      <c r="G100" s="6">
        <v>128</v>
      </c>
      <c r="H100" s="6">
        <v>2</v>
      </c>
      <c r="I100" s="6">
        <v>10</v>
      </c>
      <c r="J100" s="13" t="str">
        <f>IF(Auction_Log[[#This Row],[Price]] &gt;= 5, "Sold", "Unsold")</f>
        <v>Sold</v>
      </c>
    </row>
    <row r="101" spans="1:10">
      <c r="A101" s="4">
        <v>100</v>
      </c>
      <c r="B101" s="4" t="str" cm="1">
        <f t="array" ref="B101">_xlfn.XLOOKUP(Auction_Log[[#This Row],[Team No]], Owner_List[[#All],[Team Number]], Owner_List[[#All],[Team ID]], "Team  0")</f>
        <v>Team 10</v>
      </c>
      <c r="C101" s="4" t="str" cm="1">
        <f t="array" ref="C101">_xlfn.XLOOKUP(Auction_Log[[#This Row],[Team No]], Owner_List[[#All],[Team Number]], Owner_List[[#All],[Owner Name]], "None")</f>
        <v>Lyra Montclair</v>
      </c>
      <c r="D101" s="4" t="str" cm="1">
        <f t="array" ref="D101">_xlfn.XLOOKUP(Auction_Log[[#This Row],[Player ID]], Player_List[[#All],[ID]], Player_List[[#All],[Name]], ".")</f>
        <v>Patrick Watson</v>
      </c>
      <c r="E101" s="4" t="str" cm="1">
        <f t="array" ref="E101">_xlfn.XLOOKUP(Auction_Log[[#This Row],[Player ID]], Player_List[[#All],[ID]], Player_List[[#All],[Category]], ".")</f>
        <v>B</v>
      </c>
      <c r="F101" s="4" t="str">
        <f>_xlfn.XLOOKUP(Auction_Log[[#This Row],[Player ID]], Player_List[ID], Player_List[Role], " ")</f>
        <v>Batsman</v>
      </c>
      <c r="G101" s="6">
        <v>46</v>
      </c>
      <c r="H101" s="6">
        <v>10</v>
      </c>
      <c r="I101" s="6">
        <v>35</v>
      </c>
      <c r="J101" s="13" t="str">
        <f>IF(Auction_Log[[#This Row],[Price]] &gt;= 5, "Sold", "Unsold")</f>
        <v>Sold</v>
      </c>
    </row>
    <row r="102" spans="1:10">
      <c r="A102" s="4">
        <v>101</v>
      </c>
      <c r="B102" s="4" t="str" cm="1">
        <f t="array" ref="B102">_xlfn.XLOOKUP(Auction_Log[[#This Row],[Team No]], Owner_List[[#All],[Team Number]], Owner_List[[#All],[Team ID]], "Team  0")</f>
        <v>Team 5</v>
      </c>
      <c r="C102" s="4" t="str" cm="1">
        <f t="array" ref="C102">_xlfn.XLOOKUP(Auction_Log[[#This Row],[Team No]], Owner_List[[#All],[Team Number]], Owner_List[[#All],[Owner Name]], "None")</f>
        <v>Thaddeus Crowley</v>
      </c>
      <c r="D102" s="4" t="str" cm="1">
        <f t="array" ref="D102">_xlfn.XLOOKUP(Auction_Log[[#This Row],[Player ID]], Player_List[[#All],[ID]], Player_List[[#All],[Name]], ".")</f>
        <v>Edwin Hart</v>
      </c>
      <c r="E102" s="4" t="str" cm="1">
        <f t="array" ref="E102">_xlfn.XLOOKUP(Auction_Log[[#This Row],[Player ID]], Player_List[[#All],[ID]], Player_List[[#All],[Category]], ".")</f>
        <v>C</v>
      </c>
      <c r="F102" s="4" t="str">
        <f>_xlfn.XLOOKUP(Auction_Log[[#This Row],[Player ID]], Player_List[ID], Player_List[Role], " ")</f>
        <v>Bowler</v>
      </c>
      <c r="G102" s="6">
        <v>101</v>
      </c>
      <c r="H102" s="6">
        <v>5</v>
      </c>
      <c r="I102" s="6">
        <v>5</v>
      </c>
      <c r="J102" s="13" t="str">
        <f>IF(Auction_Log[[#This Row],[Price]] &gt;= 5, "Sold", "Unsold")</f>
        <v>Sold</v>
      </c>
    </row>
    <row r="103" spans="1:10">
      <c r="A103" s="4">
        <v>102</v>
      </c>
      <c r="B103" s="4" t="str" cm="1">
        <f t="array" ref="B103">_xlfn.XLOOKUP(Auction_Log[[#This Row],[Team No]], Owner_List[[#All],[Team Number]], Owner_List[[#All],[Team ID]], "Team  0")</f>
        <v>Team 3</v>
      </c>
      <c r="C103" s="4" t="str" cm="1">
        <f t="array" ref="C103">_xlfn.XLOOKUP(Auction_Log[[#This Row],[Team No]], Owner_List[[#All],[Team Number]], Owner_List[[#All],[Owner Name]], "None")</f>
        <v>Colton Virelli</v>
      </c>
      <c r="D103" s="4" t="str" cm="1">
        <f t="array" ref="D103">_xlfn.XLOOKUP(Auction_Log[[#This Row],[Player ID]], Player_List[[#All],[ID]], Player_List[[#All],[Name]], ".")</f>
        <v>Roger Myers</v>
      </c>
      <c r="E103" s="4" t="str" cm="1">
        <f t="array" ref="E103">_xlfn.XLOOKUP(Auction_Log[[#This Row],[Player ID]], Player_List[[#All],[ID]], Player_List[[#All],[Category]], ".")</f>
        <v>B</v>
      </c>
      <c r="F103" s="4" t="str">
        <f>_xlfn.XLOOKUP(Auction_Log[[#This Row],[Player ID]], Player_List[ID], Player_List[Role], " ")</f>
        <v>Bowler</v>
      </c>
      <c r="G103" s="6">
        <v>75</v>
      </c>
      <c r="H103" s="6">
        <v>3</v>
      </c>
      <c r="I103" s="6">
        <v>20</v>
      </c>
      <c r="J103" s="13" t="str">
        <f>IF(Auction_Log[[#This Row],[Price]] &gt;= 5, "Sold", "Unsold")</f>
        <v>Sold</v>
      </c>
    </row>
    <row r="104" spans="1:10">
      <c r="A104" s="4">
        <v>103</v>
      </c>
      <c r="B104" s="4" t="str" cm="1">
        <f t="array" ref="B104">_xlfn.XLOOKUP(Auction_Log[[#This Row],[Team No]], Owner_List[[#All],[Team Number]], Owner_List[[#All],[Team ID]], "Team  0")</f>
        <v>Team 5</v>
      </c>
      <c r="C104" s="4" t="str" cm="1">
        <f t="array" ref="C104">_xlfn.XLOOKUP(Auction_Log[[#This Row],[Team No]], Owner_List[[#All],[Team Number]], Owner_List[[#All],[Owner Name]], "None")</f>
        <v>Thaddeus Crowley</v>
      </c>
      <c r="D104" s="4" t="str" cm="1">
        <f t="array" ref="D104">_xlfn.XLOOKUP(Auction_Log[[#This Row],[Player ID]], Player_List[[#All],[ID]], Player_List[[#All],[Name]], ".")</f>
        <v>Billy Bryant</v>
      </c>
      <c r="E104" s="4" t="str" cm="1">
        <f t="array" ref="E104">_xlfn.XLOOKUP(Auction_Log[[#This Row],[Player ID]], Player_List[[#All],[ID]], Player_List[[#All],[Category]], ".")</f>
        <v>B</v>
      </c>
      <c r="F104" s="4" t="str">
        <f>_xlfn.XLOOKUP(Auction_Log[[#This Row],[Player ID]], Player_List[ID], Player_List[Role], " ")</f>
        <v>Bowler</v>
      </c>
      <c r="G104" s="6">
        <v>69</v>
      </c>
      <c r="H104" s="6">
        <v>5</v>
      </c>
      <c r="I104" s="6">
        <v>25</v>
      </c>
      <c r="J104" s="13" t="str">
        <f>IF(Auction_Log[[#This Row],[Price]] &gt;= 5, "Sold", "Unsold")</f>
        <v>Sold</v>
      </c>
    </row>
    <row r="105" spans="1:10">
      <c r="A105" s="4">
        <v>104</v>
      </c>
      <c r="B105" s="4" t="str" cm="1">
        <f t="array" ref="B105">_xlfn.XLOOKUP(Auction_Log[[#This Row],[Team No]], Owner_List[[#All],[Team Number]], Owner_List[[#All],[Team ID]], "Team  0")</f>
        <v>Team 6</v>
      </c>
      <c r="C105" s="4" t="str" cm="1">
        <f t="array" ref="C105">_xlfn.XLOOKUP(Auction_Log[[#This Row],[Team No]], Owner_List[[#All],[Team Number]], Owner_List[[#All],[Owner Name]], "None")</f>
        <v>Selene Vandemar</v>
      </c>
      <c r="D105" s="4" t="str" cm="1">
        <f t="array" ref="D105">_xlfn.XLOOKUP(Auction_Log[[#This Row],[Player ID]], Player_List[[#All],[ID]], Player_List[[#All],[Name]], ".")</f>
        <v>Maurice Hunt</v>
      </c>
      <c r="E105" s="4" t="str" cm="1">
        <f t="array" ref="E105">_xlfn.XLOOKUP(Auction_Log[[#This Row],[Player ID]], Player_List[[#All],[ID]], Player_List[[#All],[Category]], ".")</f>
        <v>D</v>
      </c>
      <c r="F105" s="4" t="str">
        <f>_xlfn.XLOOKUP(Auction_Log[[#This Row],[Player ID]], Player_List[ID], Player_List[Role], " ")</f>
        <v>Bowler</v>
      </c>
      <c r="G105" s="6">
        <v>130</v>
      </c>
      <c r="H105" s="6">
        <v>6</v>
      </c>
      <c r="I105" s="6">
        <v>10</v>
      </c>
      <c r="J105" s="13" t="str">
        <f>IF(Auction_Log[[#This Row],[Price]] &gt;= 5, "Sold", "Unsold")</f>
        <v>Sold</v>
      </c>
    </row>
    <row r="106" spans="1:10">
      <c r="A106" s="4">
        <v>105</v>
      </c>
      <c r="B106" s="4" t="str" cm="1">
        <f t="array" ref="B106">_xlfn.XLOOKUP(Auction_Log[[#This Row],[Team No]], Owner_List[[#All],[Team Number]], Owner_List[[#All],[Team ID]], "Team  0")</f>
        <v>Team 10</v>
      </c>
      <c r="C106" s="4" t="str" cm="1">
        <f t="array" ref="C106">_xlfn.XLOOKUP(Auction_Log[[#This Row],[Team No]], Owner_List[[#All],[Team Number]], Owner_List[[#All],[Owner Name]], "None")</f>
        <v>Lyra Montclair</v>
      </c>
      <c r="D106" s="4" t="str" cm="1">
        <f t="array" ref="D106">_xlfn.XLOOKUP(Auction_Log[[#This Row],[Player ID]], Player_List[[#All],[ID]], Player_List[[#All],[Name]], ".")</f>
        <v>Jason Morris</v>
      </c>
      <c r="E106" s="4" t="str" cm="1">
        <f t="array" ref="E106">_xlfn.XLOOKUP(Auction_Log[[#This Row],[Player ID]], Player_List[[#All],[ID]], Player_List[[#All],[Category]], ".")</f>
        <v>A</v>
      </c>
      <c r="F106" s="4" t="str">
        <f>_xlfn.XLOOKUP(Auction_Log[[#This Row],[Player ID]], Player_List[ID], Player_List[Role], " ")</f>
        <v>Bowler</v>
      </c>
      <c r="G106" s="6">
        <v>27</v>
      </c>
      <c r="H106" s="6">
        <v>10</v>
      </c>
      <c r="I106" s="6">
        <v>30</v>
      </c>
      <c r="J106" s="13" t="str">
        <f>IF(Auction_Log[[#This Row],[Price]] &gt;= 5, "Sold", "Unsold")</f>
        <v>Sold</v>
      </c>
    </row>
    <row r="107" spans="1:10">
      <c r="A107" s="4">
        <v>106</v>
      </c>
      <c r="B107" s="4" t="str" cm="1">
        <f t="array" ref="B107">_xlfn.XLOOKUP(Auction_Log[[#This Row],[Team No]], Owner_List[[#All],[Team Number]], Owner_List[[#All],[Team ID]], "Team  0")</f>
        <v>Team 4</v>
      </c>
      <c r="C107" s="4" t="str" cm="1">
        <f t="array" ref="C107">_xlfn.XLOOKUP(Auction_Log[[#This Row],[Team No]], Owner_List[[#All],[Team Number]], Owner_List[[#All],[Owner Name]], "None")</f>
        <v>Isadora Blackthorne</v>
      </c>
      <c r="D107" s="4" t="str" cm="1">
        <f t="array" ref="D107">_xlfn.XLOOKUP(Auction_Log[[#This Row],[Player ID]], Player_List[[#All],[ID]], Player_List[[#All],[Name]], ".")</f>
        <v>Justin Richardson</v>
      </c>
      <c r="E107" s="4" t="str" cm="1">
        <f t="array" ref="E107">_xlfn.XLOOKUP(Auction_Log[[#This Row],[Player ID]], Player_List[[#All],[ID]], Player_List[[#All],[Category]], ".")</f>
        <v>A</v>
      </c>
      <c r="F107" s="4" t="str">
        <f>_xlfn.XLOOKUP(Auction_Log[[#This Row],[Player ID]], Player_List[ID], Player_List[Role], " ")</f>
        <v>Wicketkeeper</v>
      </c>
      <c r="G107" s="6">
        <v>37</v>
      </c>
      <c r="H107" s="6">
        <v>4</v>
      </c>
      <c r="I107" s="6">
        <v>20</v>
      </c>
      <c r="J107" s="13" t="str">
        <f>IF(Auction_Log[[#This Row],[Price]] &gt;= 5, "Sold", "Unsold")</f>
        <v>Sold</v>
      </c>
    </row>
    <row r="108" spans="1:10">
      <c r="A108" s="4">
        <v>107</v>
      </c>
      <c r="B108" s="4" t="str" cm="1">
        <f t="array" ref="B108">_xlfn.XLOOKUP(Auction_Log[[#This Row],[Team No]], Owner_List[[#All],[Team Number]], Owner_List[[#All],[Team ID]], "Team  0")</f>
        <v>Team 2</v>
      </c>
      <c r="C108" s="4" t="str" cm="1">
        <f t="array" ref="C108">_xlfn.XLOOKUP(Auction_Log[[#This Row],[Team No]], Owner_List[[#All],[Team Number]], Owner_List[[#All],[Owner Name]], "None")</f>
        <v>Vivienne DuMarche</v>
      </c>
      <c r="D108" s="4" t="str" cm="1">
        <f t="array" ref="D108">_xlfn.XLOOKUP(Auction_Log[[#This Row],[Player ID]], Player_List[[#All],[ID]], Player_List[[#All],[Name]], ".")</f>
        <v>George Evans</v>
      </c>
      <c r="E108" s="4" t="str" cm="1">
        <f t="array" ref="E108">_xlfn.XLOOKUP(Auction_Log[[#This Row],[Player ID]], Player_List[[#All],[ID]], Player_List[[#All],[Category]], ".")</f>
        <v>A</v>
      </c>
      <c r="F108" s="4" t="str">
        <f>_xlfn.XLOOKUP(Auction_Log[[#This Row],[Player ID]], Player_List[ID], Player_List[Role], " ")</f>
        <v>Batsman</v>
      </c>
      <c r="G108" s="6">
        <v>23</v>
      </c>
      <c r="H108" s="6">
        <v>2</v>
      </c>
      <c r="I108" s="6">
        <v>45</v>
      </c>
      <c r="J108" s="13" t="str">
        <f>IF(Auction_Log[[#This Row],[Price]] &gt;= 5, "Sold", "Unsold")</f>
        <v>Sold</v>
      </c>
    </row>
    <row r="109" spans="1:10">
      <c r="A109" s="4">
        <v>108</v>
      </c>
      <c r="B109" s="4" t="str" cm="1">
        <f t="array" ref="B109">_xlfn.XLOOKUP(Auction_Log[[#This Row],[Team No]], Owner_List[[#All],[Team Number]], Owner_List[[#All],[Team ID]], "Team  0")</f>
        <v>Team 1</v>
      </c>
      <c r="C109" s="4" t="str" cm="1">
        <f t="array" ref="C109">_xlfn.XLOOKUP(Auction_Log[[#This Row],[Team No]], Owner_List[[#All],[Team Number]], Owner_List[[#All],[Owner Name]], "None")</f>
        <v>Maxwell Ardent</v>
      </c>
      <c r="D109" s="4" t="str" cm="1">
        <f t="array" ref="D109">_xlfn.XLOOKUP(Auction_Log[[#This Row],[Player ID]], Player_List[[#All],[ID]], Player_List[[#All],[Name]], ".")</f>
        <v>Allen Johnston</v>
      </c>
      <c r="E109" s="4" t="str" cm="1">
        <f t="array" ref="E109">_xlfn.XLOOKUP(Auction_Log[[#This Row],[Player ID]], Player_List[[#All],[ID]], Player_List[[#All],[Category]], ".")</f>
        <v>C</v>
      </c>
      <c r="F109" s="4" t="str">
        <f>_xlfn.XLOOKUP(Auction_Log[[#This Row],[Player ID]], Player_List[ID], Player_List[Role], " ")</f>
        <v>Batsman</v>
      </c>
      <c r="G109" s="6">
        <v>119</v>
      </c>
      <c r="H109" s="6">
        <v>1</v>
      </c>
      <c r="I109" s="6">
        <v>5</v>
      </c>
      <c r="J109" s="13" t="str">
        <f>IF(Auction_Log[[#This Row],[Price]] &gt;= 5, "Sold", "Unsold")</f>
        <v>Sold</v>
      </c>
    </row>
    <row r="110" spans="1:10">
      <c r="A110" s="4">
        <v>109</v>
      </c>
      <c r="B110" s="4" t="str" cm="1">
        <f t="array" ref="B110">_xlfn.XLOOKUP(Auction_Log[[#This Row],[Team No]], Owner_List[[#All],[Team Number]], Owner_List[[#All],[Team ID]], "Team  0")</f>
        <v>Team 6</v>
      </c>
      <c r="C110" s="4" t="str" cm="1">
        <f t="array" ref="C110">_xlfn.XLOOKUP(Auction_Log[[#This Row],[Team No]], Owner_List[[#All],[Team Number]], Owner_List[[#All],[Owner Name]], "None")</f>
        <v>Selene Vandemar</v>
      </c>
      <c r="D110" s="4" t="str" cm="1">
        <f t="array" ref="D110">_xlfn.XLOOKUP(Auction_Log[[#This Row],[Player ID]], Player_List[[#All],[ID]], Player_List[[#All],[Name]], ".")</f>
        <v>Donald Nelson</v>
      </c>
      <c r="E110" s="4" t="str" cm="1">
        <f t="array" ref="E110">_xlfn.XLOOKUP(Auction_Log[[#This Row],[Player ID]], Player_List[[#All],[ID]], Player_List[[#All],[Category]], ".")</f>
        <v>A</v>
      </c>
      <c r="F110" s="4" t="str">
        <f>_xlfn.XLOOKUP(Auction_Log[[#This Row],[Player ID]], Player_List[ID], Player_List[Role], " ")</f>
        <v>Bowler</v>
      </c>
      <c r="G110" s="6">
        <v>15</v>
      </c>
      <c r="H110" s="6">
        <v>6</v>
      </c>
      <c r="I110" s="6">
        <v>10</v>
      </c>
      <c r="J110" s="13" t="str">
        <f>IF(Auction_Log[[#This Row],[Price]] &gt;= 5, "Sold", "Unsold")</f>
        <v>Sold</v>
      </c>
    </row>
    <row r="111" spans="1:10">
      <c r="A111" s="4">
        <v>110</v>
      </c>
      <c r="B111" s="4" t="str" cm="1">
        <f t="array" ref="B111">_xlfn.XLOOKUP(Auction_Log[[#This Row],[Team No]], Owner_List[[#All],[Team Number]], Owner_List[[#All],[Team ID]], "Team  0")</f>
        <v>Team 5</v>
      </c>
      <c r="C111" s="4" t="str" cm="1">
        <f t="array" ref="C111">_xlfn.XLOOKUP(Auction_Log[[#This Row],[Team No]], Owner_List[[#All],[Team Number]], Owner_List[[#All],[Owner Name]], "None")</f>
        <v>Thaddeus Crowley</v>
      </c>
      <c r="D111" s="4" t="str" cm="1">
        <f t="array" ref="D111">_xlfn.XLOOKUP(Auction_Log[[#This Row],[Player ID]], Player_List[[#All],[ID]], Player_List[[#All],[Name]], ".")</f>
        <v>Benjamin Ward</v>
      </c>
      <c r="E111" s="4" t="str" cm="1">
        <f t="array" ref="E111">_xlfn.XLOOKUP(Auction_Log[[#This Row],[Player ID]], Player_List[[#All],[ID]], Player_List[[#All],[Category]], ".")</f>
        <v>B</v>
      </c>
      <c r="F111" s="4" t="str">
        <f>_xlfn.XLOOKUP(Auction_Log[[#This Row],[Player ID]], Player_List[ID], Player_List[Role], " ")</f>
        <v>Bowler</v>
      </c>
      <c r="G111" s="6">
        <v>40</v>
      </c>
      <c r="H111" s="6">
        <v>5</v>
      </c>
      <c r="I111" s="6">
        <v>20</v>
      </c>
      <c r="J111" s="13" t="str">
        <f>IF(Auction_Log[[#This Row],[Price]] &gt;= 5, "Sold", "Unsold")</f>
        <v>Sold</v>
      </c>
    </row>
    <row r="112" spans="1:10">
      <c r="A112" s="4">
        <v>111</v>
      </c>
      <c r="B112" s="4" t="str" cm="1">
        <f t="array" ref="B112">_xlfn.XLOOKUP(Auction_Log[[#This Row],[Team No]], Owner_List[[#All],[Team Number]], Owner_List[[#All],[Team ID]], "Team  0")</f>
        <v>Team  0</v>
      </c>
      <c r="C112" s="4" t="str" cm="1">
        <f t="array" ref="C112">_xlfn.XLOOKUP(Auction_Log[[#This Row],[Team No]], Owner_List[[#All],[Team Number]], Owner_List[[#All],[Owner Name]], "None")</f>
        <v>None</v>
      </c>
      <c r="D112" s="4" t="str" cm="1">
        <f t="array" ref="D112">_xlfn.XLOOKUP(Auction_Log[[#This Row],[Player ID]], Player_List[[#All],[ID]], Player_List[[#All],[Name]], ".")</f>
        <v>Glenn Warren</v>
      </c>
      <c r="E112" s="4" t="str" cm="1">
        <f t="array" ref="E112">_xlfn.XLOOKUP(Auction_Log[[#This Row],[Player ID]], Player_List[[#All],[ID]], Player_List[[#All],[Category]], ".")</f>
        <v>C</v>
      </c>
      <c r="F112" s="4" t="str">
        <f>_xlfn.XLOOKUP(Auction_Log[[#This Row],[Player ID]], Player_List[ID], Player_List[Role], " ")</f>
        <v>Bowler</v>
      </c>
      <c r="G112" s="6">
        <v>104</v>
      </c>
      <c r="H112" s="6">
        <v>0</v>
      </c>
      <c r="I112" s="6">
        <v>0</v>
      </c>
      <c r="J112" s="13" t="str">
        <f>IF(Auction_Log[[#This Row],[Price]] &gt;= 5, "Sold", "Unsold")</f>
        <v>Unsold</v>
      </c>
    </row>
    <row r="113" spans="1:10">
      <c r="A113" s="4">
        <v>112</v>
      </c>
      <c r="B113" s="4" t="str" cm="1">
        <f t="array" ref="B113">_xlfn.XLOOKUP(Auction_Log[[#This Row],[Team No]], Owner_List[[#All],[Team Number]], Owner_List[[#All],[Team ID]], "Team  0")</f>
        <v>Team 6</v>
      </c>
      <c r="C113" s="4" t="str" cm="1">
        <f t="array" ref="C113">_xlfn.XLOOKUP(Auction_Log[[#This Row],[Team No]], Owner_List[[#All],[Team Number]], Owner_List[[#All],[Owner Name]], "None")</f>
        <v>Selene Vandemar</v>
      </c>
      <c r="D113" s="4" t="str" cm="1">
        <f t="array" ref="D113">_xlfn.XLOOKUP(Auction_Log[[#This Row],[Player ID]], Player_List[[#All],[ID]], Player_List[[#All],[Name]], ".")</f>
        <v>Austin Elliott</v>
      </c>
      <c r="E113" s="4" t="str" cm="1">
        <f t="array" ref="E113">_xlfn.XLOOKUP(Auction_Log[[#This Row],[Player ID]], Player_List[[#All],[ID]], Player_List[[#All],[Category]], ".")</f>
        <v>C</v>
      </c>
      <c r="F113" s="4" t="str">
        <f>_xlfn.XLOOKUP(Auction_Log[[#This Row],[Player ID]], Player_List[ID], Player_List[Role], " ")</f>
        <v>Batsman</v>
      </c>
      <c r="G113" s="6">
        <v>86</v>
      </c>
      <c r="H113" s="6">
        <v>6</v>
      </c>
      <c r="I113" s="6">
        <v>5</v>
      </c>
      <c r="J113" s="13" t="str">
        <f>IF(Auction_Log[[#This Row],[Price]] &gt;= 5, "Sold", "Unsold")</f>
        <v>Sold</v>
      </c>
    </row>
    <row r="114" spans="1:10">
      <c r="A114" s="4">
        <v>113</v>
      </c>
      <c r="B114" s="4" t="str" cm="1">
        <f t="array" ref="B114">_xlfn.XLOOKUP(Auction_Log[[#This Row],[Team No]], Owner_List[[#All],[Team Number]], Owner_List[[#All],[Team ID]], "Team  0")</f>
        <v>Team 10</v>
      </c>
      <c r="C114" s="4" t="str" cm="1">
        <f t="array" ref="C114">_xlfn.XLOOKUP(Auction_Log[[#This Row],[Team No]], Owner_List[[#All],[Team Number]], Owner_List[[#All],[Owner Name]], "None")</f>
        <v>Lyra Montclair</v>
      </c>
      <c r="D114" s="4" t="str" cm="1">
        <f t="array" ref="D114">_xlfn.XLOOKUP(Auction_Log[[#This Row],[Player ID]], Player_List[[#All],[ID]], Player_List[[#All],[Name]], ".")</f>
        <v>Daniel Scott</v>
      </c>
      <c r="E114" s="4" t="str" cm="1">
        <f t="array" ref="E114">_xlfn.XLOOKUP(Auction_Log[[#This Row],[Player ID]], Player_List[[#All],[ID]], Player_List[[#All],[Category]], ".")</f>
        <v>A</v>
      </c>
      <c r="F114" s="4" t="str">
        <f>_xlfn.XLOOKUP(Auction_Log[[#This Row],[Player ID]], Player_List[ID], Player_List[Role], " ")</f>
        <v>Batsman</v>
      </c>
      <c r="G114" s="6">
        <v>11</v>
      </c>
      <c r="H114" s="6">
        <v>10</v>
      </c>
      <c r="I114" s="6">
        <v>25</v>
      </c>
      <c r="J114" s="13" t="str">
        <f>IF(Auction_Log[[#This Row],[Price]] &gt;= 5, "Sold", "Unsold")</f>
        <v>Sold</v>
      </c>
    </row>
    <row r="115" spans="1:10">
      <c r="A115" s="4">
        <v>114</v>
      </c>
      <c r="B115" s="4" t="str" cm="1">
        <f t="array" ref="B115">_xlfn.XLOOKUP(Auction_Log[[#This Row],[Team No]], Owner_List[[#All],[Team Number]], Owner_List[[#All],[Team ID]], "Team  0")</f>
        <v>Team 2</v>
      </c>
      <c r="C115" s="4" t="str" cm="1">
        <f t="array" ref="C115">_xlfn.XLOOKUP(Auction_Log[[#This Row],[Team No]], Owner_List[[#All],[Team Number]], Owner_List[[#All],[Owner Name]], "None")</f>
        <v>Vivienne DuMarche</v>
      </c>
      <c r="D115" s="4" t="str" cm="1">
        <f t="array" ref="D115">_xlfn.XLOOKUP(Auction_Log[[#This Row],[Player ID]], Player_List[[#All],[ID]], Player_List[[#All],[Name]], ".")</f>
        <v>Jesse Daniels</v>
      </c>
      <c r="E115" s="4" t="str" cm="1">
        <f t="array" ref="E115">_xlfn.XLOOKUP(Auction_Log[[#This Row],[Player ID]], Player_List[[#All],[ID]], Player_List[[#All],[Category]], ".")</f>
        <v>C</v>
      </c>
      <c r="F115" s="4" t="str">
        <f>_xlfn.XLOOKUP(Auction_Log[[#This Row],[Player ID]], Player_List[ID], Player_List[Role], " ")</f>
        <v>Bowler</v>
      </c>
      <c r="G115" s="6">
        <v>88</v>
      </c>
      <c r="H115" s="6">
        <v>2</v>
      </c>
      <c r="I115" s="6">
        <v>5</v>
      </c>
      <c r="J115" s="13" t="str">
        <f>IF(Auction_Log[[#This Row],[Price]] &gt;= 5, "Sold", "Unsold")</f>
        <v>Sold</v>
      </c>
    </row>
    <row r="116" spans="1:10">
      <c r="A116" s="4">
        <v>115</v>
      </c>
      <c r="B116" s="4" t="str" cm="1">
        <f t="array" ref="B116">_xlfn.XLOOKUP(Auction_Log[[#This Row],[Team No]], Owner_List[[#All],[Team Number]], Owner_List[[#All],[Team ID]], "Team  0")</f>
        <v>Team 2</v>
      </c>
      <c r="C116" s="4" t="str" cm="1">
        <f t="array" ref="C116">_xlfn.XLOOKUP(Auction_Log[[#This Row],[Team No]], Owner_List[[#All],[Team Number]], Owner_List[[#All],[Owner Name]], "None")</f>
        <v>Vivienne DuMarche</v>
      </c>
      <c r="D116" s="4" t="str" cm="1">
        <f t="array" ref="D116">_xlfn.XLOOKUP(Auction_Log[[#This Row],[Player ID]], Player_List[[#All],[ID]], Player_List[[#All],[Name]], ".")</f>
        <v>Wayne Barrett</v>
      </c>
      <c r="E116" s="4" t="str" cm="1">
        <f t="array" ref="E116">_xlfn.XLOOKUP(Auction_Log[[#This Row],[Player ID]], Player_List[[#All],[ID]], Player_List[[#All],[Category]], ".")</f>
        <v>C</v>
      </c>
      <c r="F116" s="4" t="str">
        <f>_xlfn.XLOOKUP(Auction_Log[[#This Row],[Player ID]], Player_List[ID], Player_List[Role], " ")</f>
        <v>Batsman</v>
      </c>
      <c r="G116" s="6">
        <v>99</v>
      </c>
      <c r="H116" s="6">
        <v>2</v>
      </c>
      <c r="I116" s="6">
        <v>5</v>
      </c>
      <c r="J116" s="13" t="str">
        <f>IF(Auction_Log[[#This Row],[Price]] &gt;= 5, "Sold", "Unsold")</f>
        <v>Sold</v>
      </c>
    </row>
    <row r="117" spans="1:10">
      <c r="A117" s="4">
        <v>116</v>
      </c>
      <c r="B117" s="4" t="str" cm="1">
        <f t="array" ref="B117">_xlfn.XLOOKUP(Auction_Log[[#This Row],[Team No]], Owner_List[[#All],[Team Number]], Owner_List[[#All],[Team ID]], "Team  0")</f>
        <v>Team  0</v>
      </c>
      <c r="C117" s="4" t="str" cm="1">
        <f t="array" ref="C117">_xlfn.XLOOKUP(Auction_Log[[#This Row],[Team No]], Owner_List[[#All],[Team Number]], Owner_List[[#All],[Owner Name]], "None")</f>
        <v>None</v>
      </c>
      <c r="D117" s="4" t="str" cm="1">
        <f t="array" ref="D117">_xlfn.XLOOKUP(Auction_Log[[#This Row],[Player ID]], Player_List[[#All],[ID]], Player_List[[#All],[Name]], ".")</f>
        <v>Max Lucas</v>
      </c>
      <c r="E117" s="4" t="str" cm="1">
        <f t="array" ref="E117">_xlfn.XLOOKUP(Auction_Log[[#This Row],[Player ID]], Player_List[[#All],[ID]], Player_List[[#All],[Category]], ".")</f>
        <v>D</v>
      </c>
      <c r="F117" s="4" t="str">
        <f>_xlfn.XLOOKUP(Auction_Log[[#This Row],[Player ID]], Player_List[ID], Player_List[Role], " ")</f>
        <v>Batsman</v>
      </c>
      <c r="G117" s="6">
        <v>124</v>
      </c>
      <c r="H117" s="6">
        <v>0</v>
      </c>
      <c r="I117" s="6">
        <v>0</v>
      </c>
      <c r="J117" s="13" t="str">
        <f>IF(Auction_Log[[#This Row],[Price]] &gt;= 5, "Sold", "Unsold")</f>
        <v>Unsold</v>
      </c>
    </row>
    <row r="118" spans="1:10">
      <c r="A118" s="4">
        <v>117</v>
      </c>
      <c r="B118" s="4" t="str" cm="1">
        <f t="array" ref="B118">_xlfn.XLOOKUP(Auction_Log[[#This Row],[Team No]], Owner_List[[#All],[Team Number]], Owner_List[[#All],[Team ID]], "Team  0")</f>
        <v>Team 8</v>
      </c>
      <c r="C118" s="4" t="str" cm="1">
        <f t="array" ref="C118">_xlfn.XLOOKUP(Auction_Log[[#This Row],[Team No]], Owner_List[[#All],[Team Number]], Owner_List[[#All],[Owner Name]], "None")</f>
        <v>Aurora Steele</v>
      </c>
      <c r="D118" s="4" t="str" cm="1">
        <f t="array" ref="D118">_xlfn.XLOOKUP(Auction_Log[[#This Row],[Player ID]], Player_List[[#All],[ID]], Player_List[[#All],[Name]], ".")</f>
        <v>Kenneth Carter</v>
      </c>
      <c r="E118" s="4" t="str" cm="1">
        <f t="array" ref="E118">_xlfn.XLOOKUP(Auction_Log[[#This Row],[Player ID]], Player_List[[#All],[ID]], Player_List[[#All],[Category]], ".")</f>
        <v>A</v>
      </c>
      <c r="F118" s="4" t="str">
        <f>_xlfn.XLOOKUP(Auction_Log[[#This Row],[Player ID]], Player_List[ID], Player_List[Role], " ")</f>
        <v>Batsman</v>
      </c>
      <c r="G118" s="6">
        <v>20</v>
      </c>
      <c r="H118" s="6">
        <v>8</v>
      </c>
      <c r="I118" s="6">
        <v>20</v>
      </c>
      <c r="J118" s="13" t="str">
        <f>IF(Auction_Log[[#This Row],[Price]] &gt;= 5, "Sold", "Unsold")</f>
        <v>Sold</v>
      </c>
    </row>
    <row r="119" spans="1:10">
      <c r="A119" s="4">
        <v>118</v>
      </c>
      <c r="B119" s="4" t="str" cm="1">
        <f t="array" ref="B119">_xlfn.XLOOKUP(Auction_Log[[#This Row],[Team No]], Owner_List[[#All],[Team Number]], Owner_List[[#All],[Team ID]], "Team  0")</f>
        <v>Team  0</v>
      </c>
      <c r="C119" s="4" t="str" cm="1">
        <f t="array" ref="C119">_xlfn.XLOOKUP(Auction_Log[[#This Row],[Team No]], Owner_List[[#All],[Team Number]], Owner_List[[#All],[Owner Name]], "None")</f>
        <v>None</v>
      </c>
      <c r="D119" s="4" t="str" cm="1">
        <f t="array" ref="D119">_xlfn.XLOOKUP(Auction_Log[[#This Row],[Player ID]], Player_List[[#All],[ID]], Player_List[[#All],[Name]], ".")</f>
        <v>Vernon Porter</v>
      </c>
      <c r="E119" s="4" t="str" cm="1">
        <f t="array" ref="E119">_xlfn.XLOOKUP(Auction_Log[[#This Row],[Player ID]], Player_List[[#All],[ID]], Player_List[[#All],[Category]], ".")</f>
        <v>D</v>
      </c>
      <c r="F119" s="4" t="str">
        <f>_xlfn.XLOOKUP(Auction_Log[[#This Row],[Player ID]], Player_List[ID], Player_List[Role], " ")</f>
        <v>Batsman</v>
      </c>
      <c r="G119" s="6">
        <v>126</v>
      </c>
      <c r="H119" s="6">
        <v>0</v>
      </c>
      <c r="I119" s="6">
        <v>0</v>
      </c>
      <c r="J119" s="13" t="str">
        <f>IF(Auction_Log[[#This Row],[Price]] &gt;= 5, "Sold", "Unsold")</f>
        <v>Unsold</v>
      </c>
    </row>
    <row r="120" spans="1:10">
      <c r="A120" s="4">
        <v>119</v>
      </c>
      <c r="B120" s="4" t="str" cm="1">
        <f t="array" ref="B120">_xlfn.XLOOKUP(Auction_Log[[#This Row],[Team No]], Owner_List[[#All],[Team Number]], Owner_List[[#All],[Team ID]], "Team  0")</f>
        <v>Team 6</v>
      </c>
      <c r="C120" s="4" t="str" cm="1">
        <f t="array" ref="C120">_xlfn.XLOOKUP(Auction_Log[[#This Row],[Team No]], Owner_List[[#All],[Team Number]], Owner_List[[#All],[Owner Name]], "None")</f>
        <v>Selene Vandemar</v>
      </c>
      <c r="D120" s="4" t="str" cm="1">
        <f t="array" ref="D120">_xlfn.XLOOKUP(Auction_Log[[#This Row],[Player ID]], Player_List[[#All],[ID]], Player_List[[#All],[Name]], ".")</f>
        <v>Richard Lewis</v>
      </c>
      <c r="E120" s="4" t="str" cm="1">
        <f t="array" ref="E120">_xlfn.XLOOKUP(Auction_Log[[#This Row],[Player ID]], Player_List[[#All],[ID]], Player_List[[#All],[Category]], ".")</f>
        <v>A</v>
      </c>
      <c r="F120" s="4" t="str">
        <f>_xlfn.XLOOKUP(Auction_Log[[#This Row],[Player ID]], Player_List[ID], Player_List[Role], " ")</f>
        <v>Batsman</v>
      </c>
      <c r="G120" s="6">
        <v>6</v>
      </c>
      <c r="H120" s="6">
        <v>6</v>
      </c>
      <c r="I120" s="6">
        <v>35</v>
      </c>
      <c r="J120" s="13" t="str">
        <f>IF(Auction_Log[[#This Row],[Price]] &gt;= 5, "Sold", "Unsold")</f>
        <v>Sold</v>
      </c>
    </row>
    <row r="121" spans="1:10">
      <c r="A121" s="4">
        <v>120</v>
      </c>
      <c r="B121" s="4" t="str" cm="1">
        <f t="array" ref="B121">_xlfn.XLOOKUP(Auction_Log[[#This Row],[Team No]], Owner_List[[#All],[Team Number]], Owner_List[[#All],[Team ID]], "Team  0")</f>
        <v>Team 7</v>
      </c>
      <c r="C121" s="4" t="str" cm="1">
        <f t="array" ref="C121">_xlfn.XLOOKUP(Auction_Log[[#This Row],[Team No]], Owner_List[[#All],[Team Number]], Owner_List[[#All],[Owner Name]], "None")</f>
        <v>Jasper Kingswell</v>
      </c>
      <c r="D121" s="4" t="str" cm="1">
        <f t="array" ref="D121">_xlfn.XLOOKUP(Auction_Log[[#This Row],[Player ID]], Player_List[[#All],[ID]], Player_List[[#All],[Name]], ".")</f>
        <v>Mark Baker</v>
      </c>
      <c r="E121" s="4" t="str" cm="1">
        <f t="array" ref="E121">_xlfn.XLOOKUP(Auction_Log[[#This Row],[Player ID]], Player_List[[#All],[ID]], Player_List[[#All],[Category]], ".")</f>
        <v>A</v>
      </c>
      <c r="F121" s="4" t="str">
        <f>_xlfn.XLOOKUP(Auction_Log[[#This Row],[Player ID]], Player_List[ID], Player_List[Role], " ")</f>
        <v>Wicketkeeper</v>
      </c>
      <c r="G121" s="6">
        <v>14</v>
      </c>
      <c r="H121" s="6">
        <v>7</v>
      </c>
      <c r="I121" s="6">
        <v>30</v>
      </c>
      <c r="J121" s="13" t="str">
        <f>IF(Auction_Log[[#This Row],[Price]] &gt;= 5, "Sold", "Unsold")</f>
        <v>Sold</v>
      </c>
    </row>
    <row r="122" spans="1:10">
      <c r="A122" s="4">
        <v>121</v>
      </c>
      <c r="B122" s="4" t="str" cm="1">
        <f t="array" ref="B122">_xlfn.XLOOKUP(Auction_Log[[#This Row],[Team No]], Owner_List[[#All],[Team Number]], Owner_List[[#All],[Team ID]], "Team  0")</f>
        <v>Team 9</v>
      </c>
      <c r="C122" s="4" t="str" cm="1">
        <f t="array" ref="C122">_xlfn.XLOOKUP(Auction_Log[[#This Row],[Team No]], Owner_List[[#All],[Team Number]], Owner_List[[#All],[Owner Name]], "None")</f>
        <v>Dorian Vexley</v>
      </c>
      <c r="D122" s="4" t="str" cm="1">
        <f t="array" ref="D122">_xlfn.XLOOKUP(Auction_Log[[#This Row],[Player ID]], Player_List[[#All],[ID]], Player_List[[#All],[Name]], ".")</f>
        <v>Dylan Butler</v>
      </c>
      <c r="E122" s="4" t="str" cm="1">
        <f t="array" ref="E122">_xlfn.XLOOKUP(Auction_Log[[#This Row],[Player ID]], Player_List[[#All],[ID]], Player_List[[#All],[Category]], ".")</f>
        <v>B</v>
      </c>
      <c r="F122" s="4" t="str">
        <f>_xlfn.XLOOKUP(Auction_Log[[#This Row],[Player ID]], Player_List[ID], Player_List[Role], " ")</f>
        <v>Bowler</v>
      </c>
      <c r="G122" s="6">
        <v>65</v>
      </c>
      <c r="H122" s="6">
        <v>9</v>
      </c>
      <c r="I122" s="6">
        <v>15</v>
      </c>
      <c r="J122" s="13" t="str">
        <f>IF(Auction_Log[[#This Row],[Price]] &gt;= 5, "Sold", "Unsold")</f>
        <v>Sold</v>
      </c>
    </row>
    <row r="123" spans="1:10">
      <c r="A123" s="4">
        <v>122</v>
      </c>
      <c r="B123" s="4" t="str" cm="1">
        <f t="array" ref="B123">_xlfn.XLOOKUP(Auction_Log[[#This Row],[Team No]], Owner_List[[#All],[Team Number]], Owner_List[[#All],[Team ID]], "Team  0")</f>
        <v>Team  0</v>
      </c>
      <c r="C123" s="4" t="str" cm="1">
        <f t="array" ref="C123">_xlfn.XLOOKUP(Auction_Log[[#This Row],[Team No]], Owner_List[[#All],[Team Number]], Owner_List[[#All],[Owner Name]], "None")</f>
        <v>None</v>
      </c>
      <c r="D123" s="4" t="str" cm="1">
        <f t="array" ref="D123">_xlfn.XLOOKUP(Auction_Log[[#This Row],[Player ID]], Player_List[[#All],[ID]], Player_List[[#All],[Name]], ".")</f>
        <v>Emily Donovan</v>
      </c>
      <c r="E123" s="4" t="str" cm="1">
        <f t="array" ref="E123">_xlfn.XLOOKUP(Auction_Log[[#This Row],[Player ID]], Player_List[[#All],[ID]], Player_List[[#All],[Category]], ".")</f>
        <v>D</v>
      </c>
      <c r="F123" s="4" t="str">
        <f>_xlfn.XLOOKUP(Auction_Log[[#This Row],[Player ID]], Player_List[ID], Player_List[Role], " ")</f>
        <v>Wicketkeeper</v>
      </c>
      <c r="G123" s="6">
        <v>152</v>
      </c>
      <c r="H123" s="6">
        <v>0</v>
      </c>
      <c r="I123" s="6">
        <v>0</v>
      </c>
      <c r="J123" s="13" t="str">
        <f>IF(Auction_Log[[#This Row],[Price]] &gt;= 5, "Sold", "Unsold")</f>
        <v>Unsold</v>
      </c>
    </row>
    <row r="124" spans="1:10">
      <c r="A124" s="4">
        <v>123</v>
      </c>
      <c r="B124" s="4" t="str" cm="1">
        <f t="array" ref="B124">_xlfn.XLOOKUP(Auction_Log[[#This Row],[Team No]], Owner_List[[#All],[Team Number]], Owner_List[[#All],[Team ID]], "Team  0")</f>
        <v>Team 8</v>
      </c>
      <c r="C124" s="4" t="str" cm="1">
        <f t="array" ref="C124">_xlfn.XLOOKUP(Auction_Log[[#This Row],[Team No]], Owner_List[[#All],[Team Number]], Owner_List[[#All],[Owner Name]], "None")</f>
        <v>Aurora Steele</v>
      </c>
      <c r="D124" s="4" t="str" cm="1">
        <f t="array" ref="D124">_xlfn.XLOOKUP(Auction_Log[[#This Row],[Player ID]], Player_List[[#All],[ID]], Player_List[[#All],[Name]], ".")</f>
        <v>Oscar Little</v>
      </c>
      <c r="E124" s="4" t="str" cm="1">
        <f t="array" ref="E124">_xlfn.XLOOKUP(Auction_Log[[#This Row],[Player ID]], Player_List[[#All],[ID]], Player_List[[#All],[Category]], ".")</f>
        <v>C</v>
      </c>
      <c r="F124" s="4" t="str">
        <f>_xlfn.XLOOKUP(Auction_Log[[#This Row],[Player ID]], Player_List[ID], Player_List[Role], " ")</f>
        <v>Batsman</v>
      </c>
      <c r="G124" s="6">
        <v>121</v>
      </c>
      <c r="H124" s="6">
        <v>8</v>
      </c>
      <c r="I124" s="6">
        <v>10</v>
      </c>
      <c r="J124" s="13" t="str">
        <f>IF(Auction_Log[[#This Row],[Price]] &gt;= 5, "Sold", "Unsold")</f>
        <v>Sold</v>
      </c>
    </row>
    <row r="125" spans="1:10">
      <c r="A125" s="4">
        <v>124</v>
      </c>
      <c r="B125" s="4" t="str" cm="1">
        <f t="array" ref="B125">_xlfn.XLOOKUP(Auction_Log[[#This Row],[Team No]], Owner_List[[#All],[Team Number]], Owner_List[[#All],[Team ID]], "Team  0")</f>
        <v>Team 3</v>
      </c>
      <c r="C125" s="4" t="str" cm="1">
        <f t="array" ref="C125">_xlfn.XLOOKUP(Auction_Log[[#This Row],[Team No]], Owner_List[[#All],[Team Number]], Owner_List[[#All],[Owner Name]], "None")</f>
        <v>Colton Virelli</v>
      </c>
      <c r="D125" s="4" t="str" cm="1">
        <f t="array" ref="D125">_xlfn.XLOOKUP(Auction_Log[[#This Row],[Player ID]], Player_List[[#All],[ID]], Player_List[[#All],[Name]], ".")</f>
        <v>Leo Hicks</v>
      </c>
      <c r="E125" s="4" t="str" cm="1">
        <f t="array" ref="E125">_xlfn.XLOOKUP(Auction_Log[[#This Row],[Player ID]], Player_List[[#All],[ID]], Player_List[[#All],[Category]], ".")</f>
        <v>C</v>
      </c>
      <c r="F125" s="4" t="str">
        <f>_xlfn.XLOOKUP(Auction_Log[[#This Row],[Player ID]], Player_List[ID], Player_List[Role], " ")</f>
        <v>Bowler</v>
      </c>
      <c r="G125" s="6">
        <v>107</v>
      </c>
      <c r="H125" s="6">
        <v>3</v>
      </c>
      <c r="I125" s="6">
        <v>5</v>
      </c>
      <c r="J125" s="13" t="str">
        <f>IF(Auction_Log[[#This Row],[Price]] &gt;= 5, "Sold", "Unsold")</f>
        <v>Sold</v>
      </c>
    </row>
    <row r="126" spans="1:10">
      <c r="A126" s="4">
        <v>125</v>
      </c>
      <c r="B126" s="4" t="str" cm="1">
        <f t="array" ref="B126">_xlfn.XLOOKUP(Auction_Log[[#This Row],[Team No]], Owner_List[[#All],[Team Number]], Owner_List[[#All],[Team ID]], "Team  0")</f>
        <v>Team 7</v>
      </c>
      <c r="C126" s="4" t="str" cm="1">
        <f t="array" ref="C126">_xlfn.XLOOKUP(Auction_Log[[#This Row],[Team No]], Owner_List[[#All],[Team Number]], Owner_List[[#All],[Owner Name]], "None")</f>
        <v>Jasper Kingswell</v>
      </c>
      <c r="D126" s="4" t="str" cm="1">
        <f t="array" ref="D126">_xlfn.XLOOKUP(Auction_Log[[#This Row],[Player ID]], Player_List[[#All],[ID]], Player_List[[#All],[Name]], ".")</f>
        <v>Robert Harris</v>
      </c>
      <c r="E126" s="4" t="str" cm="1">
        <f t="array" ref="E126">_xlfn.XLOOKUP(Auction_Log[[#This Row],[Player ID]], Player_List[[#All],[ID]], Player_List[[#All],[Category]], ".")</f>
        <v>A</v>
      </c>
      <c r="F126" s="4" t="str">
        <f>_xlfn.XLOOKUP(Auction_Log[[#This Row],[Player ID]], Player_List[ID], Player_List[Role], " ")</f>
        <v>Batsman</v>
      </c>
      <c r="G126" s="6">
        <v>3</v>
      </c>
      <c r="H126" s="6">
        <v>7</v>
      </c>
      <c r="I126" s="6">
        <v>25</v>
      </c>
      <c r="J126" s="13" t="str">
        <f>IF(Auction_Log[[#This Row],[Price]] &gt;= 5, "Sold", "Unsold")</f>
        <v>Sold</v>
      </c>
    </row>
    <row r="127" spans="1:10">
      <c r="A127" s="4">
        <v>126</v>
      </c>
      <c r="B127" s="4" t="str" cm="1">
        <f t="array" ref="B127">_xlfn.XLOOKUP(Auction_Log[[#This Row],[Team No]], Owner_List[[#All],[Team Number]], Owner_List[[#All],[Team ID]], "Team  0")</f>
        <v>Team 4</v>
      </c>
      <c r="C127" s="4" t="str" cm="1">
        <f t="array" ref="C127">_xlfn.XLOOKUP(Auction_Log[[#This Row],[Team No]], Owner_List[[#All],[Team Number]], Owner_List[[#All],[Owner Name]], "None")</f>
        <v>Isadora Blackthorne</v>
      </c>
      <c r="D127" s="4" t="str" cm="1">
        <f t="array" ref="D127">_xlfn.XLOOKUP(Auction_Log[[#This Row],[Player ID]], Player_List[[#All],[ID]], Player_List[[#All],[Name]], ".")</f>
        <v>Clarence Norton</v>
      </c>
      <c r="E127" s="4" t="str" cm="1">
        <f t="array" ref="E127">_xlfn.XLOOKUP(Auction_Log[[#This Row],[Player ID]], Player_List[[#All],[ID]], Player_List[[#All],[Category]], ".")</f>
        <v>C</v>
      </c>
      <c r="F127" s="4" t="str">
        <f>_xlfn.XLOOKUP(Auction_Log[[#This Row],[Player ID]], Player_List[ID], Player_List[Role], " ")</f>
        <v>Batsman</v>
      </c>
      <c r="G127" s="6">
        <v>122</v>
      </c>
      <c r="H127" s="6">
        <v>4</v>
      </c>
      <c r="I127" s="6">
        <v>10</v>
      </c>
      <c r="J127" s="13" t="str">
        <f>IF(Auction_Log[[#This Row],[Price]] &gt;= 5, "Sold", "Unsold")</f>
        <v>Sold</v>
      </c>
    </row>
    <row r="128" spans="1:10">
      <c r="A128" s="4">
        <v>127</v>
      </c>
      <c r="B128" s="4" t="str" cm="1">
        <f t="array" ref="B128">_xlfn.XLOOKUP(Auction_Log[[#This Row],[Team No]], Owner_List[[#All],[Team Number]], Owner_List[[#All],[Team ID]], "Team  0")</f>
        <v>Team 2</v>
      </c>
      <c r="C128" s="4" t="str" cm="1">
        <f t="array" ref="C128">_xlfn.XLOOKUP(Auction_Log[[#This Row],[Team No]], Owner_List[[#All],[Team Number]], Owner_List[[#All],[Owner Name]], "None")</f>
        <v>Vivienne DuMarche</v>
      </c>
      <c r="D128" s="4" t="str" cm="1">
        <f t="array" ref="D128">_xlfn.XLOOKUP(Auction_Log[[#This Row],[Player ID]], Player_List[[#All],[ID]], Player_List[[#All],[Name]], ".")</f>
        <v>Walter Cole</v>
      </c>
      <c r="E128" s="4" t="str" cm="1">
        <f t="array" ref="E128">_xlfn.XLOOKUP(Auction_Log[[#This Row],[Player ID]], Player_List[[#All],[ID]], Player_List[[#All],[Category]], ".")</f>
        <v>C</v>
      </c>
      <c r="F128" s="4" t="str">
        <f>_xlfn.XLOOKUP(Auction_Log[[#This Row],[Player ID]], Player_List[ID], Player_List[Role], " ")</f>
        <v>Bowler</v>
      </c>
      <c r="G128" s="6">
        <v>82</v>
      </c>
      <c r="H128" s="6">
        <v>2</v>
      </c>
      <c r="I128" s="6">
        <v>5</v>
      </c>
      <c r="J128" s="13" t="str">
        <f>IF(Auction_Log[[#This Row],[Price]] &gt;= 5, "Sold", "Unsold")</f>
        <v>Sold</v>
      </c>
    </row>
    <row r="129" spans="1:10">
      <c r="A129" s="4">
        <v>128</v>
      </c>
      <c r="B129" s="4" t="str" cm="1">
        <f t="array" ref="B129">_xlfn.XLOOKUP(Auction_Log[[#This Row],[Team No]], Owner_List[[#All],[Team Number]], Owner_List[[#All],[Team ID]], "Team  0")</f>
        <v>Team 8</v>
      </c>
      <c r="C129" s="4" t="str" cm="1">
        <f t="array" ref="C129">_xlfn.XLOOKUP(Auction_Log[[#This Row],[Team No]], Owner_List[[#All],[Team Number]], Owner_List[[#All],[Owner Name]], "None")</f>
        <v>Aurora Steele</v>
      </c>
      <c r="D129" s="4" t="str" cm="1">
        <f t="array" ref="D129">_xlfn.XLOOKUP(Auction_Log[[#This Row],[Player ID]], Player_List[[#All],[ID]], Player_List[[#All],[Name]], ".")</f>
        <v>Nicholas Bell</v>
      </c>
      <c r="E129" s="4" t="str" cm="1">
        <f t="array" ref="E129">_xlfn.XLOOKUP(Auction_Log[[#This Row],[Player ID]], Player_List[[#All],[ID]], Player_List[[#All],[Category]], ".")</f>
        <v>A</v>
      </c>
      <c r="F129" s="4" t="str">
        <f>_xlfn.XLOOKUP(Auction_Log[[#This Row],[Player ID]], Player_List[ID], Player_List[Role], " ")</f>
        <v>Wicketkeeper</v>
      </c>
      <c r="G129" s="6">
        <v>32</v>
      </c>
      <c r="H129" s="6">
        <v>8</v>
      </c>
      <c r="I129" s="6">
        <v>20</v>
      </c>
      <c r="J129" s="13" t="str">
        <f>IF(Auction_Log[[#This Row],[Price]] &gt;= 5, "Sold", "Unsold")</f>
        <v>Sold</v>
      </c>
    </row>
    <row r="130" spans="1:10">
      <c r="A130" s="4">
        <v>129</v>
      </c>
      <c r="B130" s="4" t="str" cm="1">
        <f t="array" ref="B130">_xlfn.XLOOKUP(Auction_Log[[#This Row],[Team No]], Owner_List[[#All],[Team Number]], Owner_List[[#All],[Team ID]], "Team  0")</f>
        <v>Team 4</v>
      </c>
      <c r="C130" s="4" t="str" cm="1">
        <f t="array" ref="C130">_xlfn.XLOOKUP(Auction_Log[[#This Row],[Team No]], Owner_List[[#All],[Team Number]], Owner_List[[#All],[Owner Name]], "None")</f>
        <v>Isadora Blackthorne</v>
      </c>
      <c r="D130" s="4" t="str" cm="1">
        <f t="array" ref="D130">_xlfn.XLOOKUP(Auction_Log[[#This Row],[Player ID]], Player_List[[#All],[ID]], Player_List[[#All],[Name]], ".")</f>
        <v>Harold Perry</v>
      </c>
      <c r="E130" s="4" t="str" cm="1">
        <f t="array" ref="E130">_xlfn.XLOOKUP(Auction_Log[[#This Row],[Player ID]], Player_List[[#All],[ID]], Player_List[[#All],[Category]], ".")</f>
        <v>B</v>
      </c>
      <c r="F130" s="4" t="str">
        <f>_xlfn.XLOOKUP(Auction_Log[[#This Row],[Player ID]], Player_List[ID], Player_List[Role], " ")</f>
        <v>Bowler</v>
      </c>
      <c r="G130" s="6">
        <v>58</v>
      </c>
      <c r="H130" s="6">
        <v>4</v>
      </c>
      <c r="I130" s="6">
        <v>15</v>
      </c>
      <c r="J130" s="13" t="str">
        <f>IF(Auction_Log[[#This Row],[Price]] &gt;= 5, "Sold", "Unsold")</f>
        <v>Sold</v>
      </c>
    </row>
    <row r="131" spans="1:10">
      <c r="A131" s="4">
        <v>130</v>
      </c>
      <c r="B131" s="4" t="str" cm="1">
        <f t="array" ref="B131">_xlfn.XLOOKUP(Auction_Log[[#This Row],[Team No]], Owner_List[[#All],[Team Number]], Owner_List[[#All],[Team ID]], "Team  0")</f>
        <v>Team 7</v>
      </c>
      <c r="C131" s="4" t="str" cm="1">
        <f t="array" ref="C131">_xlfn.XLOOKUP(Auction_Log[[#This Row],[Team No]], Owner_List[[#All],[Team Number]], Owner_List[[#All],[Owner Name]], "None")</f>
        <v>Jasper Kingswell</v>
      </c>
      <c r="D131" s="4" t="str" cm="1">
        <f t="array" ref="D131">_xlfn.XLOOKUP(Auction_Log[[#This Row],[Player ID]], Player_List[[#All],[ID]], Player_List[[#All],[Name]], ".")</f>
        <v>Austin Hughes</v>
      </c>
      <c r="E131" s="4" t="str" cm="1">
        <f t="array" ref="E131">_xlfn.XLOOKUP(Auction_Log[[#This Row],[Player ID]], Player_List[[#All],[ID]], Player_List[[#All],[Category]], ".")</f>
        <v>B</v>
      </c>
      <c r="F131" s="4" t="str">
        <f>_xlfn.XLOOKUP(Auction_Log[[#This Row],[Player ID]], Player_List[ID], Player_List[Role], " ")</f>
        <v>Bowler</v>
      </c>
      <c r="G131" s="6">
        <v>62</v>
      </c>
      <c r="H131" s="6">
        <v>7</v>
      </c>
      <c r="I131" s="6">
        <v>15</v>
      </c>
      <c r="J131" s="13" t="str">
        <f>IF(Auction_Log[[#This Row],[Price]] &gt;= 5, "Sold", "Unsold")</f>
        <v>Sold</v>
      </c>
    </row>
    <row r="132" spans="1:10">
      <c r="A132" s="4">
        <v>131</v>
      </c>
      <c r="B132" s="4" t="str" cm="1">
        <f t="array" ref="B132">_xlfn.XLOOKUP(Auction_Log[[#This Row],[Team No]], Owner_List[[#All],[Team Number]], Owner_List[[#All],[Team ID]], "Team  0")</f>
        <v>Team  0</v>
      </c>
      <c r="C132" s="4" t="str" cm="1">
        <f t="array" ref="C132">_xlfn.XLOOKUP(Auction_Log[[#This Row],[Team No]], Owner_List[[#All],[Team Number]], Owner_List[[#All],[Owner Name]], "None")</f>
        <v>None</v>
      </c>
      <c r="D132" s="4" t="str" cm="1">
        <f t="array" ref="D132">_xlfn.XLOOKUP(Auction_Log[[#This Row],[Player ID]], Player_List[[#All],[ID]], Player_List[[#All],[Name]], ".")</f>
        <v>Dominic Lowe</v>
      </c>
      <c r="E132" s="4" t="str" cm="1">
        <f t="array" ref="E132">_xlfn.XLOOKUP(Auction_Log[[#This Row],[Player ID]], Player_List[[#All],[ID]], Player_List[[#All],[Category]], ".")</f>
        <v>D</v>
      </c>
      <c r="F132" s="4" t="str">
        <f>_xlfn.XLOOKUP(Auction_Log[[#This Row],[Player ID]], Player_List[ID], Player_List[Role], " ")</f>
        <v>Batsman</v>
      </c>
      <c r="G132" s="6">
        <v>144</v>
      </c>
      <c r="H132" s="6">
        <v>0</v>
      </c>
      <c r="I132" s="6">
        <v>0</v>
      </c>
      <c r="J132" s="13" t="str">
        <f>IF(Auction_Log[[#This Row],[Price]] &gt;= 5, "Sold", "Unsold")</f>
        <v>Unsold</v>
      </c>
    </row>
    <row r="133" spans="1:10">
      <c r="A133" s="4">
        <v>132</v>
      </c>
      <c r="B133" s="4" t="str" cm="1">
        <f t="array" ref="B133">_xlfn.XLOOKUP(Auction_Log[[#This Row],[Team No]], Owner_List[[#All],[Team Number]], Owner_List[[#All],[Team ID]], "Team  0")</f>
        <v>Team 7</v>
      </c>
      <c r="C133" s="4" t="str" cm="1">
        <f t="array" ref="C133">_xlfn.XLOOKUP(Auction_Log[[#This Row],[Team No]], Owner_List[[#All],[Team Number]], Owner_List[[#All],[Owner Name]], "None")</f>
        <v>Jasper Kingswell</v>
      </c>
      <c r="D133" s="4" t="str" cm="1">
        <f t="array" ref="D133">_xlfn.XLOOKUP(Auction_Log[[#This Row],[Player ID]], Player_List[[#All],[ID]], Player_List[[#All],[Name]], ".")</f>
        <v>Francisco Beck</v>
      </c>
      <c r="E133" s="4" t="str" cm="1">
        <f t="array" ref="E133">_xlfn.XLOOKUP(Auction_Log[[#This Row],[Player ID]], Player_List[[#All],[ID]], Player_List[[#All],[Category]], ".")</f>
        <v>D</v>
      </c>
      <c r="F133" s="4" t="str">
        <f>_xlfn.XLOOKUP(Auction_Log[[#This Row],[Player ID]], Player_List[ID], Player_List[Role], " ")</f>
        <v>Bowler</v>
      </c>
      <c r="G133" s="6">
        <v>123</v>
      </c>
      <c r="H133" s="6">
        <v>7</v>
      </c>
      <c r="I133" s="6">
        <v>5</v>
      </c>
      <c r="J133" s="13" t="str">
        <f>IF(Auction_Log[[#This Row],[Price]] &gt;= 5, "Sold", "Unsold")</f>
        <v>Sold</v>
      </c>
    </row>
    <row r="134" spans="1:10">
      <c r="A134" s="4">
        <v>133</v>
      </c>
      <c r="B134" s="4" t="str" cm="1">
        <f t="array" ref="B134">_xlfn.XLOOKUP(Auction_Log[[#This Row],[Team No]], Owner_List[[#All],[Team Number]], Owner_List[[#All],[Team ID]], "Team  0")</f>
        <v>Team 6</v>
      </c>
      <c r="C134" s="4" t="str" cm="1">
        <f t="array" ref="C134">_xlfn.XLOOKUP(Auction_Log[[#This Row],[Team No]], Owner_List[[#All],[Team Number]], Owner_List[[#All],[Owner Name]], "None")</f>
        <v>Selene Vandemar</v>
      </c>
      <c r="D134" s="4" t="str" cm="1">
        <f t="array" ref="D134">_xlfn.XLOOKUP(Auction_Log[[#This Row],[Player ID]], Player_List[[#All],[ID]], Player_List[[#All],[Name]], ".")</f>
        <v>Bruce Alexander</v>
      </c>
      <c r="E134" s="4" t="str" cm="1">
        <f t="array" ref="E134">_xlfn.XLOOKUP(Auction_Log[[#This Row],[Player ID]], Player_List[[#All],[ID]], Player_List[[#All],[Category]], ".")</f>
        <v>B</v>
      </c>
      <c r="F134" s="4" t="str">
        <f>_xlfn.XLOOKUP(Auction_Log[[#This Row],[Player ID]], Player_List[ID], Player_List[Role], " ")</f>
        <v>Bowler</v>
      </c>
      <c r="G134" s="6">
        <v>70</v>
      </c>
      <c r="H134" s="6">
        <v>6</v>
      </c>
      <c r="I134" s="6">
        <v>20</v>
      </c>
      <c r="J134" s="13" t="str">
        <f>IF(Auction_Log[[#This Row],[Price]] &gt;= 5, "Sold", "Unsold")</f>
        <v>Sold</v>
      </c>
    </row>
    <row r="135" spans="1:10">
      <c r="A135" s="4">
        <v>134</v>
      </c>
      <c r="B135" s="4" t="str" cm="1">
        <f t="array" ref="B135">_xlfn.XLOOKUP(Auction_Log[[#This Row],[Team No]], Owner_List[[#All],[Team Number]], Owner_List[[#All],[Team ID]], "Team  0")</f>
        <v>Team 7</v>
      </c>
      <c r="C135" s="4" t="str" cm="1">
        <f t="array" ref="C135">_xlfn.XLOOKUP(Auction_Log[[#This Row],[Team No]], Owner_List[[#All],[Team Number]], Owner_List[[#All],[Owner Name]], "None")</f>
        <v>Jasper Kingswell</v>
      </c>
      <c r="D135" s="4" t="str" cm="1">
        <f t="array" ref="D135">_xlfn.XLOOKUP(Auction_Log[[#This Row],[Player ID]], Player_List[[#All],[ID]], Player_List[[#All],[Name]], ".")</f>
        <v>Jose Henderson</v>
      </c>
      <c r="E135" s="4" t="str" cm="1">
        <f t="array" ref="E135">_xlfn.XLOOKUP(Auction_Log[[#This Row],[Player ID]], Player_List[[#All],[ID]], Player_List[[#All],[Category]], ".")</f>
        <v>B</v>
      </c>
      <c r="F135" s="4" t="str">
        <f>_xlfn.XLOOKUP(Auction_Log[[#This Row],[Player ID]], Player_List[ID], Player_List[Role], " ")</f>
        <v>Batsman</v>
      </c>
      <c r="G135" s="6">
        <v>55</v>
      </c>
      <c r="H135" s="6">
        <v>7</v>
      </c>
      <c r="I135" s="6">
        <v>15</v>
      </c>
      <c r="J135" s="13" t="str">
        <f>IF(Auction_Log[[#This Row],[Price]] &gt;= 5, "Sold", "Unsold")</f>
        <v>Sold</v>
      </c>
    </row>
    <row r="136" spans="1:10">
      <c r="A136" s="4">
        <v>135</v>
      </c>
      <c r="B136" s="4" t="str" cm="1">
        <f t="array" ref="B136">_xlfn.XLOOKUP(Auction_Log[[#This Row],[Team No]], Owner_List[[#All],[Team Number]], Owner_List[[#All],[Team ID]], "Team  0")</f>
        <v>Team 9</v>
      </c>
      <c r="C136" s="4" t="str" cm="1">
        <f t="array" ref="C136">_xlfn.XLOOKUP(Auction_Log[[#This Row],[Team No]], Owner_List[[#All],[Team Number]], Owner_List[[#All],[Owner Name]], "None")</f>
        <v>Dorian Vexley</v>
      </c>
      <c r="D136" s="4" t="str" cm="1">
        <f t="array" ref="D136">_xlfn.XLOOKUP(Auction_Log[[#This Row],[Player ID]], Player_List[[#All],[ID]], Player_List[[#All],[Name]], ".")</f>
        <v>Preston Snyder</v>
      </c>
      <c r="E136" s="4" t="str" cm="1">
        <f t="array" ref="E136">_xlfn.XLOOKUP(Auction_Log[[#This Row],[Player ID]], Player_List[[#All],[ID]], Player_List[[#All],[Category]], ".")</f>
        <v>D</v>
      </c>
      <c r="F136" s="4" t="str">
        <f>_xlfn.XLOOKUP(Auction_Log[[#This Row],[Player ID]], Player_List[ID], Player_List[Role], " ")</f>
        <v>Bowler</v>
      </c>
      <c r="G136" s="6">
        <v>150</v>
      </c>
      <c r="H136" s="6">
        <v>9</v>
      </c>
      <c r="I136" s="6">
        <v>5</v>
      </c>
      <c r="J136" s="13" t="str">
        <f>IF(Auction_Log[[#This Row],[Price]] &gt;= 5, "Sold", "Unsold")</f>
        <v>Sold</v>
      </c>
    </row>
    <row r="137" spans="1:10">
      <c r="A137" s="4">
        <v>136</v>
      </c>
      <c r="B137" s="4" t="str" cm="1">
        <f t="array" ref="B137">_xlfn.XLOOKUP(Auction_Log[[#This Row],[Team No]], Owner_List[[#All],[Team Number]], Owner_List[[#All],[Team ID]], "Team  0")</f>
        <v>Team 3</v>
      </c>
      <c r="C137" s="4" t="str" cm="1">
        <f t="array" ref="C137">_xlfn.XLOOKUP(Auction_Log[[#This Row],[Team No]], Owner_List[[#All],[Team Number]], Owner_List[[#All],[Owner Name]], "None")</f>
        <v>Colton Virelli</v>
      </c>
      <c r="D137" s="4" t="str" cm="1">
        <f t="array" ref="D137">_xlfn.XLOOKUP(Auction_Log[[#This Row],[Player ID]], Player_List[[#All],[ID]], Player_List[[#All],[Name]], ".")</f>
        <v>William Martin</v>
      </c>
      <c r="E137" s="4" t="str" cm="1">
        <f t="array" ref="E137">_xlfn.XLOOKUP(Auction_Log[[#This Row],[Player ID]], Player_List[[#All],[ID]], Player_List[[#All],[Category]], ".")</f>
        <v>A</v>
      </c>
      <c r="F137" s="4" t="str">
        <f>_xlfn.XLOOKUP(Auction_Log[[#This Row],[Player ID]], Player_List[ID], Player_List[Role], " ")</f>
        <v>Batsman</v>
      </c>
      <c r="G137" s="6">
        <v>4</v>
      </c>
      <c r="H137" s="6">
        <v>3</v>
      </c>
      <c r="I137" s="6">
        <v>30</v>
      </c>
      <c r="J137" s="13" t="str">
        <f>IF(Auction_Log[[#This Row],[Price]] &gt;= 5, "Sold", "Unsold")</f>
        <v>Sold</v>
      </c>
    </row>
    <row r="138" spans="1:10">
      <c r="A138" s="4">
        <v>137</v>
      </c>
      <c r="B138" s="4" t="str" cm="1">
        <f t="array" ref="B138">_xlfn.XLOOKUP(Auction_Log[[#This Row],[Team No]], Owner_List[[#All],[Team Number]], Owner_List[[#All],[Team ID]], "Team  0")</f>
        <v>Team 10</v>
      </c>
      <c r="C138" s="4" t="str" cm="1">
        <f t="array" ref="C138">_xlfn.XLOOKUP(Auction_Log[[#This Row],[Team No]], Owner_List[[#All],[Team Number]], Owner_List[[#All],[Owner Name]], "None")</f>
        <v>Lyra Montclair</v>
      </c>
      <c r="D138" s="4" t="str" cm="1">
        <f t="array" ref="D138">_xlfn.XLOOKUP(Auction_Log[[#This Row],[Player ID]], Player_List[[#All],[ID]], Player_List[[#All],[Name]], ".")</f>
        <v>Christian Sullivan</v>
      </c>
      <c r="E138" s="4" t="str" cm="1">
        <f t="array" ref="E138">_xlfn.XLOOKUP(Auction_Log[[#This Row],[Player ID]], Player_List[[#All],[ID]], Player_List[[#All],[Category]], ".")</f>
        <v>B</v>
      </c>
      <c r="F138" s="4" t="str">
        <f>_xlfn.XLOOKUP(Auction_Log[[#This Row],[Player ID]], Player_List[ID], Player_List[Role], " ")</f>
        <v>Bowler</v>
      </c>
      <c r="G138" s="6">
        <v>79</v>
      </c>
      <c r="H138" s="6">
        <v>10</v>
      </c>
      <c r="I138" s="6">
        <v>5</v>
      </c>
      <c r="J138" s="13" t="str">
        <f>IF(Auction_Log[[#This Row],[Price]] &gt;= 5, "Sold", "Unsold")</f>
        <v>Sold</v>
      </c>
    </row>
    <row r="139" spans="1:10">
      <c r="A139" s="4">
        <v>138</v>
      </c>
      <c r="B139" s="4" t="str" cm="1">
        <f t="array" ref="B139">_xlfn.XLOOKUP(Auction_Log[[#This Row],[Team No]], Owner_List[[#All],[Team Number]], Owner_List[[#All],[Team ID]], "Team  0")</f>
        <v>Team 7</v>
      </c>
      <c r="C139" s="4" t="str" cm="1">
        <f t="array" ref="C139">_xlfn.XLOOKUP(Auction_Log[[#This Row],[Team No]], Owner_List[[#All],[Team Number]], Owner_List[[#All],[Owner Name]], "None")</f>
        <v>Jasper Kingswell</v>
      </c>
      <c r="D139" s="4" t="str" cm="1">
        <f t="array" ref="D139">_xlfn.XLOOKUP(Auction_Log[[#This Row],[Player ID]], Player_List[[#All],[ID]], Player_List[[#All],[Name]], ".")</f>
        <v>Henry Hoffman</v>
      </c>
      <c r="E139" s="4" t="str" cm="1">
        <f t="array" ref="E139">_xlfn.XLOOKUP(Auction_Log[[#This Row],[Player ID]], Player_List[[#All],[ID]], Player_List[[#All],[Category]], ".")</f>
        <v>C</v>
      </c>
      <c r="F139" s="4" t="str">
        <f>_xlfn.XLOOKUP(Auction_Log[[#This Row],[Player ID]], Player_List[ID], Player_List[Role], " ")</f>
        <v>Batsman</v>
      </c>
      <c r="G139" s="6">
        <v>120</v>
      </c>
      <c r="H139" s="6">
        <v>7</v>
      </c>
      <c r="I139" s="6">
        <v>5</v>
      </c>
      <c r="J139" s="13" t="str">
        <f>IF(Auction_Log[[#This Row],[Price]] &gt;= 5, "Sold", "Unsold")</f>
        <v>Sold</v>
      </c>
    </row>
    <row r="140" spans="1:10">
      <c r="A140" s="4">
        <v>139</v>
      </c>
      <c r="B140" s="4" t="str" cm="1">
        <f t="array" ref="B140">_xlfn.XLOOKUP(Auction_Log[[#This Row],[Team No]], Owner_List[[#All],[Team Number]], Owner_List[[#All],[Team ID]], "Team  0")</f>
        <v>Team 8</v>
      </c>
      <c r="C140" s="4" t="str" cm="1">
        <f t="array" ref="C140">_xlfn.XLOOKUP(Auction_Log[[#This Row],[Team No]], Owner_List[[#All],[Team Number]], Owner_List[[#All],[Owner Name]], "None")</f>
        <v>Aurora Steele</v>
      </c>
      <c r="D140" s="4" t="str" cm="1">
        <f t="array" ref="D140">_xlfn.XLOOKUP(Auction_Log[[#This Row],[Player ID]], Player_List[[#All],[ID]], Player_List[[#All],[Name]], ".")</f>
        <v>Anthony Adams</v>
      </c>
      <c r="E140" s="4" t="str" cm="1">
        <f t="array" ref="E140">_xlfn.XLOOKUP(Auction_Log[[#This Row],[Player ID]], Player_List[[#All],[ID]], Player_List[[#All],[Category]], ".")</f>
        <v>A</v>
      </c>
      <c r="F140" s="4" t="str">
        <f>_xlfn.XLOOKUP(Auction_Log[[#This Row],[Player ID]], Player_List[ID], Player_List[Role], " ")</f>
        <v>Bowler</v>
      </c>
      <c r="G140" s="6">
        <v>13</v>
      </c>
      <c r="H140" s="6">
        <v>8</v>
      </c>
      <c r="I140" s="6">
        <v>15</v>
      </c>
      <c r="J140" s="13" t="str">
        <f>IF(Auction_Log[[#This Row],[Price]] &gt;= 5, "Sold", "Unsold")</f>
        <v>Sold</v>
      </c>
    </row>
    <row r="141" spans="1:10">
      <c r="A141" s="4">
        <v>140</v>
      </c>
      <c r="B141" s="4" t="str" cm="1">
        <f t="array" ref="B141">_xlfn.XLOOKUP(Auction_Log[[#This Row],[Team No]], Owner_List[[#All],[Team Number]], Owner_List[[#All],[Team ID]], "Team  0")</f>
        <v>Team  0</v>
      </c>
      <c r="C141" s="4" t="str" cm="1">
        <f t="array" ref="C141">_xlfn.XLOOKUP(Auction_Log[[#This Row],[Team No]], Owner_List[[#All],[Team Number]], Owner_List[[#All],[Owner Name]], "None")</f>
        <v>None</v>
      </c>
      <c r="D141" s="4" t="str" cm="1">
        <f t="array" ref="D141">_xlfn.XLOOKUP(Auction_Log[[#This Row],[Player ID]], Player_List[[#All],[ID]], Player_List[[#All],[Name]], ".")</f>
        <v>Henry Wood</v>
      </c>
      <c r="E141" s="4" t="str" cm="1">
        <f t="array" ref="E141">_xlfn.XLOOKUP(Auction_Log[[#This Row],[Player ID]], Player_List[[#All],[ID]], Player_List[[#All],[Category]], ".")</f>
        <v>B</v>
      </c>
      <c r="F141" s="4" t="str">
        <f>_xlfn.XLOOKUP(Auction_Log[[#This Row],[Player ID]], Player_List[ID], Player_List[Role], " ")</f>
        <v>Batsman</v>
      </c>
      <c r="G141" s="6">
        <v>52</v>
      </c>
      <c r="H141" s="6">
        <v>0</v>
      </c>
      <c r="I141" s="6">
        <v>0</v>
      </c>
      <c r="J141" s="13" t="str">
        <f>IF(Auction_Log[[#This Row],[Price]] &gt;= 5, "Sold", "Unsold")</f>
        <v>Unsold</v>
      </c>
    </row>
    <row r="142" spans="1:10">
      <c r="A142" s="4">
        <v>141</v>
      </c>
      <c r="B142" s="4" t="str" cm="1">
        <f t="array" ref="B142">_xlfn.XLOOKUP(Auction_Log[[#This Row],[Team No]], Owner_List[[#All],[Team Number]], Owner_List[[#All],[Team ID]], "Team  0")</f>
        <v>Team  0</v>
      </c>
      <c r="C142" s="4" t="str" cm="1">
        <f t="array" ref="C142">_xlfn.XLOOKUP(Auction_Log[[#This Row],[Team No]], Owner_List[[#All],[Team Number]], Owner_List[[#All],[Owner Name]], "None")</f>
        <v>None</v>
      </c>
      <c r="D142" s="4" t="str" cm="1">
        <f t="array" ref="D142">_xlfn.XLOOKUP(Auction_Log[[#This Row],[Player ID]], Player_List[[#All],[ID]], Player_List[[#All],[Name]], ".")</f>
        <v>Angela Carter</v>
      </c>
      <c r="E142" s="4" t="str" cm="1">
        <f t="array" ref="E142">_xlfn.XLOOKUP(Auction_Log[[#This Row],[Player ID]], Player_List[[#All],[ID]], Player_List[[#All],[Category]], ".")</f>
        <v>D</v>
      </c>
      <c r="F142" s="4" t="str">
        <f>_xlfn.XLOOKUP(Auction_Log[[#This Row],[Player ID]], Player_List[ID], Player_List[Role], " ")</f>
        <v>Bowler</v>
      </c>
      <c r="G142" s="6">
        <v>151</v>
      </c>
      <c r="H142" s="6">
        <v>0</v>
      </c>
      <c r="I142" s="6">
        <v>0</v>
      </c>
      <c r="J142" s="13" t="str">
        <f>IF(Auction_Log[[#This Row],[Price]] &gt;= 5, "Sold", "Unsold")</f>
        <v>Unsold</v>
      </c>
    </row>
    <row r="143" spans="1:10">
      <c r="A143" s="4">
        <v>142</v>
      </c>
      <c r="B143" s="4" t="str" cm="1">
        <f t="array" ref="B143">_xlfn.XLOOKUP(Auction_Log[[#This Row],[Team No]], Owner_List[[#All],[Team Number]], Owner_List[[#All],[Team ID]], "Team  0")</f>
        <v>Team  0</v>
      </c>
      <c r="C143" s="4" t="str" cm="1">
        <f t="array" ref="C143">_xlfn.XLOOKUP(Auction_Log[[#This Row],[Team No]], Owner_List[[#All],[Team Number]], Owner_List[[#All],[Owner Name]], "None")</f>
        <v>None</v>
      </c>
      <c r="D143" s="4" t="str" cm="1">
        <f t="array" ref="D143">_xlfn.XLOOKUP(Auction_Log[[#This Row],[Player ID]], Player_List[[#All],[ID]], Player_List[[#All],[Name]], ".")</f>
        <v>Allan Reynolds</v>
      </c>
      <c r="E143" s="4" t="str" cm="1">
        <f t="array" ref="E143">_xlfn.XLOOKUP(Auction_Log[[#This Row],[Player ID]], Player_List[[#All],[ID]], Player_List[[#All],[Category]], ".")</f>
        <v>C</v>
      </c>
      <c r="F143" s="4" t="str">
        <f>_xlfn.XLOOKUP(Auction_Log[[#This Row],[Player ID]], Player_List[ID], Player_List[Role], " ")</f>
        <v>Bowler</v>
      </c>
      <c r="G143" s="6">
        <v>111</v>
      </c>
      <c r="H143" s="6">
        <v>0</v>
      </c>
      <c r="I143" s="6">
        <v>0</v>
      </c>
      <c r="J143" s="13" t="str">
        <f>IF(Auction_Log[[#This Row],[Price]] &gt;= 5, "Sold", "Unsold")</f>
        <v>Unsold</v>
      </c>
    </row>
    <row r="144" spans="1:10">
      <c r="A144" s="4">
        <v>143</v>
      </c>
      <c r="B144" s="4" t="str" cm="1">
        <f t="array" ref="B144">_xlfn.XLOOKUP(Auction_Log[[#This Row],[Team No]], Owner_List[[#All],[Team Number]], Owner_List[[#All],[Team ID]], "Team  0")</f>
        <v>Team 8</v>
      </c>
      <c r="C144" s="4" t="str" cm="1">
        <f t="array" ref="C144">_xlfn.XLOOKUP(Auction_Log[[#This Row],[Team No]], Owner_List[[#All],[Team Number]], Owner_List[[#All],[Owner Name]], "None")</f>
        <v>Aurora Steele</v>
      </c>
      <c r="D144" s="4" t="str" cm="1">
        <f t="array" ref="D144">_xlfn.XLOOKUP(Auction_Log[[#This Row],[Player ID]], Player_List[[#All],[ID]], Player_List[[#All],[Name]], ".")</f>
        <v>Brian Parker</v>
      </c>
      <c r="E144" s="4" t="str" cm="1">
        <f t="array" ref="E144">_xlfn.XLOOKUP(Auction_Log[[#This Row],[Player ID]], Player_List[[#All],[ID]], Player_List[[#All],[Category]], ".")</f>
        <v>A</v>
      </c>
      <c r="F144" s="4" t="str">
        <f>_xlfn.XLOOKUP(Auction_Log[[#This Row],[Player ID]], Player_List[ID], Player_List[Role], " ")</f>
        <v>Batsman</v>
      </c>
      <c r="G144" s="6">
        <v>22</v>
      </c>
      <c r="H144" s="6">
        <v>8</v>
      </c>
      <c r="I144" s="6">
        <v>30</v>
      </c>
      <c r="J144" s="13" t="str">
        <f>IF(Auction_Log[[#This Row],[Price]] &gt;= 5, "Sold", "Unsold")</f>
        <v>Sold</v>
      </c>
    </row>
    <row r="145" spans="1:10">
      <c r="A145" s="4">
        <v>144</v>
      </c>
      <c r="B145" s="4" t="str" cm="1">
        <f t="array" ref="B145">_xlfn.XLOOKUP(Auction_Log[[#This Row],[Team No]], Owner_List[[#All],[Team Number]], Owner_List[[#All],[Team ID]], "Team  0")</f>
        <v>Team 7</v>
      </c>
      <c r="C145" s="4" t="str" cm="1">
        <f t="array" ref="C145">_xlfn.XLOOKUP(Auction_Log[[#This Row],[Team No]], Owner_List[[#All],[Team Number]], Owner_List[[#All],[Owner Name]], "None")</f>
        <v>Jasper Kingswell</v>
      </c>
      <c r="D145" s="4" t="str" cm="1">
        <f t="array" ref="D145">_xlfn.XLOOKUP(Auction_Log[[#This Row],[Player ID]], Player_List[[#All],[ID]], Player_List[[#All],[Name]], ".")</f>
        <v>Gabriel Diaz</v>
      </c>
      <c r="E145" s="4" t="str" cm="1">
        <f t="array" ref="E145">_xlfn.XLOOKUP(Auction_Log[[#This Row],[Player ID]], Player_List[[#All],[ID]], Player_List[[#All],[Category]], ".")</f>
        <v>B</v>
      </c>
      <c r="F145" s="4" t="str">
        <f>_xlfn.XLOOKUP(Auction_Log[[#This Row],[Player ID]], Player_List[ID], Player_List[Role], " ")</f>
        <v>Batsman</v>
      </c>
      <c r="G145" s="6">
        <v>73</v>
      </c>
      <c r="H145" s="6">
        <v>7</v>
      </c>
      <c r="I145" s="6">
        <v>15</v>
      </c>
      <c r="J145" s="13" t="str">
        <f>IF(Auction_Log[[#This Row],[Price]] &gt;= 5, "Sold", "Unsold")</f>
        <v>Sold</v>
      </c>
    </row>
    <row r="146" spans="1:10">
      <c r="A146" s="4">
        <v>145</v>
      </c>
      <c r="B146" s="4" t="str" cm="1">
        <f t="array" ref="B146">_xlfn.XLOOKUP(Auction_Log[[#This Row],[Team No]], Owner_List[[#All],[Team Number]], Owner_List[[#All],[Team ID]], "Team  0")</f>
        <v>Team  0</v>
      </c>
      <c r="C146" s="4" t="str" cm="1">
        <f t="array" ref="C146">_xlfn.XLOOKUP(Auction_Log[[#This Row],[Team No]], Owner_List[[#All],[Team Number]], Owner_List[[#All],[Owner Name]], "None")</f>
        <v>None</v>
      </c>
      <c r="D146" s="4" t="str" cm="1">
        <f t="array" ref="D146">_xlfn.XLOOKUP(Auction_Log[[#This Row],[Player ID]], Player_List[[#All],[ID]], Player_List[[#All],[Name]], ".")</f>
        <v>Jesse Washington</v>
      </c>
      <c r="E146" s="4" t="str" cm="1">
        <f t="array" ref="E146">_xlfn.XLOOKUP(Auction_Log[[#This Row],[Player ID]], Player_List[[#All],[ID]], Player_List[[#All],[Category]], ".")</f>
        <v>B</v>
      </c>
      <c r="F146" s="4" t="str">
        <f>_xlfn.XLOOKUP(Auction_Log[[#This Row],[Player ID]], Player_List[ID], Player_List[Role], " ")</f>
        <v>Bowler</v>
      </c>
      <c r="G146" s="6">
        <v>64</v>
      </c>
      <c r="H146" s="6">
        <v>0</v>
      </c>
      <c r="I146" s="6">
        <v>0</v>
      </c>
      <c r="J146" s="13" t="str">
        <f>IF(Auction_Log[[#This Row],[Price]] &gt;= 5, "Sold", "Unsold")</f>
        <v>Unsold</v>
      </c>
    </row>
    <row r="147" spans="1:10">
      <c r="A147" s="4">
        <v>146</v>
      </c>
      <c r="B147" s="4" t="str" cm="1">
        <f t="array" ref="B147">_xlfn.XLOOKUP(Auction_Log[[#This Row],[Team No]], Owner_List[[#All],[Team Number]], Owner_List[[#All],[Team ID]], "Team  0")</f>
        <v>Team 1</v>
      </c>
      <c r="C147" s="4" t="str" cm="1">
        <f t="array" ref="C147">_xlfn.XLOOKUP(Auction_Log[[#This Row],[Team No]], Owner_List[[#All],[Team Number]], Owner_List[[#All],[Owner Name]], "None")</f>
        <v>Maxwell Ardent</v>
      </c>
      <c r="D147" s="4" t="str" cm="1">
        <f t="array" ref="D147">_xlfn.XLOOKUP(Auction_Log[[#This Row],[Player ID]], Player_List[[#All],[ID]], Player_List[[#All],[Name]], ".")</f>
        <v>Frank Gray</v>
      </c>
      <c r="E147" s="4" t="str" cm="1">
        <f t="array" ref="E147">_xlfn.XLOOKUP(Auction_Log[[#This Row],[Player ID]], Player_List[[#All],[ID]], Player_List[[#All],[Category]], ".")</f>
        <v>B</v>
      </c>
      <c r="F147" s="4" t="str">
        <f>_xlfn.XLOOKUP(Auction_Log[[#This Row],[Player ID]], Player_List[ID], Player_List[Role], " ")</f>
        <v>Bowler</v>
      </c>
      <c r="G147" s="6">
        <v>43</v>
      </c>
      <c r="H147" s="6">
        <v>1</v>
      </c>
      <c r="I147" s="6">
        <v>15</v>
      </c>
      <c r="J147" s="13" t="str">
        <f>IF(Auction_Log[[#This Row],[Price]] &gt;= 5, "Sold", "Unsold")</f>
        <v>Sold</v>
      </c>
    </row>
    <row r="148" spans="1:10">
      <c r="A148" s="4">
        <v>147</v>
      </c>
      <c r="B148" s="4" t="str" cm="1">
        <f t="array" ref="B148">_xlfn.XLOOKUP(Auction_Log[[#This Row],[Team No]], Owner_List[[#All],[Team Number]], Owner_List[[#All],[Team ID]], "Team  0")</f>
        <v>Team 3</v>
      </c>
      <c r="C148" s="4" t="str" cm="1">
        <f t="array" ref="C148">_xlfn.XLOOKUP(Auction_Log[[#This Row],[Team No]], Owner_List[[#All],[Team Number]], Owner_List[[#All],[Owner Name]], "None")</f>
        <v>Colton Virelli</v>
      </c>
      <c r="D148" s="4" t="str" cm="1">
        <f t="array" ref="D148">_xlfn.XLOOKUP(Auction_Log[[#This Row],[Player ID]], Player_List[[#All],[ID]], Player_List[[#All],[Name]], ".")</f>
        <v>Albert Russell</v>
      </c>
      <c r="E148" s="4" t="str" cm="1">
        <f t="array" ref="E148">_xlfn.XLOOKUP(Auction_Log[[#This Row],[Player ID]], Player_List[[#All],[ID]], Player_List[[#All],[Category]], ".")</f>
        <v>B</v>
      </c>
      <c r="F148" s="4" t="str">
        <f>_xlfn.XLOOKUP(Auction_Log[[#This Row],[Player ID]], Player_List[ID], Player_List[Role], " ")</f>
        <v>Bowler</v>
      </c>
      <c r="G148" s="6">
        <v>71</v>
      </c>
      <c r="H148" s="6">
        <v>3</v>
      </c>
      <c r="I148" s="6">
        <v>5</v>
      </c>
      <c r="J148" s="13" t="str">
        <f>IF(Auction_Log[[#This Row],[Price]] &gt;= 5, "Sold", "Unsold")</f>
        <v>Sold</v>
      </c>
    </row>
    <row r="149" spans="1:10">
      <c r="A149" s="4">
        <v>148</v>
      </c>
      <c r="B149" s="4" t="str" cm="1">
        <f t="array" ref="B149">_xlfn.XLOOKUP(Auction_Log[[#This Row],[Team No]], Owner_List[[#All],[Team Number]], Owner_List[[#All],[Team ID]], "Team  0")</f>
        <v>Team 2</v>
      </c>
      <c r="C149" s="4" t="str" cm="1">
        <f t="array" ref="C149">_xlfn.XLOOKUP(Auction_Log[[#This Row],[Team No]], Owner_List[[#All],[Team Number]], Owner_List[[#All],[Owner Name]], "None")</f>
        <v>Vivienne DuMarche</v>
      </c>
      <c r="D149" s="4" t="str" cm="1">
        <f t="array" ref="D149">_xlfn.XLOOKUP(Auction_Log[[#This Row],[Player ID]], Player_List[[#All],[ID]], Player_List[[#All],[Name]], ".")</f>
        <v>Aaron Bennett</v>
      </c>
      <c r="E149" s="4" t="str" cm="1">
        <f t="array" ref="E149">_xlfn.XLOOKUP(Auction_Log[[#This Row],[Player ID]], Player_List[[#All],[ID]], Player_List[[#All],[Category]], ".")</f>
        <v>B</v>
      </c>
      <c r="F149" s="4" t="str">
        <f>_xlfn.XLOOKUP(Auction_Log[[#This Row],[Player ID]], Player_List[ID], Player_List[Role], " ")</f>
        <v>Wicketkeeper</v>
      </c>
      <c r="G149" s="6">
        <v>51</v>
      </c>
      <c r="H149" s="6">
        <v>2</v>
      </c>
      <c r="I149" s="6">
        <v>5</v>
      </c>
      <c r="J149" s="13" t="str">
        <f>IF(Auction_Log[[#This Row],[Price]] &gt;= 5, "Sold", "Unsold")</f>
        <v>Sold</v>
      </c>
    </row>
    <row r="150" spans="1:10">
      <c r="A150" s="4">
        <v>149</v>
      </c>
      <c r="B150" s="4" t="str" cm="1">
        <f t="array" ref="B150">_xlfn.XLOOKUP(Auction_Log[[#This Row],[Team No]], Owner_List[[#All],[Team Number]], Owner_List[[#All],[Team ID]], "Team  0")</f>
        <v>Team  0</v>
      </c>
      <c r="C150" s="4" t="str" cm="1">
        <f t="array" ref="C150">_xlfn.XLOOKUP(Auction_Log[[#This Row],[Team No]], Owner_List[[#All],[Team Number]], Owner_List[[#All],[Owner Name]], "None")</f>
        <v>None</v>
      </c>
      <c r="D150" s="4" t="str" cm="1">
        <f t="array" ref="D150">_xlfn.XLOOKUP(Auction_Log[[#This Row],[Player ID]], Player_List[[#All],[ID]], Player_List[[#All],[Name]], ".")</f>
        <v>Bryan Simmons</v>
      </c>
      <c r="E150" s="4" t="str" cm="1">
        <f t="array" ref="E150">_xlfn.XLOOKUP(Auction_Log[[#This Row],[Player ID]], Player_List[[#All],[ID]], Player_List[[#All],[Category]], ".")</f>
        <v>B</v>
      </c>
      <c r="F150" s="4" t="str">
        <f>_xlfn.XLOOKUP(Auction_Log[[#This Row],[Player ID]], Player_List[ID], Player_List[Role], " ")</f>
        <v>Batsman</v>
      </c>
      <c r="G150" s="6">
        <v>66</v>
      </c>
      <c r="H150" s="6">
        <v>0</v>
      </c>
      <c r="I150" s="6">
        <v>0</v>
      </c>
      <c r="J150" s="13" t="str">
        <f>IF(Auction_Log[[#This Row],[Price]] &gt;= 5, "Sold", "Unsold")</f>
        <v>Unsold</v>
      </c>
    </row>
    <row r="151" spans="1:10">
      <c r="A151" s="4">
        <v>150</v>
      </c>
      <c r="B151" s="4" t="str" cm="1">
        <f t="array" ref="B151">_xlfn.XLOOKUP(Auction_Log[[#This Row],[Team No]], Owner_List[[#All],[Team Number]], Owner_List[[#All],[Team ID]], "Team  0")</f>
        <v>Team 7</v>
      </c>
      <c r="C151" s="4" t="str" cm="1">
        <f t="array" ref="C151">_xlfn.XLOOKUP(Auction_Log[[#This Row],[Team No]], Owner_List[[#All],[Team Number]], Owner_List[[#All],[Owner Name]], "None")</f>
        <v>Jasper Kingswell</v>
      </c>
      <c r="D151" s="4" t="str" cm="1">
        <f t="array" ref="D151">_xlfn.XLOOKUP(Auction_Log[[#This Row],[Player ID]], Player_List[[#All],[ID]], Player_List[[#All],[Name]], ".")</f>
        <v>Ralph Spencer</v>
      </c>
      <c r="E151" s="4" t="str" cm="1">
        <f t="array" ref="E151">_xlfn.XLOOKUP(Auction_Log[[#This Row],[Player ID]], Player_List[[#All],[ID]], Player_List[[#All],[Category]], ".")</f>
        <v>C</v>
      </c>
      <c r="F151" s="4" t="str">
        <f>_xlfn.XLOOKUP(Auction_Log[[#This Row],[Player ID]], Player_List[ID], Player_List[Role], " ")</f>
        <v>Bowler</v>
      </c>
      <c r="G151" s="6">
        <v>90</v>
      </c>
      <c r="H151" s="6">
        <v>7</v>
      </c>
      <c r="I151" s="6">
        <v>5</v>
      </c>
      <c r="J151" s="13" t="str">
        <f>IF(Auction_Log[[#This Row],[Price]] &gt;= 5, "Sold", "Unsold")</f>
        <v>Sold</v>
      </c>
    </row>
    <row r="152" spans="1:10">
      <c r="A152" s="4">
        <v>151</v>
      </c>
      <c r="B152" s="4" t="str" cm="1">
        <f t="array" ref="B152">_xlfn.XLOOKUP(Auction_Log[[#This Row],[Team No]], Owner_List[[#All],[Team Number]], Owner_List[[#All],[Team ID]], "Team  0")</f>
        <v>Team  0</v>
      </c>
      <c r="C152" s="4" t="str" cm="1">
        <f t="array" ref="C152">_xlfn.XLOOKUP(Auction_Log[[#This Row],[Team No]], Owner_List[[#All],[Team Number]], Owner_List[[#All],[Owner Name]], "None")</f>
        <v>None</v>
      </c>
      <c r="D152" s="4" t="str" cm="1">
        <f t="array" ref="D152">_xlfn.XLOOKUP(Auction_Log[[#This Row],[Player ID]], Player_List[[#All],[ID]], Player_List[[#All],[Name]], ".")</f>
        <v>Jonathan Pierce</v>
      </c>
      <c r="E152" s="4" t="str" cm="1">
        <f t="array" ref="E152">_xlfn.XLOOKUP(Auction_Log[[#This Row],[Player ID]], Player_List[[#All],[ID]], Player_List[[#All],[Category]], ".")</f>
        <v>D</v>
      </c>
      <c r="F152" s="4" t="str">
        <f>_xlfn.XLOOKUP(Auction_Log[[#This Row],[Player ID]], Player_List[ID], Player_List[Role], " ")</f>
        <v>Wicketkeeper</v>
      </c>
      <c r="G152" s="6">
        <v>153</v>
      </c>
      <c r="H152" s="6">
        <v>0</v>
      </c>
      <c r="I152" s="6">
        <v>0</v>
      </c>
      <c r="J152" s="13" t="str">
        <f>IF(Auction_Log[[#This Row],[Price]] &gt;= 5, "Sold", "Unsold")</f>
        <v>Unsold</v>
      </c>
    </row>
    <row r="153" spans="1:10">
      <c r="A153" s="4">
        <v>152</v>
      </c>
      <c r="B153" s="4" t="str" cm="1">
        <f t="array" ref="B153">_xlfn.XLOOKUP(Auction_Log[[#This Row],[Team No]], Owner_List[[#All],[Team Number]], Owner_List[[#All],[Team ID]], "Team  0")</f>
        <v>Team 7</v>
      </c>
      <c r="C153" s="4" t="str" cm="1">
        <f t="array" ref="C153">_xlfn.XLOOKUP(Auction_Log[[#This Row],[Team No]], Owner_List[[#All],[Team Number]], Owner_List[[#All],[Owner Name]], "None")</f>
        <v>Jasper Kingswell</v>
      </c>
      <c r="D153" s="4" t="str" cm="1">
        <f t="array" ref="D153">_xlfn.XLOOKUP(Auction_Log[[#This Row],[Player ID]], Player_List[[#All],[ID]], Player_List[[#All],[Name]], ".")</f>
        <v>Curtis Wheeler</v>
      </c>
      <c r="E153" s="4" t="str" cm="1">
        <f t="array" ref="E153">_xlfn.XLOOKUP(Auction_Log[[#This Row],[Player ID]], Player_List[[#All],[ID]], Player_List[[#All],[Category]], ".")</f>
        <v>D</v>
      </c>
      <c r="F153" s="4" t="str">
        <f>_xlfn.XLOOKUP(Auction_Log[[#This Row],[Player ID]], Player_List[ID], Player_List[Role], " ")</f>
        <v>Bowler</v>
      </c>
      <c r="G153" s="6">
        <v>127</v>
      </c>
      <c r="H153" s="6">
        <v>7</v>
      </c>
      <c r="I153" s="6">
        <v>5</v>
      </c>
      <c r="J153" s="13" t="str">
        <f>IF(Auction_Log[[#This Row],[Price]] &gt;= 5, "Sold", "Unsold")</f>
        <v>Sold</v>
      </c>
    </row>
    <row r="154" spans="1:10">
      <c r="A154" s="4">
        <v>153</v>
      </c>
      <c r="B154" s="4" t="str" cm="1">
        <f t="array" ref="B154">_xlfn.XLOOKUP(Auction_Log[[#This Row],[Team No]], Owner_List[[#All],[Team Number]], Owner_List[[#All],[Team ID]], "Team  0")</f>
        <v>Team 5</v>
      </c>
      <c r="C154" s="4" t="str" cm="1">
        <f t="array" ref="C154">_xlfn.XLOOKUP(Auction_Log[[#This Row],[Team No]], Owner_List[[#All],[Team Number]], Owner_List[[#All],[Owner Name]], "None")</f>
        <v>Thaddeus Crowley</v>
      </c>
      <c r="D154" s="4" t="str" cm="1">
        <f t="array" ref="D154">_xlfn.XLOOKUP(Auction_Log[[#This Row],[Player ID]], Player_List[[#All],[ID]], Player_List[[#All],[Name]], ".")</f>
        <v>Joseph Walker</v>
      </c>
      <c r="E154" s="4" t="str" cm="1">
        <f t="array" ref="E154">_xlfn.XLOOKUP(Auction_Log[[#This Row],[Player ID]], Player_List[[#All],[ID]], Player_List[[#All],[Category]], ".")</f>
        <v>A</v>
      </c>
      <c r="F154" s="4" t="str">
        <f>_xlfn.XLOOKUP(Auction_Log[[#This Row],[Player ID]], Player_List[ID], Player_List[Role], " ")</f>
        <v>Batsman</v>
      </c>
      <c r="G154" s="6">
        <v>7</v>
      </c>
      <c r="H154" s="6">
        <v>5</v>
      </c>
      <c r="I154" s="6">
        <v>15</v>
      </c>
      <c r="J154" s="13" t="str">
        <f>IF(Auction_Log[[#This Row],[Price]] &gt;= 5, "Sold", "Unsold")</f>
        <v>Sold</v>
      </c>
    </row>
    <row r="155" spans="1:10">
      <c r="A155" s="4">
        <v>154</v>
      </c>
      <c r="B155" s="4" t="str" cm="1">
        <f t="array" ref="B155">_xlfn.XLOOKUP(Auction_Log[[#This Row],[Team No]], Owner_List[[#All],[Team Number]], Owner_List[[#All],[Team ID]], "Team  0")</f>
        <v>Team  0</v>
      </c>
      <c r="C155" s="4" t="str" cm="1">
        <f t="array" ref="C155">_xlfn.XLOOKUP(Auction_Log[[#This Row],[Team No]], Owner_List[[#All],[Team Number]], Owner_List[[#All],[Owner Name]], "None")</f>
        <v>None</v>
      </c>
      <c r="D155" s="4" t="str" cm="1">
        <f t="array" ref="D155">_xlfn.XLOOKUP(Auction_Log[[#This Row],[Player ID]], Player_List[[#All],[ID]], Player_List[[#All],[Name]], ".")</f>
        <v>Marcus Bradley</v>
      </c>
      <c r="E155" s="4" t="str" cm="1">
        <f t="array" ref="E155">_xlfn.XLOOKUP(Auction_Log[[#This Row],[Player ID]], Player_List[[#All],[ID]], Player_List[[#All],[Category]], ".")</f>
        <v>D</v>
      </c>
      <c r="F155" s="4" t="str">
        <f>_xlfn.XLOOKUP(Auction_Log[[#This Row],[Player ID]], Player_List[ID], Player_List[Role], " ")</f>
        <v>Bowler</v>
      </c>
      <c r="G155" s="6">
        <v>155</v>
      </c>
      <c r="H155" s="6">
        <v>0</v>
      </c>
      <c r="I155" s="6">
        <v>0</v>
      </c>
      <c r="J155" s="13" t="str">
        <f>IF(Auction_Log[[#This Row],[Price]] &gt;= 5, "Sold", "Unsold")</f>
        <v>Unsold</v>
      </c>
    </row>
    <row r="156" spans="1:10">
      <c r="A156" s="4">
        <v>155</v>
      </c>
      <c r="B156" s="4" t="str" cm="1">
        <f t="array" ref="B156">_xlfn.XLOOKUP(Auction_Log[[#This Row],[Team No]], Owner_List[[#All],[Team Number]], Owner_List[[#All],[Team ID]], "Team  0")</f>
        <v>Team 10</v>
      </c>
      <c r="C156" s="4" t="str" cm="1">
        <f t="array" ref="C156">_xlfn.XLOOKUP(Auction_Log[[#This Row],[Team No]], Owner_List[[#All],[Team Number]], Owner_List[[#All],[Owner Name]], "None")</f>
        <v>Lyra Montclair</v>
      </c>
      <c r="D156" s="4" t="str" cm="1">
        <f t="array" ref="D156">_xlfn.XLOOKUP(Auction_Log[[#This Row],[Player ID]], Player_List[[#All],[ID]], Player_List[[#All],[Name]], ".")</f>
        <v>Nelson Weaver</v>
      </c>
      <c r="E156" s="4" t="str" cm="1">
        <f t="array" ref="E156">_xlfn.XLOOKUP(Auction_Log[[#This Row],[Player ID]], Player_List[[#All],[ID]], Player_List[[#All],[Category]], ".")</f>
        <v>D</v>
      </c>
      <c r="F156" s="4" t="str">
        <f>_xlfn.XLOOKUP(Auction_Log[[#This Row],[Player ID]], Player_List[ID], Player_List[Role], " ")</f>
        <v>Bowler</v>
      </c>
      <c r="G156" s="6">
        <v>140</v>
      </c>
      <c r="H156" s="6">
        <v>10</v>
      </c>
      <c r="I156" s="6">
        <v>5</v>
      </c>
      <c r="J156" s="13" t="str">
        <f>IF(Auction_Log[[#This Row],[Price]] &gt;= 5, "Sold", "Unsold")</f>
        <v>Sold</v>
      </c>
    </row>
    <row r="157" spans="1:10">
      <c r="A157" s="4">
        <v>156</v>
      </c>
      <c r="B157" s="4" t="str" cm="1">
        <f t="array" ref="B157">_xlfn.XLOOKUP(Auction_Log[[#This Row],[Team No]], Owner_List[[#All],[Team Number]], Owner_List[[#All],[Team ID]], "Team  0")</f>
        <v>Team  0</v>
      </c>
      <c r="C157" s="4" t="str" cm="1">
        <f t="array" ref="C157">_xlfn.XLOOKUP(Auction_Log[[#This Row],[Team No]], Owner_List[[#All],[Team Number]], Owner_List[[#All],[Owner Name]], "None")</f>
        <v>None</v>
      </c>
      <c r="D157" s="4" t="str" cm="1">
        <f t="array" ref="D157">_xlfn.XLOOKUP(Auction_Log[[#This Row],[Player ID]], Player_List[[#All],[ID]], Player_List[[#All],[Name]], ".")</f>
        <v>Johnny Bishop</v>
      </c>
      <c r="E157" s="4" t="str" cm="1">
        <f t="array" ref="E157">_xlfn.XLOOKUP(Auction_Log[[#This Row],[Player ID]], Player_List[[#All],[ID]], Player_List[[#All],[Category]], ".")</f>
        <v>C</v>
      </c>
      <c r="F157" s="4" t="str">
        <f>_xlfn.XLOOKUP(Auction_Log[[#This Row],[Player ID]], Player_List[ID], Player_List[Role], " ")</f>
        <v>Batsman</v>
      </c>
      <c r="G157" s="6">
        <v>95</v>
      </c>
      <c r="H157" s="6">
        <v>0</v>
      </c>
      <c r="I157" s="6">
        <v>0</v>
      </c>
      <c r="J157" s="27" t="str">
        <f>IF(Auction_Log[[#This Row],[Price]] &gt;= 5, "Sold", "Unsold")</f>
        <v>Unsold</v>
      </c>
    </row>
  </sheetData>
  <pageMargins left="0.7" right="0.7" top="0.75" bottom="0.75" header="0.3" footer="0.3"/>
  <tableParts count="2">
    <tablePart r:id="rId3"/>
    <tablePart r:id="rId4"/>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E262B3-1350-4519-BDE1-C085118F0F8D}">
  <dimension ref="A1:H11"/>
  <sheetViews>
    <sheetView showGridLines="0" workbookViewId="0">
      <selection activeCell="D2" sqref="D2"/>
    </sheetView>
  </sheetViews>
  <sheetFormatPr defaultRowHeight="15.6"/>
  <cols>
    <col min="1" max="1" width="13.109375" style="1" bestFit="1" customWidth="1"/>
    <col min="2" max="2" width="19.77734375" style="1" bestFit="1" customWidth="1"/>
    <col min="3" max="3" width="16.6640625" style="1" bestFit="1" customWidth="1"/>
    <col min="4" max="4" width="19.109375" style="1" bestFit="1" customWidth="1"/>
    <col min="5" max="5" width="19.21875" style="1" bestFit="1" customWidth="1"/>
    <col min="6" max="6" width="25.88671875" style="1" bestFit="1" customWidth="1"/>
    <col min="7" max="7" width="29.33203125" style="1" bestFit="1" customWidth="1"/>
    <col min="8" max="8" width="30.21875" style="1" bestFit="1" customWidth="1"/>
    <col min="9" max="9" width="14.33203125" style="1" bestFit="1" customWidth="1"/>
    <col min="10" max="16384" width="8.88671875" style="1"/>
  </cols>
  <sheetData>
    <row r="1" spans="1:8">
      <c r="A1" s="1" t="s">
        <v>10</v>
      </c>
      <c r="B1" s="1" t="s">
        <v>30</v>
      </c>
      <c r="C1" s="1" t="s">
        <v>37</v>
      </c>
      <c r="D1" s="1" t="s">
        <v>38</v>
      </c>
      <c r="E1" s="1" t="s">
        <v>39</v>
      </c>
      <c r="F1" s="1" t="s">
        <v>40</v>
      </c>
      <c r="G1" s="1" t="s">
        <v>221</v>
      </c>
      <c r="H1" s="1" t="s">
        <v>220</v>
      </c>
    </row>
    <row r="2" spans="1:8">
      <c r="A2" s="1" t="s">
        <v>20</v>
      </c>
      <c r="B2" s="1" t="s">
        <v>193</v>
      </c>
      <c r="C2" s="1">
        <v>200</v>
      </c>
      <c r="D2" s="1">
        <f>_xlfn.XLOOKUP(Points_Tracker[[#This Row],[Team ID]], 'Auction Log'!L2:L11,'Auction Log'!N2:N11,".")</f>
        <v>175</v>
      </c>
      <c r="E2" s="1">
        <f>Points_Tracker[[#This Row],[Total Points]]-Points_Tracker[[#This Row],[Points Utilised]]</f>
        <v>25</v>
      </c>
      <c r="F2" s="1">
        <f>_xlfn.XLOOKUP(Points_Tracker[[#This Row],[Team ID]], 'Auction Log'!L2:L11, 'Auction Log'!M2:M11, ".")</f>
        <v>11</v>
      </c>
      <c r="G2" s="1">
        <f>11-Points_Tracker[[#This Row],[Players Bought]]</f>
        <v>0</v>
      </c>
      <c r="H2" s="1">
        <f>15-Points_Tracker[[#This Row],[Players Bought]]</f>
        <v>4</v>
      </c>
    </row>
    <row r="3" spans="1:8">
      <c r="A3" s="1" t="s">
        <v>21</v>
      </c>
      <c r="B3" s="1" t="s">
        <v>194</v>
      </c>
      <c r="C3" s="1">
        <v>200</v>
      </c>
      <c r="D3" s="1">
        <f>_xlfn.XLOOKUP(Points_Tracker[[#This Row],[Team ID]], 'Auction Log'!L3:L12,'Auction Log'!N3:N12,".")</f>
        <v>195</v>
      </c>
      <c r="E3" s="1">
        <f>Points_Tracker[[#This Row],[Total Points]]-Points_Tracker[[#This Row],[Points Utilised]]</f>
        <v>5</v>
      </c>
      <c r="F3" s="1">
        <f>_xlfn.XLOOKUP(Points_Tracker[[#This Row],[Team ID]], 'Auction Log'!L3:L12, 'Auction Log'!M3:M12, ".")</f>
        <v>12</v>
      </c>
      <c r="G3" s="1">
        <f>11-Points_Tracker[[#This Row],[Players Bought]]</f>
        <v>-1</v>
      </c>
      <c r="H3" s="1">
        <f>15-Points_Tracker[[#This Row],[Players Bought]]</f>
        <v>3</v>
      </c>
    </row>
    <row r="4" spans="1:8">
      <c r="A4" s="1" t="s">
        <v>22</v>
      </c>
      <c r="B4" s="1" t="s">
        <v>195</v>
      </c>
      <c r="C4" s="1">
        <v>200</v>
      </c>
      <c r="D4" s="1">
        <f>_xlfn.XLOOKUP(Points_Tracker[[#This Row],[Team ID]], 'Auction Log'!L4:L13,'Auction Log'!N4:N13,".")</f>
        <v>180</v>
      </c>
      <c r="E4" s="1">
        <f>Points_Tracker[[#This Row],[Total Points]]-Points_Tracker[[#This Row],[Points Utilised]]</f>
        <v>20</v>
      </c>
      <c r="F4" s="1">
        <f>_xlfn.XLOOKUP(Points_Tracker[[#This Row],[Team ID]], 'Auction Log'!L4:L13, 'Auction Log'!M4:M13, ".")</f>
        <v>13</v>
      </c>
      <c r="G4" s="1">
        <f>11-Points_Tracker[[#This Row],[Players Bought]]</f>
        <v>-2</v>
      </c>
      <c r="H4" s="1">
        <f>15-Points_Tracker[[#This Row],[Players Bought]]</f>
        <v>2</v>
      </c>
    </row>
    <row r="5" spans="1:8">
      <c r="A5" s="1" t="s">
        <v>23</v>
      </c>
      <c r="B5" s="1" t="s">
        <v>196</v>
      </c>
      <c r="C5" s="1">
        <v>200</v>
      </c>
      <c r="D5" s="1">
        <f>_xlfn.XLOOKUP(Points_Tracker[[#This Row],[Team ID]], 'Auction Log'!L5:L14,'Auction Log'!N5:N14,".")</f>
        <v>190</v>
      </c>
      <c r="E5" s="1">
        <f>Points_Tracker[[#This Row],[Total Points]]-Points_Tracker[[#This Row],[Points Utilised]]</f>
        <v>10</v>
      </c>
      <c r="F5" s="1">
        <f>_xlfn.XLOOKUP(Points_Tracker[[#This Row],[Team ID]], 'Auction Log'!L5:L14, 'Auction Log'!M5:M14, ".")</f>
        <v>12</v>
      </c>
      <c r="G5" s="1">
        <f>11-Points_Tracker[[#This Row],[Players Bought]]</f>
        <v>-1</v>
      </c>
      <c r="H5" s="1">
        <f>15-Points_Tracker[[#This Row],[Players Bought]]</f>
        <v>3</v>
      </c>
    </row>
    <row r="6" spans="1:8">
      <c r="A6" s="1" t="s">
        <v>24</v>
      </c>
      <c r="B6" s="1" t="s">
        <v>197</v>
      </c>
      <c r="C6" s="1">
        <v>200</v>
      </c>
      <c r="D6" s="1">
        <f>_xlfn.XLOOKUP(Points_Tracker[[#This Row],[Team ID]], 'Auction Log'!L6:L15,'Auction Log'!N6:N15,".")</f>
        <v>200</v>
      </c>
      <c r="E6" s="1">
        <f>Points_Tracker[[#This Row],[Total Points]]-Points_Tracker[[#This Row],[Points Utilised]]</f>
        <v>0</v>
      </c>
      <c r="F6" s="1">
        <f>_xlfn.XLOOKUP(Points_Tracker[[#This Row],[Team ID]], 'Auction Log'!L6:L14, 'Auction Log'!M6:M14, ".")</f>
        <v>13</v>
      </c>
      <c r="G6" s="1">
        <f>11-Points_Tracker[[#This Row],[Players Bought]]</f>
        <v>-2</v>
      </c>
      <c r="H6" s="1">
        <f>15-Points_Tracker[[#This Row],[Players Bought]]</f>
        <v>2</v>
      </c>
    </row>
    <row r="7" spans="1:8">
      <c r="A7" s="1" t="s">
        <v>25</v>
      </c>
      <c r="B7" s="1" t="s">
        <v>198</v>
      </c>
      <c r="C7" s="1">
        <v>200</v>
      </c>
      <c r="D7" s="1">
        <f>_xlfn.XLOOKUP(Points_Tracker[[#This Row],[Team ID]], 'Auction Log'!L7:L16,'Auction Log'!N7:N16,".")</f>
        <v>185</v>
      </c>
      <c r="E7" s="1">
        <f>Points_Tracker[[#This Row],[Total Points]]-Points_Tracker[[#This Row],[Points Utilised]]</f>
        <v>15</v>
      </c>
      <c r="F7" s="1">
        <f>_xlfn.XLOOKUP(Points_Tracker[[#This Row],[Team ID]], 'Auction Log'!L7:L15, 'Auction Log'!M7:M15, ".")</f>
        <v>12</v>
      </c>
      <c r="G7" s="1">
        <f>11-Points_Tracker[[#This Row],[Players Bought]]</f>
        <v>-1</v>
      </c>
      <c r="H7" s="1">
        <f>15-Points_Tracker[[#This Row],[Players Bought]]</f>
        <v>3</v>
      </c>
    </row>
    <row r="8" spans="1:8">
      <c r="A8" s="1" t="s">
        <v>26</v>
      </c>
      <c r="B8" s="1" t="s">
        <v>199</v>
      </c>
      <c r="C8" s="1">
        <v>200</v>
      </c>
      <c r="D8" s="1">
        <f>_xlfn.XLOOKUP(Points_Tracker[[#This Row],[Team ID]], 'Auction Log'!L8:L17,'Auction Log'!N8:N17,".")</f>
        <v>195</v>
      </c>
      <c r="E8" s="1">
        <f>Points_Tracker[[#This Row],[Total Points]]-Points_Tracker[[#This Row],[Points Utilised]]</f>
        <v>5</v>
      </c>
      <c r="F8" s="1">
        <f>_xlfn.XLOOKUP(Points_Tracker[[#This Row],[Team ID]], 'Auction Log'!L8:L16, 'Auction Log'!M8:M16, ".")</f>
        <v>15</v>
      </c>
      <c r="G8" s="1">
        <f>11-Points_Tracker[[#This Row],[Players Bought]]</f>
        <v>-4</v>
      </c>
      <c r="H8" s="1">
        <f>15-Points_Tracker[[#This Row],[Players Bought]]</f>
        <v>0</v>
      </c>
    </row>
    <row r="9" spans="1:8">
      <c r="A9" s="1" t="s">
        <v>27</v>
      </c>
      <c r="B9" s="1" t="s">
        <v>200</v>
      </c>
      <c r="C9" s="1">
        <v>200</v>
      </c>
      <c r="D9" s="1">
        <f>_xlfn.XLOOKUP(Points_Tracker[[#This Row],[Team ID]], 'Auction Log'!L9:L18,'Auction Log'!N9:N18,".")</f>
        <v>200</v>
      </c>
      <c r="E9" s="1">
        <f>Points_Tracker[[#This Row],[Total Points]]-Points_Tracker[[#This Row],[Points Utilised]]</f>
        <v>0</v>
      </c>
      <c r="F9" s="1">
        <f>_xlfn.XLOOKUP(Points_Tracker[[#This Row],[Team ID]], 'Auction Log'!L9:L17, 'Auction Log'!M9:M17, ".")</f>
        <v>14</v>
      </c>
      <c r="G9" s="1">
        <f>11-Points_Tracker[[#This Row],[Players Bought]]</f>
        <v>-3</v>
      </c>
      <c r="H9" s="1">
        <f>15-Points_Tracker[[#This Row],[Players Bought]]</f>
        <v>1</v>
      </c>
    </row>
    <row r="10" spans="1:8">
      <c r="A10" s="1" t="s">
        <v>28</v>
      </c>
      <c r="B10" s="1" t="s">
        <v>201</v>
      </c>
      <c r="C10" s="1">
        <v>200</v>
      </c>
      <c r="D10" s="1">
        <f>_xlfn.XLOOKUP(Points_Tracker[[#This Row],[Team ID]], 'Auction Log'!L10:L19,'Auction Log'!N10:N19,".")</f>
        <v>190</v>
      </c>
      <c r="E10" s="1">
        <f>Points_Tracker[[#This Row],[Total Points]]-Points_Tracker[[#This Row],[Points Utilised]]</f>
        <v>10</v>
      </c>
      <c r="F10" s="1">
        <f>_xlfn.XLOOKUP(Points_Tracker[[#This Row],[Team ID]], 'Auction Log'!L10:L18, 'Auction Log'!M10:M18, ".")</f>
        <v>11</v>
      </c>
      <c r="G10" s="1">
        <f>11-Points_Tracker[[#This Row],[Players Bought]]</f>
        <v>0</v>
      </c>
      <c r="H10" s="1">
        <f>15-Points_Tracker[[#This Row],[Players Bought]]</f>
        <v>4</v>
      </c>
    </row>
    <row r="11" spans="1:8">
      <c r="A11" s="1" t="s">
        <v>29</v>
      </c>
      <c r="B11" s="1" t="s">
        <v>202</v>
      </c>
      <c r="C11" s="1">
        <v>200</v>
      </c>
      <c r="D11" s="1">
        <f>_xlfn.XLOOKUP(Points_Tracker[[#This Row],[Team ID]], 'Auction Log'!L11:L20,'Auction Log'!N11:N20,".")</f>
        <v>190</v>
      </c>
      <c r="E11" s="1">
        <f>Points_Tracker[[#This Row],[Total Points]]-Points_Tracker[[#This Row],[Points Utilised]]</f>
        <v>10</v>
      </c>
      <c r="F11" s="1">
        <f>_xlfn.XLOOKUP(Points_Tracker[[#This Row],[Team ID]], 'Auction Log'!L11:L19, 'Auction Log'!M11:M19, ".")</f>
        <v>13</v>
      </c>
      <c r="G11" s="1">
        <f>11-Points_Tracker[[#This Row],[Players Bought]]</f>
        <v>-2</v>
      </c>
      <c r="H11" s="1">
        <f>15-Points_Tracker[[#This Row],[Players Bought]]</f>
        <v>2</v>
      </c>
    </row>
  </sheetData>
  <pageMargins left="0.7" right="0.7" top="0.75" bottom="0.75" header="0.3" footer="0.3"/>
  <ignoredErrors>
    <ignoredError sqref="F6:F11" calculatedColumn="1"/>
  </ignoredErrors>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D2636E-B04F-4FF0-91C2-21833A2E2E7F}">
  <dimension ref="A1:AD55"/>
  <sheetViews>
    <sheetView showGridLines="0" zoomScale="70" zoomScaleNormal="70" workbookViewId="0">
      <selection activeCell="H17" sqref="H17"/>
    </sheetView>
  </sheetViews>
  <sheetFormatPr defaultRowHeight="15.6"/>
  <cols>
    <col min="1" max="1" width="8" style="3" bestFit="1" customWidth="1"/>
    <col min="2" max="2" width="18.44140625" style="3" bestFit="1" customWidth="1"/>
    <col min="3" max="3" width="9.44140625" style="3" bestFit="1" customWidth="1"/>
    <col min="4" max="4" width="5.21875" style="3" bestFit="1" customWidth="1"/>
    <col min="5" max="5" width="13.77734375" style="3" bestFit="1" customWidth="1"/>
    <col min="6" max="6" width="2.33203125" style="3" bestFit="1" customWidth="1"/>
    <col min="7" max="7" width="2.33203125" style="3" customWidth="1"/>
    <col min="8" max="8" width="8.88671875" style="3"/>
    <col min="9" max="9" width="8" style="3" bestFit="1" customWidth="1"/>
    <col min="10" max="10" width="19.109375" style="3" bestFit="1" customWidth="1"/>
    <col min="11" max="11" width="9.44140625" style="3" bestFit="1" customWidth="1"/>
    <col min="12" max="12" width="5.21875" style="3" bestFit="1" customWidth="1"/>
    <col min="13" max="13" width="13.77734375" style="3" bestFit="1" customWidth="1"/>
    <col min="14" max="14" width="2.33203125" style="3" bestFit="1" customWidth="1"/>
    <col min="15" max="15" width="2.33203125" style="3" customWidth="1"/>
    <col min="16" max="16" width="8.88671875" style="3"/>
    <col min="17" max="17" width="9.109375" style="3" bestFit="1" customWidth="1"/>
    <col min="18" max="18" width="17.77734375" style="3" bestFit="1" customWidth="1"/>
    <col min="19" max="19" width="9.44140625" style="3" bestFit="1" customWidth="1"/>
    <col min="20" max="20" width="5.21875" style="3" bestFit="1" customWidth="1"/>
    <col min="21" max="21" width="13.77734375" style="3" bestFit="1" customWidth="1"/>
    <col min="22" max="22" width="2.33203125" style="3" bestFit="1" customWidth="1"/>
    <col min="23" max="23" width="2.33203125" style="3" customWidth="1"/>
    <col min="24" max="24" width="8.88671875" style="3"/>
    <col min="25" max="25" width="8" style="3" bestFit="1" customWidth="1"/>
    <col min="26" max="26" width="19" style="3" bestFit="1" customWidth="1"/>
    <col min="27" max="27" width="9.44140625" style="3" bestFit="1" customWidth="1"/>
    <col min="28" max="28" width="5.21875" style="3" bestFit="1" customWidth="1"/>
    <col min="29" max="29" width="13.77734375" style="3" bestFit="1" customWidth="1"/>
    <col min="30" max="30" width="2.33203125" style="3" bestFit="1" customWidth="1"/>
    <col min="31" max="16384" width="8.88671875" style="3"/>
  </cols>
  <sheetData>
    <row r="1" spans="1:30">
      <c r="A1" s="22" t="s">
        <v>20</v>
      </c>
      <c r="B1" s="15" t="str" cm="1">
        <f t="array" ref="B1">_xlfn.XLOOKUP(A1, Owner_List[[#All],[Team ID]], Owner_List[[#All],[Owner Name]], " ")</f>
        <v>Maxwell Ardent</v>
      </c>
      <c r="C1" s="15" t="s">
        <v>5</v>
      </c>
      <c r="D1" s="15" t="s">
        <v>36</v>
      </c>
      <c r="E1" s="15" t="s">
        <v>203</v>
      </c>
      <c r="F1" s="15" t="s">
        <v>18</v>
      </c>
      <c r="G1" s="21"/>
      <c r="I1" s="22" t="s">
        <v>21</v>
      </c>
      <c r="J1" s="15" t="s">
        <v>13</v>
      </c>
      <c r="K1" s="15" t="s">
        <v>5</v>
      </c>
      <c r="L1" s="15" t="s">
        <v>36</v>
      </c>
      <c r="M1" s="15" t="s">
        <v>203</v>
      </c>
      <c r="N1" s="15" t="s">
        <v>18</v>
      </c>
      <c r="O1" s="21"/>
      <c r="Q1" s="22" t="s">
        <v>22</v>
      </c>
      <c r="R1" s="15" t="s">
        <v>13</v>
      </c>
      <c r="S1" s="15" t="s">
        <v>5</v>
      </c>
      <c r="T1" s="15" t="s">
        <v>36</v>
      </c>
      <c r="U1" s="15" t="s">
        <v>203</v>
      </c>
      <c r="V1" s="15" t="s">
        <v>18</v>
      </c>
      <c r="W1" s="21"/>
      <c r="Y1" s="22" t="s">
        <v>23</v>
      </c>
      <c r="Z1" s="15" t="s">
        <v>13</v>
      </c>
      <c r="AA1" s="15" t="s">
        <v>5</v>
      </c>
      <c r="AB1" s="15" t="s">
        <v>36</v>
      </c>
      <c r="AC1" s="15" t="s">
        <v>203</v>
      </c>
      <c r="AD1" s="15" t="s">
        <v>18</v>
      </c>
    </row>
    <row r="2" spans="1:30">
      <c r="A2" s="16" cm="1">
        <f t="array" ref="A2:A12">_xlfn._xlws.FILTER(Auction_Log[Player ID], Auction_Log[Team ID] = 'Team List'!A1, " ")</f>
        <v>18</v>
      </c>
      <c r="B2" s="16" t="str">
        <f>_xlfn.XLOOKUP(A2, Auction_Log[Player ID], Auction_Log[Player Name], " ")</f>
        <v>Andrew Campbell</v>
      </c>
      <c r="C2" s="16" t="str">
        <f>_xlfn.XLOOKUP(A2, Auction_Log[Player ID], Auction_Log[Category], " ")</f>
        <v>A</v>
      </c>
      <c r="D2" s="16">
        <f>_xlfn.XLOOKUP(A2, Auction_Log[Player ID], Auction_Log[Price], " ")</f>
        <v>20</v>
      </c>
      <c r="E2" s="16" t="str" cm="1">
        <f t="array" ref="E2">_xlfn.XLOOKUP(A2, Player_List[[#All],[ID]], Player_List[[#All],[Role]], " ")</f>
        <v>Bowler</v>
      </c>
      <c r="F2" s="15" t="str">
        <f>IF(D2=MAX($D$2:$D$16),"C"," ")</f>
        <v xml:space="preserve"> </v>
      </c>
      <c r="G2" s="21"/>
      <c r="I2" s="16" cm="1">
        <f t="array" ref="I2:I13">_xlfn._xlws.FILTER(Auction_Log[Player ID], Auction_Log[Team ID] = 'Team List'!I1, " ")</f>
        <v>8</v>
      </c>
      <c r="J2" s="16" t="str">
        <f>_xlfn.XLOOKUP(I2, Auction_Log[Player ID], Auction_Log[Player Name], " ")</f>
        <v>Thomas Young</v>
      </c>
      <c r="K2" s="16" t="str">
        <f>_xlfn.XLOOKUP(I2, Auction_Log[Player ID], Auction_Log[Category], " ")</f>
        <v>A</v>
      </c>
      <c r="L2" s="16">
        <f>_xlfn.XLOOKUP(I2, Auction_Log[Player ID], Auction_Log[Price], " ")</f>
        <v>25</v>
      </c>
      <c r="M2" s="16" t="str" cm="1">
        <f t="array" ref="M2">_xlfn.XLOOKUP(I2, Player_List[[#All],[ID]], Player_List[[#All],[Role]], " ")</f>
        <v>Bowler</v>
      </c>
      <c r="N2" s="15" t="str">
        <f>IF(L2=MAX($L$2:$L$16),"C"," ")</f>
        <v xml:space="preserve"> </v>
      </c>
      <c r="O2" s="21"/>
      <c r="Q2" s="16" cm="1">
        <f t="array" ref="Q2:Q14">_xlfn._xlws.FILTER(Auction_Log[Player ID], Auction_Log[Team ID] = 'Team List'!Q1, " ")</f>
        <v>72</v>
      </c>
      <c r="R2" s="16" t="str">
        <f>_xlfn.XLOOKUP(Q2, Auction_Log[Player ID], Auction_Log[Player Name], " ")</f>
        <v>Willie Griffin</v>
      </c>
      <c r="S2" s="16" t="str">
        <f>_xlfn.XLOOKUP(Q2, Auction_Log[Player ID], Auction_Log[Category], " ")</f>
        <v>B</v>
      </c>
      <c r="T2" s="16">
        <f>_xlfn.XLOOKUP(Q2, Auction_Log[Player ID], Auction_Log[Price], " ")</f>
        <v>5</v>
      </c>
      <c r="U2" s="16" t="str" cm="1">
        <f t="array" ref="U2">_xlfn.XLOOKUP(Q2, Player_List[[#All],[ID]], Player_List[[#All],[Role]], " ")</f>
        <v>Batsman</v>
      </c>
      <c r="V2" s="15" t="str">
        <f>IF(T2=MAX($T$2:$T$16),"C"," ")</f>
        <v xml:space="preserve"> </v>
      </c>
      <c r="W2" s="21"/>
      <c r="Y2" s="16" cm="1">
        <f t="array" ref="Y2:Y13">_xlfn._xlws.FILTER(Auction_Log[Player ID], Auction_Log[Team ID] = 'Team List'!Y1, " ")</f>
        <v>33</v>
      </c>
      <c r="Z2" s="16" t="str">
        <f>_xlfn.XLOOKUP(Y2, Auction_Log[Player ID], Auction_Log[Player Name], " ")</f>
        <v>Eric Murphy</v>
      </c>
      <c r="AA2" s="16" t="str">
        <f>_xlfn.XLOOKUP(Y2, Auction_Log[Player ID], Auction_Log[Category], " ")</f>
        <v>A</v>
      </c>
      <c r="AB2" s="16">
        <f>_xlfn.XLOOKUP(Y2, Auction_Log[Player ID], Auction_Log[Price], " ")</f>
        <v>30</v>
      </c>
      <c r="AC2" s="16" t="str" cm="1">
        <f t="array" ref="AC2">_xlfn.XLOOKUP(Y2, Player_List[[#All],[ID]], Player_List[[#All],[Role]], " ")</f>
        <v>Batsman</v>
      </c>
      <c r="AD2" s="15" t="str">
        <f>IF(AB2=MAX($AB$2:$AB$16),"C"," ")</f>
        <v>C</v>
      </c>
    </row>
    <row r="3" spans="1:30">
      <c r="A3" s="16">
        <v>59</v>
      </c>
      <c r="B3" s="16" t="str">
        <f>_xlfn.XLOOKUP(A3, Auction_Log[Player ID], Auction_Log[Player Name], " ")</f>
        <v>Carl Powell</v>
      </c>
      <c r="C3" s="16" t="str">
        <f>_xlfn.XLOOKUP(A3, Auction_Log[Player ID], Auction_Log[Category], " ")</f>
        <v>B</v>
      </c>
      <c r="D3" s="16">
        <f>_xlfn.XLOOKUP(A3, Auction_Log[Player ID], Auction_Log[Price], " ")</f>
        <v>15</v>
      </c>
      <c r="E3" s="16" t="str" cm="1">
        <f t="array" ref="E3">_xlfn.XLOOKUP(A3, Player_List[[#All],[ID]], Player_List[[#All],[Role]], " ")</f>
        <v>Bowler</v>
      </c>
      <c r="F3" s="15" t="str">
        <f t="shared" ref="F3:F16" si="0">IF(D3=MAX($D$2:$D$16),"C"," ")</f>
        <v xml:space="preserve"> </v>
      </c>
      <c r="G3" s="21"/>
      <c r="I3" s="16">
        <v>50</v>
      </c>
      <c r="J3" s="16" t="str">
        <f>_xlfn.XLOOKUP(I3, Auction_Log[Player ID], Auction_Log[Player Name], " ")</f>
        <v>Tyler Price</v>
      </c>
      <c r="K3" s="16" t="str">
        <f>_xlfn.XLOOKUP(I3, Auction_Log[Player ID], Auction_Log[Category], " ")</f>
        <v>B</v>
      </c>
      <c r="L3" s="16">
        <f>_xlfn.XLOOKUP(I3, Auction_Log[Player ID], Auction_Log[Price], " ")</f>
        <v>10</v>
      </c>
      <c r="M3" s="16" t="str" cm="1">
        <f t="array" ref="M3">_xlfn.XLOOKUP(I3, Player_List[[#All],[ID]], Player_List[[#All],[Role]], " ")</f>
        <v>Bowler</v>
      </c>
      <c r="N3" s="15" t="str">
        <f t="shared" ref="N3:N16" si="1">IF(L3=MAX($L$2:$L$16),"C"," ")</f>
        <v xml:space="preserve"> </v>
      </c>
      <c r="O3" s="21"/>
      <c r="Q3" s="16">
        <v>109</v>
      </c>
      <c r="R3" s="16" t="str">
        <f>_xlfn.XLOOKUP(Q3, Auction_Log[Player ID], Auction_Log[Player Name], " ")</f>
        <v>Craig Holland</v>
      </c>
      <c r="S3" s="16" t="str">
        <f>_xlfn.XLOOKUP(Q3, Auction_Log[Player ID], Auction_Log[Category], " ")</f>
        <v>C</v>
      </c>
      <c r="T3" s="16">
        <f>_xlfn.XLOOKUP(Q3, Auction_Log[Player ID], Auction_Log[Price], " ")</f>
        <v>15</v>
      </c>
      <c r="U3" s="16" t="str" cm="1">
        <f t="array" ref="U3">_xlfn.XLOOKUP(Q3, Player_List[[#All],[ID]], Player_List[[#All],[Role]], " ")</f>
        <v>Batsman</v>
      </c>
      <c r="V3" s="15" t="str">
        <f t="shared" ref="V3:V16" si="2">IF(T3=MAX($T$2:$T$16),"C"," ")</f>
        <v xml:space="preserve"> </v>
      </c>
      <c r="W3" s="21"/>
      <c r="Y3" s="16">
        <v>87</v>
      </c>
      <c r="Z3" s="16" t="str">
        <f>_xlfn.XLOOKUP(Y3, Auction_Log[Player ID], Auction_Log[Player Name], " ")</f>
        <v>Philip Freeman</v>
      </c>
      <c r="AA3" s="16" t="str">
        <f>_xlfn.XLOOKUP(Y3, Auction_Log[Player ID], Auction_Log[Category], " ")</f>
        <v>C</v>
      </c>
      <c r="AB3" s="16">
        <f>_xlfn.XLOOKUP(Y3, Auction_Log[Player ID], Auction_Log[Price], " ")</f>
        <v>15</v>
      </c>
      <c r="AC3" s="16" t="str" cm="1">
        <f t="array" ref="AC3">_xlfn.XLOOKUP(Y3, Player_List[[#All],[ID]], Player_List[[#All],[Role]], " ")</f>
        <v>Bowler</v>
      </c>
      <c r="AD3" s="15" t="str">
        <f t="shared" ref="AD3:AD16" si="3">IF(AB3=MAX($AB$2:$AB$16),"C"," ")</f>
        <v xml:space="preserve"> </v>
      </c>
    </row>
    <row r="4" spans="1:30">
      <c r="A4" s="16">
        <v>143</v>
      </c>
      <c r="B4" s="16" t="str">
        <f>_xlfn.XLOOKUP(A4, Auction_Log[Player ID], Auction_Log[Player Name], " ")</f>
        <v>Alex Neal</v>
      </c>
      <c r="C4" s="16" t="str">
        <f>_xlfn.XLOOKUP(A4, Auction_Log[Player ID], Auction_Log[Category], " ")</f>
        <v>D</v>
      </c>
      <c r="D4" s="16">
        <f>_xlfn.XLOOKUP(A4, Auction_Log[Player ID], Auction_Log[Price], " ")</f>
        <v>5</v>
      </c>
      <c r="E4" s="16" t="str" cm="1">
        <f t="array" ref="E4">_xlfn.XLOOKUP(A4, Player_List[[#All],[ID]], Player_List[[#All],[Role]], " ")</f>
        <v>Batsman</v>
      </c>
      <c r="F4" s="15" t="str">
        <f t="shared" si="0"/>
        <v xml:space="preserve"> </v>
      </c>
      <c r="G4" s="21"/>
      <c r="I4" s="16">
        <v>36</v>
      </c>
      <c r="J4" s="16" t="str">
        <f>_xlfn.XLOOKUP(I4, Auction_Log[Player ID], Auction_Log[Player Name], " ")</f>
        <v>Larry Cooper</v>
      </c>
      <c r="K4" s="16" t="str">
        <f>_xlfn.XLOOKUP(I4, Auction_Log[Player ID], Auction_Log[Category], " ")</f>
        <v>A</v>
      </c>
      <c r="L4" s="16">
        <f>_xlfn.XLOOKUP(I4, Auction_Log[Player ID], Auction_Log[Price], " ")</f>
        <v>30</v>
      </c>
      <c r="M4" s="16" t="str" cm="1">
        <f t="array" ref="M4">_xlfn.XLOOKUP(I4, Player_List[[#All],[ID]], Player_List[[#All],[Role]], " ")</f>
        <v>Batsman</v>
      </c>
      <c r="N4" s="15" t="str">
        <f t="shared" si="1"/>
        <v xml:space="preserve"> </v>
      </c>
      <c r="O4" s="21"/>
      <c r="Q4" s="16">
        <v>118</v>
      </c>
      <c r="R4" s="16" t="str">
        <f>_xlfn.XLOOKUP(Q4, Auction_Log[Player ID], Auction_Log[Player Name], " ")</f>
        <v>Victor Matthews</v>
      </c>
      <c r="S4" s="16" t="str">
        <f>_xlfn.XLOOKUP(Q4, Auction_Log[Player ID], Auction_Log[Category], " ")</f>
        <v>C</v>
      </c>
      <c r="T4" s="16">
        <f>_xlfn.XLOOKUP(Q4, Auction_Log[Player ID], Auction_Log[Price], " ")</f>
        <v>5</v>
      </c>
      <c r="U4" s="16" t="str" cm="1">
        <f t="array" ref="U4">_xlfn.XLOOKUP(Q4, Player_List[[#All],[ID]], Player_List[[#All],[Role]], " ")</f>
        <v>Batsman</v>
      </c>
      <c r="V4" s="15" t="str">
        <f t="shared" si="2"/>
        <v xml:space="preserve"> </v>
      </c>
      <c r="W4" s="21"/>
      <c r="Y4" s="16">
        <v>61</v>
      </c>
      <c r="Z4" s="16" t="str">
        <f>_xlfn.XLOOKUP(Y4, Auction_Log[Player ID], Auction_Log[Player Name], " ")</f>
        <v>Arthur Patterson</v>
      </c>
      <c r="AA4" s="16" t="str">
        <f>_xlfn.XLOOKUP(Y4, Auction_Log[Player ID], Auction_Log[Category], " ")</f>
        <v>B</v>
      </c>
      <c r="AB4" s="16">
        <f>_xlfn.XLOOKUP(Y4, Auction_Log[Player ID], Auction_Log[Price], " ")</f>
        <v>15</v>
      </c>
      <c r="AC4" s="16" t="str" cm="1">
        <f t="array" ref="AC4">_xlfn.XLOOKUP(Y4, Player_List[[#All],[ID]], Player_List[[#All],[Role]], " ")</f>
        <v>Bowler</v>
      </c>
      <c r="AD4" s="15" t="str">
        <f t="shared" si="3"/>
        <v xml:space="preserve"> </v>
      </c>
    </row>
    <row r="5" spans="1:30">
      <c r="A5" s="16">
        <v>68</v>
      </c>
      <c r="B5" s="16" t="str">
        <f>_xlfn.XLOOKUP(A5, Auction_Log[Player ID], Auction_Log[Player Name], " ")</f>
        <v>Jordan Gonzales</v>
      </c>
      <c r="C5" s="16" t="str">
        <f>_xlfn.XLOOKUP(A5, Auction_Log[Player ID], Auction_Log[Category], " ")</f>
        <v>B</v>
      </c>
      <c r="D5" s="16">
        <f>_xlfn.XLOOKUP(A5, Auction_Log[Player ID], Auction_Log[Price], " ")</f>
        <v>10</v>
      </c>
      <c r="E5" s="16" t="str" cm="1">
        <f t="array" ref="E5">_xlfn.XLOOKUP(A5, Player_List[[#All],[ID]], Player_List[[#All],[Role]], " ")</f>
        <v>Batsman</v>
      </c>
      <c r="F5" s="15" t="str">
        <f t="shared" si="0"/>
        <v xml:space="preserve"> </v>
      </c>
      <c r="G5" s="21"/>
      <c r="I5" s="16">
        <v>34</v>
      </c>
      <c r="J5" s="16" t="str">
        <f>_xlfn.XLOOKUP(I5, Auction_Log[Player ID], Auction_Log[Player Name], " ")</f>
        <v>Stephen Bailey</v>
      </c>
      <c r="K5" s="16" t="str">
        <f>_xlfn.XLOOKUP(I5, Auction_Log[Player ID], Auction_Log[Category], " ")</f>
        <v>A</v>
      </c>
      <c r="L5" s="16">
        <f>_xlfn.XLOOKUP(I5, Auction_Log[Player ID], Auction_Log[Price], " ")</f>
        <v>25</v>
      </c>
      <c r="M5" s="16" t="str" cm="1">
        <f t="array" ref="M5">_xlfn.XLOOKUP(I5, Player_List[[#All],[ID]], Player_List[[#All],[Role]], " ")</f>
        <v>Bowler</v>
      </c>
      <c r="N5" s="15" t="str">
        <f t="shared" si="1"/>
        <v xml:space="preserve"> </v>
      </c>
      <c r="O5" s="21"/>
      <c r="Q5" s="16">
        <v>67</v>
      </c>
      <c r="R5" s="16" t="str">
        <f>_xlfn.XLOOKUP(Q5, Auction_Log[Player ID], Auction_Log[Player Name], " ")</f>
        <v>Joe Foster</v>
      </c>
      <c r="S5" s="16" t="str">
        <f>_xlfn.XLOOKUP(Q5, Auction_Log[Player ID], Auction_Log[Category], " ")</f>
        <v>B</v>
      </c>
      <c r="T5" s="16">
        <f>_xlfn.XLOOKUP(Q5, Auction_Log[Player ID], Auction_Log[Price], " ")</f>
        <v>30</v>
      </c>
      <c r="U5" s="16" t="str" cm="1">
        <f t="array" ref="U5">_xlfn.XLOOKUP(Q5, Player_List[[#All],[ID]], Player_List[[#All],[Role]], " ")</f>
        <v>Wicketkeeper</v>
      </c>
      <c r="V5" s="15" t="str">
        <f t="shared" si="2"/>
        <v xml:space="preserve"> </v>
      </c>
      <c r="W5" s="21"/>
      <c r="Y5" s="16">
        <v>84</v>
      </c>
      <c r="Z5" s="16" t="str">
        <f>_xlfn.XLOOKUP(Y5, Auction_Log[Player ID], Auction_Log[Player Name], " ")</f>
        <v>Noah Chapman</v>
      </c>
      <c r="AA5" s="16" t="str">
        <f>_xlfn.XLOOKUP(Y5, Auction_Log[Player ID], Auction_Log[Category], " ")</f>
        <v>C</v>
      </c>
      <c r="AB5" s="16">
        <f>_xlfn.XLOOKUP(Y5, Auction_Log[Player ID], Auction_Log[Price], " ")</f>
        <v>10</v>
      </c>
      <c r="AC5" s="16" t="str" cm="1">
        <f t="array" ref="AC5">_xlfn.XLOOKUP(Y5, Player_List[[#All],[ID]], Player_List[[#All],[Role]], " ")</f>
        <v>Batsman</v>
      </c>
      <c r="AD5" s="15" t="str">
        <f t="shared" si="3"/>
        <v xml:space="preserve"> </v>
      </c>
    </row>
    <row r="6" spans="1:30">
      <c r="A6" s="16">
        <v>76</v>
      </c>
      <c r="B6" s="16" t="str">
        <f>_xlfn.XLOOKUP(A6, Auction_Log[Player ID], Auction_Log[Player Name], " ")</f>
        <v>Carl Ford</v>
      </c>
      <c r="C6" s="16" t="str">
        <f>_xlfn.XLOOKUP(A6, Auction_Log[Player ID], Auction_Log[Category], " ")</f>
        <v>B</v>
      </c>
      <c r="D6" s="16">
        <f>_xlfn.XLOOKUP(A6, Auction_Log[Player ID], Auction_Log[Price], " ")</f>
        <v>15</v>
      </c>
      <c r="E6" s="16" t="str" cm="1">
        <f t="array" ref="E6">_xlfn.XLOOKUP(A6, Player_List[[#All],[ID]], Player_List[[#All],[Role]], " ")</f>
        <v>Wicketkeeper</v>
      </c>
      <c r="F6" s="15" t="str">
        <f t="shared" si="0"/>
        <v xml:space="preserve"> </v>
      </c>
      <c r="G6" s="21"/>
      <c r="I6" s="16">
        <v>5</v>
      </c>
      <c r="J6" s="16" t="str">
        <f>_xlfn.XLOOKUP(I6, Auction_Log[Player ID], Auction_Log[Player Name], " ")</f>
        <v>David Clark</v>
      </c>
      <c r="K6" s="16" t="str">
        <f>_xlfn.XLOOKUP(I6, Auction_Log[Player ID], Auction_Log[Category], " ")</f>
        <v>A</v>
      </c>
      <c r="L6" s="16">
        <f>_xlfn.XLOOKUP(I6, Auction_Log[Player ID], Auction_Log[Price], " ")</f>
        <v>20</v>
      </c>
      <c r="M6" s="16" t="str" cm="1">
        <f t="array" ref="M6">_xlfn.XLOOKUP(I6, Player_List[[#All],[ID]], Player_List[[#All],[Role]], " ")</f>
        <v>Wicketkeeper</v>
      </c>
      <c r="N6" s="15" t="str">
        <f t="shared" si="1"/>
        <v xml:space="preserve"> </v>
      </c>
      <c r="O6" s="21"/>
      <c r="Q6" s="16">
        <v>138</v>
      </c>
      <c r="R6" s="16" t="str">
        <f>_xlfn.XLOOKUP(Q6, Auction_Log[Player ID], Auction_Log[Player Name], " ")</f>
        <v>Andre Holt</v>
      </c>
      <c r="S6" s="16" t="str">
        <f>_xlfn.XLOOKUP(Q6, Auction_Log[Player ID], Auction_Log[Category], " ")</f>
        <v>D</v>
      </c>
      <c r="T6" s="16">
        <f>_xlfn.XLOOKUP(Q6, Auction_Log[Player ID], Auction_Log[Price], " ")</f>
        <v>5</v>
      </c>
      <c r="U6" s="16" t="str" cm="1">
        <f t="array" ref="U6">_xlfn.XLOOKUP(Q6, Player_List[[#All],[ID]], Player_List[[#All],[Role]], " ")</f>
        <v>Batsman</v>
      </c>
      <c r="V6" s="15" t="str">
        <f t="shared" si="2"/>
        <v xml:space="preserve"> </v>
      </c>
      <c r="W6" s="21"/>
      <c r="Y6" s="16">
        <v>45</v>
      </c>
      <c r="Z6" s="16" t="str">
        <f>_xlfn.XLOOKUP(Y6, Auction_Log[Player ID], Auction_Log[Player Name], " ")</f>
        <v>Raymond James</v>
      </c>
      <c r="AA6" s="16" t="str">
        <f>_xlfn.XLOOKUP(Y6, Auction_Log[Player ID], Auction_Log[Category], " ")</f>
        <v>B</v>
      </c>
      <c r="AB6" s="16">
        <f>_xlfn.XLOOKUP(Y6, Auction_Log[Player ID], Auction_Log[Price], " ")</f>
        <v>10</v>
      </c>
      <c r="AC6" s="16" t="str" cm="1">
        <f t="array" ref="AC6">_xlfn.XLOOKUP(Y6, Player_List[[#All],[ID]], Player_List[[#All],[Role]], " ")</f>
        <v>Batsman</v>
      </c>
      <c r="AD6" s="15" t="str">
        <f t="shared" si="3"/>
        <v xml:space="preserve"> </v>
      </c>
    </row>
    <row r="7" spans="1:30">
      <c r="A7" s="16">
        <v>93</v>
      </c>
      <c r="B7" s="16" t="str">
        <f>_xlfn.XLOOKUP(A7, Auction_Log[Player ID], Auction_Log[Player Name], " ")</f>
        <v>Russell Johnston</v>
      </c>
      <c r="C7" s="16" t="str">
        <f>_xlfn.XLOOKUP(A7, Auction_Log[Player ID], Auction_Log[Category], " ")</f>
        <v>C</v>
      </c>
      <c r="D7" s="16">
        <f>_xlfn.XLOOKUP(A7, Auction_Log[Player ID], Auction_Log[Price], " ")</f>
        <v>5</v>
      </c>
      <c r="E7" s="16" t="str" cm="1">
        <f t="array" ref="E7">_xlfn.XLOOKUP(A7, Player_List[[#All],[ID]], Player_List[[#All],[Role]], " ")</f>
        <v>Bowler</v>
      </c>
      <c r="F7" s="15" t="str">
        <f t="shared" si="0"/>
        <v xml:space="preserve"> </v>
      </c>
      <c r="G7" s="21"/>
      <c r="I7" s="16">
        <v>48</v>
      </c>
      <c r="J7" s="16" t="str">
        <f>_xlfn.XLOOKUP(I7, Auction_Log[Player ID], Auction_Log[Player Name], " ")</f>
        <v>Dennis Kelly</v>
      </c>
      <c r="K7" s="16" t="str">
        <f>_xlfn.XLOOKUP(I7, Auction_Log[Player ID], Auction_Log[Category], " ")</f>
        <v>B</v>
      </c>
      <c r="L7" s="16">
        <f>_xlfn.XLOOKUP(I7, Auction_Log[Player ID], Auction_Log[Price], " ")</f>
        <v>10</v>
      </c>
      <c r="M7" s="16" t="str" cm="1">
        <f t="array" ref="M7">_xlfn.XLOOKUP(I7, Player_List[[#All],[ID]], Player_List[[#All],[Role]], " ")</f>
        <v>Bowler</v>
      </c>
      <c r="N7" s="15" t="str">
        <f t="shared" si="1"/>
        <v xml:space="preserve"> </v>
      </c>
      <c r="O7" s="21"/>
      <c r="Q7" s="16">
        <v>54</v>
      </c>
      <c r="R7" s="16" t="str">
        <f>_xlfn.XLOOKUP(Q7, Auction_Log[Player ID], Auction_Log[Player Name], " ")</f>
        <v>Peter Ross</v>
      </c>
      <c r="S7" s="16" t="str">
        <f>_xlfn.XLOOKUP(Q7, Auction_Log[Player ID], Auction_Log[Category], " ")</f>
        <v>B</v>
      </c>
      <c r="T7" s="16">
        <f>_xlfn.XLOOKUP(Q7, Auction_Log[Player ID], Auction_Log[Price], " ")</f>
        <v>10</v>
      </c>
      <c r="U7" s="16" t="str" cm="1">
        <f t="array" ref="U7">_xlfn.XLOOKUP(Q7, Player_List[[#All],[ID]], Player_List[[#All],[Role]], " ")</f>
        <v>Bowler</v>
      </c>
      <c r="V7" s="15" t="str">
        <f t="shared" si="2"/>
        <v xml:space="preserve"> </v>
      </c>
      <c r="W7" s="21"/>
      <c r="Y7" s="16">
        <v>63</v>
      </c>
      <c r="Z7" s="16" t="str">
        <f>_xlfn.XLOOKUP(Y7, Auction_Log[Player ID], Auction_Log[Player Name], " ")</f>
        <v>Lawrence Flores</v>
      </c>
      <c r="AA7" s="16" t="str">
        <f>_xlfn.XLOOKUP(Y7, Auction_Log[Player ID], Auction_Log[Category], " ")</f>
        <v>B</v>
      </c>
      <c r="AB7" s="16">
        <f>_xlfn.XLOOKUP(Y7, Auction_Log[Player ID], Auction_Log[Price], " ")</f>
        <v>20</v>
      </c>
      <c r="AC7" s="16" t="str" cm="1">
        <f t="array" ref="AC7">_xlfn.XLOOKUP(Y7, Player_List[[#All],[ID]], Player_List[[#All],[Role]], " ")</f>
        <v>Batsman</v>
      </c>
      <c r="AD7" s="15" t="str">
        <f t="shared" si="3"/>
        <v xml:space="preserve"> </v>
      </c>
    </row>
    <row r="8" spans="1:30">
      <c r="A8" s="16">
        <v>19</v>
      </c>
      <c r="B8" s="16" t="str">
        <f>_xlfn.XLOOKUP(A8, Auction_Log[Player ID], Auction_Log[Player Name], " ")</f>
        <v>Joshua Mitchell</v>
      </c>
      <c r="C8" s="16" t="str">
        <f>_xlfn.XLOOKUP(A8, Auction_Log[Player ID], Auction_Log[Category], " ")</f>
        <v>A</v>
      </c>
      <c r="D8" s="16">
        <f>_xlfn.XLOOKUP(A8, Auction_Log[Player ID], Auction_Log[Price], " ")</f>
        <v>25</v>
      </c>
      <c r="E8" s="16" t="str" cm="1">
        <f t="array" ref="E8">_xlfn.XLOOKUP(A8, Player_List[[#All],[ID]], Player_List[[#All],[Role]], " ")</f>
        <v>Wicketkeeper</v>
      </c>
      <c r="F8" s="15" t="str">
        <f t="shared" si="0"/>
        <v xml:space="preserve"> </v>
      </c>
      <c r="G8" s="21"/>
      <c r="I8" s="16">
        <v>128</v>
      </c>
      <c r="J8" s="16" t="str">
        <f>_xlfn.XLOOKUP(I8, Auction_Log[Player ID], Auction_Log[Player Name], " ")</f>
        <v>Wesley Hamilton</v>
      </c>
      <c r="K8" s="16" t="str">
        <f>_xlfn.XLOOKUP(I8, Auction_Log[Player ID], Auction_Log[Category], " ")</f>
        <v>D</v>
      </c>
      <c r="L8" s="16">
        <f>_xlfn.XLOOKUP(I8, Auction_Log[Player ID], Auction_Log[Price], " ")</f>
        <v>10</v>
      </c>
      <c r="M8" s="16" t="str" cm="1">
        <f t="array" ref="M8">_xlfn.XLOOKUP(I8, Player_List[[#All],[ID]], Player_List[[#All],[Role]], " ")</f>
        <v>Batsman</v>
      </c>
      <c r="N8" s="15" t="str">
        <f t="shared" si="1"/>
        <v xml:space="preserve"> </v>
      </c>
      <c r="O8" s="21"/>
      <c r="Q8" s="16">
        <v>117</v>
      </c>
      <c r="R8" s="16" t="str">
        <f>_xlfn.XLOOKUP(Q8, Auction_Log[Player ID], Auction_Log[Player Name], " ")</f>
        <v>Tony Berry</v>
      </c>
      <c r="S8" s="16" t="str">
        <f>_xlfn.XLOOKUP(Q8, Auction_Log[Player ID], Auction_Log[Category], " ")</f>
        <v>C</v>
      </c>
      <c r="T8" s="16">
        <f>_xlfn.XLOOKUP(Q8, Auction_Log[Player ID], Auction_Log[Price], " ")</f>
        <v>10</v>
      </c>
      <c r="U8" s="16" t="str" cm="1">
        <f t="array" ref="U8">_xlfn.XLOOKUP(Q8, Player_List[[#All],[ID]], Player_List[[#All],[Role]], " ")</f>
        <v>Batsman</v>
      </c>
      <c r="V8" s="15" t="str">
        <f t="shared" si="2"/>
        <v xml:space="preserve"> </v>
      </c>
      <c r="W8" s="21"/>
      <c r="Y8" s="16">
        <v>98</v>
      </c>
      <c r="Z8" s="16" t="str">
        <f>_xlfn.XLOOKUP(Y8, Auction_Log[Player ID], Auction_Log[Player Name], " ")</f>
        <v>Curtis Lane</v>
      </c>
      <c r="AA8" s="16" t="str">
        <f>_xlfn.XLOOKUP(Y8, Auction_Log[Player ID], Auction_Log[Category], " ")</f>
        <v>C</v>
      </c>
      <c r="AB8" s="16">
        <f>_xlfn.XLOOKUP(Y8, Auction_Log[Player ID], Auction_Log[Price], " ")</f>
        <v>5</v>
      </c>
      <c r="AC8" s="16" t="str" cm="1">
        <f t="array" ref="AC8">_xlfn.XLOOKUP(Y8, Player_List[[#All],[ID]], Player_List[[#All],[Role]], " ")</f>
        <v>Batsman</v>
      </c>
      <c r="AD8" s="15" t="str">
        <f t="shared" si="3"/>
        <v xml:space="preserve"> </v>
      </c>
    </row>
    <row r="9" spans="1:30">
      <c r="A9" s="16">
        <v>10</v>
      </c>
      <c r="B9" s="16" t="str">
        <f>_xlfn.XLOOKUP(A9, Auction_Log[Player ID], Auction_Log[Player Name], " ")</f>
        <v>Christopher Wright</v>
      </c>
      <c r="C9" s="16" t="str">
        <f>_xlfn.XLOOKUP(A9, Auction_Log[Player ID], Auction_Log[Category], " ")</f>
        <v>A</v>
      </c>
      <c r="D9" s="16">
        <f>_xlfn.XLOOKUP(A9, Auction_Log[Player ID], Auction_Log[Price], " ")</f>
        <v>40</v>
      </c>
      <c r="E9" s="16" t="str" cm="1">
        <f t="array" ref="E9">_xlfn.XLOOKUP(A9, Player_List[[#All],[ID]], Player_List[[#All],[Role]], " ")</f>
        <v>Batsman</v>
      </c>
      <c r="F9" s="15" t="str">
        <f t="shared" si="0"/>
        <v>C</v>
      </c>
      <c r="G9" s="21"/>
      <c r="I9" s="16">
        <v>23</v>
      </c>
      <c r="J9" s="16" t="str">
        <f>_xlfn.XLOOKUP(I9, Auction_Log[Player ID], Auction_Log[Player Name], " ")</f>
        <v>George Evans</v>
      </c>
      <c r="K9" s="16" t="str">
        <f>_xlfn.XLOOKUP(I9, Auction_Log[Player ID], Auction_Log[Category], " ")</f>
        <v>A</v>
      </c>
      <c r="L9" s="16">
        <f>_xlfn.XLOOKUP(I9, Auction_Log[Player ID], Auction_Log[Price], " ")</f>
        <v>45</v>
      </c>
      <c r="M9" s="16" t="str" cm="1">
        <f t="array" ref="M9">_xlfn.XLOOKUP(I9, Player_List[[#All],[ID]], Player_List[[#All],[Role]], " ")</f>
        <v>Batsman</v>
      </c>
      <c r="N9" s="15" t="str">
        <f t="shared" si="1"/>
        <v>C</v>
      </c>
      <c r="O9" s="21"/>
      <c r="Q9" s="16">
        <v>132</v>
      </c>
      <c r="R9" s="16" t="str">
        <f>_xlfn.XLOOKUP(Q9, Auction_Log[Player ID], Auction_Log[Player Name], " ")</f>
        <v>Randall Rice</v>
      </c>
      <c r="S9" s="16" t="str">
        <f>_xlfn.XLOOKUP(Q9, Auction_Log[Player ID], Auction_Log[Category], " ")</f>
        <v>D</v>
      </c>
      <c r="T9" s="16">
        <f>_xlfn.XLOOKUP(Q9, Auction_Log[Player ID], Auction_Log[Price], " ")</f>
        <v>5</v>
      </c>
      <c r="U9" s="16" t="str" cm="1">
        <f t="array" ref="U9">_xlfn.XLOOKUP(Q9, Player_List[[#All],[ID]], Player_List[[#All],[Role]], " ")</f>
        <v>Batsman</v>
      </c>
      <c r="V9" s="15" t="str">
        <f t="shared" si="2"/>
        <v xml:space="preserve"> </v>
      </c>
      <c r="W9" s="21"/>
      <c r="Y9" s="16">
        <v>29</v>
      </c>
      <c r="Z9" s="16" t="str">
        <f>_xlfn.XLOOKUP(Y9, Auction_Log[Player ID], Auction_Log[Player Name], " ")</f>
        <v>Ryan Reed</v>
      </c>
      <c r="AA9" s="16" t="str">
        <f>_xlfn.XLOOKUP(Y9, Auction_Log[Player ID], Auction_Log[Category], " ")</f>
        <v>A</v>
      </c>
      <c r="AB9" s="16">
        <f>_xlfn.XLOOKUP(Y9, Auction_Log[Player ID], Auction_Log[Price], " ")</f>
        <v>25</v>
      </c>
      <c r="AC9" s="16" t="str" cm="1">
        <f t="array" ref="AC9">_xlfn.XLOOKUP(Y9, Player_List[[#All],[ID]], Player_List[[#All],[Role]], " ")</f>
        <v>Bowler</v>
      </c>
      <c r="AD9" s="15" t="str">
        <f t="shared" si="3"/>
        <v xml:space="preserve"> </v>
      </c>
    </row>
    <row r="10" spans="1:30">
      <c r="A10" s="16">
        <v>1</v>
      </c>
      <c r="B10" s="16" t="str">
        <f>_xlfn.XLOOKUP(A10, Auction_Log[Player ID], Auction_Log[Player Name], " ")</f>
        <v>James Morgan</v>
      </c>
      <c r="C10" s="16" t="str">
        <f>_xlfn.XLOOKUP(A10, Auction_Log[Player ID], Auction_Log[Category], " ")</f>
        <v>A</v>
      </c>
      <c r="D10" s="16">
        <f>_xlfn.XLOOKUP(A10, Auction_Log[Player ID], Auction_Log[Price], " ")</f>
        <v>20</v>
      </c>
      <c r="E10" s="16" t="str" cm="1">
        <f t="array" ref="E10">_xlfn.XLOOKUP(A10, Player_List[[#All],[ID]], Player_List[[#All],[Role]], " ")</f>
        <v>Bowler</v>
      </c>
      <c r="F10" s="15" t="str">
        <f t="shared" si="0"/>
        <v xml:space="preserve"> </v>
      </c>
      <c r="G10" s="21"/>
      <c r="I10" s="16">
        <v>88</v>
      </c>
      <c r="J10" s="16" t="str">
        <f>_xlfn.XLOOKUP(I10, Auction_Log[Player ID], Auction_Log[Player Name], " ")</f>
        <v>Jesse Daniels</v>
      </c>
      <c r="K10" s="16" t="str">
        <f>_xlfn.XLOOKUP(I10, Auction_Log[Player ID], Auction_Log[Category], " ")</f>
        <v>C</v>
      </c>
      <c r="L10" s="16">
        <f>_xlfn.XLOOKUP(I10, Auction_Log[Player ID], Auction_Log[Price], " ")</f>
        <v>5</v>
      </c>
      <c r="M10" s="16" t="str" cm="1">
        <f t="array" ref="M10">_xlfn.XLOOKUP(I10, Player_List[[#All],[ID]], Player_List[[#All],[Role]], " ")</f>
        <v>Bowler</v>
      </c>
      <c r="N10" s="15" t="str">
        <f t="shared" si="1"/>
        <v xml:space="preserve"> </v>
      </c>
      <c r="O10" s="21"/>
      <c r="Q10" s="16">
        <v>21</v>
      </c>
      <c r="R10" s="16" t="str">
        <f>_xlfn.XLOOKUP(Q10, Auction_Log[Player ID], Auction_Log[Player Name], " ")</f>
        <v>Kevin Phillips</v>
      </c>
      <c r="S10" s="16" t="str">
        <f>_xlfn.XLOOKUP(Q10, Auction_Log[Player ID], Auction_Log[Category], " ")</f>
        <v>A</v>
      </c>
      <c r="T10" s="16">
        <f>_xlfn.XLOOKUP(Q10, Auction_Log[Player ID], Auction_Log[Price], " ")</f>
        <v>35</v>
      </c>
      <c r="U10" s="16" t="str" cm="1">
        <f t="array" ref="U10">_xlfn.XLOOKUP(Q10, Player_List[[#All],[ID]], Player_List[[#All],[Role]], " ")</f>
        <v>Bowler</v>
      </c>
      <c r="V10" s="15" t="str">
        <f t="shared" si="2"/>
        <v>C</v>
      </c>
      <c r="W10" s="21"/>
      <c r="Y10" s="16">
        <v>2</v>
      </c>
      <c r="Z10" s="16" t="str">
        <f>_xlfn.XLOOKUP(Y10, Auction_Log[Player ID], Auction_Log[Player Name], " ")</f>
        <v>Michael Thompson</v>
      </c>
      <c r="AA10" s="16" t="str">
        <f>_xlfn.XLOOKUP(Y10, Auction_Log[Player ID], Auction_Log[Category], " ")</f>
        <v>A</v>
      </c>
      <c r="AB10" s="16">
        <f>_xlfn.XLOOKUP(Y10, Auction_Log[Player ID], Auction_Log[Price], " ")</f>
        <v>15</v>
      </c>
      <c r="AC10" s="16" t="str" cm="1">
        <f t="array" ref="AC10">_xlfn.XLOOKUP(Y10, Player_List[[#All],[ID]], Player_List[[#All],[Role]], " ")</f>
        <v>Bowler</v>
      </c>
      <c r="AD10" s="15" t="str">
        <f t="shared" si="3"/>
        <v xml:space="preserve"> </v>
      </c>
    </row>
    <row r="11" spans="1:30">
      <c r="A11" s="16">
        <v>119</v>
      </c>
      <c r="B11" s="16" t="str">
        <f>_xlfn.XLOOKUP(A11, Auction_Log[Player ID], Auction_Log[Player Name], " ")</f>
        <v>Allen Johnston</v>
      </c>
      <c r="C11" s="16" t="str">
        <f>_xlfn.XLOOKUP(A11, Auction_Log[Player ID], Auction_Log[Category], " ")</f>
        <v>C</v>
      </c>
      <c r="D11" s="16">
        <f>_xlfn.XLOOKUP(A11, Auction_Log[Player ID], Auction_Log[Price], " ")</f>
        <v>5</v>
      </c>
      <c r="E11" s="16" t="str" cm="1">
        <f t="array" ref="E11">_xlfn.XLOOKUP(A11, Player_List[[#All],[ID]], Player_List[[#All],[Role]], " ")</f>
        <v>Batsman</v>
      </c>
      <c r="F11" s="15" t="str">
        <f t="shared" si="0"/>
        <v xml:space="preserve"> </v>
      </c>
      <c r="G11" s="21"/>
      <c r="I11" s="16">
        <v>99</v>
      </c>
      <c r="J11" s="16" t="str">
        <f>_xlfn.XLOOKUP(I11, Auction_Log[Player ID], Auction_Log[Player Name], " ")</f>
        <v>Wayne Barrett</v>
      </c>
      <c r="K11" s="16" t="str">
        <f>_xlfn.XLOOKUP(I11, Auction_Log[Player ID], Auction_Log[Category], " ")</f>
        <v>C</v>
      </c>
      <c r="L11" s="16">
        <f>_xlfn.XLOOKUP(I11, Auction_Log[Player ID], Auction_Log[Price], " ")</f>
        <v>5</v>
      </c>
      <c r="M11" s="16" t="str" cm="1">
        <f t="array" ref="M11">_xlfn.XLOOKUP(I11, Player_List[[#All],[ID]], Player_List[[#All],[Role]], " ")</f>
        <v>Batsman</v>
      </c>
      <c r="N11" s="15" t="str">
        <f t="shared" si="1"/>
        <v xml:space="preserve"> </v>
      </c>
      <c r="O11" s="21"/>
      <c r="Q11" s="16">
        <v>75</v>
      </c>
      <c r="R11" s="16" t="str">
        <f>_xlfn.XLOOKUP(Q11, Auction_Log[Player ID], Auction_Log[Player Name], " ")</f>
        <v>Roger Myers</v>
      </c>
      <c r="S11" s="16" t="str">
        <f>_xlfn.XLOOKUP(Q11, Auction_Log[Player ID], Auction_Log[Category], " ")</f>
        <v>B</v>
      </c>
      <c r="T11" s="16">
        <f>_xlfn.XLOOKUP(Q11, Auction_Log[Player ID], Auction_Log[Price], " ")</f>
        <v>20</v>
      </c>
      <c r="U11" s="16" t="str" cm="1">
        <f t="array" ref="U11">_xlfn.XLOOKUP(Q11, Player_List[[#All],[ID]], Player_List[[#All],[Role]], " ")</f>
        <v>Bowler</v>
      </c>
      <c r="V11" s="15" t="str">
        <f t="shared" si="2"/>
        <v xml:space="preserve"> </v>
      </c>
      <c r="W11" s="21"/>
      <c r="Y11" s="16">
        <v>37</v>
      </c>
      <c r="Z11" s="16" t="str">
        <f>_xlfn.XLOOKUP(Y11, Auction_Log[Player ID], Auction_Log[Player Name], " ")</f>
        <v>Justin Richardson</v>
      </c>
      <c r="AA11" s="16" t="str">
        <f>_xlfn.XLOOKUP(Y11, Auction_Log[Player ID], Auction_Log[Category], " ")</f>
        <v>A</v>
      </c>
      <c r="AB11" s="16">
        <f>_xlfn.XLOOKUP(Y11, Auction_Log[Player ID], Auction_Log[Price], " ")</f>
        <v>20</v>
      </c>
      <c r="AC11" s="16" t="str" cm="1">
        <f t="array" ref="AC11">_xlfn.XLOOKUP(Y11, Player_List[[#All],[ID]], Player_List[[#All],[Role]], " ")</f>
        <v>Wicketkeeper</v>
      </c>
      <c r="AD11" s="15" t="str">
        <f t="shared" si="3"/>
        <v xml:space="preserve"> </v>
      </c>
    </row>
    <row r="12" spans="1:30">
      <c r="A12" s="16">
        <v>43</v>
      </c>
      <c r="B12" s="16" t="str">
        <f>_xlfn.XLOOKUP(A12, Auction_Log[Player ID], Auction_Log[Player Name], " ")</f>
        <v>Frank Gray</v>
      </c>
      <c r="C12" s="16" t="str">
        <f>_xlfn.XLOOKUP(A12, Auction_Log[Player ID], Auction_Log[Category], " ")</f>
        <v>B</v>
      </c>
      <c r="D12" s="16">
        <f>_xlfn.XLOOKUP(A12, Auction_Log[Player ID], Auction_Log[Price], " ")</f>
        <v>15</v>
      </c>
      <c r="E12" s="16" t="str" cm="1">
        <f t="array" ref="E12">_xlfn.XLOOKUP(A12, Player_List[[#All],[ID]], Player_List[[#All],[Role]], " ")</f>
        <v>Bowler</v>
      </c>
      <c r="F12" s="15" t="str">
        <f t="shared" si="0"/>
        <v xml:space="preserve"> </v>
      </c>
      <c r="G12" s="21"/>
      <c r="I12" s="16">
        <v>82</v>
      </c>
      <c r="J12" s="16" t="str">
        <f>_xlfn.XLOOKUP(I12, Auction_Log[Player ID], Auction_Log[Player Name], " ")</f>
        <v>Walter Cole</v>
      </c>
      <c r="K12" s="16" t="str">
        <f>_xlfn.XLOOKUP(I12, Auction_Log[Player ID], Auction_Log[Category], " ")</f>
        <v>C</v>
      </c>
      <c r="L12" s="16">
        <f>_xlfn.XLOOKUP(I12, Auction_Log[Player ID], Auction_Log[Price], " ")</f>
        <v>5</v>
      </c>
      <c r="M12" s="16" t="str" cm="1">
        <f t="array" ref="M12">_xlfn.XLOOKUP(I12, Player_List[[#All],[ID]], Player_List[[#All],[Role]], " ")</f>
        <v>Bowler</v>
      </c>
      <c r="N12" s="15" t="str">
        <f t="shared" si="1"/>
        <v xml:space="preserve"> </v>
      </c>
      <c r="O12" s="21"/>
      <c r="Q12" s="16">
        <v>107</v>
      </c>
      <c r="R12" s="16" t="str">
        <f>_xlfn.XLOOKUP(Q12, Auction_Log[Player ID], Auction_Log[Player Name], " ")</f>
        <v>Leo Hicks</v>
      </c>
      <c r="S12" s="16" t="str">
        <f>_xlfn.XLOOKUP(Q12, Auction_Log[Player ID], Auction_Log[Category], " ")</f>
        <v>C</v>
      </c>
      <c r="T12" s="16">
        <f>_xlfn.XLOOKUP(Q12, Auction_Log[Player ID], Auction_Log[Price], " ")</f>
        <v>5</v>
      </c>
      <c r="U12" s="16" t="str" cm="1">
        <f t="array" ref="U12">_xlfn.XLOOKUP(Q12, Player_List[[#All],[ID]], Player_List[[#All],[Role]], " ")</f>
        <v>Bowler</v>
      </c>
      <c r="V12" s="15" t="str">
        <f t="shared" si="2"/>
        <v xml:space="preserve"> </v>
      </c>
      <c r="W12" s="21"/>
      <c r="Y12" s="16">
        <v>122</v>
      </c>
      <c r="Z12" s="16" t="str">
        <f>_xlfn.XLOOKUP(Y12, Auction_Log[Player ID], Auction_Log[Player Name], " ")</f>
        <v>Clarence Norton</v>
      </c>
      <c r="AA12" s="16" t="str">
        <f>_xlfn.XLOOKUP(Y12, Auction_Log[Player ID], Auction_Log[Category], " ")</f>
        <v>C</v>
      </c>
      <c r="AB12" s="16">
        <f>_xlfn.XLOOKUP(Y12, Auction_Log[Player ID], Auction_Log[Price], " ")</f>
        <v>10</v>
      </c>
      <c r="AC12" s="16" t="str" cm="1">
        <f t="array" ref="AC12">_xlfn.XLOOKUP(Y12, Player_List[[#All],[ID]], Player_List[[#All],[Role]], " ")</f>
        <v>Batsman</v>
      </c>
      <c r="AD12" s="15" t="str">
        <f t="shared" si="3"/>
        <v xml:space="preserve"> </v>
      </c>
    </row>
    <row r="13" spans="1:30">
      <c r="A13" s="16"/>
      <c r="B13" s="16" t="str">
        <f>_xlfn.XLOOKUP(A13, Auction_Log[Player ID], Auction_Log[Player Name], " ")</f>
        <v xml:space="preserve"> </v>
      </c>
      <c r="C13" s="16" t="str">
        <f>_xlfn.XLOOKUP(A13, Auction_Log[Player ID], Auction_Log[Category], " ")</f>
        <v xml:space="preserve"> </v>
      </c>
      <c r="D13" s="16" t="str">
        <f>_xlfn.XLOOKUP(A13, Auction_Log[Player ID], Auction_Log[Price], " ")</f>
        <v xml:space="preserve"> </v>
      </c>
      <c r="E13" s="16" t="str" cm="1">
        <f t="array" ref="E13">_xlfn.XLOOKUP(A13, Player_List[[#All],[ID]], Player_List[[#All],[Role]], " ")</f>
        <v xml:space="preserve"> </v>
      </c>
      <c r="F13" s="15" t="str">
        <f t="shared" si="0"/>
        <v xml:space="preserve"> </v>
      </c>
      <c r="G13" s="21"/>
      <c r="I13" s="16">
        <v>51</v>
      </c>
      <c r="J13" s="16" t="str">
        <f>_xlfn.XLOOKUP(I13, Auction_Log[Player ID], Auction_Log[Player Name], " ")</f>
        <v>Aaron Bennett</v>
      </c>
      <c r="K13" s="16" t="str">
        <f>_xlfn.XLOOKUP(I13, Auction_Log[Player ID], Auction_Log[Category], " ")</f>
        <v>B</v>
      </c>
      <c r="L13" s="16">
        <f>_xlfn.XLOOKUP(I13, Auction_Log[Player ID], Auction_Log[Price], " ")</f>
        <v>5</v>
      </c>
      <c r="M13" s="16" t="str" cm="1">
        <f t="array" ref="M13">_xlfn.XLOOKUP(I13, Player_List[[#All],[ID]], Player_List[[#All],[Role]], " ")</f>
        <v>Wicketkeeper</v>
      </c>
      <c r="N13" s="15" t="str">
        <f t="shared" si="1"/>
        <v xml:space="preserve"> </v>
      </c>
      <c r="O13" s="21"/>
      <c r="Q13" s="16">
        <v>4</v>
      </c>
      <c r="R13" s="16" t="str">
        <f>_xlfn.XLOOKUP(Q13, Auction_Log[Player ID], Auction_Log[Player Name], " ")</f>
        <v>William Martin</v>
      </c>
      <c r="S13" s="16" t="str">
        <f>_xlfn.XLOOKUP(Q13, Auction_Log[Player ID], Auction_Log[Category], " ")</f>
        <v>A</v>
      </c>
      <c r="T13" s="16">
        <f>_xlfn.XLOOKUP(Q13, Auction_Log[Player ID], Auction_Log[Price], " ")</f>
        <v>30</v>
      </c>
      <c r="U13" s="16" t="str" cm="1">
        <f t="array" ref="U13">_xlfn.XLOOKUP(Q13, Player_List[[#All],[ID]], Player_List[[#All],[Role]], " ")</f>
        <v>Batsman</v>
      </c>
      <c r="V13" s="15" t="str">
        <f t="shared" si="2"/>
        <v xml:space="preserve"> </v>
      </c>
      <c r="W13" s="21"/>
      <c r="Y13" s="16">
        <v>58</v>
      </c>
      <c r="Z13" s="16" t="str">
        <f>_xlfn.XLOOKUP(Y13, Auction_Log[Player ID], Auction_Log[Player Name], " ")</f>
        <v>Harold Perry</v>
      </c>
      <c r="AA13" s="16" t="str">
        <f>_xlfn.XLOOKUP(Y13, Auction_Log[Player ID], Auction_Log[Category], " ")</f>
        <v>B</v>
      </c>
      <c r="AB13" s="16">
        <f>_xlfn.XLOOKUP(Y13, Auction_Log[Player ID], Auction_Log[Price], " ")</f>
        <v>15</v>
      </c>
      <c r="AC13" s="16" t="str" cm="1">
        <f t="array" ref="AC13">_xlfn.XLOOKUP(Y13, Player_List[[#All],[ID]], Player_List[[#All],[Role]], " ")</f>
        <v>Bowler</v>
      </c>
      <c r="AD13" s="15" t="str">
        <f t="shared" si="3"/>
        <v xml:space="preserve"> </v>
      </c>
    </row>
    <row r="14" spans="1:30">
      <c r="A14" s="16"/>
      <c r="B14" s="16" t="str">
        <f>_xlfn.XLOOKUP(A14, Auction_Log[Player ID], Auction_Log[Player Name], " ")</f>
        <v xml:space="preserve"> </v>
      </c>
      <c r="C14" s="16" t="str">
        <f>_xlfn.XLOOKUP(A14, Auction_Log[Player ID], Auction_Log[Category], " ")</f>
        <v xml:space="preserve"> </v>
      </c>
      <c r="D14" s="16" t="str">
        <f>_xlfn.XLOOKUP(A14, Auction_Log[Player ID], Auction_Log[Price], " ")</f>
        <v xml:space="preserve"> </v>
      </c>
      <c r="E14" s="16" t="str" cm="1">
        <f t="array" ref="E14">_xlfn.XLOOKUP(A14, Player_List[[#All],[ID]], Player_List[[#All],[Role]], " ")</f>
        <v xml:space="preserve"> </v>
      </c>
      <c r="F14" s="15" t="str">
        <f t="shared" si="0"/>
        <v xml:space="preserve"> </v>
      </c>
      <c r="G14" s="21"/>
      <c r="I14" s="16"/>
      <c r="J14" s="16" t="str">
        <f>_xlfn.XLOOKUP(I14, Auction_Log[Player ID], Auction_Log[Player Name], " ")</f>
        <v xml:space="preserve"> </v>
      </c>
      <c r="K14" s="16" t="str">
        <f>_xlfn.XLOOKUP(I14, Auction_Log[Player ID], Auction_Log[Category], " ")</f>
        <v xml:space="preserve"> </v>
      </c>
      <c r="L14" s="16" t="str">
        <f>_xlfn.XLOOKUP(I14, Auction_Log[Player ID], Auction_Log[Price], " ")</f>
        <v xml:space="preserve"> </v>
      </c>
      <c r="M14" s="16" t="str" cm="1">
        <f t="array" ref="M14">_xlfn.XLOOKUP(I14, Player_List[[#All],[ID]], Player_List[[#All],[Role]], " ")</f>
        <v xml:space="preserve"> </v>
      </c>
      <c r="N14" s="15" t="str">
        <f t="shared" si="1"/>
        <v xml:space="preserve"> </v>
      </c>
      <c r="O14" s="21"/>
      <c r="Q14" s="16">
        <v>71</v>
      </c>
      <c r="R14" s="16" t="str">
        <f>_xlfn.XLOOKUP(Q14, Auction_Log[Player ID], Auction_Log[Player Name], " ")</f>
        <v>Albert Russell</v>
      </c>
      <c r="S14" s="16" t="str">
        <f>_xlfn.XLOOKUP(Q14, Auction_Log[Player ID], Auction_Log[Category], " ")</f>
        <v>B</v>
      </c>
      <c r="T14" s="16">
        <f>_xlfn.XLOOKUP(Q14, Auction_Log[Player ID], Auction_Log[Price], " ")</f>
        <v>5</v>
      </c>
      <c r="U14" s="16" t="str" cm="1">
        <f t="array" ref="U14">_xlfn.XLOOKUP(Q14, Player_List[[#All],[ID]], Player_List[[#All],[Role]], " ")</f>
        <v>Bowler</v>
      </c>
      <c r="V14" s="15" t="str">
        <f t="shared" si="2"/>
        <v xml:space="preserve"> </v>
      </c>
      <c r="W14" s="21"/>
      <c r="Y14" s="16"/>
      <c r="Z14" s="16" t="str">
        <f>_xlfn.XLOOKUP(Y14, Auction_Log[Player ID], Auction_Log[Player Name], " ")</f>
        <v xml:space="preserve"> </v>
      </c>
      <c r="AA14" s="16" t="str">
        <f>_xlfn.XLOOKUP(Y14, Auction_Log[Player ID], Auction_Log[Category], " ")</f>
        <v xml:space="preserve"> </v>
      </c>
      <c r="AB14" s="16" t="str">
        <f>_xlfn.XLOOKUP(Y14, Auction_Log[Player ID], Auction_Log[Price], " ")</f>
        <v xml:space="preserve"> </v>
      </c>
      <c r="AC14" s="16" t="str" cm="1">
        <f t="array" ref="AC14">_xlfn.XLOOKUP(Y14, Player_List[[#All],[ID]], Player_List[[#All],[Role]], " ")</f>
        <v xml:space="preserve"> </v>
      </c>
      <c r="AD14" s="15" t="str">
        <f t="shared" si="3"/>
        <v xml:space="preserve"> </v>
      </c>
    </row>
    <row r="15" spans="1:30">
      <c r="A15" s="16"/>
      <c r="B15" s="16" t="str">
        <f>_xlfn.XLOOKUP(A15, Auction_Log[Player ID], Auction_Log[Player Name], " ")</f>
        <v xml:space="preserve"> </v>
      </c>
      <c r="C15" s="16" t="str">
        <f>_xlfn.XLOOKUP(A15, Auction_Log[Player ID], Auction_Log[Category], " ")</f>
        <v xml:space="preserve"> </v>
      </c>
      <c r="D15" s="16" t="str">
        <f>_xlfn.XLOOKUP(A15, Auction_Log[Player ID], Auction_Log[Price], " ")</f>
        <v xml:space="preserve"> </v>
      </c>
      <c r="E15" s="16" t="str" cm="1">
        <f t="array" ref="E15">_xlfn.XLOOKUP(A15, Player_List[[#All],[ID]], Player_List[[#All],[Role]], " ")</f>
        <v xml:space="preserve"> </v>
      </c>
      <c r="F15" s="15" t="str">
        <f t="shared" si="0"/>
        <v xml:space="preserve"> </v>
      </c>
      <c r="G15" s="21"/>
      <c r="I15" s="16"/>
      <c r="J15" s="16" t="str">
        <f>_xlfn.XLOOKUP(I15, Auction_Log[Player ID], Auction_Log[Player Name], " ")</f>
        <v xml:space="preserve"> </v>
      </c>
      <c r="K15" s="16" t="str">
        <f>_xlfn.XLOOKUP(I15, Auction_Log[Player ID], Auction_Log[Category], " ")</f>
        <v xml:space="preserve"> </v>
      </c>
      <c r="L15" s="16" t="str">
        <f>_xlfn.XLOOKUP(I15, Auction_Log[Player ID], Auction_Log[Price], " ")</f>
        <v xml:space="preserve"> </v>
      </c>
      <c r="M15" s="16" t="str" cm="1">
        <f t="array" ref="M15">_xlfn.XLOOKUP(I15, Player_List[[#All],[ID]], Player_List[[#All],[Role]], " ")</f>
        <v xml:space="preserve"> </v>
      </c>
      <c r="N15" s="15" t="str">
        <f t="shared" si="1"/>
        <v xml:space="preserve"> </v>
      </c>
      <c r="O15" s="21"/>
      <c r="Q15" s="16"/>
      <c r="R15" s="16" t="str">
        <f>_xlfn.XLOOKUP(Q15, Auction_Log[Player ID], Auction_Log[Player Name], " ")</f>
        <v xml:space="preserve"> </v>
      </c>
      <c r="S15" s="16" t="str">
        <f>_xlfn.XLOOKUP(Q15, Auction_Log[Player ID], Auction_Log[Category], " ")</f>
        <v xml:space="preserve"> </v>
      </c>
      <c r="T15" s="16" t="str">
        <f>_xlfn.XLOOKUP(Q15, Auction_Log[Player ID], Auction_Log[Price], " ")</f>
        <v xml:space="preserve"> </v>
      </c>
      <c r="U15" s="16" t="str" cm="1">
        <f t="array" ref="U15">_xlfn.XLOOKUP(Q15, Player_List[[#All],[ID]], Player_List[[#All],[Role]], " ")</f>
        <v xml:space="preserve"> </v>
      </c>
      <c r="V15" s="15" t="str">
        <f t="shared" si="2"/>
        <v xml:space="preserve"> </v>
      </c>
      <c r="W15" s="21"/>
      <c r="Y15" s="16"/>
      <c r="Z15" s="16" t="str">
        <f>_xlfn.XLOOKUP(Y15, Auction_Log[Player ID], Auction_Log[Player Name], " ")</f>
        <v xml:space="preserve"> </v>
      </c>
      <c r="AA15" s="16" t="str">
        <f>_xlfn.XLOOKUP(Y15, Auction_Log[Player ID], Auction_Log[Category], " ")</f>
        <v xml:space="preserve"> </v>
      </c>
      <c r="AB15" s="16" t="str">
        <f>_xlfn.XLOOKUP(Y15, Auction_Log[Player ID], Auction_Log[Price], " ")</f>
        <v xml:space="preserve"> </v>
      </c>
      <c r="AC15" s="16" t="str" cm="1">
        <f t="array" ref="AC15">_xlfn.XLOOKUP(Y15, Player_List[[#All],[ID]], Player_List[[#All],[Role]], " ")</f>
        <v xml:space="preserve"> </v>
      </c>
      <c r="AD15" s="15" t="str">
        <f t="shared" si="3"/>
        <v xml:space="preserve"> </v>
      </c>
    </row>
    <row r="16" spans="1:30">
      <c r="A16" s="16"/>
      <c r="B16" s="16" t="str">
        <f>_xlfn.XLOOKUP(A16, Auction_Log[Player ID], Auction_Log[Player Name], " ")</f>
        <v xml:space="preserve"> </v>
      </c>
      <c r="C16" s="16" t="str">
        <f>_xlfn.XLOOKUP(A16, Auction_Log[Player ID], Auction_Log[Category], " ")</f>
        <v xml:space="preserve"> </v>
      </c>
      <c r="D16" s="16" t="str">
        <f>_xlfn.XLOOKUP(A16, Auction_Log[Player ID], Auction_Log[Price], " ")</f>
        <v xml:space="preserve"> </v>
      </c>
      <c r="E16" s="16" t="str" cm="1">
        <f t="array" ref="E16">_xlfn.XLOOKUP(A16, Player_List[[#All],[ID]], Player_List[[#All],[Role]], " ")</f>
        <v xml:space="preserve"> </v>
      </c>
      <c r="F16" s="15" t="str">
        <f t="shared" si="0"/>
        <v xml:space="preserve"> </v>
      </c>
      <c r="G16" s="21"/>
      <c r="I16" s="16"/>
      <c r="J16" s="16" t="str">
        <f>_xlfn.XLOOKUP(I16, Auction_Log[Player ID], Auction_Log[Player Name], " ")</f>
        <v xml:space="preserve"> </v>
      </c>
      <c r="K16" s="16" t="str">
        <f>_xlfn.XLOOKUP(I16, Auction_Log[Player ID], Auction_Log[Category], " ")</f>
        <v xml:space="preserve"> </v>
      </c>
      <c r="L16" s="16" t="str">
        <f>_xlfn.XLOOKUP(I16, Auction_Log[Player ID], Auction_Log[Price], " ")</f>
        <v xml:space="preserve"> </v>
      </c>
      <c r="M16" s="16" t="str" cm="1">
        <f t="array" ref="M16">_xlfn.XLOOKUP(I16, Player_List[[#All],[ID]], Player_List[[#All],[Role]], " ")</f>
        <v xml:space="preserve"> </v>
      </c>
      <c r="N16" s="15" t="str">
        <f t="shared" si="1"/>
        <v xml:space="preserve"> </v>
      </c>
      <c r="O16" s="21"/>
      <c r="Q16" s="16"/>
      <c r="R16" s="16" t="str">
        <f>_xlfn.XLOOKUP(Q16, Auction_Log[Player ID], Auction_Log[Player Name], " ")</f>
        <v xml:space="preserve"> </v>
      </c>
      <c r="S16" s="16" t="str">
        <f>_xlfn.XLOOKUP(Q16, Auction_Log[Player ID], Auction_Log[Category], " ")</f>
        <v xml:space="preserve"> </v>
      </c>
      <c r="T16" s="16" t="str">
        <f>_xlfn.XLOOKUP(Q16, Auction_Log[Player ID], Auction_Log[Price], " ")</f>
        <v xml:space="preserve"> </v>
      </c>
      <c r="U16" s="16" t="str" cm="1">
        <f t="array" ref="U16">_xlfn.XLOOKUP(Q16, Player_List[[#All],[ID]], Player_List[[#All],[Role]], " ")</f>
        <v xml:space="preserve"> </v>
      </c>
      <c r="V16" s="15" t="str">
        <f t="shared" si="2"/>
        <v xml:space="preserve"> </v>
      </c>
      <c r="W16" s="21"/>
      <c r="Y16" s="16"/>
      <c r="Z16" s="16" t="str">
        <f>_xlfn.XLOOKUP(Y16, Auction_Log[Player ID], Auction_Log[Player Name], " ")</f>
        <v xml:space="preserve"> </v>
      </c>
      <c r="AA16" s="16" t="str">
        <f>_xlfn.XLOOKUP(Y16, Auction_Log[Player ID], Auction_Log[Category], " ")</f>
        <v xml:space="preserve"> </v>
      </c>
      <c r="AB16" s="16" t="str">
        <f>_xlfn.XLOOKUP(Y16, Auction_Log[Player ID], Auction_Log[Price], " ")</f>
        <v xml:space="preserve"> </v>
      </c>
      <c r="AC16" s="16" t="str" cm="1">
        <f t="array" ref="AC16">_xlfn.XLOOKUP(Y16, Player_List[[#All],[ID]], Player_List[[#All],[Role]], " ")</f>
        <v xml:space="preserve"> </v>
      </c>
      <c r="AD16" s="15" t="str">
        <f t="shared" si="3"/>
        <v xml:space="preserve"> </v>
      </c>
    </row>
    <row r="17" spans="1:30">
      <c r="A17" s="15" t="s">
        <v>192</v>
      </c>
      <c r="B17" s="15">
        <f>COUNT(D2:D16)</f>
        <v>11</v>
      </c>
      <c r="C17" s="15"/>
      <c r="D17" s="15">
        <f>SUM(D2:D16)</f>
        <v>175</v>
      </c>
      <c r="E17" s="15"/>
      <c r="F17" s="16"/>
      <c r="G17" s="1"/>
      <c r="I17" s="15" t="s">
        <v>192</v>
      </c>
      <c r="J17" s="15">
        <f>COUNT(L2:L16)</f>
        <v>12</v>
      </c>
      <c r="K17" s="15"/>
      <c r="L17" s="15">
        <f>SUM(L2:L16)</f>
        <v>195</v>
      </c>
      <c r="M17" s="15"/>
      <c r="N17" s="16"/>
      <c r="O17" s="1"/>
      <c r="Q17" s="15" t="s">
        <v>192</v>
      </c>
      <c r="R17" s="15">
        <f>COUNT(T2:T16)</f>
        <v>13</v>
      </c>
      <c r="S17" s="15"/>
      <c r="T17" s="15">
        <f>SUM(T2:T16)</f>
        <v>180</v>
      </c>
      <c r="U17" s="15"/>
      <c r="V17" s="16"/>
      <c r="W17" s="1"/>
      <c r="Y17" s="15" t="s">
        <v>192</v>
      </c>
      <c r="Z17" s="15">
        <f>COUNT(AB2:AB16)</f>
        <v>12</v>
      </c>
      <c r="AA17" s="15"/>
      <c r="AB17" s="15">
        <f>SUM(AB2:AB16)</f>
        <v>190</v>
      </c>
      <c r="AC17" s="15"/>
      <c r="AD17" s="16"/>
    </row>
    <row r="20" spans="1:30">
      <c r="A20" s="22" t="s">
        <v>24</v>
      </c>
      <c r="B20" s="15" t="str" cm="1">
        <f t="array" ref="B20">_xlfn.XLOOKUP(A20, Owner_List[[#All],[Team ID]], Owner_List[[#All],[Owner Name]], " ")</f>
        <v>Thaddeus Crowley</v>
      </c>
      <c r="C20" s="15" t="s">
        <v>5</v>
      </c>
      <c r="D20" s="15" t="s">
        <v>36</v>
      </c>
      <c r="E20" s="15" t="s">
        <v>203</v>
      </c>
      <c r="F20" s="15" t="s">
        <v>18</v>
      </c>
      <c r="G20" s="21"/>
      <c r="I20" s="22" t="s">
        <v>25</v>
      </c>
      <c r="J20" s="15" t="str" cm="1">
        <f t="array" ref="J20">_xlfn.XLOOKUP(I20, Owner_List[[#All],[Team ID]], Owner_List[[#All],[Owner Name]], " ")</f>
        <v>Selene Vandemar</v>
      </c>
      <c r="K20" s="15" t="s">
        <v>5</v>
      </c>
      <c r="L20" s="15" t="s">
        <v>36</v>
      </c>
      <c r="M20" s="15" t="s">
        <v>203</v>
      </c>
      <c r="N20" s="15" t="s">
        <v>18</v>
      </c>
      <c r="O20" s="21"/>
      <c r="Q20" s="22" t="s">
        <v>26</v>
      </c>
      <c r="R20" s="15" t="str" cm="1">
        <f t="array" ref="R20">_xlfn.XLOOKUP(Q20, Owner_List[[#All],[Team ID]], Owner_List[[#All],[Owner Name]], " ")</f>
        <v>Jasper Kingswell</v>
      </c>
      <c r="S20" s="15" t="s">
        <v>5</v>
      </c>
      <c r="T20" s="15" t="s">
        <v>36</v>
      </c>
      <c r="U20" s="15" t="s">
        <v>203</v>
      </c>
      <c r="V20" s="15" t="s">
        <v>18</v>
      </c>
      <c r="W20" s="21"/>
      <c r="Y20" s="22" t="s">
        <v>27</v>
      </c>
      <c r="Z20" s="15" t="str" cm="1">
        <f t="array" ref="Z20">_xlfn.XLOOKUP(Y20, Owner_List[[#All],[Team ID]], Owner_List[[#All],[Owner Name]], " ")</f>
        <v>Aurora Steele</v>
      </c>
      <c r="AA20" s="15" t="s">
        <v>5</v>
      </c>
      <c r="AB20" s="15" t="s">
        <v>36</v>
      </c>
      <c r="AC20" s="15" t="s">
        <v>203</v>
      </c>
      <c r="AD20" s="15" t="s">
        <v>18</v>
      </c>
    </row>
    <row r="21" spans="1:30">
      <c r="A21" s="16" cm="1">
        <f t="array" ref="A21:A33">_xlfn._xlws.FILTER(Auction_Log[Player ID], Auction_Log[Team ID] = 'Team List'!A20, " ")</f>
        <v>137</v>
      </c>
      <c r="B21" s="16" t="str">
        <f>_xlfn.XLOOKUP(A21, Auction_Log[Player ID], Auction_Log[Player Name], " ")</f>
        <v>Mario Tucker</v>
      </c>
      <c r="C21" s="16" t="str">
        <f>_xlfn.XLOOKUP(A21, Auction_Log[Player ID], Auction_Log[Category], " ")</f>
        <v>D</v>
      </c>
      <c r="D21" s="16">
        <f>_xlfn.XLOOKUP(A21, Auction_Log[Player ID], Auction_Log[Price], " ")</f>
        <v>5</v>
      </c>
      <c r="E21" s="16" t="str" cm="1">
        <f t="array" ref="E21">_xlfn.XLOOKUP(A21, Player_List[[#All],[ID]], Player_List[[#All],[Role]], " ")</f>
        <v>Batsman</v>
      </c>
      <c r="F21" s="15" t="str">
        <f>IF(D21=MAX($D$21:$D$35),"C"," ")</f>
        <v xml:space="preserve"> </v>
      </c>
      <c r="G21" s="21"/>
      <c r="I21" s="16" cm="1">
        <f t="array" ref="I21:I32">_xlfn._xlws.FILTER(Auction_Log[Player ID], Auction_Log[Team ID] = 'Team List'!I20, " ")</f>
        <v>31</v>
      </c>
      <c r="J21" s="16" t="str">
        <f>_xlfn.XLOOKUP(I21, Auction_Log[Player ID], Auction_Log[Player Name], " ")</f>
        <v>Gary Morgan</v>
      </c>
      <c r="K21" s="16" t="str">
        <f>_xlfn.XLOOKUP(I21, Auction_Log[Player ID], Auction_Log[Category], " ")</f>
        <v>A</v>
      </c>
      <c r="L21" s="16">
        <f>_xlfn.XLOOKUP(I21, Auction_Log[Player ID], Auction_Log[Price], " ")</f>
        <v>40</v>
      </c>
      <c r="M21" s="16" t="str" cm="1">
        <f t="array" ref="M21">_xlfn.XLOOKUP(I21, Player_List[[#All],[ID]], Player_List[[#All],[Role]], " ")</f>
        <v>Bowler</v>
      </c>
      <c r="N21" s="15" t="str">
        <f>IF(L21=MAX($L$21:$L$35),"C"," ")</f>
        <v>C</v>
      </c>
      <c r="O21" s="21"/>
      <c r="Q21" s="16" cm="1">
        <f t="array" ref="Q21:Q35">_xlfn._xlws.FILTER(Auction_Log[Player ID], Auction_Log[Team ID] = 'Team List'!Q20, " ")</f>
        <v>25</v>
      </c>
      <c r="R21" s="16" t="str">
        <f>_xlfn.XLOOKUP(Q21, Auction_Log[Player ID], Auction_Log[Player Name], " ")</f>
        <v>Ronald Collins</v>
      </c>
      <c r="S21" s="16" t="str">
        <f>_xlfn.XLOOKUP(Q21, Auction_Log[Player ID], Auction_Log[Category], " ")</f>
        <v>A</v>
      </c>
      <c r="T21" s="16">
        <f>_xlfn.XLOOKUP(Q21, Auction_Log[Player ID], Auction_Log[Price], " ")</f>
        <v>15</v>
      </c>
      <c r="U21" s="16" t="str" cm="1">
        <f t="array" ref="U21">_xlfn.XLOOKUP(Q21, Player_List[[#All],[ID]], Player_List[[#All],[Role]], " ")</f>
        <v>Batsman</v>
      </c>
      <c r="V21" s="15" t="str">
        <f>IF(T21=MAX($T$21:$T$35),"C"," ")</f>
        <v xml:space="preserve"> </v>
      </c>
      <c r="W21" s="21"/>
      <c r="Y21" s="16" cm="1">
        <f t="array" ref="Y21:Y34">_xlfn._xlws.FILTER(Auction_Log[Player ID], Auction_Log[Team ID] = 'Team List'!Y20, " ")</f>
        <v>24</v>
      </c>
      <c r="Z21" s="16" t="str">
        <f>_xlfn.XLOOKUP(Y21, Auction_Log[Player ID], Auction_Log[Player Name], " ")</f>
        <v>Edward Edwards</v>
      </c>
      <c r="AA21" s="16" t="str">
        <f>_xlfn.XLOOKUP(Y21, Auction_Log[Player ID], Auction_Log[Category], " ")</f>
        <v>A</v>
      </c>
      <c r="AB21" s="16">
        <f>_xlfn.XLOOKUP(Y21, Auction_Log[Player ID], Auction_Log[Price], " ")</f>
        <v>20</v>
      </c>
      <c r="AC21" s="16" t="str" cm="1">
        <f t="array" ref="AC21">_xlfn.XLOOKUP(Y21, Player_List[[#All],[ID]], Player_List[[#All],[Role]], " ")</f>
        <v>Bowler</v>
      </c>
      <c r="AD21" s="15" t="str">
        <f>IF(AB21=MAX($AB$21:$AB$35),"C"," ")</f>
        <v xml:space="preserve"> </v>
      </c>
    </row>
    <row r="22" spans="1:30">
      <c r="A22" s="16">
        <v>28</v>
      </c>
      <c r="B22" s="16" t="str">
        <f>_xlfn.XLOOKUP(A22, Auction_Log[Player ID], Auction_Log[Player Name], " ")</f>
        <v>Jeffrey Rogers</v>
      </c>
      <c r="C22" s="16" t="str">
        <f>_xlfn.XLOOKUP(A22, Auction_Log[Player ID], Auction_Log[Category], " ")</f>
        <v>A</v>
      </c>
      <c r="D22" s="16">
        <f>_xlfn.XLOOKUP(A22, Auction_Log[Player ID], Auction_Log[Price], " ")</f>
        <v>50</v>
      </c>
      <c r="E22" s="16" t="str" cm="1">
        <f t="array" ref="E22">_xlfn.XLOOKUP(A22, Player_List[[#All],[ID]], Player_List[[#All],[Role]], " ")</f>
        <v>Wicketkeeper</v>
      </c>
      <c r="F22" s="15" t="str">
        <f t="shared" ref="F22:F35" si="4">IF(D22=MAX($D$21:$D$35),"C"," ")</f>
        <v>C</v>
      </c>
      <c r="G22" s="21"/>
      <c r="I22" s="16">
        <v>78</v>
      </c>
      <c r="J22" s="16" t="str">
        <f>_xlfn.XLOOKUP(I22, Auction_Log[Player ID], Auction_Log[Player Name], " ")</f>
        <v>Ethan Graham</v>
      </c>
      <c r="K22" s="16" t="str">
        <f>_xlfn.XLOOKUP(I22, Auction_Log[Player ID], Auction_Log[Category], " ")</f>
        <v>B</v>
      </c>
      <c r="L22" s="16">
        <f>_xlfn.XLOOKUP(I22, Auction_Log[Player ID], Auction_Log[Price], " ")</f>
        <v>15</v>
      </c>
      <c r="M22" s="16" t="str" cm="1">
        <f t="array" ref="M22">_xlfn.XLOOKUP(I22, Player_List[[#All],[ID]], Player_List[[#All],[Role]], " ")</f>
        <v>Wicketkeeper</v>
      </c>
      <c r="N22" s="15" t="str">
        <f t="shared" ref="N22:N35" si="5">IF(L22=MAX($L$21:$L$35),"C"," ")</f>
        <v xml:space="preserve"> </v>
      </c>
      <c r="O22" s="21"/>
      <c r="Q22" s="16">
        <v>103</v>
      </c>
      <c r="R22" s="16" t="str">
        <f>_xlfn.XLOOKUP(Q22, Auction_Log[Player ID], Auction_Log[Player Name], " ")</f>
        <v>Marvin Burton</v>
      </c>
      <c r="S22" s="16" t="str">
        <f>_xlfn.XLOOKUP(Q22, Auction_Log[Player ID], Auction_Log[Category], " ")</f>
        <v>C</v>
      </c>
      <c r="T22" s="16">
        <f>_xlfn.XLOOKUP(Q22, Auction_Log[Player ID], Auction_Log[Price], " ")</f>
        <v>10</v>
      </c>
      <c r="U22" s="16" t="str" cm="1">
        <f t="array" ref="U22">_xlfn.XLOOKUP(Q22, Player_List[[#All],[ID]], Player_List[[#All],[Role]], " ")</f>
        <v>Wicketkeeper</v>
      </c>
      <c r="V22" s="15" t="str">
        <f t="shared" ref="V22:V35" si="6">IF(T22=MAX($T$21:$T$35),"C"," ")</f>
        <v xml:space="preserve"> </v>
      </c>
      <c r="W22" s="21"/>
      <c r="Y22" s="16">
        <v>110</v>
      </c>
      <c r="Z22" s="16" t="str">
        <f>_xlfn.XLOOKUP(Y22, Auction_Log[Player ID], Auction_Log[Player Name], " ")</f>
        <v>Derrick Gilbert</v>
      </c>
      <c r="AA22" s="16" t="str">
        <f>_xlfn.XLOOKUP(Y22, Auction_Log[Player ID], Auction_Log[Category], " ")</f>
        <v>C</v>
      </c>
      <c r="AB22" s="16">
        <f>_xlfn.XLOOKUP(Y22, Auction_Log[Player ID], Auction_Log[Price], " ")</f>
        <v>10</v>
      </c>
      <c r="AC22" s="16" t="str" cm="1">
        <f t="array" ref="AC22">_xlfn.XLOOKUP(Y22, Player_List[[#All],[ID]], Player_List[[#All],[Role]], " ")</f>
        <v>Batsman</v>
      </c>
      <c r="AD22" s="15" t="str">
        <f t="shared" ref="AD22:AD35" si="7">IF(AB22=MAX($AB$21:$AB$35),"C"," ")</f>
        <v xml:space="preserve"> </v>
      </c>
    </row>
    <row r="23" spans="1:30">
      <c r="A23" s="16">
        <v>134</v>
      </c>
      <c r="B23" s="16" t="str">
        <f>_xlfn.XLOOKUP(A23, Auction_Log[Player ID], Auction_Log[Player Name], " ")</f>
        <v>Edgar Larson</v>
      </c>
      <c r="C23" s="16" t="str">
        <f>_xlfn.XLOOKUP(A23, Auction_Log[Player ID], Auction_Log[Category], " ")</f>
        <v>D</v>
      </c>
      <c r="D23" s="16">
        <f>_xlfn.XLOOKUP(A23, Auction_Log[Player ID], Auction_Log[Price], " ")</f>
        <v>10</v>
      </c>
      <c r="E23" s="16" t="str" cm="1">
        <f t="array" ref="E23">_xlfn.XLOOKUP(A23, Player_List[[#All],[ID]], Player_List[[#All],[Role]], " ")</f>
        <v>Batsman</v>
      </c>
      <c r="F23" s="15" t="str">
        <f t="shared" si="4"/>
        <v xml:space="preserve"> </v>
      </c>
      <c r="G23" s="21"/>
      <c r="I23" s="16">
        <v>80</v>
      </c>
      <c r="J23" s="16" t="str">
        <f>_xlfn.XLOOKUP(I23, Auction_Log[Player ID], Auction_Log[Player Name], " ")</f>
        <v>Sean Wallace</v>
      </c>
      <c r="K23" s="16" t="str">
        <f>_xlfn.XLOOKUP(I23, Auction_Log[Player ID], Auction_Log[Category], " ")</f>
        <v>B</v>
      </c>
      <c r="L23" s="16">
        <f>_xlfn.XLOOKUP(I23, Auction_Log[Player ID], Auction_Log[Price], " ")</f>
        <v>10</v>
      </c>
      <c r="M23" s="16" t="str" cm="1">
        <f t="array" ref="M23">_xlfn.XLOOKUP(I23, Player_List[[#All],[ID]], Player_List[[#All],[Role]], " ")</f>
        <v>Batsman</v>
      </c>
      <c r="N23" s="15" t="str">
        <f t="shared" si="5"/>
        <v xml:space="preserve"> </v>
      </c>
      <c r="O23" s="21"/>
      <c r="Q23" s="16">
        <v>30</v>
      </c>
      <c r="R23" s="16" t="str">
        <f>_xlfn.XLOOKUP(Q23, Auction_Log[Player ID], Auction_Log[Player Name], " ")</f>
        <v>Jacob Cook</v>
      </c>
      <c r="S23" s="16" t="str">
        <f>_xlfn.XLOOKUP(Q23, Auction_Log[Player ID], Auction_Log[Category], " ")</f>
        <v>A</v>
      </c>
      <c r="T23" s="16">
        <f>_xlfn.XLOOKUP(Q23, Auction_Log[Player ID], Auction_Log[Price], " ")</f>
        <v>25</v>
      </c>
      <c r="U23" s="16" t="str" cm="1">
        <f t="array" ref="U23">_xlfn.XLOOKUP(Q23, Player_List[[#All],[ID]], Player_List[[#All],[Role]], " ")</f>
        <v>Bowler</v>
      </c>
      <c r="V23" s="15" t="str">
        <f t="shared" si="6"/>
        <v xml:space="preserve"> </v>
      </c>
      <c r="W23" s="21"/>
      <c r="Y23" s="16">
        <v>77</v>
      </c>
      <c r="Z23" s="16" t="str">
        <f>_xlfn.XLOOKUP(Y23, Auction_Log[Player ID], Auction_Log[Player Name], " ")</f>
        <v>Gerald Hamilton</v>
      </c>
      <c r="AA23" s="16" t="str">
        <f>_xlfn.XLOOKUP(Y23, Auction_Log[Player ID], Auction_Log[Category], " ")</f>
        <v>B</v>
      </c>
      <c r="AB23" s="16">
        <f>_xlfn.XLOOKUP(Y23, Auction_Log[Player ID], Auction_Log[Price], " ")</f>
        <v>15</v>
      </c>
      <c r="AC23" s="16" t="str" cm="1">
        <f t="array" ref="AC23">_xlfn.XLOOKUP(Y23, Player_List[[#All],[ID]], Player_List[[#All],[Role]], " ")</f>
        <v>Batsman</v>
      </c>
      <c r="AD23" s="15" t="str">
        <f t="shared" si="7"/>
        <v xml:space="preserve"> </v>
      </c>
    </row>
    <row r="24" spans="1:30">
      <c r="A24" s="16">
        <v>38</v>
      </c>
      <c r="B24" s="16" t="str">
        <f>_xlfn.XLOOKUP(A24, Auction_Log[Player ID], Auction_Log[Player Name], " ")</f>
        <v>Scott Cox</v>
      </c>
      <c r="C24" s="16" t="str">
        <f>_xlfn.XLOOKUP(A24, Auction_Log[Player ID], Auction_Log[Category], " ")</f>
        <v>B</v>
      </c>
      <c r="D24" s="16">
        <f>_xlfn.XLOOKUP(A24, Auction_Log[Player ID], Auction_Log[Price], " ")</f>
        <v>5</v>
      </c>
      <c r="E24" s="16" t="str" cm="1">
        <f t="array" ref="E24">_xlfn.XLOOKUP(A24, Player_List[[#All],[ID]], Player_List[[#All],[Role]], " ")</f>
        <v>Wicketkeeper</v>
      </c>
      <c r="F24" s="15" t="str">
        <f t="shared" si="4"/>
        <v xml:space="preserve"> </v>
      </c>
      <c r="G24" s="21"/>
      <c r="I24" s="16">
        <v>39</v>
      </c>
      <c r="J24" s="16" t="str">
        <f>_xlfn.XLOOKUP(I24, Auction_Log[Player ID], Auction_Log[Player Name], " ")</f>
        <v>Brandon Howard</v>
      </c>
      <c r="K24" s="16" t="str">
        <f>_xlfn.XLOOKUP(I24, Auction_Log[Player ID], Auction_Log[Category], " ")</f>
        <v>B</v>
      </c>
      <c r="L24" s="16">
        <f>_xlfn.XLOOKUP(I24, Auction_Log[Player ID], Auction_Log[Price], " ")</f>
        <v>15</v>
      </c>
      <c r="M24" s="16" t="str" cm="1">
        <f t="array" ref="M24">_xlfn.XLOOKUP(I24, Player_List[[#All],[ID]], Player_List[[#All],[Role]], " ")</f>
        <v>Bowler</v>
      </c>
      <c r="N24" s="15" t="str">
        <f t="shared" si="5"/>
        <v xml:space="preserve"> </v>
      </c>
      <c r="O24" s="21"/>
      <c r="Q24" s="16">
        <v>113</v>
      </c>
      <c r="R24" s="16" t="str">
        <f>_xlfn.XLOOKUP(Q24, Auction_Log[Player ID], Auction_Log[Player Name], " ")</f>
        <v>Ian Willis</v>
      </c>
      <c r="S24" s="16" t="str">
        <f>_xlfn.XLOOKUP(Q24, Auction_Log[Player ID], Auction_Log[Category], " ")</f>
        <v>C</v>
      </c>
      <c r="T24" s="16">
        <f>_xlfn.XLOOKUP(Q24, Auction_Log[Player ID], Auction_Log[Price], " ")</f>
        <v>15</v>
      </c>
      <c r="U24" s="16" t="str" cm="1">
        <f t="array" ref="U24">_xlfn.XLOOKUP(Q24, Player_List[[#All],[ID]], Player_List[[#All],[Role]], " ")</f>
        <v>Batsman</v>
      </c>
      <c r="V24" s="15" t="str">
        <f t="shared" si="6"/>
        <v xml:space="preserve"> </v>
      </c>
      <c r="W24" s="21"/>
      <c r="Y24" s="16">
        <v>89</v>
      </c>
      <c r="Z24" s="16" t="str">
        <f>_xlfn.XLOOKUP(Y24, Auction_Log[Player ID], Auction_Log[Player Name], " ")</f>
        <v>Louis Hudson</v>
      </c>
      <c r="AA24" s="16" t="str">
        <f>_xlfn.XLOOKUP(Y24, Auction_Log[Player ID], Auction_Log[Category], " ")</f>
        <v>C</v>
      </c>
      <c r="AB24" s="16">
        <f>_xlfn.XLOOKUP(Y24, Auction_Log[Player ID], Auction_Log[Price], " ")</f>
        <v>5</v>
      </c>
      <c r="AC24" s="16" t="str" cm="1">
        <f t="array" ref="AC24">_xlfn.XLOOKUP(Y24, Player_List[[#All],[ID]], Player_List[[#All],[Role]], " ")</f>
        <v>Batsman</v>
      </c>
      <c r="AD24" s="15" t="str">
        <f t="shared" si="7"/>
        <v xml:space="preserve"> </v>
      </c>
    </row>
    <row r="25" spans="1:30">
      <c r="A25" s="16">
        <v>105</v>
      </c>
      <c r="B25" s="16" t="str">
        <f>_xlfn.XLOOKUP(A25, Auction_Log[Player ID], Auction_Log[Player Name], " ")</f>
        <v>Chad Rose</v>
      </c>
      <c r="C25" s="16" t="str">
        <f>_xlfn.XLOOKUP(A25, Auction_Log[Player ID], Auction_Log[Category], " ")</f>
        <v>C</v>
      </c>
      <c r="D25" s="16">
        <f>_xlfn.XLOOKUP(A25, Auction_Log[Player ID], Auction_Log[Price], " ")</f>
        <v>5</v>
      </c>
      <c r="E25" s="16" t="str" cm="1">
        <f t="array" ref="E25">_xlfn.XLOOKUP(A25, Player_List[[#All],[ID]], Player_List[[#All],[Role]], " ")</f>
        <v>Bowler</v>
      </c>
      <c r="F25" s="15" t="str">
        <f t="shared" si="4"/>
        <v xml:space="preserve"> </v>
      </c>
      <c r="G25" s="21"/>
      <c r="I25" s="16">
        <v>112</v>
      </c>
      <c r="J25" s="16" t="str">
        <f>_xlfn.XLOOKUP(I25, Auction_Log[Player ID], Auction_Log[Player Name], " ")</f>
        <v>Joel Pierce</v>
      </c>
      <c r="K25" s="16" t="str">
        <f>_xlfn.XLOOKUP(I25, Auction_Log[Player ID], Auction_Log[Category], " ")</f>
        <v>C</v>
      </c>
      <c r="L25" s="16">
        <f>_xlfn.XLOOKUP(I25, Auction_Log[Player ID], Auction_Log[Price], " ")</f>
        <v>10</v>
      </c>
      <c r="M25" s="16" t="str" cm="1">
        <f t="array" ref="M25">_xlfn.XLOOKUP(I25, Player_List[[#All],[ID]], Player_List[[#All],[Role]], " ")</f>
        <v>Bowler</v>
      </c>
      <c r="N25" s="15" t="str">
        <f t="shared" si="5"/>
        <v xml:space="preserve"> </v>
      </c>
      <c r="O25" s="21"/>
      <c r="Q25" s="16">
        <v>92</v>
      </c>
      <c r="R25" s="16" t="str">
        <f>_xlfn.XLOOKUP(Q25, Auction_Log[Player ID], Auction_Log[Player Name], " ")</f>
        <v>Vincent Lawson</v>
      </c>
      <c r="S25" s="16" t="str">
        <f>_xlfn.XLOOKUP(Q25, Auction_Log[Player ID], Auction_Log[Category], " ")</f>
        <v>C</v>
      </c>
      <c r="T25" s="16">
        <f>_xlfn.XLOOKUP(Q25, Auction_Log[Player ID], Auction_Log[Price], " ")</f>
        <v>5</v>
      </c>
      <c r="U25" s="16" t="str" cm="1">
        <f t="array" ref="U25">_xlfn.XLOOKUP(Q25, Player_List[[#All],[ID]], Player_List[[#All],[Role]], " ")</f>
        <v>Batsman</v>
      </c>
      <c r="V25" s="15" t="str">
        <f t="shared" si="6"/>
        <v xml:space="preserve"> </v>
      </c>
      <c r="W25" s="21"/>
      <c r="Y25" s="16">
        <v>106</v>
      </c>
      <c r="Z25" s="16" t="str">
        <f>_xlfn.XLOOKUP(Y25, Auction_Log[Player ID], Auction_Log[Player Name], " ")</f>
        <v>Melvin Chapman</v>
      </c>
      <c r="AA25" s="16" t="str">
        <f>_xlfn.XLOOKUP(Y25, Auction_Log[Player ID], Auction_Log[Category], " ")</f>
        <v>C</v>
      </c>
      <c r="AB25" s="16">
        <f>_xlfn.XLOOKUP(Y25, Auction_Log[Player ID], Auction_Log[Price], " ")</f>
        <v>10</v>
      </c>
      <c r="AC25" s="16" t="str" cm="1">
        <f t="array" ref="AC25">_xlfn.XLOOKUP(Y25, Player_List[[#All],[ID]], Player_List[[#All],[Role]], " ")</f>
        <v>Bowler</v>
      </c>
      <c r="AD25" s="15" t="str">
        <f t="shared" si="7"/>
        <v xml:space="preserve"> </v>
      </c>
    </row>
    <row r="26" spans="1:30">
      <c r="A26" s="16">
        <v>83</v>
      </c>
      <c r="B26" s="16" t="str">
        <f>_xlfn.XLOOKUP(A26, Auction_Log[Player ID], Auction_Log[Player Name], " ")</f>
        <v>Terry Jordan</v>
      </c>
      <c r="C26" s="16" t="str">
        <f>_xlfn.XLOOKUP(A26, Auction_Log[Player ID], Auction_Log[Category], " ")</f>
        <v>C</v>
      </c>
      <c r="D26" s="16">
        <f>_xlfn.XLOOKUP(A26, Auction_Log[Player ID], Auction_Log[Price], " ")</f>
        <v>5</v>
      </c>
      <c r="E26" s="16" t="str" cm="1">
        <f t="array" ref="E26">_xlfn.XLOOKUP(A26, Player_List[[#All],[ID]], Player_List[[#All],[Role]], " ")</f>
        <v>Bowler</v>
      </c>
      <c r="F26" s="15" t="str">
        <f t="shared" si="4"/>
        <v xml:space="preserve"> </v>
      </c>
      <c r="G26" s="21"/>
      <c r="I26" s="16">
        <v>102</v>
      </c>
      <c r="J26" s="16" t="str">
        <f>_xlfn.XLOOKUP(I26, Auction_Log[Player ID], Auction_Log[Player Name], " ")</f>
        <v>Manuel Arnold</v>
      </c>
      <c r="K26" s="16" t="str">
        <f>_xlfn.XLOOKUP(I26, Auction_Log[Player ID], Auction_Log[Category], " ")</f>
        <v>C</v>
      </c>
      <c r="L26" s="16">
        <f>_xlfn.XLOOKUP(I26, Auction_Log[Player ID], Auction_Log[Price], " ")</f>
        <v>5</v>
      </c>
      <c r="M26" s="16" t="str" cm="1">
        <f t="array" ref="M26">_xlfn.XLOOKUP(I26, Player_List[[#All],[ID]], Player_List[[#All],[Role]], " ")</f>
        <v>Batsman</v>
      </c>
      <c r="N26" s="15" t="str">
        <f t="shared" si="5"/>
        <v xml:space="preserve"> </v>
      </c>
      <c r="O26" s="21"/>
      <c r="Q26" s="16">
        <v>114</v>
      </c>
      <c r="R26" s="16" t="str">
        <f>_xlfn.XLOOKUP(Q26, Auction_Log[Player ID], Auction_Log[Player Name], " ")</f>
        <v>Lance Ray</v>
      </c>
      <c r="S26" s="16" t="str">
        <f>_xlfn.XLOOKUP(Q26, Auction_Log[Player ID], Auction_Log[Category], " ")</f>
        <v>C</v>
      </c>
      <c r="T26" s="16">
        <f>_xlfn.XLOOKUP(Q26, Auction_Log[Player ID], Auction_Log[Price], " ")</f>
        <v>5</v>
      </c>
      <c r="U26" s="16" t="str" cm="1">
        <f t="array" ref="U26">_xlfn.XLOOKUP(Q26, Player_List[[#All],[ID]], Player_List[[#All],[Role]], " ")</f>
        <v>Bowler</v>
      </c>
      <c r="V26" s="15" t="str">
        <f t="shared" si="6"/>
        <v xml:space="preserve"> </v>
      </c>
      <c r="W26" s="21"/>
      <c r="Y26" s="16">
        <v>53</v>
      </c>
      <c r="Z26" s="16" t="str">
        <f>_xlfn.XLOOKUP(Y26, Auction_Log[Player ID], Auction_Log[Player Name], " ")</f>
        <v>Douglas Barnes</v>
      </c>
      <c r="AA26" s="16" t="str">
        <f>_xlfn.XLOOKUP(Y26, Auction_Log[Player ID], Auction_Log[Category], " ")</f>
        <v>B</v>
      </c>
      <c r="AB26" s="16">
        <f>_xlfn.XLOOKUP(Y26, Auction_Log[Player ID], Auction_Log[Price], " ")</f>
        <v>25</v>
      </c>
      <c r="AC26" s="16" t="str" cm="1">
        <f t="array" ref="AC26">_xlfn.XLOOKUP(Y26, Player_List[[#All],[ID]], Player_List[[#All],[Role]], " ")</f>
        <v>Bowler</v>
      </c>
      <c r="AD26" s="15" t="str">
        <f t="shared" si="7"/>
        <v xml:space="preserve"> </v>
      </c>
    </row>
    <row r="27" spans="1:30">
      <c r="A27" s="16">
        <v>9</v>
      </c>
      <c r="B27" s="16" t="str">
        <f>_xlfn.XLOOKUP(A27, Auction_Log[Player ID], Auction_Log[Player Name], " ")</f>
        <v>Charles King</v>
      </c>
      <c r="C27" s="16" t="str">
        <f>_xlfn.XLOOKUP(A27, Auction_Log[Player ID], Auction_Log[Category], " ")</f>
        <v>A</v>
      </c>
      <c r="D27" s="16">
        <f>_xlfn.XLOOKUP(A27, Auction_Log[Player ID], Auction_Log[Price], " ")</f>
        <v>35</v>
      </c>
      <c r="E27" s="16" t="str" cm="1">
        <f t="array" ref="E27">_xlfn.XLOOKUP(A27, Player_List[[#All],[ID]], Player_List[[#All],[Role]], " ")</f>
        <v>Bowler</v>
      </c>
      <c r="F27" s="15" t="str">
        <f t="shared" si="4"/>
        <v xml:space="preserve"> </v>
      </c>
      <c r="G27" s="21"/>
      <c r="I27" s="16">
        <v>97</v>
      </c>
      <c r="J27" s="16" t="str">
        <f>_xlfn.XLOOKUP(I27, Auction_Log[Player ID], Auction_Log[Player Name], " ")</f>
        <v>Billy Chambers</v>
      </c>
      <c r="K27" s="16" t="str">
        <f>_xlfn.XLOOKUP(I27, Auction_Log[Player ID], Auction_Log[Category], " ")</f>
        <v>C</v>
      </c>
      <c r="L27" s="16">
        <f>_xlfn.XLOOKUP(I27, Auction_Log[Player ID], Auction_Log[Price], " ")</f>
        <v>10</v>
      </c>
      <c r="M27" s="16" t="str" cm="1">
        <f t="array" ref="M27">_xlfn.XLOOKUP(I27, Player_List[[#All],[ID]], Player_List[[#All],[Role]], " ")</f>
        <v>Bowler</v>
      </c>
      <c r="N27" s="15" t="str">
        <f t="shared" si="5"/>
        <v xml:space="preserve"> </v>
      </c>
      <c r="O27" s="21"/>
      <c r="Q27" s="16">
        <v>14</v>
      </c>
      <c r="R27" s="16" t="str">
        <f>_xlfn.XLOOKUP(Q27, Auction_Log[Player ID], Auction_Log[Player Name], " ")</f>
        <v>Mark Baker</v>
      </c>
      <c r="S27" s="16" t="str">
        <f>_xlfn.XLOOKUP(Q27, Auction_Log[Player ID], Auction_Log[Category], " ")</f>
        <v>A</v>
      </c>
      <c r="T27" s="16">
        <f>_xlfn.XLOOKUP(Q27, Auction_Log[Player ID], Auction_Log[Price], " ")</f>
        <v>30</v>
      </c>
      <c r="U27" s="16" t="str" cm="1">
        <f t="array" ref="U27">_xlfn.XLOOKUP(Q27, Player_List[[#All],[ID]], Player_List[[#All],[Role]], " ")</f>
        <v>Wicketkeeper</v>
      </c>
      <c r="V27" s="15" t="str">
        <f t="shared" si="6"/>
        <v>C</v>
      </c>
      <c r="W27" s="21"/>
      <c r="Y27" s="16">
        <v>141</v>
      </c>
      <c r="Z27" s="16" t="str">
        <f>_xlfn.XLOOKUP(Y27, Auction_Log[Player ID], Auction_Log[Player Name], " ")</f>
        <v>Harvey Bryant</v>
      </c>
      <c r="AA27" s="16" t="str">
        <f>_xlfn.XLOOKUP(Y27, Auction_Log[Player ID], Auction_Log[Category], " ")</f>
        <v>D</v>
      </c>
      <c r="AB27" s="16">
        <f>_xlfn.XLOOKUP(Y27, Auction_Log[Player ID], Auction_Log[Price], " ")</f>
        <v>5</v>
      </c>
      <c r="AC27" s="16" t="str" cm="1">
        <f t="array" ref="AC27">_xlfn.XLOOKUP(Y27, Player_List[[#All],[ID]], Player_List[[#All],[Role]], " ")</f>
        <v>Batsman</v>
      </c>
      <c r="AD27" s="15" t="str">
        <f t="shared" si="7"/>
        <v xml:space="preserve"> </v>
      </c>
    </row>
    <row r="28" spans="1:30">
      <c r="A28" s="16">
        <v>133</v>
      </c>
      <c r="B28" s="16" t="str">
        <f>_xlfn.XLOOKUP(A28, Auction_Log[Player ID], Auction_Log[Player Name], " ")</f>
        <v>Leslie Boyd</v>
      </c>
      <c r="C28" s="16" t="str">
        <f>_xlfn.XLOOKUP(A28, Auction_Log[Player ID], Auction_Log[Category], " ")</f>
        <v>D</v>
      </c>
      <c r="D28" s="16">
        <f>_xlfn.XLOOKUP(A28, Auction_Log[Player ID], Auction_Log[Price], " ")</f>
        <v>5</v>
      </c>
      <c r="E28" s="16" t="str" cm="1">
        <f t="array" ref="E28">_xlfn.XLOOKUP(A28, Player_List[[#All],[ID]], Player_List[[#All],[Role]], " ")</f>
        <v>Bowler</v>
      </c>
      <c r="F28" s="15" t="str">
        <f t="shared" si="4"/>
        <v xml:space="preserve"> </v>
      </c>
      <c r="G28" s="21"/>
      <c r="I28" s="16">
        <v>130</v>
      </c>
      <c r="J28" s="16" t="str">
        <f>_xlfn.XLOOKUP(I28, Auction_Log[Player ID], Auction_Log[Player Name], " ")</f>
        <v>Maurice Hunt</v>
      </c>
      <c r="K28" s="16" t="str">
        <f>_xlfn.XLOOKUP(I28, Auction_Log[Player ID], Auction_Log[Category], " ")</f>
        <v>D</v>
      </c>
      <c r="L28" s="16">
        <f>_xlfn.XLOOKUP(I28, Auction_Log[Player ID], Auction_Log[Price], " ")</f>
        <v>10</v>
      </c>
      <c r="M28" s="16" t="str" cm="1">
        <f t="array" ref="M28">_xlfn.XLOOKUP(I28, Player_List[[#All],[ID]], Player_List[[#All],[Role]], " ")</f>
        <v>Bowler</v>
      </c>
      <c r="N28" s="15" t="str">
        <f t="shared" si="5"/>
        <v xml:space="preserve"> </v>
      </c>
      <c r="O28" s="21"/>
      <c r="Q28" s="16">
        <v>3</v>
      </c>
      <c r="R28" s="16" t="str">
        <f>_xlfn.XLOOKUP(Q28, Auction_Log[Player ID], Auction_Log[Player Name], " ")</f>
        <v>Robert Harris</v>
      </c>
      <c r="S28" s="16" t="str">
        <f>_xlfn.XLOOKUP(Q28, Auction_Log[Player ID], Auction_Log[Category], " ")</f>
        <v>A</v>
      </c>
      <c r="T28" s="16">
        <f>_xlfn.XLOOKUP(Q28, Auction_Log[Player ID], Auction_Log[Price], " ")</f>
        <v>25</v>
      </c>
      <c r="U28" s="16" t="str" cm="1">
        <f t="array" ref="U28">_xlfn.XLOOKUP(Q28, Player_List[[#All],[ID]], Player_List[[#All],[Role]], " ")</f>
        <v>Batsman</v>
      </c>
      <c r="V28" s="15" t="str">
        <f t="shared" si="6"/>
        <v xml:space="preserve"> </v>
      </c>
      <c r="W28" s="21"/>
      <c r="Y28" s="16">
        <v>129</v>
      </c>
      <c r="Z28" s="16" t="str">
        <f>_xlfn.XLOOKUP(Y28, Auction_Log[Player ID], Auction_Log[Player Name], " ")</f>
        <v>Fred Stanley</v>
      </c>
      <c r="AA28" s="16" t="str">
        <f>_xlfn.XLOOKUP(Y28, Auction_Log[Player ID], Auction_Log[Category], " ")</f>
        <v>D</v>
      </c>
      <c r="AB28" s="16">
        <f>_xlfn.XLOOKUP(Y28, Auction_Log[Player ID], Auction_Log[Price], " ")</f>
        <v>5</v>
      </c>
      <c r="AC28" s="16" t="str" cm="1">
        <f t="array" ref="AC28">_xlfn.XLOOKUP(Y28, Player_List[[#All],[ID]], Player_List[[#All],[Role]], " ")</f>
        <v>Bowler</v>
      </c>
      <c r="AD28" s="15" t="str">
        <f t="shared" si="7"/>
        <v xml:space="preserve"> </v>
      </c>
    </row>
    <row r="29" spans="1:30">
      <c r="A29" s="16">
        <v>42</v>
      </c>
      <c r="B29" s="16" t="str">
        <f>_xlfn.XLOOKUP(A29, Auction_Log[Player ID], Auction_Log[Player Name], " ")</f>
        <v>Gregory Peterson</v>
      </c>
      <c r="C29" s="16" t="str">
        <f>_xlfn.XLOOKUP(A29, Auction_Log[Player ID], Auction_Log[Category], " ")</f>
        <v>B</v>
      </c>
      <c r="D29" s="16">
        <f>_xlfn.XLOOKUP(A29, Auction_Log[Player ID], Auction_Log[Price], " ")</f>
        <v>15</v>
      </c>
      <c r="E29" s="16" t="str" cm="1">
        <f t="array" ref="E29">_xlfn.XLOOKUP(A29, Player_List[[#All],[ID]], Player_List[[#All],[Role]], " ")</f>
        <v>Batsman</v>
      </c>
      <c r="F29" s="15" t="str">
        <f t="shared" si="4"/>
        <v xml:space="preserve"> </v>
      </c>
      <c r="G29" s="21"/>
      <c r="I29" s="16">
        <v>15</v>
      </c>
      <c r="J29" s="16" t="str">
        <f>_xlfn.XLOOKUP(I29, Auction_Log[Player ID], Auction_Log[Player Name], " ")</f>
        <v>Donald Nelson</v>
      </c>
      <c r="K29" s="16" t="str">
        <f>_xlfn.XLOOKUP(I29, Auction_Log[Player ID], Auction_Log[Category], " ")</f>
        <v>A</v>
      </c>
      <c r="L29" s="16">
        <f>_xlfn.XLOOKUP(I29, Auction_Log[Player ID], Auction_Log[Price], " ")</f>
        <v>10</v>
      </c>
      <c r="M29" s="16" t="str" cm="1">
        <f t="array" ref="M29">_xlfn.XLOOKUP(I29, Player_List[[#All],[ID]], Player_List[[#All],[Role]], " ")</f>
        <v>Bowler</v>
      </c>
      <c r="N29" s="15" t="str">
        <f t="shared" si="5"/>
        <v xml:space="preserve"> </v>
      </c>
      <c r="O29" s="21"/>
      <c r="Q29" s="16">
        <v>62</v>
      </c>
      <c r="R29" s="16" t="str">
        <f>_xlfn.XLOOKUP(Q29, Auction_Log[Player ID], Auction_Log[Player Name], " ")</f>
        <v>Austin Hughes</v>
      </c>
      <c r="S29" s="16" t="str">
        <f>_xlfn.XLOOKUP(Q29, Auction_Log[Player ID], Auction_Log[Category], " ")</f>
        <v>B</v>
      </c>
      <c r="T29" s="16">
        <f>_xlfn.XLOOKUP(Q29, Auction_Log[Player ID], Auction_Log[Price], " ")</f>
        <v>15</v>
      </c>
      <c r="U29" s="16" t="str" cm="1">
        <f t="array" ref="U29">_xlfn.XLOOKUP(Q29, Player_List[[#All],[ID]], Player_List[[#All],[Role]], " ")</f>
        <v>Bowler</v>
      </c>
      <c r="V29" s="15" t="str">
        <f t="shared" si="6"/>
        <v xml:space="preserve"> </v>
      </c>
      <c r="W29" s="21"/>
      <c r="Y29" s="16">
        <v>94</v>
      </c>
      <c r="Z29" s="16" t="str">
        <f>_xlfn.XLOOKUP(Y29, Auction_Log[Player ID], Auction_Log[Player Name], " ")</f>
        <v>Bobby Carr</v>
      </c>
      <c r="AA29" s="16" t="str">
        <f>_xlfn.XLOOKUP(Y29, Auction_Log[Player ID], Auction_Log[Category], " ")</f>
        <v>C</v>
      </c>
      <c r="AB29" s="16">
        <f>_xlfn.XLOOKUP(Y29, Auction_Log[Player ID], Auction_Log[Price], " ")</f>
        <v>10</v>
      </c>
      <c r="AC29" s="16" t="str" cm="1">
        <f t="array" ref="AC29">_xlfn.XLOOKUP(Y29, Player_List[[#All],[ID]], Player_List[[#All],[Role]], " ")</f>
        <v>Bowler</v>
      </c>
      <c r="AD29" s="15" t="str">
        <f t="shared" si="7"/>
        <v xml:space="preserve"> </v>
      </c>
    </row>
    <row r="30" spans="1:30">
      <c r="A30" s="16">
        <v>101</v>
      </c>
      <c r="B30" s="16" t="str">
        <f>_xlfn.XLOOKUP(A30, Auction_Log[Player ID], Auction_Log[Player Name], " ")</f>
        <v>Edwin Hart</v>
      </c>
      <c r="C30" s="16" t="str">
        <f>_xlfn.XLOOKUP(A30, Auction_Log[Player ID], Auction_Log[Category], " ")</f>
        <v>C</v>
      </c>
      <c r="D30" s="16">
        <f>_xlfn.XLOOKUP(A30, Auction_Log[Player ID], Auction_Log[Price], " ")</f>
        <v>5</v>
      </c>
      <c r="E30" s="16" t="str" cm="1">
        <f t="array" ref="E30">_xlfn.XLOOKUP(A30, Player_List[[#All],[ID]], Player_List[[#All],[Role]], " ")</f>
        <v>Bowler</v>
      </c>
      <c r="F30" s="15" t="str">
        <f t="shared" si="4"/>
        <v xml:space="preserve"> </v>
      </c>
      <c r="G30" s="21"/>
      <c r="I30" s="16">
        <v>86</v>
      </c>
      <c r="J30" s="16" t="str">
        <f>_xlfn.XLOOKUP(I30, Auction_Log[Player ID], Auction_Log[Player Name], " ")</f>
        <v>Austin Elliott</v>
      </c>
      <c r="K30" s="16" t="str">
        <f>_xlfn.XLOOKUP(I30, Auction_Log[Player ID], Auction_Log[Category], " ")</f>
        <v>C</v>
      </c>
      <c r="L30" s="16">
        <f>_xlfn.XLOOKUP(I30, Auction_Log[Player ID], Auction_Log[Price], " ")</f>
        <v>5</v>
      </c>
      <c r="M30" s="16" t="str" cm="1">
        <f t="array" ref="M30">_xlfn.XLOOKUP(I30, Player_List[[#All],[ID]], Player_List[[#All],[Role]], " ")</f>
        <v>Batsman</v>
      </c>
      <c r="N30" s="15" t="str">
        <f t="shared" si="5"/>
        <v xml:space="preserve"> </v>
      </c>
      <c r="O30" s="21"/>
      <c r="Q30" s="16">
        <v>123</v>
      </c>
      <c r="R30" s="16" t="str">
        <f>_xlfn.XLOOKUP(Q30, Auction_Log[Player ID], Auction_Log[Player Name], " ")</f>
        <v>Francisco Beck</v>
      </c>
      <c r="S30" s="16" t="str">
        <f>_xlfn.XLOOKUP(Q30, Auction_Log[Player ID], Auction_Log[Category], " ")</f>
        <v>D</v>
      </c>
      <c r="T30" s="16">
        <f>_xlfn.XLOOKUP(Q30, Auction_Log[Player ID], Auction_Log[Price], " ")</f>
        <v>5</v>
      </c>
      <c r="U30" s="16" t="str" cm="1">
        <f t="array" ref="U30">_xlfn.XLOOKUP(Q30, Player_List[[#All],[ID]], Player_List[[#All],[Role]], " ")</f>
        <v>Bowler</v>
      </c>
      <c r="V30" s="15" t="str">
        <f t="shared" si="6"/>
        <v xml:space="preserve"> </v>
      </c>
      <c r="W30" s="21"/>
      <c r="Y30" s="16">
        <v>20</v>
      </c>
      <c r="Z30" s="16" t="str">
        <f>_xlfn.XLOOKUP(Y30, Auction_Log[Player ID], Auction_Log[Player Name], " ")</f>
        <v>Kenneth Carter</v>
      </c>
      <c r="AA30" s="16" t="str">
        <f>_xlfn.XLOOKUP(Y30, Auction_Log[Player ID], Auction_Log[Category], " ")</f>
        <v>A</v>
      </c>
      <c r="AB30" s="16">
        <f>_xlfn.XLOOKUP(Y30, Auction_Log[Player ID], Auction_Log[Price], " ")</f>
        <v>20</v>
      </c>
      <c r="AC30" s="16" t="str" cm="1">
        <f t="array" ref="AC30">_xlfn.XLOOKUP(Y30, Player_List[[#All],[ID]], Player_List[[#All],[Role]], " ")</f>
        <v>Batsman</v>
      </c>
      <c r="AD30" s="15" t="str">
        <f t="shared" si="7"/>
        <v xml:space="preserve"> </v>
      </c>
    </row>
    <row r="31" spans="1:30">
      <c r="A31" s="16">
        <v>69</v>
      </c>
      <c r="B31" s="16" t="str">
        <f>_xlfn.XLOOKUP(A31, Auction_Log[Player ID], Auction_Log[Player Name], " ")</f>
        <v>Billy Bryant</v>
      </c>
      <c r="C31" s="16" t="str">
        <f>_xlfn.XLOOKUP(A31, Auction_Log[Player ID], Auction_Log[Category], " ")</f>
        <v>B</v>
      </c>
      <c r="D31" s="16">
        <f>_xlfn.XLOOKUP(A31, Auction_Log[Player ID], Auction_Log[Price], " ")</f>
        <v>25</v>
      </c>
      <c r="E31" s="16" t="str" cm="1">
        <f t="array" ref="E31">_xlfn.XLOOKUP(A31, Player_List[[#All],[ID]], Player_List[[#All],[Role]], " ")</f>
        <v>Bowler</v>
      </c>
      <c r="F31" s="15" t="str">
        <f t="shared" si="4"/>
        <v xml:space="preserve"> </v>
      </c>
      <c r="G31" s="21"/>
      <c r="I31" s="16">
        <v>6</v>
      </c>
      <c r="J31" s="16" t="str">
        <f>_xlfn.XLOOKUP(I31, Auction_Log[Player ID], Auction_Log[Player Name], " ")</f>
        <v>Richard Lewis</v>
      </c>
      <c r="K31" s="16" t="str">
        <f>_xlfn.XLOOKUP(I31, Auction_Log[Player ID], Auction_Log[Category], " ")</f>
        <v>A</v>
      </c>
      <c r="L31" s="16">
        <f>_xlfn.XLOOKUP(I31, Auction_Log[Player ID], Auction_Log[Price], " ")</f>
        <v>35</v>
      </c>
      <c r="M31" s="16" t="str" cm="1">
        <f t="array" ref="M31">_xlfn.XLOOKUP(I31, Player_List[[#All],[ID]], Player_List[[#All],[Role]], " ")</f>
        <v>Batsman</v>
      </c>
      <c r="N31" s="15" t="str">
        <f t="shared" si="5"/>
        <v xml:space="preserve"> </v>
      </c>
      <c r="O31" s="21"/>
      <c r="Q31" s="16">
        <v>55</v>
      </c>
      <c r="R31" s="16" t="str">
        <f>_xlfn.XLOOKUP(Q31, Auction_Log[Player ID], Auction_Log[Player Name], " ")</f>
        <v>Jose Henderson</v>
      </c>
      <c r="S31" s="16" t="str">
        <f>_xlfn.XLOOKUP(Q31, Auction_Log[Player ID], Auction_Log[Category], " ")</f>
        <v>B</v>
      </c>
      <c r="T31" s="16">
        <f>_xlfn.XLOOKUP(Q31, Auction_Log[Player ID], Auction_Log[Price], " ")</f>
        <v>15</v>
      </c>
      <c r="U31" s="16" t="str" cm="1">
        <f t="array" ref="U31">_xlfn.XLOOKUP(Q31, Player_List[[#All],[ID]], Player_List[[#All],[Role]], " ")</f>
        <v>Batsman</v>
      </c>
      <c r="V31" s="15" t="str">
        <f t="shared" si="6"/>
        <v xml:space="preserve"> </v>
      </c>
      <c r="W31" s="21"/>
      <c r="Y31" s="16">
        <v>121</v>
      </c>
      <c r="Z31" s="16" t="str">
        <f>_xlfn.XLOOKUP(Y31, Auction_Log[Player ID], Auction_Log[Player Name], " ")</f>
        <v>Oscar Little</v>
      </c>
      <c r="AA31" s="16" t="str">
        <f>_xlfn.XLOOKUP(Y31, Auction_Log[Player ID], Auction_Log[Category], " ")</f>
        <v>C</v>
      </c>
      <c r="AB31" s="16">
        <f>_xlfn.XLOOKUP(Y31, Auction_Log[Player ID], Auction_Log[Price], " ")</f>
        <v>10</v>
      </c>
      <c r="AC31" s="16" t="str" cm="1">
        <f t="array" ref="AC31">_xlfn.XLOOKUP(Y31, Player_List[[#All],[ID]], Player_List[[#All],[Role]], " ")</f>
        <v>Batsman</v>
      </c>
      <c r="AD31" s="15" t="str">
        <f t="shared" si="7"/>
        <v xml:space="preserve"> </v>
      </c>
    </row>
    <row r="32" spans="1:30">
      <c r="A32" s="16">
        <v>40</v>
      </c>
      <c r="B32" s="16" t="str">
        <f>_xlfn.XLOOKUP(A32, Auction_Log[Player ID], Auction_Log[Player Name], " ")</f>
        <v>Benjamin Ward</v>
      </c>
      <c r="C32" s="16" t="str">
        <f>_xlfn.XLOOKUP(A32, Auction_Log[Player ID], Auction_Log[Category], " ")</f>
        <v>B</v>
      </c>
      <c r="D32" s="16">
        <f>_xlfn.XLOOKUP(A32, Auction_Log[Player ID], Auction_Log[Price], " ")</f>
        <v>20</v>
      </c>
      <c r="E32" s="16" t="str" cm="1">
        <f t="array" ref="E32">_xlfn.XLOOKUP(A32, Player_List[[#All],[ID]], Player_List[[#All],[Role]], " ")</f>
        <v>Bowler</v>
      </c>
      <c r="F32" s="15" t="str">
        <f t="shared" si="4"/>
        <v xml:space="preserve"> </v>
      </c>
      <c r="G32" s="21"/>
      <c r="I32" s="16">
        <v>70</v>
      </c>
      <c r="J32" s="16" t="str">
        <f>_xlfn.XLOOKUP(I32, Auction_Log[Player ID], Auction_Log[Player Name], " ")</f>
        <v>Bruce Alexander</v>
      </c>
      <c r="K32" s="16" t="str">
        <f>_xlfn.XLOOKUP(I32, Auction_Log[Player ID], Auction_Log[Category], " ")</f>
        <v>B</v>
      </c>
      <c r="L32" s="16">
        <f>_xlfn.XLOOKUP(I32, Auction_Log[Player ID], Auction_Log[Price], " ")</f>
        <v>20</v>
      </c>
      <c r="M32" s="16" t="str" cm="1">
        <f t="array" ref="M32">_xlfn.XLOOKUP(I32, Player_List[[#All],[ID]], Player_List[[#All],[Role]], " ")</f>
        <v>Bowler</v>
      </c>
      <c r="N32" s="15" t="str">
        <f t="shared" si="5"/>
        <v xml:space="preserve"> </v>
      </c>
      <c r="O32" s="21"/>
      <c r="Q32" s="16">
        <v>120</v>
      </c>
      <c r="R32" s="16" t="str">
        <f>_xlfn.XLOOKUP(Q32, Auction_Log[Player ID], Auction_Log[Player Name], " ")</f>
        <v>Henry Hoffman</v>
      </c>
      <c r="S32" s="16" t="str">
        <f>_xlfn.XLOOKUP(Q32, Auction_Log[Player ID], Auction_Log[Category], " ")</f>
        <v>C</v>
      </c>
      <c r="T32" s="16">
        <f>_xlfn.XLOOKUP(Q32, Auction_Log[Player ID], Auction_Log[Price], " ")</f>
        <v>5</v>
      </c>
      <c r="U32" s="16" t="str" cm="1">
        <f t="array" ref="U32">_xlfn.XLOOKUP(Q32, Player_List[[#All],[ID]], Player_List[[#All],[Role]], " ")</f>
        <v>Batsman</v>
      </c>
      <c r="V32" s="15" t="str">
        <f t="shared" si="6"/>
        <v xml:space="preserve"> </v>
      </c>
      <c r="W32" s="21"/>
      <c r="Y32" s="16">
        <v>32</v>
      </c>
      <c r="Z32" s="16" t="str">
        <f>_xlfn.XLOOKUP(Y32, Auction_Log[Player ID], Auction_Log[Player Name], " ")</f>
        <v>Nicholas Bell</v>
      </c>
      <c r="AA32" s="16" t="str">
        <f>_xlfn.XLOOKUP(Y32, Auction_Log[Player ID], Auction_Log[Category], " ")</f>
        <v>A</v>
      </c>
      <c r="AB32" s="16">
        <f>_xlfn.XLOOKUP(Y32, Auction_Log[Player ID], Auction_Log[Price], " ")</f>
        <v>20</v>
      </c>
      <c r="AC32" s="16" t="str" cm="1">
        <f t="array" ref="AC32">_xlfn.XLOOKUP(Y32, Player_List[[#All],[ID]], Player_List[[#All],[Role]], " ")</f>
        <v>Wicketkeeper</v>
      </c>
      <c r="AD32" s="15" t="str">
        <f t="shared" si="7"/>
        <v xml:space="preserve"> </v>
      </c>
    </row>
    <row r="33" spans="1:30">
      <c r="A33" s="16">
        <v>7</v>
      </c>
      <c r="B33" s="16" t="str">
        <f>_xlfn.XLOOKUP(A33, Auction_Log[Player ID], Auction_Log[Player Name], " ")</f>
        <v>Joseph Walker</v>
      </c>
      <c r="C33" s="16" t="str">
        <f>_xlfn.XLOOKUP(A33, Auction_Log[Player ID], Auction_Log[Category], " ")</f>
        <v>A</v>
      </c>
      <c r="D33" s="16">
        <f>_xlfn.XLOOKUP(A33, Auction_Log[Player ID], Auction_Log[Price], " ")</f>
        <v>15</v>
      </c>
      <c r="E33" s="16" t="str" cm="1">
        <f t="array" ref="E33">_xlfn.XLOOKUP(A33, Player_List[[#All],[ID]], Player_List[[#All],[Role]], " ")</f>
        <v>Batsman</v>
      </c>
      <c r="F33" s="15" t="str">
        <f t="shared" si="4"/>
        <v xml:space="preserve"> </v>
      </c>
      <c r="G33" s="21"/>
      <c r="I33" s="16"/>
      <c r="J33" s="16" t="str">
        <f>_xlfn.XLOOKUP(I33, Auction_Log[Player ID], Auction_Log[Player Name], " ")</f>
        <v xml:space="preserve"> </v>
      </c>
      <c r="K33" s="16" t="str">
        <f>_xlfn.XLOOKUP(I33, Auction_Log[Player ID], Auction_Log[Category], " ")</f>
        <v xml:space="preserve"> </v>
      </c>
      <c r="L33" s="16" t="str">
        <f>_xlfn.XLOOKUP(I33, Auction_Log[Player ID], Auction_Log[Price], " ")</f>
        <v xml:space="preserve"> </v>
      </c>
      <c r="M33" s="16" t="str" cm="1">
        <f t="array" ref="M33">_xlfn.XLOOKUP(I33, Player_List[[#All],[ID]], Player_List[[#All],[Role]], " ")</f>
        <v xml:space="preserve"> </v>
      </c>
      <c r="N33" s="15" t="str">
        <f t="shared" si="5"/>
        <v xml:space="preserve"> </v>
      </c>
      <c r="O33" s="21"/>
      <c r="Q33" s="16">
        <v>73</v>
      </c>
      <c r="R33" s="16" t="str">
        <f>_xlfn.XLOOKUP(Q33, Auction_Log[Player ID], Auction_Log[Player Name], " ")</f>
        <v>Gabriel Diaz</v>
      </c>
      <c r="S33" s="16" t="str">
        <f>_xlfn.XLOOKUP(Q33, Auction_Log[Player ID], Auction_Log[Category], " ")</f>
        <v>B</v>
      </c>
      <c r="T33" s="16">
        <f>_xlfn.XLOOKUP(Q33, Auction_Log[Player ID], Auction_Log[Price], " ")</f>
        <v>15</v>
      </c>
      <c r="U33" s="16" t="str" cm="1">
        <f t="array" ref="U33">_xlfn.XLOOKUP(Q33, Player_List[[#All],[ID]], Player_List[[#All],[Role]], " ")</f>
        <v>Batsman</v>
      </c>
      <c r="V33" s="15" t="str">
        <f t="shared" si="6"/>
        <v xml:space="preserve"> </v>
      </c>
      <c r="W33" s="21"/>
      <c r="Y33" s="16">
        <v>13</v>
      </c>
      <c r="Z33" s="16" t="str">
        <f>_xlfn.XLOOKUP(Y33, Auction_Log[Player ID], Auction_Log[Player Name], " ")</f>
        <v>Anthony Adams</v>
      </c>
      <c r="AA33" s="16" t="str">
        <f>_xlfn.XLOOKUP(Y33, Auction_Log[Player ID], Auction_Log[Category], " ")</f>
        <v>A</v>
      </c>
      <c r="AB33" s="16">
        <f>_xlfn.XLOOKUP(Y33, Auction_Log[Player ID], Auction_Log[Price], " ")</f>
        <v>15</v>
      </c>
      <c r="AC33" s="16" t="str" cm="1">
        <f t="array" ref="AC33">_xlfn.XLOOKUP(Y33, Player_List[[#All],[ID]], Player_List[[#All],[Role]], " ")</f>
        <v>Bowler</v>
      </c>
      <c r="AD33" s="15" t="str">
        <f t="shared" si="7"/>
        <v xml:space="preserve"> </v>
      </c>
    </row>
    <row r="34" spans="1:30">
      <c r="A34" s="16"/>
      <c r="B34" s="16" t="str">
        <f>_xlfn.XLOOKUP(A34, Auction_Log[Player ID], Auction_Log[Player Name], " ")</f>
        <v xml:space="preserve"> </v>
      </c>
      <c r="C34" s="16" t="str">
        <f>_xlfn.XLOOKUP(A34, Auction_Log[Player ID], Auction_Log[Category], " ")</f>
        <v xml:space="preserve"> </v>
      </c>
      <c r="D34" s="16" t="str">
        <f>_xlfn.XLOOKUP(A34, Auction_Log[Player ID], Auction_Log[Price], " ")</f>
        <v xml:space="preserve"> </v>
      </c>
      <c r="E34" s="16" t="str" cm="1">
        <f t="array" ref="E34">_xlfn.XLOOKUP(A34, Player_List[[#All],[ID]], Player_List[[#All],[Role]], " ")</f>
        <v xml:space="preserve"> </v>
      </c>
      <c r="F34" s="15" t="str">
        <f t="shared" si="4"/>
        <v xml:space="preserve"> </v>
      </c>
      <c r="G34" s="21"/>
      <c r="I34" s="16"/>
      <c r="J34" s="16" t="str">
        <f>_xlfn.XLOOKUP(I34, Auction_Log[Player ID], Auction_Log[Player Name], " ")</f>
        <v xml:space="preserve"> </v>
      </c>
      <c r="K34" s="16" t="str">
        <f>_xlfn.XLOOKUP(I34, Auction_Log[Player ID], Auction_Log[Category], " ")</f>
        <v xml:space="preserve"> </v>
      </c>
      <c r="L34" s="16" t="str">
        <f>_xlfn.XLOOKUP(I34, Auction_Log[Player ID], Auction_Log[Price], " ")</f>
        <v xml:space="preserve"> </v>
      </c>
      <c r="M34" s="16" t="str" cm="1">
        <f t="array" ref="M34">_xlfn.XLOOKUP(I34, Player_List[[#All],[ID]], Player_List[[#All],[Role]], " ")</f>
        <v xml:space="preserve"> </v>
      </c>
      <c r="N34" s="15" t="str">
        <f t="shared" si="5"/>
        <v xml:space="preserve"> </v>
      </c>
      <c r="O34" s="21"/>
      <c r="Q34" s="16">
        <v>90</v>
      </c>
      <c r="R34" s="16" t="str">
        <f>_xlfn.XLOOKUP(Q34, Auction_Log[Player ID], Auction_Log[Player Name], " ")</f>
        <v>Ralph Spencer</v>
      </c>
      <c r="S34" s="16" t="str">
        <f>_xlfn.XLOOKUP(Q34, Auction_Log[Player ID], Auction_Log[Category], " ")</f>
        <v>C</v>
      </c>
      <c r="T34" s="16">
        <f>_xlfn.XLOOKUP(Q34, Auction_Log[Player ID], Auction_Log[Price], " ")</f>
        <v>5</v>
      </c>
      <c r="U34" s="16" t="str" cm="1">
        <f t="array" ref="U34">_xlfn.XLOOKUP(Q34, Player_List[[#All],[ID]], Player_List[[#All],[Role]], " ")</f>
        <v>Bowler</v>
      </c>
      <c r="V34" s="15" t="str">
        <f t="shared" si="6"/>
        <v xml:space="preserve"> </v>
      </c>
      <c r="W34" s="21"/>
      <c r="Y34" s="16">
        <v>22</v>
      </c>
      <c r="Z34" s="16" t="str">
        <f>_xlfn.XLOOKUP(Y34, Auction_Log[Player ID], Auction_Log[Player Name], " ")</f>
        <v>Brian Parker</v>
      </c>
      <c r="AA34" s="16" t="str">
        <f>_xlfn.XLOOKUP(Y34, Auction_Log[Player ID], Auction_Log[Category], " ")</f>
        <v>A</v>
      </c>
      <c r="AB34" s="16">
        <f>_xlfn.XLOOKUP(Y34, Auction_Log[Player ID], Auction_Log[Price], " ")</f>
        <v>30</v>
      </c>
      <c r="AC34" s="16" t="str" cm="1">
        <f t="array" ref="AC34">_xlfn.XLOOKUP(Y34, Player_List[[#All],[ID]], Player_List[[#All],[Role]], " ")</f>
        <v>Batsman</v>
      </c>
      <c r="AD34" s="15" t="str">
        <f t="shared" si="7"/>
        <v>C</v>
      </c>
    </row>
    <row r="35" spans="1:30">
      <c r="A35" s="16"/>
      <c r="B35" s="16" t="str">
        <f>_xlfn.XLOOKUP(A35, Auction_Log[Player ID], Auction_Log[Player Name], " ")</f>
        <v xml:space="preserve"> </v>
      </c>
      <c r="C35" s="16" t="str">
        <f>_xlfn.XLOOKUP(A35, Auction_Log[Player ID], Auction_Log[Category], " ")</f>
        <v xml:space="preserve"> </v>
      </c>
      <c r="D35" s="16" t="str">
        <f>_xlfn.XLOOKUP(A35, Auction_Log[Player ID], Auction_Log[Price], " ")</f>
        <v xml:space="preserve"> </v>
      </c>
      <c r="E35" s="16" t="str" cm="1">
        <f t="array" ref="E35">_xlfn.XLOOKUP(A35, Player_List[[#All],[ID]], Player_List[[#All],[Role]], " ")</f>
        <v xml:space="preserve"> </v>
      </c>
      <c r="F35" s="15" t="str">
        <f t="shared" si="4"/>
        <v xml:space="preserve"> </v>
      </c>
      <c r="G35" s="21"/>
      <c r="I35" s="16"/>
      <c r="J35" s="16" t="str">
        <f>_xlfn.XLOOKUP(I35, Auction_Log[Player ID], Auction_Log[Player Name], " ")</f>
        <v xml:space="preserve"> </v>
      </c>
      <c r="K35" s="16" t="str">
        <f>_xlfn.XLOOKUP(I35, Auction_Log[Player ID], Auction_Log[Category], " ")</f>
        <v xml:space="preserve"> </v>
      </c>
      <c r="L35" s="16" t="str">
        <f>_xlfn.XLOOKUP(I35, Auction_Log[Player ID], Auction_Log[Price], " ")</f>
        <v xml:space="preserve"> </v>
      </c>
      <c r="M35" s="16" t="str" cm="1">
        <f t="array" ref="M35">_xlfn.XLOOKUP(I35, Player_List[[#All],[ID]], Player_List[[#All],[Role]], " ")</f>
        <v xml:space="preserve"> </v>
      </c>
      <c r="N35" s="15" t="str">
        <f t="shared" si="5"/>
        <v xml:space="preserve"> </v>
      </c>
      <c r="O35" s="21"/>
      <c r="Q35" s="16">
        <v>127</v>
      </c>
      <c r="R35" s="16" t="str">
        <f>_xlfn.XLOOKUP(Q35, Auction_Log[Player ID], Auction_Log[Player Name], " ")</f>
        <v>Curtis Wheeler</v>
      </c>
      <c r="S35" s="16" t="str">
        <f>_xlfn.XLOOKUP(Q35, Auction_Log[Player ID], Auction_Log[Category], " ")</f>
        <v>D</v>
      </c>
      <c r="T35" s="16">
        <f>_xlfn.XLOOKUP(Q35, Auction_Log[Player ID], Auction_Log[Price], " ")</f>
        <v>5</v>
      </c>
      <c r="U35" s="16" t="str" cm="1">
        <f t="array" ref="U35">_xlfn.XLOOKUP(Q35, Player_List[[#All],[ID]], Player_List[[#All],[Role]], " ")</f>
        <v>Bowler</v>
      </c>
      <c r="V35" s="15" t="str">
        <f t="shared" si="6"/>
        <v xml:space="preserve"> </v>
      </c>
      <c r="W35" s="21"/>
      <c r="Y35" s="16"/>
      <c r="Z35" s="16" t="str">
        <f>_xlfn.XLOOKUP(Y35, Auction_Log[Player ID], Auction_Log[Player Name], " ")</f>
        <v xml:space="preserve"> </v>
      </c>
      <c r="AA35" s="16" t="str">
        <f>_xlfn.XLOOKUP(Y35, Auction_Log[Player ID], Auction_Log[Category], " ")</f>
        <v xml:space="preserve"> </v>
      </c>
      <c r="AB35" s="16" t="str">
        <f>_xlfn.XLOOKUP(Y35, Auction_Log[Player ID], Auction_Log[Price], " ")</f>
        <v xml:space="preserve"> </v>
      </c>
      <c r="AC35" s="16" t="str" cm="1">
        <f t="array" ref="AC35">_xlfn.XLOOKUP(Y35, Player_List[[#All],[ID]], Player_List[[#All],[Role]], " ")</f>
        <v xml:space="preserve"> </v>
      </c>
      <c r="AD35" s="15" t="str">
        <f t="shared" si="7"/>
        <v xml:space="preserve"> </v>
      </c>
    </row>
    <row r="36" spans="1:30">
      <c r="A36" s="15" t="s">
        <v>192</v>
      </c>
      <c r="B36" s="15">
        <f>COUNT(D21:D35)</f>
        <v>13</v>
      </c>
      <c r="C36" s="15"/>
      <c r="D36" s="15">
        <f>SUM(D21:D35)</f>
        <v>200</v>
      </c>
      <c r="E36" s="15"/>
      <c r="F36" s="15"/>
      <c r="G36" s="21"/>
      <c r="I36" s="15" t="s">
        <v>192</v>
      </c>
      <c r="J36" s="15">
        <f>COUNT(L21:L35)</f>
        <v>12</v>
      </c>
      <c r="K36" s="15"/>
      <c r="L36" s="15">
        <f>SUM(L21:L35)</f>
        <v>185</v>
      </c>
      <c r="M36" s="15"/>
      <c r="N36" s="16"/>
      <c r="O36" s="1"/>
      <c r="Q36" s="15" t="s">
        <v>192</v>
      </c>
      <c r="R36" s="15">
        <f>COUNT(T21:T35)</f>
        <v>15</v>
      </c>
      <c r="S36" s="15"/>
      <c r="T36" s="15">
        <f>SUM(T21:T35)</f>
        <v>195</v>
      </c>
      <c r="U36" s="15"/>
      <c r="V36" s="16"/>
      <c r="W36" s="1"/>
      <c r="Y36" s="15" t="s">
        <v>192</v>
      </c>
      <c r="Z36" s="15">
        <f>COUNT(AB21:AB35)</f>
        <v>14</v>
      </c>
      <c r="AA36" s="15"/>
      <c r="AB36" s="15">
        <f>SUM(AB21:AB35)</f>
        <v>200</v>
      </c>
      <c r="AC36" s="15"/>
      <c r="AD36" s="16"/>
    </row>
    <row r="39" spans="1:30">
      <c r="I39" s="22" t="s">
        <v>28</v>
      </c>
      <c r="J39" s="15" t="str" cm="1">
        <f t="array" ref="J39">_xlfn.XLOOKUP(I39, Owner_List[[#All],[Team ID]], Owner_List[[#All],[Owner Name]], " ")</f>
        <v>Dorian Vexley</v>
      </c>
      <c r="K39" s="15" t="s">
        <v>5</v>
      </c>
      <c r="L39" s="15" t="s">
        <v>36</v>
      </c>
      <c r="M39" s="15" t="s">
        <v>203</v>
      </c>
      <c r="N39" s="15" t="s">
        <v>18</v>
      </c>
      <c r="O39" s="21"/>
      <c r="Q39" s="22" t="s">
        <v>29</v>
      </c>
      <c r="R39" s="15" t="str" cm="1">
        <f t="array" ref="R39">_xlfn.XLOOKUP(Q39, Owner_List[[#All],[Team ID]], Owner_List[[#All],[Owner Name]], " ")</f>
        <v>Lyra Montclair</v>
      </c>
      <c r="S39" s="15" t="s">
        <v>5</v>
      </c>
      <c r="T39" s="15" t="s">
        <v>36</v>
      </c>
      <c r="U39" s="15" t="s">
        <v>203</v>
      </c>
      <c r="V39" s="15" t="s">
        <v>18</v>
      </c>
      <c r="W39" s="21"/>
    </row>
    <row r="40" spans="1:30">
      <c r="I40" s="16" cm="1">
        <f t="array" ref="I40:I50">_xlfn._xlws.FILTER(Auction_Log[Player ID], Auction_Log[Team ID] = 'Team List'!I39, " ")</f>
        <v>81</v>
      </c>
      <c r="J40" s="16" t="str">
        <f>_xlfn.XLOOKUP(I40, Auction_Log[Player ID], Auction_Log[Player Name], " ")</f>
        <v>Raymond West</v>
      </c>
      <c r="K40" s="16" t="str">
        <f>_xlfn.XLOOKUP(I40, Auction_Log[Player ID], Auction_Log[Category], " ")</f>
        <v>B</v>
      </c>
      <c r="L40" s="16">
        <f>_xlfn.XLOOKUP(I40, Auction_Log[Player ID], Auction_Log[Price], " ")</f>
        <v>5</v>
      </c>
      <c r="M40" s="16" t="str" cm="1">
        <f t="array" ref="M40">_xlfn.XLOOKUP(I40, Player_List[[#All],[ID]], Player_List[[#All],[Role]], " ")</f>
        <v>Wicketkeeper</v>
      </c>
      <c r="N40" s="15" t="str">
        <f>IF(L40=MAX($L$40:$L$54),"C"," ")</f>
        <v xml:space="preserve"> </v>
      </c>
      <c r="O40" s="21"/>
      <c r="Q40" s="16" cm="1">
        <f t="array" ref="Q40:Q52">_xlfn._xlws.FILTER(Auction_Log[Player ID], Auction_Log[Team ID] = 'Team List'!Q39, " ")</f>
        <v>41</v>
      </c>
      <c r="R40" s="16" t="str">
        <f>_xlfn.XLOOKUP(Q40, Auction_Log[Player ID], Auction_Log[Player Name], " ")</f>
        <v>Samuel Torres</v>
      </c>
      <c r="S40" s="16" t="str">
        <f>_xlfn.XLOOKUP(Q40, Auction_Log[Player ID], Auction_Log[Category], " ")</f>
        <v>B</v>
      </c>
      <c r="T40" s="16">
        <f>_xlfn.XLOOKUP(Q40, Auction_Log[Player ID], Auction_Log[Price], " ")</f>
        <v>15</v>
      </c>
      <c r="U40" s="16" t="str" cm="1">
        <f t="array" ref="U40">_xlfn.XLOOKUP(Q40, Player_List[[#All],[ID]], Player_List[[#All],[Role]], " ")</f>
        <v>Wicketkeeper</v>
      </c>
      <c r="V40" s="15" t="str">
        <f>IF(T40=MAX($T$40:$T$54),"C"," ")</f>
        <v xml:space="preserve"> </v>
      </c>
      <c r="W40" s="21"/>
    </row>
    <row r="41" spans="1:30">
      <c r="I41" s="16">
        <v>12</v>
      </c>
      <c r="J41" s="16" t="str">
        <f>_xlfn.XLOOKUP(I41, Auction_Log[Player ID], Auction_Log[Player Name], " ")</f>
        <v>Matthew Green</v>
      </c>
      <c r="K41" s="16" t="str">
        <f>_xlfn.XLOOKUP(I41, Auction_Log[Player ID], Auction_Log[Category], " ")</f>
        <v>A</v>
      </c>
      <c r="L41" s="16">
        <f>_xlfn.XLOOKUP(I41, Auction_Log[Player ID], Auction_Log[Price], " ")</f>
        <v>30</v>
      </c>
      <c r="M41" s="16" t="str" cm="1">
        <f t="array" ref="M41">_xlfn.XLOOKUP(I41, Player_List[[#All],[ID]], Player_List[[#All],[Role]], " ")</f>
        <v>Batsman</v>
      </c>
      <c r="N41" s="15" t="str">
        <f t="shared" ref="N41:N54" si="8">IF(L41=MAX($L$40:$L$54),"C"," ")</f>
        <v>C</v>
      </c>
      <c r="O41" s="21"/>
      <c r="Q41" s="16">
        <v>26</v>
      </c>
      <c r="R41" s="16" t="str">
        <f>_xlfn.XLOOKUP(Q41, Auction_Log[Player ID], Auction_Log[Player Name], " ")</f>
        <v>Timothy Stewart</v>
      </c>
      <c r="S41" s="16" t="str">
        <f>_xlfn.XLOOKUP(Q41, Auction_Log[Player ID], Auction_Log[Category], " ")</f>
        <v>A</v>
      </c>
      <c r="T41" s="16">
        <f>_xlfn.XLOOKUP(Q41, Auction_Log[Player ID], Auction_Log[Price], " ")</f>
        <v>15</v>
      </c>
      <c r="U41" s="16" t="str" cm="1">
        <f t="array" ref="U41">_xlfn.XLOOKUP(Q41, Player_List[[#All],[ID]], Player_List[[#All],[Role]], " ")</f>
        <v>Bowler</v>
      </c>
      <c r="V41" s="15" t="str">
        <f t="shared" ref="V41:V54" si="9">IF(T41=MAX($T$40:$T$54),"C"," ")</f>
        <v xml:space="preserve"> </v>
      </c>
      <c r="W41" s="21"/>
    </row>
    <row r="42" spans="1:30">
      <c r="I42" s="16">
        <v>49</v>
      </c>
      <c r="J42" s="16" t="str">
        <f>_xlfn.XLOOKUP(I42, Auction_Log[Player ID], Auction_Log[Player Name], " ")</f>
        <v>Jerry Sanders</v>
      </c>
      <c r="K42" s="16" t="str">
        <f>_xlfn.XLOOKUP(I42, Auction_Log[Player ID], Auction_Log[Category], " ")</f>
        <v>B</v>
      </c>
      <c r="L42" s="16">
        <f>_xlfn.XLOOKUP(I42, Auction_Log[Player ID], Auction_Log[Price], " ")</f>
        <v>20</v>
      </c>
      <c r="M42" s="16" t="str" cm="1">
        <f t="array" ref="M42">_xlfn.XLOOKUP(I42, Player_List[[#All],[ID]], Player_List[[#All],[Role]], " ")</f>
        <v>Batsman</v>
      </c>
      <c r="N42" s="15" t="str">
        <f t="shared" si="8"/>
        <v xml:space="preserve"> </v>
      </c>
      <c r="O42" s="21"/>
      <c r="Q42" s="16">
        <v>74</v>
      </c>
      <c r="R42" s="16" t="str">
        <f>_xlfn.XLOOKUP(Q42, Auction_Log[Player ID], Auction_Log[Player Name], " ")</f>
        <v>Logan Hayes</v>
      </c>
      <c r="S42" s="16" t="str">
        <f>_xlfn.XLOOKUP(Q42, Auction_Log[Player ID], Auction_Log[Category], " ")</f>
        <v>B</v>
      </c>
      <c r="T42" s="16">
        <f>_xlfn.XLOOKUP(Q42, Auction_Log[Player ID], Auction_Log[Price], " ")</f>
        <v>15</v>
      </c>
      <c r="U42" s="16" t="str" cm="1">
        <f t="array" ref="U42">_xlfn.XLOOKUP(Q42, Player_List[[#All],[ID]], Player_List[[#All],[Role]], " ")</f>
        <v>Wicketkeeper</v>
      </c>
      <c r="V42" s="15" t="str">
        <f t="shared" si="9"/>
        <v xml:space="preserve"> </v>
      </c>
      <c r="W42" s="21"/>
    </row>
    <row r="43" spans="1:30">
      <c r="I43" s="16">
        <v>44</v>
      </c>
      <c r="J43" s="16" t="str">
        <f>_xlfn.XLOOKUP(I43, Auction_Log[Player ID], Auction_Log[Player Name], " ")</f>
        <v>Alexander Ramirez</v>
      </c>
      <c r="K43" s="16" t="str">
        <f>_xlfn.XLOOKUP(I43, Auction_Log[Player ID], Auction_Log[Category], " ")</f>
        <v>B</v>
      </c>
      <c r="L43" s="16">
        <f>_xlfn.XLOOKUP(I43, Auction_Log[Player ID], Auction_Log[Price], " ")</f>
        <v>25</v>
      </c>
      <c r="M43" s="16" t="str" cm="1">
        <f t="array" ref="M43">_xlfn.XLOOKUP(I43, Player_List[[#All],[ID]], Player_List[[#All],[Role]], " ")</f>
        <v>Batsman</v>
      </c>
      <c r="N43" s="15" t="str">
        <f t="shared" si="8"/>
        <v xml:space="preserve"> </v>
      </c>
      <c r="O43" s="21"/>
      <c r="Q43" s="16">
        <v>56</v>
      </c>
      <c r="R43" s="16" t="str">
        <f>_xlfn.XLOOKUP(Q43, Auction_Log[Player ID], Auction_Log[Player Name], " ")</f>
        <v>Adam Coleman</v>
      </c>
      <c r="S43" s="16" t="str">
        <f>_xlfn.XLOOKUP(Q43, Auction_Log[Player ID], Auction_Log[Category], " ")</f>
        <v>B</v>
      </c>
      <c r="T43" s="16">
        <f>_xlfn.XLOOKUP(Q43, Auction_Log[Player ID], Auction_Log[Price], " ")</f>
        <v>15</v>
      </c>
      <c r="U43" s="16" t="str" cm="1">
        <f t="array" ref="U43">_xlfn.XLOOKUP(Q43, Player_List[[#All],[ID]], Player_List[[#All],[Role]], " ")</f>
        <v>Bowler</v>
      </c>
      <c r="V43" s="15" t="str">
        <f t="shared" si="9"/>
        <v xml:space="preserve"> </v>
      </c>
      <c r="W43" s="21"/>
    </row>
    <row r="44" spans="1:30">
      <c r="I44" s="16">
        <v>16</v>
      </c>
      <c r="J44" s="16" t="str">
        <f>_xlfn.XLOOKUP(I44, Auction_Log[Player ID], Auction_Log[Player Name], " ")</f>
        <v>Steven Hill</v>
      </c>
      <c r="K44" s="16" t="str">
        <f>_xlfn.XLOOKUP(I44, Auction_Log[Player ID], Auction_Log[Category], " ")</f>
        <v>A</v>
      </c>
      <c r="L44" s="16">
        <f>_xlfn.XLOOKUP(I44, Auction_Log[Player ID], Auction_Log[Price], " ")</f>
        <v>25</v>
      </c>
      <c r="M44" s="16" t="str" cm="1">
        <f t="array" ref="M44">_xlfn.XLOOKUP(I44, Player_List[[#All],[ID]], Player_List[[#All],[Role]], " ")</f>
        <v>Bowler</v>
      </c>
      <c r="N44" s="15" t="str">
        <f t="shared" si="8"/>
        <v xml:space="preserve"> </v>
      </c>
      <c r="O44" s="21"/>
      <c r="Q44" s="16">
        <v>115</v>
      </c>
      <c r="R44" s="16" t="str">
        <f>_xlfn.XLOOKUP(Q44, Auction_Log[Player ID], Auction_Log[Player Name], " ")</f>
        <v>Seth Wells</v>
      </c>
      <c r="S44" s="16" t="str">
        <f>_xlfn.XLOOKUP(Q44, Auction_Log[Player ID], Auction_Log[Category], " ")</f>
        <v>C</v>
      </c>
      <c r="T44" s="16">
        <f>_xlfn.XLOOKUP(Q44, Auction_Log[Player ID], Auction_Log[Price], " ")</f>
        <v>5</v>
      </c>
      <c r="U44" s="16" t="str" cm="1">
        <f t="array" ref="U44">_xlfn.XLOOKUP(Q44, Player_List[[#All],[ID]], Player_List[[#All],[Role]], " ")</f>
        <v>Batsman</v>
      </c>
      <c r="V44" s="15" t="str">
        <f t="shared" si="9"/>
        <v xml:space="preserve"> </v>
      </c>
      <c r="W44" s="21"/>
    </row>
    <row r="45" spans="1:30">
      <c r="I45" s="16">
        <v>91</v>
      </c>
      <c r="J45" s="16" t="str">
        <f>_xlfn.XLOOKUP(I45, Auction_Log[Player ID], Auction_Log[Player Name], " ")</f>
        <v>Roy Bowman</v>
      </c>
      <c r="K45" s="16" t="str">
        <f>_xlfn.XLOOKUP(I45, Auction_Log[Player ID], Auction_Log[Category], " ")</f>
        <v>C</v>
      </c>
      <c r="L45" s="16">
        <f>_xlfn.XLOOKUP(I45, Auction_Log[Player ID], Auction_Log[Price], " ")</f>
        <v>10</v>
      </c>
      <c r="M45" s="16" t="str" cm="1">
        <f t="array" ref="M45">_xlfn.XLOOKUP(I45, Player_List[[#All],[ID]], Player_List[[#All],[Role]], " ")</f>
        <v>Batsman</v>
      </c>
      <c r="N45" s="15" t="str">
        <f t="shared" si="8"/>
        <v xml:space="preserve"> </v>
      </c>
      <c r="O45" s="21"/>
      <c r="Q45" s="16">
        <v>85</v>
      </c>
      <c r="R45" s="16" t="str">
        <f>_xlfn.XLOOKUP(Q45, Auction_Log[Player ID], Auction_Log[Player Name], " ")</f>
        <v>Jeremy Stone</v>
      </c>
      <c r="S45" s="16" t="str">
        <f>_xlfn.XLOOKUP(Q45, Auction_Log[Player ID], Auction_Log[Category], " ")</f>
        <v>C</v>
      </c>
      <c r="T45" s="16">
        <f>_xlfn.XLOOKUP(Q45, Auction_Log[Player ID], Auction_Log[Price], " ")</f>
        <v>5</v>
      </c>
      <c r="U45" s="16" t="str" cm="1">
        <f t="array" ref="U45">_xlfn.XLOOKUP(Q45, Player_List[[#All],[ID]], Player_List[[#All],[Role]], " ")</f>
        <v>Batsman</v>
      </c>
      <c r="V45" s="15" t="str">
        <f t="shared" si="9"/>
        <v xml:space="preserve"> </v>
      </c>
      <c r="W45" s="21"/>
    </row>
    <row r="46" spans="1:30">
      <c r="I46" s="16">
        <v>47</v>
      </c>
      <c r="J46" s="16" t="str">
        <f>_xlfn.XLOOKUP(I46, Auction_Log[Player ID], Auction_Log[Player Name], " ")</f>
        <v>Jack Brooks</v>
      </c>
      <c r="K46" s="16" t="str">
        <f>_xlfn.XLOOKUP(I46, Auction_Log[Player ID], Auction_Log[Category], " ")</f>
        <v>B</v>
      </c>
      <c r="L46" s="16">
        <f>_xlfn.XLOOKUP(I46, Auction_Log[Player ID], Auction_Log[Price], " ")</f>
        <v>10</v>
      </c>
      <c r="M46" s="16" t="str" cm="1">
        <f t="array" ref="M46">_xlfn.XLOOKUP(I46, Player_List[[#All],[ID]], Player_List[[#All],[Role]], " ")</f>
        <v>Bowler</v>
      </c>
      <c r="N46" s="15" t="str">
        <f t="shared" si="8"/>
        <v xml:space="preserve"> </v>
      </c>
      <c r="O46" s="21"/>
      <c r="Q46" s="16">
        <v>125</v>
      </c>
      <c r="R46" s="16" t="str">
        <f>_xlfn.XLOOKUP(Q46, Auction_Log[Player ID], Auction_Log[Player Name], " ")</f>
        <v>Calvin Fields</v>
      </c>
      <c r="S46" s="16" t="str">
        <f>_xlfn.XLOOKUP(Q46, Auction_Log[Player ID], Auction_Log[Category], " ")</f>
        <v>D</v>
      </c>
      <c r="T46" s="16">
        <f>_xlfn.XLOOKUP(Q46, Auction_Log[Player ID], Auction_Log[Price], " ")</f>
        <v>5</v>
      </c>
      <c r="U46" s="16" t="str" cm="1">
        <f t="array" ref="U46">_xlfn.XLOOKUP(Q46, Player_List[[#All],[ID]], Player_List[[#All],[Role]], " ")</f>
        <v>Bowler</v>
      </c>
      <c r="V46" s="15" t="str">
        <f t="shared" si="9"/>
        <v xml:space="preserve"> </v>
      </c>
      <c r="W46" s="21"/>
    </row>
    <row r="47" spans="1:30">
      <c r="I47" s="16">
        <v>17</v>
      </c>
      <c r="J47" s="16" t="str">
        <f>_xlfn.XLOOKUP(I47, Auction_Log[Player ID], Auction_Log[Player Name], " ")</f>
        <v>Paul Roberts</v>
      </c>
      <c r="K47" s="16" t="str">
        <f>_xlfn.XLOOKUP(I47, Auction_Log[Player ID], Auction_Log[Category], " ")</f>
        <v>A</v>
      </c>
      <c r="L47" s="16">
        <f>_xlfn.XLOOKUP(I47, Auction_Log[Player ID], Auction_Log[Price], " ")</f>
        <v>20</v>
      </c>
      <c r="M47" s="16" t="str" cm="1">
        <f t="array" ref="M47">_xlfn.XLOOKUP(I47, Player_List[[#All],[ID]], Player_List[[#All],[Role]], " ")</f>
        <v>Wicketkeeper</v>
      </c>
      <c r="N47" s="15" t="str">
        <f t="shared" si="8"/>
        <v xml:space="preserve"> </v>
      </c>
      <c r="O47" s="21"/>
      <c r="Q47" s="16">
        <v>100</v>
      </c>
      <c r="R47" s="16" t="str">
        <f>_xlfn.XLOOKUP(Q47, Auction_Log[Player ID], Auction_Log[Player Name], " ")</f>
        <v>Dean Fox</v>
      </c>
      <c r="S47" s="16" t="str">
        <f>_xlfn.XLOOKUP(Q47, Auction_Log[Player ID], Auction_Log[Category], " ")</f>
        <v>C</v>
      </c>
      <c r="T47" s="16">
        <f>_xlfn.XLOOKUP(Q47, Auction_Log[Player ID], Auction_Log[Price], " ")</f>
        <v>15</v>
      </c>
      <c r="U47" s="16" t="str" cm="1">
        <f t="array" ref="U47">_xlfn.XLOOKUP(Q47, Player_List[[#All],[ID]], Player_List[[#All],[Role]], " ")</f>
        <v>Bowler</v>
      </c>
      <c r="V47" s="15" t="str">
        <f t="shared" si="9"/>
        <v xml:space="preserve"> </v>
      </c>
      <c r="W47" s="21"/>
    </row>
    <row r="48" spans="1:30">
      <c r="I48" s="16">
        <v>35</v>
      </c>
      <c r="J48" s="16" t="str">
        <f>_xlfn.XLOOKUP(I48, Auction_Log[Player ID], Auction_Log[Player Name], " ")</f>
        <v>Jonathan Rivera</v>
      </c>
      <c r="K48" s="16" t="str">
        <f>_xlfn.XLOOKUP(I48, Auction_Log[Player ID], Auction_Log[Category], " ")</f>
        <v>A</v>
      </c>
      <c r="L48" s="16">
        <f>_xlfn.XLOOKUP(I48, Auction_Log[Player ID], Auction_Log[Price], " ")</f>
        <v>25</v>
      </c>
      <c r="M48" s="16" t="str" cm="1">
        <f t="array" ref="M48">_xlfn.XLOOKUP(I48, Player_List[[#All],[ID]], Player_List[[#All],[Role]], " ")</f>
        <v>Bowler</v>
      </c>
      <c r="N48" s="15" t="str">
        <f t="shared" si="8"/>
        <v xml:space="preserve"> </v>
      </c>
      <c r="O48" s="21"/>
      <c r="Q48" s="16">
        <v>46</v>
      </c>
      <c r="R48" s="16" t="str">
        <f>_xlfn.XLOOKUP(Q48, Auction_Log[Player ID], Auction_Log[Player Name], " ")</f>
        <v>Patrick Watson</v>
      </c>
      <c r="S48" s="16" t="str">
        <f>_xlfn.XLOOKUP(Q48, Auction_Log[Player ID], Auction_Log[Category], " ")</f>
        <v>B</v>
      </c>
      <c r="T48" s="16">
        <f>_xlfn.XLOOKUP(Q48, Auction_Log[Player ID], Auction_Log[Price], " ")</f>
        <v>35</v>
      </c>
      <c r="U48" s="16" t="str" cm="1">
        <f t="array" ref="U48">_xlfn.XLOOKUP(Q48, Player_List[[#All],[ID]], Player_List[[#All],[Role]], " ")</f>
        <v>Batsman</v>
      </c>
      <c r="V48" s="15" t="str">
        <f t="shared" si="9"/>
        <v>C</v>
      </c>
      <c r="W48" s="21"/>
    </row>
    <row r="49" spans="9:23">
      <c r="I49" s="16">
        <v>65</v>
      </c>
      <c r="J49" s="16" t="str">
        <f>_xlfn.XLOOKUP(I49, Auction_Log[Player ID], Auction_Log[Player Name], " ")</f>
        <v>Dylan Butler</v>
      </c>
      <c r="K49" s="16" t="str">
        <f>_xlfn.XLOOKUP(I49, Auction_Log[Player ID], Auction_Log[Category], " ")</f>
        <v>B</v>
      </c>
      <c r="L49" s="16">
        <f>_xlfn.XLOOKUP(I49, Auction_Log[Player ID], Auction_Log[Price], " ")</f>
        <v>15</v>
      </c>
      <c r="M49" s="16" t="str" cm="1">
        <f t="array" ref="M49">_xlfn.XLOOKUP(I49, Player_List[[#All],[ID]], Player_List[[#All],[Role]], " ")</f>
        <v>Bowler</v>
      </c>
      <c r="N49" s="15" t="str">
        <f t="shared" si="8"/>
        <v xml:space="preserve"> </v>
      </c>
      <c r="O49" s="21"/>
      <c r="Q49" s="16">
        <v>27</v>
      </c>
      <c r="R49" s="16" t="str">
        <f>_xlfn.XLOOKUP(Q49, Auction_Log[Player ID], Auction_Log[Player Name], " ")</f>
        <v>Jason Morris</v>
      </c>
      <c r="S49" s="16" t="str">
        <f>_xlfn.XLOOKUP(Q49, Auction_Log[Player ID], Auction_Log[Category], " ")</f>
        <v>A</v>
      </c>
      <c r="T49" s="16">
        <f>_xlfn.XLOOKUP(Q49, Auction_Log[Player ID], Auction_Log[Price], " ")</f>
        <v>30</v>
      </c>
      <c r="U49" s="16" t="str" cm="1">
        <f t="array" ref="U49">_xlfn.XLOOKUP(Q49, Player_List[[#All],[ID]], Player_List[[#All],[Role]], " ")</f>
        <v>Bowler</v>
      </c>
      <c r="V49" s="15" t="str">
        <f t="shared" si="9"/>
        <v xml:space="preserve"> </v>
      </c>
      <c r="W49" s="21"/>
    </row>
    <row r="50" spans="9:23">
      <c r="I50" s="16">
        <v>150</v>
      </c>
      <c r="J50" s="16" t="str">
        <f>_xlfn.XLOOKUP(I50, Auction_Log[Player ID], Auction_Log[Player Name], " ")</f>
        <v>Preston Snyder</v>
      </c>
      <c r="K50" s="16" t="str">
        <f>_xlfn.XLOOKUP(I50, Auction_Log[Player ID], Auction_Log[Category], " ")</f>
        <v>D</v>
      </c>
      <c r="L50" s="16">
        <f>_xlfn.XLOOKUP(I50, Auction_Log[Player ID], Auction_Log[Price], " ")</f>
        <v>5</v>
      </c>
      <c r="M50" s="16" t="str" cm="1">
        <f t="array" ref="M50">_xlfn.XLOOKUP(I50, Player_List[[#All],[ID]], Player_List[[#All],[Role]], " ")</f>
        <v>Bowler</v>
      </c>
      <c r="N50" s="15" t="str">
        <f t="shared" si="8"/>
        <v xml:space="preserve"> </v>
      </c>
      <c r="O50" s="21"/>
      <c r="Q50" s="16">
        <v>11</v>
      </c>
      <c r="R50" s="16" t="str">
        <f>_xlfn.XLOOKUP(Q50, Auction_Log[Player ID], Auction_Log[Player Name], " ")</f>
        <v>Daniel Scott</v>
      </c>
      <c r="S50" s="16" t="str">
        <f>_xlfn.XLOOKUP(Q50, Auction_Log[Player ID], Auction_Log[Category], " ")</f>
        <v>A</v>
      </c>
      <c r="T50" s="16">
        <f>_xlfn.XLOOKUP(Q50, Auction_Log[Player ID], Auction_Log[Price], " ")</f>
        <v>25</v>
      </c>
      <c r="U50" s="16" t="str" cm="1">
        <f t="array" ref="U50">_xlfn.XLOOKUP(Q50, Player_List[[#All],[ID]], Player_List[[#All],[Role]], " ")</f>
        <v>Batsman</v>
      </c>
      <c r="V50" s="15" t="str">
        <f t="shared" si="9"/>
        <v xml:space="preserve"> </v>
      </c>
      <c r="W50" s="21"/>
    </row>
    <row r="51" spans="9:23">
      <c r="I51" s="16"/>
      <c r="J51" s="16" t="str">
        <f>_xlfn.XLOOKUP(I51, Auction_Log[Player ID], Auction_Log[Player Name], " ")</f>
        <v xml:space="preserve"> </v>
      </c>
      <c r="K51" s="16" t="str">
        <f>_xlfn.XLOOKUP(I51, Auction_Log[Player ID], Auction_Log[Category], " ")</f>
        <v xml:space="preserve"> </v>
      </c>
      <c r="L51" s="16" t="str">
        <f>_xlfn.XLOOKUP(I51, Auction_Log[Player ID], Auction_Log[Price], " ")</f>
        <v xml:space="preserve"> </v>
      </c>
      <c r="M51" s="16" t="str" cm="1">
        <f t="array" ref="M51">_xlfn.XLOOKUP(I51, Player_List[[#All],[ID]], Player_List[[#All],[Role]], " ")</f>
        <v xml:space="preserve"> </v>
      </c>
      <c r="N51" s="15" t="str">
        <f t="shared" si="8"/>
        <v xml:space="preserve"> </v>
      </c>
      <c r="O51" s="21"/>
      <c r="Q51" s="16">
        <v>79</v>
      </c>
      <c r="R51" s="16" t="str">
        <f>_xlfn.XLOOKUP(Q51, Auction_Log[Player ID], Auction_Log[Player Name], " ")</f>
        <v>Christian Sullivan</v>
      </c>
      <c r="S51" s="16" t="str">
        <f>_xlfn.XLOOKUP(Q51, Auction_Log[Player ID], Auction_Log[Category], " ")</f>
        <v>B</v>
      </c>
      <c r="T51" s="16">
        <f>_xlfn.XLOOKUP(Q51, Auction_Log[Player ID], Auction_Log[Price], " ")</f>
        <v>5</v>
      </c>
      <c r="U51" s="16" t="str" cm="1">
        <f t="array" ref="U51">_xlfn.XLOOKUP(Q51, Player_List[[#All],[ID]], Player_List[[#All],[Role]], " ")</f>
        <v>Bowler</v>
      </c>
      <c r="V51" s="15" t="str">
        <f t="shared" si="9"/>
        <v xml:space="preserve"> </v>
      </c>
      <c r="W51" s="21"/>
    </row>
    <row r="52" spans="9:23">
      <c r="I52" s="16"/>
      <c r="J52" s="16" t="str">
        <f>_xlfn.XLOOKUP(I52, Auction_Log[Player ID], Auction_Log[Player Name], " ")</f>
        <v xml:space="preserve"> </v>
      </c>
      <c r="K52" s="16" t="str">
        <f>_xlfn.XLOOKUP(I52, Auction_Log[Player ID], Auction_Log[Category], " ")</f>
        <v xml:space="preserve"> </v>
      </c>
      <c r="L52" s="16" t="str">
        <f>_xlfn.XLOOKUP(I52, Auction_Log[Player ID], Auction_Log[Price], " ")</f>
        <v xml:space="preserve"> </v>
      </c>
      <c r="M52" s="16" t="str" cm="1">
        <f t="array" ref="M52">_xlfn.XLOOKUP(I52, Player_List[[#All],[ID]], Player_List[[#All],[Role]], " ")</f>
        <v xml:space="preserve"> </v>
      </c>
      <c r="N52" s="15" t="str">
        <f t="shared" si="8"/>
        <v xml:space="preserve"> </v>
      </c>
      <c r="O52" s="21"/>
      <c r="Q52" s="16">
        <v>140</v>
      </c>
      <c r="R52" s="16" t="str">
        <f>_xlfn.XLOOKUP(Q52, Auction_Log[Player ID], Auction_Log[Player Name], " ")</f>
        <v>Nelson Weaver</v>
      </c>
      <c r="S52" s="16" t="str">
        <f>_xlfn.XLOOKUP(Q52, Auction_Log[Player ID], Auction_Log[Category], " ")</f>
        <v>D</v>
      </c>
      <c r="T52" s="16">
        <f>_xlfn.XLOOKUP(Q52, Auction_Log[Player ID], Auction_Log[Price], " ")</f>
        <v>5</v>
      </c>
      <c r="U52" s="16" t="str" cm="1">
        <f t="array" ref="U52">_xlfn.XLOOKUP(Q52, Player_List[[#All],[ID]], Player_List[[#All],[Role]], " ")</f>
        <v>Bowler</v>
      </c>
      <c r="V52" s="15" t="str">
        <f t="shared" si="9"/>
        <v xml:space="preserve"> </v>
      </c>
      <c r="W52" s="21"/>
    </row>
    <row r="53" spans="9:23">
      <c r="I53" s="16"/>
      <c r="J53" s="16" t="str">
        <f>_xlfn.XLOOKUP(I53, Auction_Log[Player ID], Auction_Log[Player Name], " ")</f>
        <v xml:space="preserve"> </v>
      </c>
      <c r="K53" s="16" t="str">
        <f>_xlfn.XLOOKUP(I53, Auction_Log[Player ID], Auction_Log[Category], " ")</f>
        <v xml:space="preserve"> </v>
      </c>
      <c r="L53" s="16" t="str">
        <f>_xlfn.XLOOKUP(I53, Auction_Log[Player ID], Auction_Log[Price], " ")</f>
        <v xml:space="preserve"> </v>
      </c>
      <c r="M53" s="16" t="str" cm="1">
        <f t="array" ref="M53">_xlfn.XLOOKUP(I53, Player_List[[#All],[ID]], Player_List[[#All],[Role]], " ")</f>
        <v xml:space="preserve"> </v>
      </c>
      <c r="N53" s="15" t="str">
        <f t="shared" si="8"/>
        <v xml:space="preserve"> </v>
      </c>
      <c r="O53" s="21"/>
      <c r="Q53" s="16"/>
      <c r="R53" s="16" t="str">
        <f>_xlfn.XLOOKUP(Q53, Auction_Log[Player ID], Auction_Log[Player Name], " ")</f>
        <v xml:space="preserve"> </v>
      </c>
      <c r="S53" s="16" t="str">
        <f>_xlfn.XLOOKUP(Q53, Auction_Log[Player ID], Auction_Log[Category], " ")</f>
        <v xml:space="preserve"> </v>
      </c>
      <c r="T53" s="16" t="str">
        <f>_xlfn.XLOOKUP(Q53, Auction_Log[Player ID], Auction_Log[Price], " ")</f>
        <v xml:space="preserve"> </v>
      </c>
      <c r="U53" s="16" t="str" cm="1">
        <f t="array" ref="U53">_xlfn.XLOOKUP(Q53, Player_List[[#All],[ID]], Player_List[[#All],[Role]], " ")</f>
        <v xml:space="preserve"> </v>
      </c>
      <c r="V53" s="15" t="str">
        <f t="shared" si="9"/>
        <v xml:space="preserve"> </v>
      </c>
      <c r="W53" s="21"/>
    </row>
    <row r="54" spans="9:23">
      <c r="I54" s="16"/>
      <c r="J54" s="16" t="str">
        <f>_xlfn.XLOOKUP(I54, Auction_Log[Player ID], Auction_Log[Player Name], " ")</f>
        <v xml:space="preserve"> </v>
      </c>
      <c r="K54" s="16" t="str">
        <f>_xlfn.XLOOKUP(I54, Auction_Log[Player ID], Auction_Log[Category], " ")</f>
        <v xml:space="preserve"> </v>
      </c>
      <c r="L54" s="16" t="str">
        <f>_xlfn.XLOOKUP(I54, Auction_Log[Player ID], Auction_Log[Price], " ")</f>
        <v xml:space="preserve"> </v>
      </c>
      <c r="M54" s="16" t="str" cm="1">
        <f t="array" ref="M54">_xlfn.XLOOKUP(I54, Player_List[[#All],[ID]], Player_List[[#All],[Role]], " ")</f>
        <v xml:space="preserve"> </v>
      </c>
      <c r="N54" s="15" t="str">
        <f t="shared" si="8"/>
        <v xml:space="preserve"> </v>
      </c>
      <c r="O54" s="21"/>
      <c r="Q54" s="16"/>
      <c r="R54" s="16" t="str">
        <f>_xlfn.XLOOKUP(Q54, Auction_Log[Player ID], Auction_Log[Player Name], " ")</f>
        <v xml:space="preserve"> </v>
      </c>
      <c r="S54" s="16" t="str">
        <f>_xlfn.XLOOKUP(Q54, Auction_Log[Player ID], Auction_Log[Category], " ")</f>
        <v xml:space="preserve"> </v>
      </c>
      <c r="T54" s="16" t="str">
        <f>_xlfn.XLOOKUP(Q54, Auction_Log[Player ID], Auction_Log[Price], " ")</f>
        <v xml:space="preserve"> </v>
      </c>
      <c r="U54" s="16" t="str" cm="1">
        <f t="array" ref="U54">_xlfn.XLOOKUP(Q54, Player_List[[#All],[ID]], Player_List[[#All],[Role]], " ")</f>
        <v xml:space="preserve"> </v>
      </c>
      <c r="V54" s="15" t="str">
        <f t="shared" si="9"/>
        <v xml:space="preserve"> </v>
      </c>
      <c r="W54" s="21"/>
    </row>
    <row r="55" spans="9:23">
      <c r="I55" s="15" t="s">
        <v>192</v>
      </c>
      <c r="J55" s="15">
        <f>COUNT(L40:L54)</f>
        <v>11</v>
      </c>
      <c r="K55" s="15"/>
      <c r="L55" s="15">
        <f>SUM(L40:L54)</f>
        <v>190</v>
      </c>
      <c r="M55" s="15"/>
      <c r="N55" s="16"/>
      <c r="O55" s="1"/>
      <c r="Q55" s="15" t="s">
        <v>192</v>
      </c>
      <c r="R55" s="15">
        <f>COUNT(T40:T54)</f>
        <v>13</v>
      </c>
      <c r="S55" s="15"/>
      <c r="T55" s="15">
        <f>SUM(T40:T54)</f>
        <v>190</v>
      </c>
      <c r="U55" s="15"/>
      <c r="V55" s="16"/>
      <c r="W55" s="1"/>
    </row>
  </sheetData>
  <phoneticPr fontId="8"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E869C0-B3B3-4A0D-BE54-3EF92DCE1AF2}">
  <dimension ref="A23:D72"/>
  <sheetViews>
    <sheetView showGridLines="0" zoomScale="90" zoomScaleNormal="90" workbookViewId="0">
      <selection activeCell="T26" sqref="T26"/>
    </sheetView>
  </sheetViews>
  <sheetFormatPr defaultRowHeight="13.8"/>
  <cols>
    <col min="1" max="1" width="13.88671875" style="28" bestFit="1" customWidth="1"/>
    <col min="2" max="2" width="14.5546875" style="28" bestFit="1" customWidth="1"/>
    <col min="3" max="3" width="6.44140625" style="28" bestFit="1" customWidth="1"/>
    <col min="4" max="4" width="10.109375" style="28" bestFit="1" customWidth="1"/>
    <col min="5" max="5" width="10.6640625" style="28" bestFit="1" customWidth="1"/>
    <col min="6" max="6" width="18.21875" style="28" bestFit="1" customWidth="1"/>
    <col min="7" max="7" width="15.44140625" style="28" bestFit="1" customWidth="1"/>
    <col min="8" max="24" width="3" style="28" bestFit="1" customWidth="1"/>
    <col min="25" max="25" width="9.33203125" style="28" bestFit="1" customWidth="1"/>
    <col min="26" max="26" width="8.88671875" style="28"/>
    <col min="27" max="39" width="3" style="28" bestFit="1" customWidth="1"/>
    <col min="40" max="40" width="11.5546875" style="28" bestFit="1" customWidth="1"/>
    <col min="41" max="41" width="10.77734375" style="28" bestFit="1" customWidth="1"/>
    <col min="42" max="16384" width="8.88671875" style="28"/>
  </cols>
  <sheetData>
    <row r="23" spans="1:4" ht="14.4">
      <c r="A23"/>
      <c r="B23"/>
      <c r="C23"/>
      <c r="D23"/>
    </row>
    <row r="24" spans="1:4" ht="14.4">
      <c r="A24"/>
      <c r="B24"/>
      <c r="C24"/>
      <c r="D24"/>
    </row>
    <row r="25" spans="1:4" ht="14.4">
      <c r="A25"/>
      <c r="B25"/>
      <c r="C25"/>
      <c r="D25"/>
    </row>
    <row r="26" spans="1:4" ht="14.4">
      <c r="A26"/>
      <c r="B26"/>
      <c r="C26"/>
      <c r="D26"/>
    </row>
    <row r="27" spans="1:4" ht="14.4">
      <c r="A27"/>
      <c r="B27"/>
      <c r="C27"/>
      <c r="D27"/>
    </row>
    <row r="28" spans="1:4" ht="14.4">
      <c r="A28"/>
      <c r="B28"/>
      <c r="C28"/>
      <c r="D28"/>
    </row>
    <row r="29" spans="1:4" ht="14.4">
      <c r="A29"/>
      <c r="B29"/>
      <c r="C29"/>
      <c r="D29"/>
    </row>
    <row r="30" spans="1:4" ht="14.4">
      <c r="A30"/>
      <c r="B30"/>
      <c r="C30"/>
      <c r="D30"/>
    </row>
    <row r="31" spans="1:4" ht="14.4">
      <c r="A31"/>
      <c r="B31"/>
      <c r="C31"/>
      <c r="D31"/>
    </row>
    <row r="32" spans="1:4" ht="14.4">
      <c r="A32"/>
      <c r="B32"/>
      <c r="C32"/>
      <c r="D32"/>
    </row>
    <row r="33" spans="1:4" ht="14.4">
      <c r="A33"/>
      <c r="B33"/>
      <c r="C33"/>
      <c r="D33"/>
    </row>
    <row r="34" spans="1:4" ht="14.4">
      <c r="A34"/>
      <c r="B34"/>
      <c r="C34"/>
      <c r="D34"/>
    </row>
    <row r="35" spans="1:4" ht="14.4">
      <c r="A35"/>
      <c r="B35"/>
      <c r="C35"/>
      <c r="D35"/>
    </row>
    <row r="36" spans="1:4" ht="14.4">
      <c r="A36"/>
      <c r="B36"/>
      <c r="C36"/>
      <c r="D36"/>
    </row>
    <row r="37" spans="1:4" ht="14.4">
      <c r="A37"/>
      <c r="B37"/>
      <c r="C37"/>
      <c r="D37"/>
    </row>
    <row r="38" spans="1:4" ht="14.4">
      <c r="A38"/>
      <c r="B38"/>
      <c r="C38"/>
      <c r="D38"/>
    </row>
    <row r="39" spans="1:4" ht="14.4">
      <c r="A39"/>
      <c r="B39"/>
      <c r="C39"/>
      <c r="D39"/>
    </row>
    <row r="40" spans="1:4" ht="14.4">
      <c r="A40"/>
      <c r="B40"/>
      <c r="C40"/>
      <c r="D40"/>
    </row>
    <row r="41" spans="1:4" ht="14.4">
      <c r="A41"/>
      <c r="B41"/>
      <c r="C41"/>
      <c r="D41"/>
    </row>
    <row r="42" spans="1:4" ht="14.4">
      <c r="A42"/>
      <c r="B42"/>
      <c r="C42"/>
      <c r="D42"/>
    </row>
    <row r="43" spans="1:4" ht="14.4">
      <c r="A43"/>
      <c r="B43"/>
      <c r="C43"/>
      <c r="D43"/>
    </row>
    <row r="44" spans="1:4" ht="14.4">
      <c r="A44"/>
      <c r="B44"/>
      <c r="C44"/>
      <c r="D44"/>
    </row>
    <row r="45" spans="1:4" ht="14.4">
      <c r="A45"/>
      <c r="B45"/>
      <c r="C45"/>
      <c r="D45"/>
    </row>
    <row r="46" spans="1:4" ht="14.4">
      <c r="A46"/>
      <c r="B46"/>
      <c r="C46"/>
      <c r="D46"/>
    </row>
    <row r="47" spans="1:4" ht="14.4">
      <c r="A47"/>
      <c r="B47"/>
      <c r="C47"/>
      <c r="D47"/>
    </row>
    <row r="48" spans="1:4" ht="14.4">
      <c r="A48"/>
      <c r="B48"/>
      <c r="C48"/>
      <c r="D48"/>
    </row>
    <row r="49" spans="1:4" ht="14.4">
      <c r="A49"/>
      <c r="B49"/>
      <c r="C49"/>
      <c r="D49"/>
    </row>
    <row r="50" spans="1:4" ht="14.4">
      <c r="A50"/>
      <c r="B50"/>
      <c r="C50"/>
      <c r="D50"/>
    </row>
    <row r="51" spans="1:4" ht="14.4">
      <c r="A51"/>
      <c r="B51"/>
      <c r="C51"/>
      <c r="D51"/>
    </row>
    <row r="52" spans="1:4" ht="14.4">
      <c r="A52"/>
      <c r="B52"/>
      <c r="C52"/>
      <c r="D52"/>
    </row>
    <row r="53" spans="1:4" ht="14.4">
      <c r="A53"/>
      <c r="B53"/>
      <c r="C53"/>
      <c r="D53"/>
    </row>
    <row r="54" spans="1:4" ht="14.4">
      <c r="A54"/>
      <c r="B54"/>
      <c r="C54"/>
      <c r="D54"/>
    </row>
    <row r="55" spans="1:4" ht="14.4">
      <c r="A55"/>
      <c r="B55"/>
      <c r="C55"/>
      <c r="D55"/>
    </row>
    <row r="56" spans="1:4" ht="14.4">
      <c r="A56"/>
      <c r="B56"/>
      <c r="C56"/>
      <c r="D56"/>
    </row>
    <row r="57" spans="1:4" ht="14.4">
      <c r="A57"/>
      <c r="B57"/>
      <c r="C57"/>
      <c r="D57"/>
    </row>
    <row r="58" spans="1:4" ht="14.4">
      <c r="A58"/>
      <c r="B58"/>
      <c r="C58"/>
      <c r="D58"/>
    </row>
    <row r="59" spans="1:4" ht="14.4">
      <c r="A59"/>
      <c r="B59"/>
      <c r="C59"/>
      <c r="D59"/>
    </row>
    <row r="60" spans="1:4" ht="14.4">
      <c r="A60"/>
      <c r="B60"/>
      <c r="C60"/>
      <c r="D60"/>
    </row>
    <row r="61" spans="1:4" ht="14.4">
      <c r="A61"/>
      <c r="B61"/>
      <c r="C61"/>
      <c r="D61"/>
    </row>
    <row r="62" spans="1:4" ht="14.4">
      <c r="A62"/>
      <c r="B62"/>
      <c r="C62"/>
      <c r="D62"/>
    </row>
    <row r="63" spans="1:4" ht="14.4">
      <c r="A63"/>
      <c r="B63"/>
      <c r="C63"/>
      <c r="D63"/>
    </row>
    <row r="64" spans="1:4" ht="14.4">
      <c r="A64"/>
      <c r="B64"/>
      <c r="C64"/>
      <c r="D64"/>
    </row>
    <row r="65" spans="1:4" ht="14.4">
      <c r="A65"/>
      <c r="B65"/>
      <c r="C65"/>
      <c r="D65"/>
    </row>
    <row r="66" spans="1:4" ht="14.4">
      <c r="A66"/>
      <c r="B66"/>
      <c r="C66"/>
      <c r="D66"/>
    </row>
    <row r="67" spans="1:4" ht="14.4">
      <c r="A67"/>
      <c r="B67"/>
      <c r="C67"/>
      <c r="D67"/>
    </row>
    <row r="68" spans="1:4" ht="14.4">
      <c r="A68"/>
      <c r="B68"/>
      <c r="C68"/>
      <c r="D68"/>
    </row>
    <row r="69" spans="1:4" ht="14.4">
      <c r="A69"/>
      <c r="B69"/>
      <c r="C69"/>
      <c r="D69"/>
    </row>
    <row r="70" spans="1:4" ht="14.4">
      <c r="A70"/>
      <c r="B70"/>
      <c r="C70"/>
      <c r="D70"/>
    </row>
    <row r="71" spans="1:4" ht="14.4">
      <c r="A71"/>
      <c r="B71"/>
      <c r="C71"/>
      <c r="D71"/>
    </row>
    <row r="72" spans="1:4" ht="14.4">
      <c r="A72"/>
      <c r="B72"/>
      <c r="C72"/>
      <c r="D72"/>
    </row>
  </sheetData>
  <pageMargins left="0.7" right="0.7" top="0.75" bottom="0.75" header="0.3" footer="0.3"/>
  <drawing r:id="rId1"/>
  <extLst>
    <ext xmlns:x14="http://schemas.microsoft.com/office/spreadsheetml/2009/9/main" uri="{A8765BA9-456A-4dab-B4F3-ACF838C121DE}">
      <x14:slicerList>
        <x14:slicer r:id="rId2"/>
      </x14:slicerList>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62C3C2-DB66-4F61-AB1A-A8384EE0E18F}">
  <dimension ref="A2:B24"/>
  <sheetViews>
    <sheetView showGridLines="0" workbookViewId="0">
      <selection activeCell="G9" sqref="G9"/>
    </sheetView>
  </sheetViews>
  <sheetFormatPr defaultRowHeight="15.6"/>
  <cols>
    <col min="1" max="16384" width="8.88671875" style="3"/>
  </cols>
  <sheetData>
    <row r="2" spans="1:2" ht="23.4">
      <c r="A2" s="18" t="s">
        <v>222</v>
      </c>
    </row>
    <row r="3" spans="1:2">
      <c r="A3" s="1">
        <v>1</v>
      </c>
      <c r="B3" s="17" t="s">
        <v>223</v>
      </c>
    </row>
    <row r="4" spans="1:2">
      <c r="A4" s="1">
        <v>2</v>
      </c>
      <c r="B4" s="17" t="s">
        <v>224</v>
      </c>
    </row>
    <row r="5" spans="1:2">
      <c r="A5" s="1">
        <v>3</v>
      </c>
      <c r="B5" s="17" t="s">
        <v>225</v>
      </c>
    </row>
    <row r="6" spans="1:2">
      <c r="A6" s="1">
        <v>4</v>
      </c>
      <c r="B6" s="17" t="s">
        <v>226</v>
      </c>
    </row>
    <row r="8" spans="1:2" ht="23.4">
      <c r="A8" s="18" t="s">
        <v>227</v>
      </c>
    </row>
    <row r="10" spans="1:2">
      <c r="A10" s="19" t="s">
        <v>228</v>
      </c>
    </row>
    <row r="11" spans="1:2">
      <c r="A11" s="17" t="s">
        <v>233</v>
      </c>
    </row>
    <row r="12" spans="1:2">
      <c r="A12" s="17" t="s">
        <v>234</v>
      </c>
    </row>
    <row r="13" spans="1:2">
      <c r="A13" s="20" t="s">
        <v>239</v>
      </c>
    </row>
    <row r="14" spans="1:2">
      <c r="A14" s="20"/>
    </row>
    <row r="15" spans="1:2">
      <c r="A15" s="19" t="s">
        <v>229</v>
      </c>
    </row>
    <row r="16" spans="1:2">
      <c r="A16" s="17" t="s">
        <v>235</v>
      </c>
    </row>
    <row r="17" spans="1:1">
      <c r="A17" s="17" t="s">
        <v>236</v>
      </c>
    </row>
    <row r="19" spans="1:1">
      <c r="A19" s="19" t="s">
        <v>230</v>
      </c>
    </row>
    <row r="20" spans="1:1">
      <c r="A20" s="17" t="s">
        <v>237</v>
      </c>
    </row>
    <row r="22" spans="1:1">
      <c r="A22" s="19" t="s">
        <v>231</v>
      </c>
    </row>
    <row r="23" spans="1:1">
      <c r="A23" s="17" t="s">
        <v>238</v>
      </c>
    </row>
    <row r="24" spans="1:1">
      <c r="A24" s="17" t="s">
        <v>232</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2FF60219-D71E-4887-ABD9-40F68258DAC7}">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6</vt:i4>
      </vt:variant>
      <vt:variant>
        <vt:lpstr>Named Ranges</vt:lpstr>
      </vt:variant>
      <vt:variant>
        <vt:i4>1</vt:i4>
      </vt:variant>
    </vt:vector>
  </HeadingPairs>
  <TitlesOfParts>
    <vt:vector size="7" baseType="lpstr">
      <vt:lpstr>Player &amp; Owner List</vt:lpstr>
      <vt:lpstr>Auction Log</vt:lpstr>
      <vt:lpstr>Balance Tracker</vt:lpstr>
      <vt:lpstr>Team List</vt:lpstr>
      <vt:lpstr>Auction Summary</vt:lpstr>
      <vt:lpstr>Rules</vt:lpstr>
      <vt:lpstr>Table1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Bhavya Lakhani</dc:creator>
  <cp:lastModifiedBy>Bhavya Lakhani</cp:lastModifiedBy>
  <dcterms:created xsi:type="dcterms:W3CDTF">2025-08-13T13:33:01Z</dcterms:created>
  <dcterms:modified xsi:type="dcterms:W3CDTF">2025-08-22T17:46:45Z</dcterms:modified>
</cp:coreProperties>
</file>