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3A5D7734-3F42-4A2B-9322-165ECDAF3CC1}" xr6:coauthVersionLast="46" xr6:coauthVersionMax="46" xr10:uidLastSave="{00000000-0000-0000-0000-000000000000}"/>
  <bookViews>
    <workbookView xWindow="-108" yWindow="-108" windowWidth="23256" windowHeight="12576" activeTab="1" xr2:uid="{A3C4D05D-A0E1-4B31-9E90-0B52B06C9CFB}"/>
  </bookViews>
  <sheets>
    <sheet name="Sheet1" sheetId="1" r:id="rId1"/>
    <sheet name="Sheet2" sheetId="2" r:id="rId2"/>
  </sheets>
  <definedNames>
    <definedName name="_xlnm._FilterDatabase" localSheetId="0" hidden="1">Sheet1!$A$1:$G$208</definedName>
    <definedName name="solver_adj" localSheetId="1" hidden="1">Sheet2!$S$3:$S$12,Sheet2!$T$3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Sheet2!$Q$3:$Q$71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Sheet2!$AB$72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4" i="2"/>
  <c r="N5" i="2"/>
  <c r="N6" i="2"/>
  <c r="N7" i="2"/>
  <c r="N8" i="2"/>
  <c r="N9" i="2"/>
  <c r="N10" i="2"/>
  <c r="N11" i="2"/>
  <c r="N12" i="2"/>
  <c r="N13" i="2"/>
  <c r="N3" i="2"/>
  <c r="Z3" i="2"/>
  <c r="Y3" i="2"/>
  <c r="AB3" i="2" s="1"/>
  <c r="O3" i="2"/>
  <c r="P4" i="2" s="1"/>
  <c r="O4" i="2" l="1"/>
  <c r="Y4" i="2"/>
  <c r="O5" i="2" l="1"/>
  <c r="O6" i="2" s="1"/>
  <c r="Q4" i="2"/>
  <c r="Z4" i="2" s="1"/>
  <c r="Y5" i="2"/>
  <c r="P6" i="2" l="1"/>
  <c r="Y6" i="2" s="1"/>
  <c r="Q5" i="2"/>
  <c r="Z5" i="2" s="1"/>
  <c r="O7" i="2" l="1"/>
  <c r="P7" i="2"/>
  <c r="Y7" i="2" s="1"/>
  <c r="Q6" i="2"/>
  <c r="Z6" i="2" s="1"/>
  <c r="P8" i="2" l="1"/>
  <c r="Y8" i="2" s="1"/>
  <c r="Q7" i="2"/>
  <c r="Z7" i="2" s="1"/>
  <c r="O8" i="2"/>
  <c r="P9" i="2" l="1"/>
  <c r="Y9" i="2" s="1"/>
  <c r="O9" i="2"/>
  <c r="Q8" i="2"/>
  <c r="Z8" i="2" s="1"/>
  <c r="Q9" i="2" l="1"/>
  <c r="Z9" i="2" s="1"/>
  <c r="P10" i="2"/>
  <c r="Y10" i="2" s="1"/>
  <c r="O10" i="2"/>
  <c r="O11" i="2" l="1"/>
  <c r="P11" i="2"/>
  <c r="Q10" i="2"/>
  <c r="Z10" i="2" s="1"/>
  <c r="P12" i="2" l="1"/>
  <c r="Y12" i="2" s="1"/>
  <c r="O12" i="2"/>
  <c r="Y11" i="2"/>
  <c r="Q11" i="2"/>
  <c r="Z11" i="2" s="1"/>
  <c r="Q12" i="2" l="1"/>
  <c r="Z12" i="2" s="1"/>
  <c r="O13" i="2"/>
  <c r="P13" i="2"/>
  <c r="P14" i="2" l="1"/>
  <c r="Y14" i="2" s="1"/>
  <c r="Y13" i="2"/>
  <c r="Q13" i="2"/>
  <c r="Z13" i="2" s="1"/>
  <c r="O14" i="2"/>
  <c r="P15" i="2" l="1"/>
  <c r="Y15" i="2" s="1"/>
  <c r="O15" i="2"/>
  <c r="Q14" i="2"/>
  <c r="Z14" i="2" s="1"/>
  <c r="P16" i="2" l="1"/>
  <c r="Y16" i="2" s="1"/>
  <c r="O16" i="2"/>
  <c r="Q15" i="2"/>
  <c r="Z15" i="2" s="1"/>
  <c r="P17" i="2" l="1"/>
  <c r="Y17" i="2" s="1"/>
  <c r="O17" i="2"/>
  <c r="Q16" i="2"/>
  <c r="Z16" i="2" s="1"/>
  <c r="P18" i="2" l="1"/>
  <c r="Y18" i="2" s="1"/>
  <c r="Q17" i="2"/>
  <c r="Z17" i="2" s="1"/>
  <c r="O18" i="2"/>
  <c r="P19" i="2" l="1"/>
  <c r="Y19" i="2" s="1"/>
  <c r="O19" i="2"/>
  <c r="Q18" i="2"/>
  <c r="Z18" i="2" s="1"/>
  <c r="P20" i="2" l="1"/>
  <c r="Y20" i="2" s="1"/>
  <c r="O20" i="2"/>
  <c r="Q19" i="2"/>
  <c r="Z19" i="2" s="1"/>
  <c r="P21" i="2" l="1"/>
  <c r="Y21" i="2" s="1"/>
  <c r="O21" i="2"/>
  <c r="Q20" i="2"/>
  <c r="Z20" i="2" s="1"/>
  <c r="P22" i="2" l="1"/>
  <c r="Y22" i="2" s="1"/>
  <c r="Q21" i="2"/>
  <c r="Z21" i="2" s="1"/>
  <c r="O22" i="2"/>
  <c r="P23" i="2" l="1"/>
  <c r="Y23" i="2" s="1"/>
  <c r="O23" i="2"/>
  <c r="Q22" i="2"/>
  <c r="Z22" i="2" s="1"/>
  <c r="P24" i="2" l="1"/>
  <c r="Y24" i="2" s="1"/>
  <c r="O24" i="2"/>
  <c r="Q23" i="2"/>
  <c r="Z23" i="2" s="1"/>
  <c r="O25" i="2" l="1"/>
  <c r="P25" i="2"/>
  <c r="P26" i="2" s="1"/>
  <c r="Q24" i="2"/>
  <c r="Z24" i="2" s="1"/>
  <c r="O26" i="2" l="1"/>
  <c r="P27" i="2" s="1"/>
  <c r="Y25" i="2"/>
  <c r="Q25" i="2"/>
  <c r="Z25" i="2" s="1"/>
  <c r="Y26" i="2"/>
  <c r="O27" i="2" l="1"/>
  <c r="P28" i="2" s="1"/>
  <c r="Q26" i="2"/>
  <c r="Z26" i="2" s="1"/>
  <c r="Q27" i="2"/>
  <c r="Y27" i="2"/>
  <c r="O28" i="2" l="1"/>
  <c r="P29" i="2"/>
  <c r="Y28" i="2"/>
  <c r="Z27" i="2"/>
  <c r="Q28" i="2"/>
  <c r="O29" i="2"/>
  <c r="P30" i="2" l="1"/>
  <c r="O30" i="2"/>
  <c r="P31" i="2" s="1"/>
  <c r="Q29" i="2"/>
  <c r="Z28" i="2"/>
  <c r="Y29" i="2"/>
  <c r="Y30" i="2" l="1"/>
  <c r="Z29" i="2"/>
  <c r="Q30" i="2"/>
  <c r="O31" i="2"/>
  <c r="P32" i="2" s="1"/>
  <c r="Z30" i="2" l="1"/>
  <c r="O32" i="2"/>
  <c r="P33" i="2" s="1"/>
  <c r="Q31" i="2"/>
  <c r="Y31" i="2"/>
  <c r="Y32" i="2" l="1"/>
  <c r="Z31" i="2"/>
  <c r="Q32" i="2"/>
  <c r="O33" i="2"/>
  <c r="P34" i="2" s="1"/>
  <c r="O34" i="2" l="1"/>
  <c r="P35" i="2" s="1"/>
  <c r="Q33" i="2"/>
  <c r="Z32" i="2"/>
  <c r="Y33" i="2"/>
  <c r="Y34" i="2" l="1"/>
  <c r="Z33" i="2"/>
  <c r="Q34" i="2"/>
  <c r="O35" i="2"/>
  <c r="P36" i="2" s="1"/>
  <c r="Z34" i="2" l="1"/>
  <c r="O36" i="2"/>
  <c r="P37" i="2" s="1"/>
  <c r="Q35" i="2"/>
  <c r="Y35" i="2"/>
  <c r="Y36" i="2" l="1"/>
  <c r="Z35" i="2"/>
  <c r="Q36" i="2"/>
  <c r="O37" i="2"/>
  <c r="P38" i="2" s="1"/>
  <c r="O38" i="2" l="1"/>
  <c r="P39" i="2" s="1"/>
  <c r="Q37" i="2"/>
  <c r="Z36" i="2"/>
  <c r="Y37" i="2"/>
  <c r="Y38" i="2" l="1"/>
  <c r="Z37" i="2"/>
  <c r="Q38" i="2"/>
  <c r="O39" i="2"/>
  <c r="P40" i="2" s="1"/>
  <c r="O40" i="2" l="1"/>
  <c r="P41" i="2" s="1"/>
  <c r="Q39" i="2"/>
  <c r="Z38" i="2"/>
  <c r="Y39" i="2"/>
  <c r="Z39" i="2" l="1"/>
  <c r="Y40" i="2"/>
  <c r="Q40" i="2"/>
  <c r="O41" i="2"/>
  <c r="P42" i="2" s="1"/>
  <c r="O42" i="2" l="1"/>
  <c r="P43" i="2" s="1"/>
  <c r="Q41" i="2"/>
  <c r="Z40" i="2"/>
  <c r="Y41" i="2"/>
  <c r="Y42" i="2" l="1"/>
  <c r="Z41" i="2"/>
  <c r="Q42" i="2"/>
  <c r="O43" i="2"/>
  <c r="P44" i="2" s="1"/>
  <c r="O44" i="2" l="1"/>
  <c r="P45" i="2" s="1"/>
  <c r="Q43" i="2"/>
  <c r="Z42" i="2"/>
  <c r="Y43" i="2"/>
  <c r="Z43" i="2" l="1"/>
  <c r="Y44" i="2"/>
  <c r="Q44" i="2"/>
  <c r="O45" i="2"/>
  <c r="P46" i="2" s="1"/>
  <c r="Y45" i="2" l="1"/>
  <c r="O46" i="2"/>
  <c r="P47" i="2" s="1"/>
  <c r="Q45" i="2"/>
  <c r="Z44" i="2"/>
  <c r="Q46" i="2" l="1"/>
  <c r="O47" i="2"/>
  <c r="P48" i="2" s="1"/>
  <c r="Z45" i="2"/>
  <c r="Y46" i="2"/>
  <c r="Y47" i="2" l="1"/>
  <c r="O48" i="2"/>
  <c r="P49" i="2" s="1"/>
  <c r="Q47" i="2"/>
  <c r="Z46" i="2"/>
  <c r="Z47" i="2" l="1"/>
  <c r="Q48" i="2"/>
  <c r="O49" i="2"/>
  <c r="P50" i="2" s="1"/>
  <c r="Y48" i="2"/>
  <c r="Y49" i="2" l="1"/>
  <c r="O50" i="2"/>
  <c r="P51" i="2" s="1"/>
  <c r="Q49" i="2"/>
  <c r="Z48" i="2"/>
  <c r="Y50" i="2" l="1"/>
  <c r="Z49" i="2"/>
  <c r="Q50" i="2"/>
  <c r="O51" i="2"/>
  <c r="P52" i="2" s="1"/>
  <c r="O52" i="2" l="1"/>
  <c r="P53" i="2" s="1"/>
  <c r="Q51" i="2"/>
  <c r="Z50" i="2"/>
  <c r="Y51" i="2"/>
  <c r="Y52" i="2" l="1"/>
  <c r="Z51" i="2"/>
  <c r="Q52" i="2"/>
  <c r="O53" i="2"/>
  <c r="P54" i="2" s="1"/>
  <c r="O54" i="2" l="1"/>
  <c r="P55" i="2" s="1"/>
  <c r="Q53" i="2"/>
  <c r="Z52" i="2"/>
  <c r="Y53" i="2"/>
  <c r="Y54" i="2" l="1"/>
  <c r="Z53" i="2"/>
  <c r="Q54" i="2"/>
  <c r="O55" i="2"/>
  <c r="P56" i="2" s="1"/>
  <c r="Y55" i="2" l="1"/>
  <c r="O56" i="2"/>
  <c r="P57" i="2" s="1"/>
  <c r="Q55" i="2"/>
  <c r="Z54" i="2"/>
  <c r="Z55" i="2" l="1"/>
  <c r="Q56" i="2"/>
  <c r="O57" i="2"/>
  <c r="P58" i="2" s="1"/>
  <c r="Y56" i="2"/>
  <c r="Y57" i="2" l="1"/>
  <c r="O58" i="2"/>
  <c r="P59" i="2" s="1"/>
  <c r="Q57" i="2"/>
  <c r="Z56" i="2"/>
  <c r="Z57" i="2" l="1"/>
  <c r="Q58" i="2"/>
  <c r="O59" i="2"/>
  <c r="P60" i="2" s="1"/>
  <c r="Y58" i="2"/>
  <c r="Y59" i="2" l="1"/>
  <c r="O60" i="2"/>
  <c r="P61" i="2" s="1"/>
  <c r="Q59" i="2"/>
  <c r="Z58" i="2"/>
  <c r="Q60" i="2" l="1"/>
  <c r="O61" i="2"/>
  <c r="P62" i="2" s="1"/>
  <c r="Z59" i="2"/>
  <c r="Y60" i="2"/>
  <c r="Y61" i="2" l="1"/>
  <c r="O62" i="2"/>
  <c r="P63" i="2" s="1"/>
  <c r="Q61" i="2"/>
  <c r="Z60" i="2"/>
  <c r="Z61" i="2" l="1"/>
  <c r="Q62" i="2"/>
  <c r="O63" i="2"/>
  <c r="P64" i="2" s="1"/>
  <c r="Y62" i="2"/>
  <c r="Y63" i="2" l="1"/>
  <c r="O64" i="2"/>
  <c r="P65" i="2" s="1"/>
  <c r="Q63" i="2"/>
  <c r="Z62" i="2"/>
  <c r="Z63" i="2" l="1"/>
  <c r="Q64" i="2"/>
  <c r="O65" i="2"/>
  <c r="P66" i="2" s="1"/>
  <c r="Y64" i="2"/>
  <c r="Y65" i="2" l="1"/>
  <c r="O66" i="2"/>
  <c r="P67" i="2" s="1"/>
  <c r="Q65" i="2"/>
  <c r="Z64" i="2"/>
  <c r="Z65" i="2" l="1"/>
  <c r="Q66" i="2"/>
  <c r="O67" i="2"/>
  <c r="P68" i="2" s="1"/>
  <c r="Y66" i="2"/>
  <c r="Z66" i="2" l="1"/>
  <c r="Y67" i="2"/>
  <c r="O68" i="2"/>
  <c r="P69" i="2" s="1"/>
  <c r="Q67" i="2"/>
  <c r="Q68" i="2" l="1"/>
  <c r="O69" i="2"/>
  <c r="P70" i="2" s="1"/>
  <c r="Z67" i="2"/>
  <c r="Y68" i="2"/>
  <c r="Y69" i="2" l="1"/>
  <c r="O70" i="2"/>
  <c r="P71" i="2" s="1"/>
  <c r="Q69" i="2"/>
  <c r="Z68" i="2"/>
  <c r="Q70" i="2" l="1"/>
  <c r="O71" i="2"/>
  <c r="Z69" i="2"/>
  <c r="Y70" i="2"/>
  <c r="Y71" i="2" l="1"/>
  <c r="Q71" i="2"/>
  <c r="Z70" i="2"/>
  <c r="Z71" i="2" l="1"/>
  <c r="L3" i="2" l="1"/>
  <c r="V3" i="2" s="1"/>
  <c r="J4" i="2"/>
  <c r="J5" i="2"/>
  <c r="J6" i="2"/>
  <c r="AC6" i="2" s="1"/>
  <c r="J7" i="2"/>
  <c r="J8" i="2"/>
  <c r="J9" i="2"/>
  <c r="J10" i="2"/>
  <c r="AC10" i="2" s="1"/>
  <c r="J11" i="2"/>
  <c r="AC11" i="2" s="1"/>
  <c r="J12" i="2"/>
  <c r="J13" i="2"/>
  <c r="J14" i="2"/>
  <c r="AC14" i="2" s="1"/>
  <c r="J15" i="2"/>
  <c r="J16" i="2"/>
  <c r="J17" i="2"/>
  <c r="J18" i="2"/>
  <c r="AC18" i="2" s="1"/>
  <c r="J19" i="2"/>
  <c r="AC19" i="2" s="1"/>
  <c r="J20" i="2"/>
  <c r="J21" i="2"/>
  <c r="J22" i="2"/>
  <c r="AC22" i="2" s="1"/>
  <c r="J23" i="2"/>
  <c r="J24" i="2"/>
  <c r="J25" i="2"/>
  <c r="J26" i="2"/>
  <c r="AC26" i="2" s="1"/>
  <c r="J27" i="2"/>
  <c r="AC27" i="2" s="1"/>
  <c r="J28" i="2"/>
  <c r="J29" i="2"/>
  <c r="J30" i="2"/>
  <c r="AC30" i="2" s="1"/>
  <c r="J31" i="2"/>
  <c r="J32" i="2"/>
  <c r="J33" i="2"/>
  <c r="J34" i="2"/>
  <c r="AC34" i="2" s="1"/>
  <c r="J35" i="2"/>
  <c r="AC35" i="2" s="1"/>
  <c r="J36" i="2"/>
  <c r="J37" i="2"/>
  <c r="J38" i="2"/>
  <c r="AC38" i="2" s="1"/>
  <c r="J39" i="2"/>
  <c r="J40" i="2"/>
  <c r="J41" i="2"/>
  <c r="J42" i="2"/>
  <c r="AC42" i="2" s="1"/>
  <c r="J43" i="2"/>
  <c r="AC43" i="2" s="1"/>
  <c r="J44" i="2"/>
  <c r="J45" i="2"/>
  <c r="J46" i="2"/>
  <c r="AC46" i="2" s="1"/>
  <c r="J47" i="2"/>
  <c r="J48" i="2"/>
  <c r="J49" i="2"/>
  <c r="J50" i="2"/>
  <c r="AC50" i="2" s="1"/>
  <c r="J51" i="2"/>
  <c r="AC51" i="2" s="1"/>
  <c r="J52" i="2"/>
  <c r="J53" i="2"/>
  <c r="J54" i="2"/>
  <c r="AC54" i="2" s="1"/>
  <c r="J55" i="2"/>
  <c r="J56" i="2"/>
  <c r="J57" i="2"/>
  <c r="J58" i="2"/>
  <c r="AC58" i="2" s="1"/>
  <c r="J59" i="2"/>
  <c r="AC59" i="2" s="1"/>
  <c r="J60" i="2"/>
  <c r="J61" i="2"/>
  <c r="J62" i="2"/>
  <c r="AC62" i="2" s="1"/>
  <c r="J63" i="2"/>
  <c r="J64" i="2"/>
  <c r="J65" i="2"/>
  <c r="J66" i="2"/>
  <c r="AC66" i="2" s="1"/>
  <c r="J67" i="2"/>
  <c r="AC67" i="2" s="1"/>
  <c r="J68" i="2"/>
  <c r="J69" i="2"/>
  <c r="J70" i="2"/>
  <c r="AC70" i="2" s="1"/>
  <c r="J71" i="2"/>
  <c r="M71" i="2" s="1"/>
  <c r="W71" i="2" s="1"/>
  <c r="J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G4" i="2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G3" i="1"/>
  <c r="G4" i="1"/>
  <c r="G5" i="1"/>
  <c r="G6" i="1"/>
  <c r="G7" i="1"/>
  <c r="G8" i="1"/>
  <c r="G2" i="1"/>
  <c r="F2" i="1"/>
  <c r="F4" i="1"/>
  <c r="F5" i="1"/>
  <c r="F6" i="1"/>
  <c r="F7" i="1"/>
  <c r="F8" i="1"/>
  <c r="F3" i="1"/>
  <c r="E3" i="1"/>
  <c r="E4" i="1"/>
  <c r="E5" i="1"/>
  <c r="E6" i="1"/>
  <c r="E7" i="1"/>
  <c r="E8" i="1"/>
  <c r="E2" i="1"/>
  <c r="M66" i="2" l="1"/>
  <c r="W66" i="2" s="1"/>
  <c r="M43" i="2"/>
  <c r="W43" i="2" s="1"/>
  <c r="M42" i="2"/>
  <c r="W42" i="2" s="1"/>
  <c r="M22" i="2"/>
  <c r="W22" i="2" s="1"/>
  <c r="M19" i="2"/>
  <c r="W19" i="2" s="1"/>
  <c r="M18" i="2"/>
  <c r="W18" i="2" s="1"/>
  <c r="M64" i="2"/>
  <c r="W64" i="2" s="1"/>
  <c r="AC64" i="2"/>
  <c r="M56" i="2"/>
  <c r="W56" i="2" s="1"/>
  <c r="AC56" i="2"/>
  <c r="M40" i="2"/>
  <c r="W40" i="2" s="1"/>
  <c r="AC40" i="2"/>
  <c r="M32" i="2"/>
  <c r="W32" i="2" s="1"/>
  <c r="AC32" i="2"/>
  <c r="M24" i="2"/>
  <c r="W24" i="2" s="1"/>
  <c r="AC24" i="2"/>
  <c r="M63" i="2"/>
  <c r="W63" i="2" s="1"/>
  <c r="AC63" i="2"/>
  <c r="M55" i="2"/>
  <c r="W55" i="2" s="1"/>
  <c r="AC55" i="2"/>
  <c r="M47" i="2"/>
  <c r="W47" i="2" s="1"/>
  <c r="AC47" i="2"/>
  <c r="M39" i="2"/>
  <c r="W39" i="2" s="1"/>
  <c r="AC39" i="2"/>
  <c r="M31" i="2"/>
  <c r="W31" i="2" s="1"/>
  <c r="AC31" i="2"/>
  <c r="M23" i="2"/>
  <c r="W23" i="2" s="1"/>
  <c r="AC23" i="2"/>
  <c r="M15" i="2"/>
  <c r="W15" i="2" s="1"/>
  <c r="AC15" i="2"/>
  <c r="M7" i="2"/>
  <c r="W7" i="2" s="1"/>
  <c r="AC7" i="2"/>
  <c r="M62" i="2"/>
  <c r="W62" i="2" s="1"/>
  <c r="M16" i="2"/>
  <c r="W16" i="2" s="1"/>
  <c r="AC16" i="2"/>
  <c r="M59" i="2"/>
  <c r="W59" i="2" s="1"/>
  <c r="M38" i="2"/>
  <c r="W38" i="2" s="1"/>
  <c r="M69" i="2"/>
  <c r="W69" i="2" s="1"/>
  <c r="AC69" i="2"/>
  <c r="M61" i="2"/>
  <c r="W61" i="2" s="1"/>
  <c r="AC61" i="2"/>
  <c r="M53" i="2"/>
  <c r="W53" i="2" s="1"/>
  <c r="AC53" i="2"/>
  <c r="M45" i="2"/>
  <c r="W45" i="2" s="1"/>
  <c r="AC45" i="2"/>
  <c r="M37" i="2"/>
  <c r="W37" i="2" s="1"/>
  <c r="AC37" i="2"/>
  <c r="M29" i="2"/>
  <c r="W29" i="2" s="1"/>
  <c r="AC29" i="2"/>
  <c r="M21" i="2"/>
  <c r="W21" i="2" s="1"/>
  <c r="AC21" i="2"/>
  <c r="M13" i="2"/>
  <c r="W13" i="2" s="1"/>
  <c r="AC13" i="2"/>
  <c r="M5" i="2"/>
  <c r="W5" i="2" s="1"/>
  <c r="AC5" i="2"/>
  <c r="M58" i="2"/>
  <c r="W58" i="2" s="1"/>
  <c r="M35" i="2"/>
  <c r="W35" i="2" s="1"/>
  <c r="M14" i="2"/>
  <c r="W14" i="2" s="1"/>
  <c r="M68" i="2"/>
  <c r="W68" i="2" s="1"/>
  <c r="AC68" i="2"/>
  <c r="M60" i="2"/>
  <c r="W60" i="2" s="1"/>
  <c r="AC60" i="2"/>
  <c r="M52" i="2"/>
  <c r="W52" i="2" s="1"/>
  <c r="AC52" i="2"/>
  <c r="M44" i="2"/>
  <c r="W44" i="2" s="1"/>
  <c r="AC44" i="2"/>
  <c r="M36" i="2"/>
  <c r="W36" i="2" s="1"/>
  <c r="AC36" i="2"/>
  <c r="M28" i="2"/>
  <c r="W28" i="2" s="1"/>
  <c r="AC28" i="2"/>
  <c r="M20" i="2"/>
  <c r="W20" i="2" s="1"/>
  <c r="AC20" i="2"/>
  <c r="M12" i="2"/>
  <c r="W12" i="2" s="1"/>
  <c r="AC12" i="2"/>
  <c r="M4" i="2"/>
  <c r="W4" i="2" s="1"/>
  <c r="AC4" i="2"/>
  <c r="M54" i="2"/>
  <c r="W54" i="2" s="1"/>
  <c r="M34" i="2"/>
  <c r="W34" i="2" s="1"/>
  <c r="M11" i="2"/>
  <c r="W11" i="2" s="1"/>
  <c r="M3" i="2"/>
  <c r="W3" i="2" s="1"/>
  <c r="AC3" i="2"/>
  <c r="M8" i="2"/>
  <c r="W8" i="2" s="1"/>
  <c r="AC8" i="2"/>
  <c r="M51" i="2"/>
  <c r="W51" i="2" s="1"/>
  <c r="M30" i="2"/>
  <c r="W30" i="2" s="1"/>
  <c r="M10" i="2"/>
  <c r="W10" i="2" s="1"/>
  <c r="G5" i="2"/>
  <c r="L5" i="2" s="1"/>
  <c r="V5" i="2" s="1"/>
  <c r="AB4" i="2"/>
  <c r="M70" i="2"/>
  <c r="W70" i="2" s="1"/>
  <c r="M50" i="2"/>
  <c r="W50" i="2" s="1"/>
  <c r="M27" i="2"/>
  <c r="W27" i="2" s="1"/>
  <c r="M6" i="2"/>
  <c r="W6" i="2" s="1"/>
  <c r="M48" i="2"/>
  <c r="W48" i="2" s="1"/>
  <c r="AC48" i="2"/>
  <c r="M65" i="2"/>
  <c r="W65" i="2" s="1"/>
  <c r="AC65" i="2"/>
  <c r="M57" i="2"/>
  <c r="W57" i="2" s="1"/>
  <c r="AC57" i="2"/>
  <c r="M49" i="2"/>
  <c r="W49" i="2" s="1"/>
  <c r="AC49" i="2"/>
  <c r="M41" i="2"/>
  <c r="W41" i="2" s="1"/>
  <c r="AC41" i="2"/>
  <c r="M33" i="2"/>
  <c r="W33" i="2" s="1"/>
  <c r="AC33" i="2"/>
  <c r="M25" i="2"/>
  <c r="W25" i="2" s="1"/>
  <c r="AC25" i="2"/>
  <c r="M17" i="2"/>
  <c r="W17" i="2" s="1"/>
  <c r="AC17" i="2"/>
  <c r="M9" i="2"/>
  <c r="W9" i="2" s="1"/>
  <c r="AC9" i="2"/>
  <c r="M67" i="2"/>
  <c r="W67" i="2" s="1"/>
  <c r="M46" i="2"/>
  <c r="W46" i="2" s="1"/>
  <c r="M26" i="2"/>
  <c r="W26" i="2" s="1"/>
  <c r="AC71" i="2"/>
  <c r="L4" i="2"/>
  <c r="V4" i="2" s="1"/>
  <c r="G6" i="2" l="1"/>
  <c r="AB5" i="2"/>
  <c r="G7" i="2" l="1"/>
  <c r="AB6" i="2"/>
  <c r="L6" i="2"/>
  <c r="V6" i="2" s="1"/>
  <c r="G8" i="2" l="1"/>
  <c r="AB7" i="2"/>
  <c r="L7" i="2"/>
  <c r="V7" i="2" s="1"/>
  <c r="G9" i="2" l="1"/>
  <c r="AB8" i="2"/>
  <c r="L8" i="2"/>
  <c r="V8" i="2" s="1"/>
  <c r="G10" i="2" l="1"/>
  <c r="AB9" i="2"/>
  <c r="L9" i="2"/>
  <c r="V9" i="2" s="1"/>
  <c r="G11" i="2" l="1"/>
  <c r="AB10" i="2"/>
  <c r="L10" i="2"/>
  <c r="V10" i="2" s="1"/>
  <c r="G12" i="2" l="1"/>
  <c r="AB11" i="2"/>
  <c r="L11" i="2"/>
  <c r="V11" i="2" s="1"/>
  <c r="G13" i="2" l="1"/>
  <c r="AB12" i="2"/>
  <c r="L12" i="2"/>
  <c r="V12" i="2" s="1"/>
  <c r="G14" i="2" l="1"/>
  <c r="AB13" i="2"/>
  <c r="L13" i="2"/>
  <c r="V13" i="2" s="1"/>
  <c r="G15" i="2" l="1"/>
  <c r="AB14" i="2"/>
  <c r="L14" i="2"/>
  <c r="V14" i="2" s="1"/>
  <c r="G16" i="2" l="1"/>
  <c r="AB15" i="2"/>
  <c r="L15" i="2"/>
  <c r="V15" i="2" s="1"/>
  <c r="G17" i="2" l="1"/>
  <c r="AB16" i="2"/>
  <c r="L16" i="2"/>
  <c r="V16" i="2" s="1"/>
  <c r="G18" i="2" l="1"/>
  <c r="AB17" i="2"/>
  <c r="L17" i="2"/>
  <c r="V17" i="2" s="1"/>
  <c r="G19" i="2" l="1"/>
  <c r="AB18" i="2"/>
  <c r="L18" i="2"/>
  <c r="V18" i="2" s="1"/>
  <c r="G20" i="2" l="1"/>
  <c r="AB19" i="2"/>
  <c r="L19" i="2"/>
  <c r="V19" i="2" s="1"/>
  <c r="G21" i="2" l="1"/>
  <c r="AB20" i="2"/>
  <c r="L20" i="2"/>
  <c r="V20" i="2" s="1"/>
  <c r="G22" i="2" l="1"/>
  <c r="AB21" i="2"/>
  <c r="L21" i="2"/>
  <c r="V21" i="2" s="1"/>
  <c r="G23" i="2" l="1"/>
  <c r="AB22" i="2"/>
  <c r="L22" i="2"/>
  <c r="V22" i="2" s="1"/>
  <c r="G24" i="2" l="1"/>
  <c r="AB23" i="2"/>
  <c r="L23" i="2"/>
  <c r="V23" i="2" s="1"/>
  <c r="G25" i="2" l="1"/>
  <c r="AB24" i="2"/>
  <c r="L24" i="2"/>
  <c r="V24" i="2" s="1"/>
  <c r="G26" i="2" l="1"/>
  <c r="AB25" i="2"/>
  <c r="L25" i="2"/>
  <c r="V25" i="2" s="1"/>
  <c r="G27" i="2" l="1"/>
  <c r="AB26" i="2"/>
  <c r="L26" i="2"/>
  <c r="V26" i="2" s="1"/>
  <c r="G28" i="2" l="1"/>
  <c r="AB27" i="2"/>
  <c r="L27" i="2"/>
  <c r="V27" i="2" s="1"/>
  <c r="G29" i="2" l="1"/>
  <c r="AB28" i="2"/>
  <c r="L28" i="2"/>
  <c r="V28" i="2" s="1"/>
  <c r="G30" i="2" l="1"/>
  <c r="AB29" i="2"/>
  <c r="L29" i="2"/>
  <c r="V29" i="2" s="1"/>
  <c r="G31" i="2" l="1"/>
  <c r="AB30" i="2"/>
  <c r="L30" i="2"/>
  <c r="V30" i="2" s="1"/>
  <c r="G32" i="2" l="1"/>
  <c r="AB31" i="2"/>
  <c r="L31" i="2"/>
  <c r="V31" i="2" s="1"/>
  <c r="G33" i="2" l="1"/>
  <c r="AB32" i="2"/>
  <c r="L32" i="2"/>
  <c r="V32" i="2" s="1"/>
  <c r="G34" i="2" l="1"/>
  <c r="AB33" i="2"/>
  <c r="L33" i="2"/>
  <c r="V33" i="2" s="1"/>
  <c r="G35" i="2" l="1"/>
  <c r="AB34" i="2"/>
  <c r="L34" i="2"/>
  <c r="V34" i="2" s="1"/>
  <c r="G36" i="2" l="1"/>
  <c r="AB35" i="2"/>
  <c r="L35" i="2"/>
  <c r="V35" i="2" s="1"/>
  <c r="G37" i="2" l="1"/>
  <c r="AB36" i="2"/>
  <c r="L36" i="2"/>
  <c r="V36" i="2" s="1"/>
  <c r="G38" i="2" l="1"/>
  <c r="AB37" i="2"/>
  <c r="L37" i="2"/>
  <c r="V37" i="2" s="1"/>
  <c r="G39" i="2" l="1"/>
  <c r="AB38" i="2"/>
  <c r="L38" i="2"/>
  <c r="V38" i="2" s="1"/>
  <c r="G40" i="2" l="1"/>
  <c r="AB39" i="2"/>
  <c r="L39" i="2"/>
  <c r="V39" i="2" s="1"/>
  <c r="G41" i="2" l="1"/>
  <c r="AB40" i="2"/>
  <c r="L40" i="2"/>
  <c r="V40" i="2" s="1"/>
  <c r="G42" i="2" l="1"/>
  <c r="AB41" i="2"/>
  <c r="L41" i="2"/>
  <c r="V41" i="2" s="1"/>
  <c r="G43" i="2" l="1"/>
  <c r="AB42" i="2"/>
  <c r="L42" i="2"/>
  <c r="V42" i="2" s="1"/>
  <c r="G44" i="2" l="1"/>
  <c r="AB43" i="2"/>
  <c r="L43" i="2"/>
  <c r="V43" i="2" s="1"/>
  <c r="G45" i="2" l="1"/>
  <c r="AB44" i="2"/>
  <c r="L44" i="2"/>
  <c r="V44" i="2" s="1"/>
  <c r="G46" i="2" l="1"/>
  <c r="AB45" i="2"/>
  <c r="L45" i="2"/>
  <c r="V45" i="2" s="1"/>
  <c r="G47" i="2" l="1"/>
  <c r="AB46" i="2"/>
  <c r="L46" i="2"/>
  <c r="V46" i="2" s="1"/>
  <c r="G48" i="2" l="1"/>
  <c r="AB47" i="2"/>
  <c r="L47" i="2"/>
  <c r="V47" i="2" s="1"/>
  <c r="G49" i="2" l="1"/>
  <c r="AB48" i="2"/>
  <c r="L48" i="2"/>
  <c r="V48" i="2" s="1"/>
  <c r="G50" i="2" l="1"/>
  <c r="AB49" i="2"/>
  <c r="L49" i="2"/>
  <c r="V49" i="2" s="1"/>
  <c r="G51" i="2" l="1"/>
  <c r="AB50" i="2"/>
  <c r="L50" i="2"/>
  <c r="V50" i="2" s="1"/>
  <c r="G52" i="2" l="1"/>
  <c r="AB51" i="2"/>
  <c r="L51" i="2"/>
  <c r="V51" i="2" s="1"/>
  <c r="G53" i="2" l="1"/>
  <c r="AB52" i="2"/>
  <c r="L52" i="2"/>
  <c r="V52" i="2" s="1"/>
  <c r="G54" i="2" l="1"/>
  <c r="AB53" i="2"/>
  <c r="L53" i="2"/>
  <c r="V53" i="2" s="1"/>
  <c r="G55" i="2" l="1"/>
  <c r="AB54" i="2"/>
  <c r="L54" i="2"/>
  <c r="V54" i="2" s="1"/>
  <c r="G56" i="2" l="1"/>
  <c r="AB55" i="2"/>
  <c r="L55" i="2"/>
  <c r="V55" i="2" s="1"/>
  <c r="G57" i="2" l="1"/>
  <c r="AB56" i="2"/>
  <c r="L56" i="2"/>
  <c r="V56" i="2" s="1"/>
  <c r="G58" i="2" l="1"/>
  <c r="AB57" i="2"/>
  <c r="L57" i="2"/>
  <c r="V57" i="2" s="1"/>
  <c r="G59" i="2" l="1"/>
  <c r="AB58" i="2"/>
  <c r="L58" i="2"/>
  <c r="V58" i="2" s="1"/>
  <c r="G60" i="2" l="1"/>
  <c r="AB59" i="2"/>
  <c r="L59" i="2"/>
  <c r="V59" i="2" s="1"/>
  <c r="G61" i="2" l="1"/>
  <c r="AB60" i="2"/>
  <c r="L60" i="2"/>
  <c r="V60" i="2" s="1"/>
  <c r="G62" i="2" l="1"/>
  <c r="AB61" i="2"/>
  <c r="L61" i="2"/>
  <c r="V61" i="2" s="1"/>
  <c r="G63" i="2" l="1"/>
  <c r="AB62" i="2"/>
  <c r="L62" i="2"/>
  <c r="V62" i="2" s="1"/>
  <c r="G64" i="2" l="1"/>
  <c r="AB63" i="2"/>
  <c r="L63" i="2"/>
  <c r="V63" i="2" s="1"/>
  <c r="G65" i="2" l="1"/>
  <c r="AB64" i="2"/>
  <c r="L64" i="2"/>
  <c r="V64" i="2" s="1"/>
  <c r="G66" i="2" l="1"/>
  <c r="AB65" i="2"/>
  <c r="L65" i="2"/>
  <c r="V65" i="2" s="1"/>
  <c r="G67" i="2" l="1"/>
  <c r="AB66" i="2"/>
  <c r="L66" i="2"/>
  <c r="V66" i="2" s="1"/>
  <c r="G68" i="2" l="1"/>
  <c r="AB67" i="2"/>
  <c r="L67" i="2"/>
  <c r="V67" i="2" s="1"/>
  <c r="G69" i="2" l="1"/>
  <c r="AB68" i="2"/>
  <c r="L68" i="2"/>
  <c r="V68" i="2" s="1"/>
  <c r="G70" i="2" l="1"/>
  <c r="AB69" i="2"/>
  <c r="L69" i="2"/>
  <c r="V69" i="2" s="1"/>
  <c r="G71" i="2" l="1"/>
  <c r="AB70" i="2"/>
  <c r="L70" i="2"/>
  <c r="V70" i="2" s="1"/>
  <c r="G72" i="2" l="1"/>
  <c r="AB71" i="2"/>
  <c r="AB72" i="2" s="1"/>
  <c r="L71" i="2"/>
  <c r="V71" i="2" s="1"/>
</calcChain>
</file>

<file path=xl/sharedStrings.xml><?xml version="1.0" encoding="utf-8"?>
<sst xmlns="http://schemas.openxmlformats.org/spreadsheetml/2006/main" count="240" uniqueCount="27">
  <si>
    <t>Recovered</t>
  </si>
  <si>
    <t>Deceased</t>
  </si>
  <si>
    <t>Confirmed</t>
  </si>
  <si>
    <t>date</t>
  </si>
  <si>
    <t>1</t>
  </si>
  <si>
    <t>2</t>
  </si>
  <si>
    <t>3</t>
  </si>
  <si>
    <t>4</t>
  </si>
  <si>
    <t>5</t>
  </si>
  <si>
    <t>6</t>
  </si>
  <si>
    <t>7</t>
  </si>
  <si>
    <t>Active</t>
  </si>
  <si>
    <t>(calculated from previous value)</t>
  </si>
  <si>
    <t>Death(cumm)</t>
  </si>
  <si>
    <t>Total Population</t>
  </si>
  <si>
    <t>D+R</t>
  </si>
  <si>
    <t>Act/P</t>
  </si>
  <si>
    <t>D+R/P</t>
  </si>
  <si>
    <t>Succeptible</t>
  </si>
  <si>
    <t>Infective</t>
  </si>
  <si>
    <t>beta</t>
  </si>
  <si>
    <t>gamma</t>
  </si>
  <si>
    <t>dt</t>
  </si>
  <si>
    <t>Removed</t>
  </si>
  <si>
    <t xml:space="preserve">Infected </t>
  </si>
  <si>
    <t>Population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</si>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</sst>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9F1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F1DF"/>
      <color rgb="FF233E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154F-7D68-43A5-A415-92A089A00407}">
  <sheetPr filterMode="1"/>
  <dimension ref="A1:M208"/>
  <sheetViews>
    <sheetView zoomScale="120" zoomScaleNormal="120" workbookViewId="0">
      <selection activeCell="I19" sqref="I19"/>
    </sheetView>
  </sheetViews>
  <sheetFormatPr defaultRowHeight="14.4" x14ac:dyDescent="0.3"/>
  <cols>
    <col min="1" max="1" width="10.33203125" bestFit="1" customWidth="1"/>
    <col min="2" max="2" width="10.33203125" customWidth="1"/>
    <col min="3" max="3" width="9.88671875" bestFit="1" customWidth="1"/>
  </cols>
  <sheetData>
    <row r="1" spans="1:13" x14ac:dyDescent="0.3">
      <c r="A1" t="s">
        <v>3</v>
      </c>
      <c r="E1" t="s">
        <v>2</v>
      </c>
      <c r="F1" t="s">
        <v>0</v>
      </c>
      <c r="G1" t="s">
        <v>1</v>
      </c>
    </row>
    <row r="2" spans="1:13" hidden="1" x14ac:dyDescent="0.3">
      <c r="A2" s="1">
        <v>44256</v>
      </c>
      <c r="B2" s="2" t="s">
        <v>4</v>
      </c>
      <c r="C2" t="s">
        <v>2</v>
      </c>
      <c r="D2">
        <v>12270</v>
      </c>
      <c r="E2">
        <f>IF(C2="Confirmed",D2,0)</f>
        <v>12270</v>
      </c>
      <c r="F2">
        <f>IF(C2="Recovered",D2,0)</f>
        <v>0</v>
      </c>
      <c r="G2">
        <f>IF(C2="Deceased",D2,0)</f>
        <v>0</v>
      </c>
      <c r="M2">
        <v>0</v>
      </c>
    </row>
    <row r="3" spans="1:13" hidden="1" x14ac:dyDescent="0.3">
      <c r="A3" s="1">
        <v>44256</v>
      </c>
      <c r="B3" s="2" t="s">
        <v>5</v>
      </c>
      <c r="C3" t="s">
        <v>0</v>
      </c>
      <c r="D3">
        <v>12472</v>
      </c>
      <c r="E3">
        <f t="shared" ref="E3:E8" si="0">IF(C3="Confirmed",D3,0)</f>
        <v>0</v>
      </c>
      <c r="F3">
        <f>IF(C3="Recovered",D3,0)</f>
        <v>12472</v>
      </c>
      <c r="G3">
        <f t="shared" ref="G3:G8" si="1">IF(C3="Deceased",D3,0)</f>
        <v>0</v>
      </c>
    </row>
    <row r="4" spans="1:13" x14ac:dyDescent="0.3">
      <c r="A4" s="1">
        <v>44256</v>
      </c>
      <c r="B4" s="2" t="s">
        <v>6</v>
      </c>
      <c r="C4" t="s">
        <v>1</v>
      </c>
      <c r="D4">
        <v>92</v>
      </c>
      <c r="E4">
        <f t="shared" si="0"/>
        <v>0</v>
      </c>
      <c r="F4">
        <f t="shared" ref="F4:F8" si="2">IF(C4="Recovered",D4,0)</f>
        <v>0</v>
      </c>
      <c r="G4">
        <f t="shared" si="1"/>
        <v>92</v>
      </c>
    </row>
    <row r="5" spans="1:13" hidden="1" x14ac:dyDescent="0.3">
      <c r="A5" s="1">
        <v>44257</v>
      </c>
      <c r="B5" s="2" t="s">
        <v>7</v>
      </c>
      <c r="C5" t="s">
        <v>2</v>
      </c>
      <c r="D5">
        <v>14998</v>
      </c>
      <c r="E5">
        <f t="shared" si="0"/>
        <v>14998</v>
      </c>
      <c r="F5">
        <f t="shared" si="2"/>
        <v>0</v>
      </c>
      <c r="G5">
        <f t="shared" si="1"/>
        <v>0</v>
      </c>
    </row>
    <row r="6" spans="1:13" hidden="1" x14ac:dyDescent="0.3">
      <c r="A6" s="1">
        <v>44257</v>
      </c>
      <c r="B6" s="2" t="s">
        <v>8</v>
      </c>
      <c r="C6" t="s">
        <v>0</v>
      </c>
      <c r="D6">
        <v>13113</v>
      </c>
      <c r="E6">
        <f t="shared" si="0"/>
        <v>0</v>
      </c>
      <c r="F6">
        <f t="shared" si="2"/>
        <v>13113</v>
      </c>
      <c r="G6">
        <f t="shared" si="1"/>
        <v>0</v>
      </c>
    </row>
    <row r="7" spans="1:13" x14ac:dyDescent="0.3">
      <c r="A7" s="1">
        <v>44257</v>
      </c>
      <c r="B7" s="2" t="s">
        <v>9</v>
      </c>
      <c r="C7" t="s">
        <v>1</v>
      </c>
      <c r="D7">
        <v>98</v>
      </c>
      <c r="E7">
        <f t="shared" si="0"/>
        <v>0</v>
      </c>
      <c r="F7">
        <f t="shared" si="2"/>
        <v>0</v>
      </c>
      <c r="G7">
        <f t="shared" si="1"/>
        <v>98</v>
      </c>
    </row>
    <row r="8" spans="1:13" hidden="1" x14ac:dyDescent="0.3">
      <c r="A8" s="1">
        <v>44258</v>
      </c>
      <c r="B8" s="2" t="s">
        <v>10</v>
      </c>
      <c r="C8" t="s">
        <v>2</v>
      </c>
      <c r="D8">
        <v>17425</v>
      </c>
      <c r="E8">
        <f t="shared" si="0"/>
        <v>17425</v>
      </c>
      <c r="F8">
        <f t="shared" si="2"/>
        <v>0</v>
      </c>
      <c r="G8">
        <f t="shared" si="1"/>
        <v>0</v>
      </c>
    </row>
    <row r="9" spans="1:13" hidden="1" x14ac:dyDescent="0.3">
      <c r="A9" s="1">
        <v>44258</v>
      </c>
      <c r="C9" t="s">
        <v>0</v>
      </c>
      <c r="D9">
        <v>14071</v>
      </c>
      <c r="E9">
        <f t="shared" ref="E9:E72" si="3">IF(C9="Confirmed",D9,0)</f>
        <v>0</v>
      </c>
      <c r="F9">
        <f t="shared" ref="F9:F72" si="4">IF(C9="Recovered",D9,0)</f>
        <v>14071</v>
      </c>
      <c r="G9">
        <f t="shared" ref="G9:G72" si="5">IF(C9="Deceased",D9,0)</f>
        <v>0</v>
      </c>
    </row>
    <row r="10" spans="1:13" x14ac:dyDescent="0.3">
      <c r="A10" s="1">
        <v>44258</v>
      </c>
      <c r="B10" s="1"/>
      <c r="C10" t="s">
        <v>1</v>
      </c>
      <c r="D10">
        <v>87</v>
      </c>
      <c r="E10">
        <f t="shared" si="3"/>
        <v>0</v>
      </c>
      <c r="F10">
        <f t="shared" si="4"/>
        <v>0</v>
      </c>
      <c r="G10">
        <f t="shared" si="5"/>
        <v>87</v>
      </c>
    </row>
    <row r="11" spans="1:13" hidden="1" x14ac:dyDescent="0.3">
      <c r="A11" s="1">
        <v>44259</v>
      </c>
      <c r="B11" s="1"/>
      <c r="C11" t="s">
        <v>2</v>
      </c>
      <c r="D11">
        <v>16824</v>
      </c>
      <c r="E11">
        <f t="shared" si="3"/>
        <v>16824</v>
      </c>
      <c r="F11">
        <f t="shared" si="4"/>
        <v>0</v>
      </c>
      <c r="G11">
        <f t="shared" si="5"/>
        <v>0</v>
      </c>
    </row>
    <row r="12" spans="1:13" hidden="1" x14ac:dyDescent="0.3">
      <c r="A12" s="1">
        <v>44259</v>
      </c>
      <c r="B12" s="1"/>
      <c r="C12" t="s">
        <v>0</v>
      </c>
      <c r="D12">
        <v>13788</v>
      </c>
      <c r="E12">
        <f t="shared" si="3"/>
        <v>0</v>
      </c>
      <c r="F12">
        <f t="shared" si="4"/>
        <v>13788</v>
      </c>
      <c r="G12">
        <f t="shared" si="5"/>
        <v>0</v>
      </c>
    </row>
    <row r="13" spans="1:13" x14ac:dyDescent="0.3">
      <c r="A13" s="1">
        <v>44259</v>
      </c>
      <c r="B13" s="1"/>
      <c r="C13" t="s">
        <v>1</v>
      </c>
      <c r="D13">
        <v>113</v>
      </c>
      <c r="E13">
        <f t="shared" si="3"/>
        <v>0</v>
      </c>
      <c r="F13">
        <f t="shared" si="4"/>
        <v>0</v>
      </c>
      <c r="G13">
        <f t="shared" si="5"/>
        <v>113</v>
      </c>
    </row>
    <row r="14" spans="1:13" hidden="1" x14ac:dyDescent="0.3">
      <c r="A14" s="1">
        <v>44260</v>
      </c>
      <c r="B14" s="1"/>
      <c r="C14" t="s">
        <v>2</v>
      </c>
      <c r="D14">
        <v>18324</v>
      </c>
      <c r="E14">
        <f t="shared" si="3"/>
        <v>18324</v>
      </c>
      <c r="F14">
        <f t="shared" si="4"/>
        <v>0</v>
      </c>
      <c r="G14">
        <f t="shared" si="5"/>
        <v>0</v>
      </c>
    </row>
    <row r="15" spans="1:13" hidden="1" x14ac:dyDescent="0.3">
      <c r="A15" s="1">
        <v>44260</v>
      </c>
      <c r="B15" s="1"/>
      <c r="C15" t="s">
        <v>0</v>
      </c>
      <c r="D15">
        <v>14186</v>
      </c>
      <c r="E15">
        <f t="shared" si="3"/>
        <v>0</v>
      </c>
      <c r="F15">
        <f t="shared" si="4"/>
        <v>14186</v>
      </c>
      <c r="G15">
        <f t="shared" si="5"/>
        <v>0</v>
      </c>
    </row>
    <row r="16" spans="1:13" x14ac:dyDescent="0.3">
      <c r="A16" s="1">
        <v>44260</v>
      </c>
      <c r="B16" s="1"/>
      <c r="C16" t="s">
        <v>1</v>
      </c>
      <c r="D16">
        <v>109</v>
      </c>
      <c r="E16">
        <f t="shared" si="3"/>
        <v>0</v>
      </c>
      <c r="F16">
        <f t="shared" si="4"/>
        <v>0</v>
      </c>
      <c r="G16">
        <f t="shared" si="5"/>
        <v>109</v>
      </c>
    </row>
    <row r="17" spans="1:7" hidden="1" x14ac:dyDescent="0.3">
      <c r="A17" s="1">
        <v>44261</v>
      </c>
      <c r="B17" s="1"/>
      <c r="C17" t="s">
        <v>2</v>
      </c>
      <c r="D17">
        <v>18724</v>
      </c>
      <c r="E17">
        <f t="shared" si="3"/>
        <v>18724</v>
      </c>
      <c r="F17">
        <f t="shared" si="4"/>
        <v>0</v>
      </c>
      <c r="G17">
        <f t="shared" si="5"/>
        <v>0</v>
      </c>
    </row>
    <row r="18" spans="1:7" hidden="1" x14ac:dyDescent="0.3">
      <c r="A18" s="1">
        <v>44261</v>
      </c>
      <c r="B18" s="1"/>
      <c r="C18" t="s">
        <v>0</v>
      </c>
      <c r="D18">
        <v>14379</v>
      </c>
      <c r="E18">
        <f t="shared" si="3"/>
        <v>0</v>
      </c>
      <c r="F18">
        <f t="shared" si="4"/>
        <v>14379</v>
      </c>
      <c r="G18">
        <f t="shared" si="5"/>
        <v>0</v>
      </c>
    </row>
    <row r="19" spans="1:7" x14ac:dyDescent="0.3">
      <c r="A19" s="1">
        <v>44261</v>
      </c>
      <c r="B19" s="1"/>
      <c r="C19" t="s">
        <v>1</v>
      </c>
      <c r="D19">
        <v>100</v>
      </c>
      <c r="E19">
        <f t="shared" si="3"/>
        <v>0</v>
      </c>
      <c r="F19">
        <f t="shared" si="4"/>
        <v>0</v>
      </c>
      <c r="G19">
        <f t="shared" si="5"/>
        <v>100</v>
      </c>
    </row>
    <row r="20" spans="1:7" hidden="1" x14ac:dyDescent="0.3">
      <c r="A20" s="1">
        <v>44262</v>
      </c>
      <c r="B20" s="1"/>
      <c r="C20" t="s">
        <v>2</v>
      </c>
      <c r="D20">
        <v>18650</v>
      </c>
      <c r="E20">
        <f t="shared" si="3"/>
        <v>18650</v>
      </c>
      <c r="F20">
        <f t="shared" si="4"/>
        <v>0</v>
      </c>
      <c r="G20">
        <f t="shared" si="5"/>
        <v>0</v>
      </c>
    </row>
    <row r="21" spans="1:7" hidden="1" x14ac:dyDescent="0.3">
      <c r="A21" s="1">
        <v>44262</v>
      </c>
      <c r="B21" s="1"/>
      <c r="C21" t="s">
        <v>0</v>
      </c>
      <c r="D21">
        <v>14303</v>
      </c>
      <c r="E21">
        <f t="shared" si="3"/>
        <v>0</v>
      </c>
      <c r="F21">
        <f t="shared" si="4"/>
        <v>14303</v>
      </c>
      <c r="G21">
        <f t="shared" si="5"/>
        <v>0</v>
      </c>
    </row>
    <row r="22" spans="1:7" x14ac:dyDescent="0.3">
      <c r="A22" s="1">
        <v>44262</v>
      </c>
      <c r="B22" s="1"/>
      <c r="C22" t="s">
        <v>1</v>
      </c>
      <c r="D22">
        <v>97</v>
      </c>
      <c r="E22">
        <f t="shared" si="3"/>
        <v>0</v>
      </c>
      <c r="F22">
        <f t="shared" si="4"/>
        <v>0</v>
      </c>
      <c r="G22">
        <f t="shared" si="5"/>
        <v>97</v>
      </c>
    </row>
    <row r="23" spans="1:7" hidden="1" x14ac:dyDescent="0.3">
      <c r="A23" s="1">
        <v>44263</v>
      </c>
      <c r="B23" s="1"/>
      <c r="C23" t="s">
        <v>2</v>
      </c>
      <c r="D23">
        <v>15353</v>
      </c>
      <c r="E23">
        <f t="shared" si="3"/>
        <v>15353</v>
      </c>
      <c r="F23">
        <f t="shared" si="4"/>
        <v>0</v>
      </c>
      <c r="G23">
        <f t="shared" si="5"/>
        <v>0</v>
      </c>
    </row>
    <row r="24" spans="1:7" hidden="1" x14ac:dyDescent="0.3">
      <c r="A24" s="1">
        <v>44263</v>
      </c>
      <c r="B24" s="1"/>
      <c r="C24" t="s">
        <v>0</v>
      </c>
      <c r="D24">
        <v>16606</v>
      </c>
      <c r="E24">
        <f t="shared" si="3"/>
        <v>0</v>
      </c>
      <c r="F24">
        <f t="shared" si="4"/>
        <v>16606</v>
      </c>
      <c r="G24">
        <f t="shared" si="5"/>
        <v>0</v>
      </c>
    </row>
    <row r="25" spans="1:7" x14ac:dyDescent="0.3">
      <c r="A25" s="1">
        <v>44263</v>
      </c>
      <c r="B25" s="1"/>
      <c r="C25" t="s">
        <v>1</v>
      </c>
      <c r="D25">
        <v>76</v>
      </c>
      <c r="E25">
        <f t="shared" si="3"/>
        <v>0</v>
      </c>
      <c r="F25">
        <f t="shared" si="4"/>
        <v>0</v>
      </c>
      <c r="G25">
        <f t="shared" si="5"/>
        <v>76</v>
      </c>
    </row>
    <row r="26" spans="1:7" hidden="1" x14ac:dyDescent="0.3">
      <c r="A26" s="1">
        <v>44264</v>
      </c>
      <c r="B26" s="1"/>
      <c r="C26" t="s">
        <v>2</v>
      </c>
      <c r="D26">
        <v>17873</v>
      </c>
      <c r="E26">
        <f t="shared" si="3"/>
        <v>17873</v>
      </c>
      <c r="F26">
        <f t="shared" si="4"/>
        <v>0</v>
      </c>
      <c r="G26">
        <f t="shared" si="5"/>
        <v>0</v>
      </c>
    </row>
    <row r="27" spans="1:7" hidden="1" x14ac:dyDescent="0.3">
      <c r="A27" s="1">
        <v>44264</v>
      </c>
      <c r="B27" s="1"/>
      <c r="C27" t="s">
        <v>0</v>
      </c>
      <c r="D27">
        <v>20643</v>
      </c>
      <c r="E27">
        <f t="shared" si="3"/>
        <v>0</v>
      </c>
      <c r="F27">
        <f t="shared" si="4"/>
        <v>20643</v>
      </c>
      <c r="G27">
        <f t="shared" si="5"/>
        <v>0</v>
      </c>
    </row>
    <row r="28" spans="1:7" x14ac:dyDescent="0.3">
      <c r="A28" s="1">
        <v>44264</v>
      </c>
      <c r="B28" s="1"/>
      <c r="C28" t="s">
        <v>1</v>
      </c>
      <c r="D28">
        <v>133</v>
      </c>
      <c r="E28">
        <f t="shared" si="3"/>
        <v>0</v>
      </c>
      <c r="F28">
        <f t="shared" si="4"/>
        <v>0</v>
      </c>
      <c r="G28">
        <f t="shared" si="5"/>
        <v>133</v>
      </c>
    </row>
    <row r="29" spans="1:7" hidden="1" x14ac:dyDescent="0.3">
      <c r="A29" s="1">
        <v>44265</v>
      </c>
      <c r="B29" s="1"/>
      <c r="C29" t="s">
        <v>2</v>
      </c>
      <c r="D29">
        <v>22851</v>
      </c>
      <c r="E29">
        <f t="shared" si="3"/>
        <v>22851</v>
      </c>
      <c r="F29">
        <f t="shared" si="4"/>
        <v>0</v>
      </c>
      <c r="G29">
        <f t="shared" si="5"/>
        <v>0</v>
      </c>
    </row>
    <row r="30" spans="1:7" hidden="1" x14ac:dyDescent="0.3">
      <c r="A30" s="1">
        <v>44265</v>
      </c>
      <c r="B30" s="1"/>
      <c r="C30" t="s">
        <v>0</v>
      </c>
      <c r="D30">
        <v>18154</v>
      </c>
      <c r="E30">
        <f t="shared" si="3"/>
        <v>0</v>
      </c>
      <c r="F30">
        <f t="shared" si="4"/>
        <v>18154</v>
      </c>
      <c r="G30">
        <f t="shared" si="5"/>
        <v>0</v>
      </c>
    </row>
    <row r="31" spans="1:7" x14ac:dyDescent="0.3">
      <c r="A31" s="1">
        <v>44265</v>
      </c>
      <c r="B31" s="1"/>
      <c r="C31" t="s">
        <v>1</v>
      </c>
      <c r="D31">
        <v>125</v>
      </c>
      <c r="E31">
        <f t="shared" si="3"/>
        <v>0</v>
      </c>
      <c r="F31">
        <f t="shared" si="4"/>
        <v>0</v>
      </c>
      <c r="G31">
        <f t="shared" si="5"/>
        <v>125</v>
      </c>
    </row>
    <row r="32" spans="1:7" hidden="1" x14ac:dyDescent="0.3">
      <c r="A32" s="1">
        <v>44266</v>
      </c>
      <c r="B32" s="1"/>
      <c r="C32" t="s">
        <v>2</v>
      </c>
      <c r="D32">
        <v>23298</v>
      </c>
      <c r="E32">
        <f t="shared" si="3"/>
        <v>23298</v>
      </c>
      <c r="F32">
        <f t="shared" si="4"/>
        <v>0</v>
      </c>
      <c r="G32">
        <f t="shared" si="5"/>
        <v>0</v>
      </c>
    </row>
    <row r="33" spans="1:7" hidden="1" x14ac:dyDescent="0.3">
      <c r="A33" s="1">
        <v>44266</v>
      </c>
      <c r="B33" s="1"/>
      <c r="C33" t="s">
        <v>0</v>
      </c>
      <c r="D33">
        <v>15092</v>
      </c>
      <c r="E33">
        <f t="shared" si="3"/>
        <v>0</v>
      </c>
      <c r="F33">
        <f t="shared" si="4"/>
        <v>15092</v>
      </c>
      <c r="G33">
        <f t="shared" si="5"/>
        <v>0</v>
      </c>
    </row>
    <row r="34" spans="1:7" x14ac:dyDescent="0.3">
      <c r="A34" s="1">
        <v>44266</v>
      </c>
      <c r="B34" s="1"/>
      <c r="C34" t="s">
        <v>1</v>
      </c>
      <c r="D34">
        <v>119</v>
      </c>
      <c r="E34">
        <f t="shared" si="3"/>
        <v>0</v>
      </c>
      <c r="F34">
        <f t="shared" si="4"/>
        <v>0</v>
      </c>
      <c r="G34">
        <f t="shared" si="5"/>
        <v>119</v>
      </c>
    </row>
    <row r="35" spans="1:7" hidden="1" x14ac:dyDescent="0.3">
      <c r="A35" s="1">
        <v>44267</v>
      </c>
      <c r="B35" s="1"/>
      <c r="C35" t="s">
        <v>2</v>
      </c>
      <c r="D35">
        <v>24845</v>
      </c>
      <c r="E35">
        <f t="shared" si="3"/>
        <v>24845</v>
      </c>
      <c r="F35">
        <f t="shared" si="4"/>
        <v>0</v>
      </c>
      <c r="G35">
        <f t="shared" si="5"/>
        <v>0</v>
      </c>
    </row>
    <row r="36" spans="1:7" hidden="1" x14ac:dyDescent="0.3">
      <c r="A36" s="1">
        <v>44267</v>
      </c>
      <c r="B36" s="1"/>
      <c r="C36" t="s">
        <v>0</v>
      </c>
      <c r="D36">
        <v>19972</v>
      </c>
      <c r="E36">
        <f t="shared" si="3"/>
        <v>0</v>
      </c>
      <c r="F36">
        <f t="shared" si="4"/>
        <v>19972</v>
      </c>
      <c r="G36">
        <f t="shared" si="5"/>
        <v>0</v>
      </c>
    </row>
    <row r="37" spans="1:7" x14ac:dyDescent="0.3">
      <c r="A37" s="1">
        <v>44267</v>
      </c>
      <c r="B37" s="1"/>
      <c r="C37" t="s">
        <v>1</v>
      </c>
      <c r="D37">
        <v>140</v>
      </c>
      <c r="E37">
        <f t="shared" si="3"/>
        <v>0</v>
      </c>
      <c r="F37">
        <f t="shared" si="4"/>
        <v>0</v>
      </c>
      <c r="G37">
        <f t="shared" si="5"/>
        <v>140</v>
      </c>
    </row>
    <row r="38" spans="1:7" hidden="1" x14ac:dyDescent="0.3">
      <c r="A38" s="1">
        <v>44268</v>
      </c>
      <c r="B38" s="1"/>
      <c r="C38" t="s">
        <v>2</v>
      </c>
      <c r="D38">
        <v>25154</v>
      </c>
      <c r="E38">
        <f t="shared" si="3"/>
        <v>25154</v>
      </c>
      <c r="F38">
        <f t="shared" si="4"/>
        <v>0</v>
      </c>
      <c r="G38">
        <f t="shared" si="5"/>
        <v>0</v>
      </c>
    </row>
    <row r="39" spans="1:7" hidden="1" x14ac:dyDescent="0.3">
      <c r="A39" s="1">
        <v>44268</v>
      </c>
      <c r="B39" s="1"/>
      <c r="C39" t="s">
        <v>0</v>
      </c>
      <c r="D39">
        <v>16508</v>
      </c>
      <c r="E39">
        <f t="shared" si="3"/>
        <v>0</v>
      </c>
      <c r="F39">
        <f t="shared" si="4"/>
        <v>16508</v>
      </c>
      <c r="G39">
        <f t="shared" si="5"/>
        <v>0</v>
      </c>
    </row>
    <row r="40" spans="1:7" x14ac:dyDescent="0.3">
      <c r="A40" s="1">
        <v>44268</v>
      </c>
      <c r="B40" s="1"/>
      <c r="C40" t="s">
        <v>1</v>
      </c>
      <c r="D40">
        <v>159</v>
      </c>
      <c r="E40">
        <f t="shared" si="3"/>
        <v>0</v>
      </c>
      <c r="F40">
        <f t="shared" si="4"/>
        <v>0</v>
      </c>
      <c r="G40">
        <f t="shared" si="5"/>
        <v>159</v>
      </c>
    </row>
    <row r="41" spans="1:7" hidden="1" x14ac:dyDescent="0.3">
      <c r="A41" s="1">
        <v>44269</v>
      </c>
      <c r="B41" s="1"/>
      <c r="C41" t="s">
        <v>2</v>
      </c>
      <c r="D41">
        <v>26513</v>
      </c>
      <c r="E41">
        <f t="shared" si="3"/>
        <v>26513</v>
      </c>
      <c r="F41">
        <f t="shared" si="4"/>
        <v>0</v>
      </c>
      <c r="G41">
        <f t="shared" si="5"/>
        <v>0</v>
      </c>
    </row>
    <row r="42" spans="1:7" hidden="1" x14ac:dyDescent="0.3">
      <c r="A42" s="1">
        <v>44269</v>
      </c>
      <c r="B42" s="1"/>
      <c r="C42" t="s">
        <v>0</v>
      </c>
      <c r="D42">
        <v>17590</v>
      </c>
      <c r="E42">
        <f t="shared" si="3"/>
        <v>0</v>
      </c>
      <c r="F42">
        <f t="shared" si="4"/>
        <v>17590</v>
      </c>
      <c r="G42">
        <f t="shared" si="5"/>
        <v>0</v>
      </c>
    </row>
    <row r="43" spans="1:7" x14ac:dyDescent="0.3">
      <c r="A43" s="1">
        <v>44269</v>
      </c>
      <c r="B43" s="1"/>
      <c r="C43" t="s">
        <v>1</v>
      </c>
      <c r="D43">
        <v>120</v>
      </c>
      <c r="E43">
        <f t="shared" si="3"/>
        <v>0</v>
      </c>
      <c r="F43">
        <f t="shared" si="4"/>
        <v>0</v>
      </c>
      <c r="G43">
        <f t="shared" si="5"/>
        <v>120</v>
      </c>
    </row>
    <row r="44" spans="1:7" hidden="1" x14ac:dyDescent="0.3">
      <c r="A44" s="1">
        <v>44270</v>
      </c>
      <c r="B44" s="1"/>
      <c r="C44" t="s">
        <v>2</v>
      </c>
      <c r="D44">
        <v>24437</v>
      </c>
      <c r="E44">
        <f t="shared" si="3"/>
        <v>24437</v>
      </c>
      <c r="F44">
        <f t="shared" si="4"/>
        <v>0</v>
      </c>
      <c r="G44">
        <f t="shared" si="5"/>
        <v>0</v>
      </c>
    </row>
    <row r="45" spans="1:7" hidden="1" x14ac:dyDescent="0.3">
      <c r="A45" s="1">
        <v>44270</v>
      </c>
      <c r="B45" s="1"/>
      <c r="C45" t="s">
        <v>0</v>
      </c>
      <c r="D45">
        <v>20186</v>
      </c>
      <c r="E45">
        <f t="shared" si="3"/>
        <v>0</v>
      </c>
      <c r="F45">
        <f t="shared" si="4"/>
        <v>20186</v>
      </c>
      <c r="G45">
        <f t="shared" si="5"/>
        <v>0</v>
      </c>
    </row>
    <row r="46" spans="1:7" x14ac:dyDescent="0.3">
      <c r="A46" s="1">
        <v>44270</v>
      </c>
      <c r="B46" s="1"/>
      <c r="C46" t="s">
        <v>1</v>
      </c>
      <c r="D46">
        <v>130</v>
      </c>
      <c r="E46">
        <f t="shared" si="3"/>
        <v>0</v>
      </c>
      <c r="F46">
        <f t="shared" si="4"/>
        <v>0</v>
      </c>
      <c r="G46">
        <f t="shared" si="5"/>
        <v>130</v>
      </c>
    </row>
    <row r="47" spans="1:7" hidden="1" x14ac:dyDescent="0.3">
      <c r="A47" s="1">
        <v>44271</v>
      </c>
      <c r="B47" s="1"/>
      <c r="C47" t="s">
        <v>2</v>
      </c>
      <c r="D47">
        <v>28869</v>
      </c>
      <c r="E47">
        <f t="shared" si="3"/>
        <v>28869</v>
      </c>
      <c r="F47">
        <f t="shared" si="4"/>
        <v>0</v>
      </c>
      <c r="G47">
        <f t="shared" si="5"/>
        <v>0</v>
      </c>
    </row>
    <row r="48" spans="1:7" hidden="1" x14ac:dyDescent="0.3">
      <c r="A48" s="1">
        <v>44271</v>
      </c>
      <c r="B48" s="1"/>
      <c r="C48" t="s">
        <v>0</v>
      </c>
      <c r="D48">
        <v>17746</v>
      </c>
      <c r="E48">
        <f t="shared" si="3"/>
        <v>0</v>
      </c>
      <c r="F48">
        <f t="shared" si="4"/>
        <v>17746</v>
      </c>
      <c r="G48">
        <f t="shared" si="5"/>
        <v>0</v>
      </c>
    </row>
    <row r="49" spans="1:7" x14ac:dyDescent="0.3">
      <c r="A49" s="1">
        <v>44271</v>
      </c>
      <c r="B49" s="1"/>
      <c r="C49" t="s">
        <v>1</v>
      </c>
      <c r="D49">
        <v>187</v>
      </c>
      <c r="E49">
        <f t="shared" si="3"/>
        <v>0</v>
      </c>
      <c r="F49">
        <f t="shared" si="4"/>
        <v>0</v>
      </c>
      <c r="G49">
        <f t="shared" si="5"/>
        <v>187</v>
      </c>
    </row>
    <row r="50" spans="1:7" hidden="1" x14ac:dyDescent="0.3">
      <c r="A50" s="1">
        <v>44272</v>
      </c>
      <c r="B50" s="1"/>
      <c r="C50" t="s">
        <v>2</v>
      </c>
      <c r="D50">
        <v>35838</v>
      </c>
      <c r="E50">
        <f t="shared" si="3"/>
        <v>35838</v>
      </c>
      <c r="F50">
        <f t="shared" si="4"/>
        <v>0</v>
      </c>
      <c r="G50">
        <f t="shared" si="5"/>
        <v>0</v>
      </c>
    </row>
    <row r="51" spans="1:7" hidden="1" x14ac:dyDescent="0.3">
      <c r="A51" s="1">
        <v>44272</v>
      </c>
      <c r="B51" s="1"/>
      <c r="C51" t="s">
        <v>0</v>
      </c>
      <c r="D51">
        <v>17793</v>
      </c>
      <c r="E51">
        <f t="shared" si="3"/>
        <v>0</v>
      </c>
      <c r="F51">
        <f t="shared" si="4"/>
        <v>17793</v>
      </c>
      <c r="G51">
        <f t="shared" si="5"/>
        <v>0</v>
      </c>
    </row>
    <row r="52" spans="1:7" x14ac:dyDescent="0.3">
      <c r="A52" s="1">
        <v>44272</v>
      </c>
      <c r="B52" s="1"/>
      <c r="C52" t="s">
        <v>1</v>
      </c>
      <c r="D52">
        <v>171</v>
      </c>
      <c r="E52">
        <f t="shared" si="3"/>
        <v>0</v>
      </c>
      <c r="F52">
        <f t="shared" si="4"/>
        <v>0</v>
      </c>
      <c r="G52">
        <f t="shared" si="5"/>
        <v>171</v>
      </c>
    </row>
    <row r="53" spans="1:7" hidden="1" x14ac:dyDescent="0.3">
      <c r="A53" s="1">
        <v>44273</v>
      </c>
      <c r="B53" s="1"/>
      <c r="C53" t="s">
        <v>2</v>
      </c>
      <c r="D53">
        <v>39687</v>
      </c>
      <c r="E53">
        <f t="shared" si="3"/>
        <v>39687</v>
      </c>
      <c r="F53">
        <f t="shared" si="4"/>
        <v>0</v>
      </c>
      <c r="G53">
        <f t="shared" si="5"/>
        <v>0</v>
      </c>
    </row>
    <row r="54" spans="1:7" hidden="1" x14ac:dyDescent="0.3">
      <c r="A54" s="1">
        <v>44273</v>
      </c>
      <c r="B54" s="1"/>
      <c r="C54" t="s">
        <v>0</v>
      </c>
      <c r="D54">
        <v>20356</v>
      </c>
      <c r="E54">
        <f t="shared" si="3"/>
        <v>0</v>
      </c>
      <c r="F54">
        <f t="shared" si="4"/>
        <v>20356</v>
      </c>
      <c r="G54">
        <f t="shared" si="5"/>
        <v>0</v>
      </c>
    </row>
    <row r="55" spans="1:7" x14ac:dyDescent="0.3">
      <c r="A55" s="1">
        <v>44273</v>
      </c>
      <c r="B55" s="1"/>
      <c r="C55" t="s">
        <v>1</v>
      </c>
      <c r="D55">
        <v>156</v>
      </c>
      <c r="E55">
        <f t="shared" si="3"/>
        <v>0</v>
      </c>
      <c r="F55">
        <f t="shared" si="4"/>
        <v>0</v>
      </c>
      <c r="G55">
        <f t="shared" si="5"/>
        <v>156</v>
      </c>
    </row>
    <row r="56" spans="1:7" hidden="1" x14ac:dyDescent="0.3">
      <c r="A56" s="1">
        <v>44274</v>
      </c>
      <c r="B56" s="1"/>
      <c r="C56" t="s">
        <v>2</v>
      </c>
      <c r="D56">
        <v>40906</v>
      </c>
      <c r="E56">
        <f t="shared" si="3"/>
        <v>40906</v>
      </c>
      <c r="F56">
        <f t="shared" si="4"/>
        <v>0</v>
      </c>
      <c r="G56">
        <f t="shared" si="5"/>
        <v>0</v>
      </c>
    </row>
    <row r="57" spans="1:7" hidden="1" x14ac:dyDescent="0.3">
      <c r="A57" s="1">
        <v>44274</v>
      </c>
      <c r="B57" s="1"/>
      <c r="C57" t="s">
        <v>0</v>
      </c>
      <c r="D57">
        <v>23623</v>
      </c>
      <c r="E57">
        <f t="shared" si="3"/>
        <v>0</v>
      </c>
      <c r="F57">
        <f t="shared" si="4"/>
        <v>23623</v>
      </c>
      <c r="G57">
        <f t="shared" si="5"/>
        <v>0</v>
      </c>
    </row>
    <row r="58" spans="1:7" x14ac:dyDescent="0.3">
      <c r="A58" s="1">
        <v>44274</v>
      </c>
      <c r="B58" s="1"/>
      <c r="C58" t="s">
        <v>1</v>
      </c>
      <c r="D58">
        <v>188</v>
      </c>
      <c r="E58">
        <f t="shared" si="3"/>
        <v>0</v>
      </c>
      <c r="F58">
        <f t="shared" si="4"/>
        <v>0</v>
      </c>
      <c r="G58">
        <f t="shared" si="5"/>
        <v>188</v>
      </c>
    </row>
    <row r="59" spans="1:7" hidden="1" x14ac:dyDescent="0.3">
      <c r="A59" s="1">
        <v>44275</v>
      </c>
      <c r="B59" s="1"/>
      <c r="C59" t="s">
        <v>2</v>
      </c>
      <c r="D59">
        <v>43815</v>
      </c>
      <c r="E59">
        <f t="shared" si="3"/>
        <v>43815</v>
      </c>
      <c r="F59">
        <f t="shared" si="4"/>
        <v>0</v>
      </c>
      <c r="G59">
        <f t="shared" si="5"/>
        <v>0</v>
      </c>
    </row>
    <row r="60" spans="1:7" hidden="1" x14ac:dyDescent="0.3">
      <c r="A60" s="1">
        <v>44275</v>
      </c>
      <c r="B60" s="1"/>
      <c r="C60" t="s">
        <v>0</v>
      </c>
      <c r="D60">
        <v>22971</v>
      </c>
      <c r="E60">
        <f t="shared" si="3"/>
        <v>0</v>
      </c>
      <c r="F60">
        <f t="shared" si="4"/>
        <v>22971</v>
      </c>
      <c r="G60">
        <f t="shared" si="5"/>
        <v>0</v>
      </c>
    </row>
    <row r="61" spans="1:7" x14ac:dyDescent="0.3">
      <c r="A61" s="1">
        <v>44275</v>
      </c>
      <c r="B61" s="1"/>
      <c r="C61" t="s">
        <v>1</v>
      </c>
      <c r="D61">
        <v>196</v>
      </c>
      <c r="E61">
        <f t="shared" si="3"/>
        <v>0</v>
      </c>
      <c r="F61">
        <f t="shared" si="4"/>
        <v>0</v>
      </c>
      <c r="G61">
        <f t="shared" si="5"/>
        <v>196</v>
      </c>
    </row>
    <row r="62" spans="1:7" hidden="1" x14ac:dyDescent="0.3">
      <c r="A62" s="1">
        <v>44276</v>
      </c>
      <c r="B62" s="1"/>
      <c r="C62" t="s">
        <v>2</v>
      </c>
      <c r="D62">
        <v>47009</v>
      </c>
      <c r="E62">
        <f t="shared" si="3"/>
        <v>47009</v>
      </c>
      <c r="F62">
        <f t="shared" si="4"/>
        <v>0</v>
      </c>
      <c r="G62">
        <f t="shared" si="5"/>
        <v>0</v>
      </c>
    </row>
    <row r="63" spans="1:7" hidden="1" x14ac:dyDescent="0.3">
      <c r="A63" s="1">
        <v>44276</v>
      </c>
      <c r="B63" s="1"/>
      <c r="C63" t="s">
        <v>0</v>
      </c>
      <c r="D63">
        <v>21205</v>
      </c>
      <c r="E63">
        <f t="shared" si="3"/>
        <v>0</v>
      </c>
      <c r="F63">
        <f t="shared" si="4"/>
        <v>21205</v>
      </c>
      <c r="G63">
        <f t="shared" si="5"/>
        <v>0</v>
      </c>
    </row>
    <row r="64" spans="1:7" x14ac:dyDescent="0.3">
      <c r="A64" s="1">
        <v>44276</v>
      </c>
      <c r="B64" s="1"/>
      <c r="C64" t="s">
        <v>1</v>
      </c>
      <c r="D64">
        <v>213</v>
      </c>
      <c r="E64">
        <f t="shared" si="3"/>
        <v>0</v>
      </c>
      <c r="F64">
        <f t="shared" si="4"/>
        <v>0</v>
      </c>
      <c r="G64">
        <f t="shared" si="5"/>
        <v>213</v>
      </c>
    </row>
    <row r="65" spans="1:7" hidden="1" x14ac:dyDescent="0.3">
      <c r="A65" s="1">
        <v>44277</v>
      </c>
      <c r="B65" s="1"/>
      <c r="C65" t="s">
        <v>2</v>
      </c>
      <c r="D65">
        <v>40636</v>
      </c>
      <c r="E65">
        <f t="shared" si="3"/>
        <v>40636</v>
      </c>
      <c r="F65">
        <f t="shared" si="4"/>
        <v>0</v>
      </c>
      <c r="G65">
        <f t="shared" si="5"/>
        <v>0</v>
      </c>
    </row>
    <row r="66" spans="1:7" hidden="1" x14ac:dyDescent="0.3">
      <c r="A66" s="1">
        <v>44277</v>
      </c>
      <c r="B66" s="1"/>
      <c r="C66" t="s">
        <v>0</v>
      </c>
      <c r="D66">
        <v>29779</v>
      </c>
      <c r="E66">
        <f t="shared" si="3"/>
        <v>0</v>
      </c>
      <c r="F66">
        <f t="shared" si="4"/>
        <v>29779</v>
      </c>
      <c r="G66">
        <f t="shared" si="5"/>
        <v>0</v>
      </c>
    </row>
    <row r="67" spans="1:7" x14ac:dyDescent="0.3">
      <c r="A67" s="1">
        <v>44277</v>
      </c>
      <c r="B67" s="1"/>
      <c r="C67" t="s">
        <v>1</v>
      </c>
      <c r="D67">
        <v>197</v>
      </c>
      <c r="E67">
        <f t="shared" si="3"/>
        <v>0</v>
      </c>
      <c r="F67">
        <f t="shared" si="4"/>
        <v>0</v>
      </c>
      <c r="G67">
        <f t="shared" si="5"/>
        <v>197</v>
      </c>
    </row>
    <row r="68" spans="1:7" hidden="1" x14ac:dyDescent="0.3">
      <c r="A68" s="1">
        <v>44278</v>
      </c>
      <c r="B68" s="1"/>
      <c r="C68" t="s">
        <v>2</v>
      </c>
      <c r="D68">
        <v>47239</v>
      </c>
      <c r="E68">
        <f t="shared" si="3"/>
        <v>47239</v>
      </c>
      <c r="F68">
        <f t="shared" si="4"/>
        <v>0</v>
      </c>
      <c r="G68">
        <f t="shared" si="5"/>
        <v>0</v>
      </c>
    </row>
    <row r="69" spans="1:7" hidden="1" x14ac:dyDescent="0.3">
      <c r="A69" s="1">
        <v>44278</v>
      </c>
      <c r="B69" s="1"/>
      <c r="C69" t="s">
        <v>0</v>
      </c>
      <c r="D69">
        <v>23913</v>
      </c>
      <c r="E69">
        <f t="shared" si="3"/>
        <v>0</v>
      </c>
      <c r="F69">
        <f t="shared" si="4"/>
        <v>23913</v>
      </c>
      <c r="G69">
        <f t="shared" si="5"/>
        <v>0</v>
      </c>
    </row>
    <row r="70" spans="1:7" x14ac:dyDescent="0.3">
      <c r="A70" s="1">
        <v>44278</v>
      </c>
      <c r="B70" s="1"/>
      <c r="C70" t="s">
        <v>1</v>
      </c>
      <c r="D70">
        <v>277</v>
      </c>
      <c r="E70">
        <f t="shared" si="3"/>
        <v>0</v>
      </c>
      <c r="F70">
        <f t="shared" si="4"/>
        <v>0</v>
      </c>
      <c r="G70">
        <f t="shared" si="5"/>
        <v>277</v>
      </c>
    </row>
    <row r="71" spans="1:7" hidden="1" x14ac:dyDescent="0.3">
      <c r="A71" s="1">
        <v>44279</v>
      </c>
      <c r="B71" s="1"/>
      <c r="C71" t="s">
        <v>2</v>
      </c>
      <c r="D71">
        <v>53419</v>
      </c>
      <c r="E71">
        <f t="shared" si="3"/>
        <v>53419</v>
      </c>
      <c r="F71">
        <f t="shared" si="4"/>
        <v>0</v>
      </c>
      <c r="G71">
        <f t="shared" si="5"/>
        <v>0</v>
      </c>
    </row>
    <row r="72" spans="1:7" hidden="1" x14ac:dyDescent="0.3">
      <c r="A72" s="1">
        <v>44279</v>
      </c>
      <c r="B72" s="1"/>
      <c r="C72" t="s">
        <v>0</v>
      </c>
      <c r="D72">
        <v>26575</v>
      </c>
      <c r="E72">
        <f t="shared" si="3"/>
        <v>0</v>
      </c>
      <c r="F72">
        <f t="shared" si="4"/>
        <v>26575</v>
      </c>
      <c r="G72">
        <f t="shared" si="5"/>
        <v>0</v>
      </c>
    </row>
    <row r="73" spans="1:7" x14ac:dyDescent="0.3">
      <c r="A73" s="1">
        <v>44279</v>
      </c>
      <c r="B73" s="1"/>
      <c r="C73" t="s">
        <v>1</v>
      </c>
      <c r="D73">
        <v>249</v>
      </c>
      <c r="E73">
        <f t="shared" ref="E73:E136" si="6">IF(C73="Confirmed",D73,0)</f>
        <v>0</v>
      </c>
      <c r="F73">
        <f t="shared" ref="F73:F136" si="7">IF(C73="Recovered",D73,0)</f>
        <v>0</v>
      </c>
      <c r="G73">
        <f t="shared" ref="G73:G136" si="8">IF(C73="Deceased",D73,0)</f>
        <v>249</v>
      </c>
    </row>
    <row r="74" spans="1:7" hidden="1" x14ac:dyDescent="0.3">
      <c r="A74" s="1">
        <v>44280</v>
      </c>
      <c r="B74" s="1"/>
      <c r="C74" t="s">
        <v>2</v>
      </c>
      <c r="D74">
        <v>59083</v>
      </c>
      <c r="E74">
        <f t="shared" si="6"/>
        <v>59083</v>
      </c>
      <c r="F74">
        <f t="shared" si="7"/>
        <v>0</v>
      </c>
      <c r="G74">
        <f t="shared" si="8"/>
        <v>0</v>
      </c>
    </row>
    <row r="75" spans="1:7" hidden="1" x14ac:dyDescent="0.3">
      <c r="A75" s="1">
        <v>44280</v>
      </c>
      <c r="B75" s="1"/>
      <c r="C75" t="s">
        <v>0</v>
      </c>
      <c r="D75">
        <v>32917</v>
      </c>
      <c r="E75">
        <f t="shared" si="6"/>
        <v>0</v>
      </c>
      <c r="F75">
        <f t="shared" si="7"/>
        <v>32917</v>
      </c>
      <c r="G75">
        <f t="shared" si="8"/>
        <v>0</v>
      </c>
    </row>
    <row r="76" spans="1:7" x14ac:dyDescent="0.3">
      <c r="A76" s="1">
        <v>44280</v>
      </c>
      <c r="B76" s="1"/>
      <c r="C76" t="s">
        <v>1</v>
      </c>
      <c r="D76">
        <v>257</v>
      </c>
      <c r="E76">
        <f t="shared" si="6"/>
        <v>0</v>
      </c>
      <c r="F76">
        <f t="shared" si="7"/>
        <v>0</v>
      </c>
      <c r="G76">
        <f t="shared" si="8"/>
        <v>257</v>
      </c>
    </row>
    <row r="77" spans="1:7" hidden="1" x14ac:dyDescent="0.3">
      <c r="A77" s="1">
        <v>44281</v>
      </c>
      <c r="B77" s="1"/>
      <c r="C77" t="s">
        <v>2</v>
      </c>
      <c r="D77">
        <v>62276</v>
      </c>
      <c r="E77">
        <f t="shared" si="6"/>
        <v>62276</v>
      </c>
      <c r="F77">
        <f t="shared" si="7"/>
        <v>0</v>
      </c>
      <c r="G77">
        <f t="shared" si="8"/>
        <v>0</v>
      </c>
    </row>
    <row r="78" spans="1:7" hidden="1" x14ac:dyDescent="0.3">
      <c r="A78" s="1">
        <v>44281</v>
      </c>
      <c r="B78" s="1"/>
      <c r="C78" t="s">
        <v>0</v>
      </c>
      <c r="D78">
        <v>30341</v>
      </c>
      <c r="E78">
        <f t="shared" si="6"/>
        <v>0</v>
      </c>
      <c r="F78">
        <f t="shared" si="7"/>
        <v>30341</v>
      </c>
      <c r="G78">
        <f t="shared" si="8"/>
        <v>0</v>
      </c>
    </row>
    <row r="79" spans="1:7" x14ac:dyDescent="0.3">
      <c r="A79" s="1">
        <v>44281</v>
      </c>
      <c r="B79" s="1"/>
      <c r="C79" t="s">
        <v>1</v>
      </c>
      <c r="D79">
        <v>292</v>
      </c>
      <c r="E79">
        <f t="shared" si="6"/>
        <v>0</v>
      </c>
      <c r="F79">
        <f t="shared" si="7"/>
        <v>0</v>
      </c>
      <c r="G79">
        <f t="shared" si="8"/>
        <v>292</v>
      </c>
    </row>
    <row r="80" spans="1:7" hidden="1" x14ac:dyDescent="0.3">
      <c r="A80" s="1">
        <v>44282</v>
      </c>
      <c r="B80" s="1"/>
      <c r="C80" t="s">
        <v>2</v>
      </c>
      <c r="D80">
        <v>62632</v>
      </c>
      <c r="E80">
        <f t="shared" si="6"/>
        <v>62632</v>
      </c>
      <c r="F80">
        <f t="shared" si="7"/>
        <v>0</v>
      </c>
      <c r="G80">
        <f t="shared" si="8"/>
        <v>0</v>
      </c>
    </row>
    <row r="81" spans="1:7" hidden="1" x14ac:dyDescent="0.3">
      <c r="A81" s="1">
        <v>44282</v>
      </c>
      <c r="B81" s="1"/>
      <c r="C81" t="s">
        <v>0</v>
      </c>
      <c r="D81">
        <v>28728</v>
      </c>
      <c r="E81">
        <f t="shared" si="6"/>
        <v>0</v>
      </c>
      <c r="F81">
        <f t="shared" si="7"/>
        <v>28728</v>
      </c>
      <c r="G81">
        <f t="shared" si="8"/>
        <v>0</v>
      </c>
    </row>
    <row r="82" spans="1:7" x14ac:dyDescent="0.3">
      <c r="A82" s="1">
        <v>44282</v>
      </c>
      <c r="B82" s="1"/>
      <c r="C82" t="s">
        <v>1</v>
      </c>
      <c r="D82">
        <v>311</v>
      </c>
      <c r="E82">
        <f t="shared" si="6"/>
        <v>0</v>
      </c>
      <c r="F82">
        <f t="shared" si="7"/>
        <v>0</v>
      </c>
      <c r="G82">
        <f t="shared" si="8"/>
        <v>311</v>
      </c>
    </row>
    <row r="83" spans="1:7" hidden="1" x14ac:dyDescent="0.3">
      <c r="A83" s="1">
        <v>44283</v>
      </c>
      <c r="B83" s="1"/>
      <c r="C83" t="s">
        <v>2</v>
      </c>
      <c r="D83">
        <v>68206</v>
      </c>
      <c r="E83">
        <f t="shared" si="6"/>
        <v>68206</v>
      </c>
      <c r="F83">
        <f t="shared" si="7"/>
        <v>0</v>
      </c>
      <c r="G83">
        <f t="shared" si="8"/>
        <v>0</v>
      </c>
    </row>
    <row r="84" spans="1:7" hidden="1" x14ac:dyDescent="0.3">
      <c r="A84" s="1">
        <v>44283</v>
      </c>
      <c r="B84" s="1"/>
      <c r="C84" t="s">
        <v>0</v>
      </c>
      <c r="D84">
        <v>32269</v>
      </c>
      <c r="E84">
        <f t="shared" si="6"/>
        <v>0</v>
      </c>
      <c r="F84">
        <f t="shared" si="7"/>
        <v>32269</v>
      </c>
      <c r="G84">
        <f t="shared" si="8"/>
        <v>0</v>
      </c>
    </row>
    <row r="85" spans="1:7" x14ac:dyDescent="0.3">
      <c r="A85" s="1">
        <v>44283</v>
      </c>
      <c r="B85" s="1"/>
      <c r="C85" t="s">
        <v>1</v>
      </c>
      <c r="D85">
        <v>295</v>
      </c>
      <c r="E85">
        <f t="shared" si="6"/>
        <v>0</v>
      </c>
      <c r="F85">
        <f t="shared" si="7"/>
        <v>0</v>
      </c>
      <c r="G85">
        <f t="shared" si="8"/>
        <v>295</v>
      </c>
    </row>
    <row r="86" spans="1:7" hidden="1" x14ac:dyDescent="0.3">
      <c r="A86" s="1">
        <v>44284</v>
      </c>
      <c r="B86" s="1"/>
      <c r="C86" t="s">
        <v>2</v>
      </c>
      <c r="D86">
        <v>56152</v>
      </c>
      <c r="E86">
        <f t="shared" si="6"/>
        <v>56152</v>
      </c>
      <c r="F86">
        <f t="shared" si="7"/>
        <v>0</v>
      </c>
      <c r="G86">
        <f t="shared" si="8"/>
        <v>0</v>
      </c>
    </row>
    <row r="87" spans="1:7" hidden="1" x14ac:dyDescent="0.3">
      <c r="A87" s="1">
        <v>44284</v>
      </c>
      <c r="B87" s="1"/>
      <c r="C87" t="s">
        <v>0</v>
      </c>
      <c r="D87">
        <v>36989</v>
      </c>
      <c r="E87">
        <f t="shared" si="6"/>
        <v>0</v>
      </c>
      <c r="F87">
        <f t="shared" si="7"/>
        <v>36989</v>
      </c>
      <c r="G87">
        <f t="shared" si="8"/>
        <v>0</v>
      </c>
    </row>
    <row r="88" spans="1:7" x14ac:dyDescent="0.3">
      <c r="A88" s="1">
        <v>44284</v>
      </c>
      <c r="B88" s="1"/>
      <c r="C88" t="s">
        <v>1</v>
      </c>
      <c r="D88">
        <v>266</v>
      </c>
      <c r="E88">
        <f t="shared" si="6"/>
        <v>0</v>
      </c>
      <c r="F88">
        <f t="shared" si="7"/>
        <v>0</v>
      </c>
      <c r="G88">
        <f t="shared" si="8"/>
        <v>266</v>
      </c>
    </row>
    <row r="89" spans="1:7" hidden="1" x14ac:dyDescent="0.3">
      <c r="A89" s="1">
        <v>44285</v>
      </c>
      <c r="B89" s="1"/>
      <c r="C89" t="s">
        <v>2</v>
      </c>
      <c r="D89">
        <v>53237</v>
      </c>
      <c r="E89">
        <f t="shared" si="6"/>
        <v>53237</v>
      </c>
      <c r="F89">
        <f t="shared" si="7"/>
        <v>0</v>
      </c>
      <c r="G89">
        <f t="shared" si="8"/>
        <v>0</v>
      </c>
    </row>
    <row r="90" spans="1:7" hidden="1" x14ac:dyDescent="0.3">
      <c r="A90" s="1">
        <v>44285</v>
      </c>
      <c r="B90" s="1"/>
      <c r="C90" t="s">
        <v>0</v>
      </c>
      <c r="D90">
        <v>41242</v>
      </c>
      <c r="E90">
        <f t="shared" si="6"/>
        <v>0</v>
      </c>
      <c r="F90">
        <f t="shared" si="7"/>
        <v>41242</v>
      </c>
      <c r="G90">
        <f t="shared" si="8"/>
        <v>0</v>
      </c>
    </row>
    <row r="91" spans="1:7" x14ac:dyDescent="0.3">
      <c r="A91" s="1">
        <v>44285</v>
      </c>
      <c r="B91" s="1"/>
      <c r="C91" t="s">
        <v>1</v>
      </c>
      <c r="D91">
        <v>355</v>
      </c>
      <c r="E91">
        <f t="shared" si="6"/>
        <v>0</v>
      </c>
      <c r="F91">
        <f t="shared" si="7"/>
        <v>0</v>
      </c>
      <c r="G91">
        <f t="shared" si="8"/>
        <v>355</v>
      </c>
    </row>
    <row r="92" spans="1:7" hidden="1" x14ac:dyDescent="0.3">
      <c r="A92" s="1">
        <v>44286</v>
      </c>
      <c r="B92" s="1"/>
      <c r="C92" t="s">
        <v>2</v>
      </c>
      <c r="D92">
        <v>72113</v>
      </c>
      <c r="E92">
        <f t="shared" si="6"/>
        <v>72113</v>
      </c>
      <c r="F92">
        <f t="shared" si="7"/>
        <v>0</v>
      </c>
      <c r="G92">
        <f t="shared" si="8"/>
        <v>0</v>
      </c>
    </row>
    <row r="93" spans="1:7" hidden="1" x14ac:dyDescent="0.3">
      <c r="A93" s="1">
        <v>44286</v>
      </c>
      <c r="B93" s="1"/>
      <c r="C93" t="s">
        <v>0</v>
      </c>
      <c r="D93">
        <v>40423</v>
      </c>
      <c r="E93">
        <f t="shared" si="6"/>
        <v>0</v>
      </c>
      <c r="F93">
        <f t="shared" si="7"/>
        <v>40423</v>
      </c>
      <c r="G93">
        <f t="shared" si="8"/>
        <v>0</v>
      </c>
    </row>
    <row r="94" spans="1:7" x14ac:dyDescent="0.3">
      <c r="A94" s="1">
        <v>44286</v>
      </c>
      <c r="B94" s="1"/>
      <c r="C94" t="s">
        <v>1</v>
      </c>
      <c r="D94">
        <v>458</v>
      </c>
      <c r="E94">
        <f t="shared" si="6"/>
        <v>0</v>
      </c>
      <c r="F94">
        <f t="shared" si="7"/>
        <v>0</v>
      </c>
      <c r="G94">
        <f t="shared" si="8"/>
        <v>458</v>
      </c>
    </row>
    <row r="95" spans="1:7" hidden="1" x14ac:dyDescent="0.3">
      <c r="A95" s="1">
        <v>44287</v>
      </c>
      <c r="B95" s="1"/>
      <c r="C95" t="s">
        <v>2</v>
      </c>
      <c r="D95">
        <v>81398</v>
      </c>
      <c r="E95">
        <f t="shared" si="6"/>
        <v>81398</v>
      </c>
      <c r="F95">
        <f t="shared" si="7"/>
        <v>0</v>
      </c>
      <c r="G95">
        <f t="shared" si="8"/>
        <v>0</v>
      </c>
    </row>
    <row r="96" spans="1:7" hidden="1" x14ac:dyDescent="0.3">
      <c r="A96" s="1">
        <v>44287</v>
      </c>
      <c r="B96" s="1"/>
      <c r="C96" t="s">
        <v>0</v>
      </c>
      <c r="D96">
        <v>50384</v>
      </c>
      <c r="E96">
        <f t="shared" si="6"/>
        <v>0</v>
      </c>
      <c r="F96">
        <f t="shared" si="7"/>
        <v>50384</v>
      </c>
      <c r="G96">
        <f t="shared" si="8"/>
        <v>0</v>
      </c>
    </row>
    <row r="97" spans="1:7" x14ac:dyDescent="0.3">
      <c r="A97" s="1">
        <v>44287</v>
      </c>
      <c r="B97" s="1"/>
      <c r="C97" t="s">
        <v>1</v>
      </c>
      <c r="D97">
        <v>468</v>
      </c>
      <c r="E97">
        <f t="shared" si="6"/>
        <v>0</v>
      </c>
      <c r="F97">
        <f t="shared" si="7"/>
        <v>0</v>
      </c>
      <c r="G97">
        <f t="shared" si="8"/>
        <v>468</v>
      </c>
    </row>
    <row r="98" spans="1:7" hidden="1" x14ac:dyDescent="0.3">
      <c r="A98" s="1">
        <v>44288</v>
      </c>
      <c r="B98" s="1"/>
      <c r="C98" t="s">
        <v>2</v>
      </c>
      <c r="D98">
        <v>89023</v>
      </c>
      <c r="E98">
        <f t="shared" si="6"/>
        <v>89023</v>
      </c>
      <c r="F98">
        <f t="shared" si="7"/>
        <v>0</v>
      </c>
      <c r="G98">
        <f t="shared" si="8"/>
        <v>0</v>
      </c>
    </row>
    <row r="99" spans="1:7" hidden="1" x14ac:dyDescent="0.3">
      <c r="A99" s="1">
        <v>44288</v>
      </c>
      <c r="B99" s="1"/>
      <c r="C99" t="s">
        <v>0</v>
      </c>
      <c r="D99">
        <v>44179</v>
      </c>
      <c r="E99">
        <f t="shared" si="6"/>
        <v>0</v>
      </c>
      <c r="F99">
        <f t="shared" si="7"/>
        <v>44179</v>
      </c>
      <c r="G99">
        <f t="shared" si="8"/>
        <v>0</v>
      </c>
    </row>
    <row r="100" spans="1:7" x14ac:dyDescent="0.3">
      <c r="A100" s="1">
        <v>44288</v>
      </c>
      <c r="B100" s="1"/>
      <c r="C100" t="s">
        <v>1</v>
      </c>
      <c r="D100">
        <v>713</v>
      </c>
      <c r="E100">
        <f t="shared" si="6"/>
        <v>0</v>
      </c>
      <c r="F100">
        <f t="shared" si="7"/>
        <v>0</v>
      </c>
      <c r="G100">
        <f t="shared" si="8"/>
        <v>713</v>
      </c>
    </row>
    <row r="101" spans="1:7" hidden="1" x14ac:dyDescent="0.3">
      <c r="A101" s="1">
        <v>44289</v>
      </c>
      <c r="B101" s="1"/>
      <c r="C101" t="s">
        <v>2</v>
      </c>
      <c r="D101">
        <v>92994</v>
      </c>
      <c r="E101">
        <f t="shared" si="6"/>
        <v>92994</v>
      </c>
      <c r="F101">
        <f t="shared" si="7"/>
        <v>0</v>
      </c>
      <c r="G101">
        <f t="shared" si="8"/>
        <v>0</v>
      </c>
    </row>
    <row r="102" spans="1:7" hidden="1" x14ac:dyDescent="0.3">
      <c r="A102" s="1">
        <v>44289</v>
      </c>
      <c r="B102" s="1"/>
      <c r="C102" t="s">
        <v>0</v>
      </c>
      <c r="D102">
        <v>60059</v>
      </c>
      <c r="E102">
        <f t="shared" si="6"/>
        <v>0</v>
      </c>
      <c r="F102">
        <f t="shared" si="7"/>
        <v>60059</v>
      </c>
      <c r="G102">
        <f t="shared" si="8"/>
        <v>0</v>
      </c>
    </row>
    <row r="103" spans="1:7" x14ac:dyDescent="0.3">
      <c r="A103" s="1">
        <v>44289</v>
      </c>
      <c r="B103" s="1"/>
      <c r="C103" t="s">
        <v>1</v>
      </c>
      <c r="D103">
        <v>514</v>
      </c>
      <c r="E103">
        <f t="shared" si="6"/>
        <v>0</v>
      </c>
      <c r="F103">
        <f t="shared" si="7"/>
        <v>0</v>
      </c>
      <c r="G103">
        <f t="shared" si="8"/>
        <v>514</v>
      </c>
    </row>
    <row r="104" spans="1:7" hidden="1" x14ac:dyDescent="0.3">
      <c r="A104" s="1">
        <v>44290</v>
      </c>
      <c r="B104" s="1"/>
      <c r="C104" t="s">
        <v>2</v>
      </c>
      <c r="D104">
        <v>103794</v>
      </c>
      <c r="E104">
        <f t="shared" si="6"/>
        <v>103794</v>
      </c>
      <c r="F104">
        <f t="shared" si="7"/>
        <v>0</v>
      </c>
      <c r="G104">
        <f t="shared" si="8"/>
        <v>0</v>
      </c>
    </row>
    <row r="105" spans="1:7" hidden="1" x14ac:dyDescent="0.3">
      <c r="A105" s="1">
        <v>44290</v>
      </c>
      <c r="B105" s="1"/>
      <c r="C105" t="s">
        <v>0</v>
      </c>
      <c r="D105">
        <v>52840</v>
      </c>
      <c r="E105">
        <f t="shared" si="6"/>
        <v>0</v>
      </c>
      <c r="F105">
        <f t="shared" si="7"/>
        <v>52840</v>
      </c>
      <c r="G105">
        <f t="shared" si="8"/>
        <v>0</v>
      </c>
    </row>
    <row r="106" spans="1:7" x14ac:dyDescent="0.3">
      <c r="A106" s="1">
        <v>44290</v>
      </c>
      <c r="B106" s="1"/>
      <c r="C106" t="s">
        <v>1</v>
      </c>
      <c r="D106">
        <v>477</v>
      </c>
      <c r="E106">
        <f t="shared" si="6"/>
        <v>0</v>
      </c>
      <c r="F106">
        <f t="shared" si="7"/>
        <v>0</v>
      </c>
      <c r="G106">
        <f t="shared" si="8"/>
        <v>477</v>
      </c>
    </row>
    <row r="107" spans="1:7" hidden="1" x14ac:dyDescent="0.3">
      <c r="A107" s="1">
        <v>44291</v>
      </c>
      <c r="B107" s="1"/>
      <c r="C107" t="s">
        <v>2</v>
      </c>
      <c r="D107">
        <v>96563</v>
      </c>
      <c r="E107">
        <f t="shared" si="6"/>
        <v>96563</v>
      </c>
      <c r="F107">
        <f t="shared" si="7"/>
        <v>0</v>
      </c>
      <c r="G107">
        <f t="shared" si="8"/>
        <v>0</v>
      </c>
    </row>
    <row r="108" spans="1:7" hidden="1" x14ac:dyDescent="0.3">
      <c r="A108" s="1">
        <v>44291</v>
      </c>
      <c r="B108" s="1"/>
      <c r="C108" t="s">
        <v>0</v>
      </c>
      <c r="D108">
        <v>50100</v>
      </c>
      <c r="E108">
        <f t="shared" si="6"/>
        <v>0</v>
      </c>
      <c r="F108">
        <f t="shared" si="7"/>
        <v>50100</v>
      </c>
      <c r="G108">
        <f t="shared" si="8"/>
        <v>0</v>
      </c>
    </row>
    <row r="109" spans="1:7" x14ac:dyDescent="0.3">
      <c r="A109" s="1">
        <v>44291</v>
      </c>
      <c r="B109" s="1"/>
      <c r="C109" t="s">
        <v>1</v>
      </c>
      <c r="D109">
        <v>446</v>
      </c>
      <c r="E109">
        <f t="shared" si="6"/>
        <v>0</v>
      </c>
      <c r="F109">
        <f t="shared" si="7"/>
        <v>0</v>
      </c>
      <c r="G109">
        <f t="shared" si="8"/>
        <v>446</v>
      </c>
    </row>
    <row r="110" spans="1:7" hidden="1" x14ac:dyDescent="0.3">
      <c r="A110" s="1">
        <v>44292</v>
      </c>
      <c r="B110" s="1"/>
      <c r="C110" t="s">
        <v>2</v>
      </c>
      <c r="D110">
        <v>115312</v>
      </c>
      <c r="E110">
        <f t="shared" si="6"/>
        <v>115312</v>
      </c>
      <c r="F110">
        <f t="shared" si="7"/>
        <v>0</v>
      </c>
      <c r="G110">
        <f t="shared" si="8"/>
        <v>0</v>
      </c>
    </row>
    <row r="111" spans="1:7" hidden="1" x14ac:dyDescent="0.3">
      <c r="A111" s="1">
        <v>44292</v>
      </c>
      <c r="B111" s="1"/>
      <c r="C111" t="s">
        <v>0</v>
      </c>
      <c r="D111">
        <v>59714</v>
      </c>
      <c r="E111">
        <f t="shared" si="6"/>
        <v>0</v>
      </c>
      <c r="F111">
        <f t="shared" si="7"/>
        <v>59714</v>
      </c>
      <c r="G111">
        <f t="shared" si="8"/>
        <v>0</v>
      </c>
    </row>
    <row r="112" spans="1:7" x14ac:dyDescent="0.3">
      <c r="A112" s="1">
        <v>44292</v>
      </c>
      <c r="B112" s="1"/>
      <c r="C112" t="s">
        <v>1</v>
      </c>
      <c r="D112">
        <v>630</v>
      </c>
      <c r="E112">
        <f t="shared" si="6"/>
        <v>0</v>
      </c>
      <c r="F112">
        <f t="shared" si="7"/>
        <v>0</v>
      </c>
      <c r="G112">
        <f t="shared" si="8"/>
        <v>630</v>
      </c>
    </row>
    <row r="113" spans="1:7" hidden="1" x14ac:dyDescent="0.3">
      <c r="A113" s="1">
        <v>44293</v>
      </c>
      <c r="B113" s="1"/>
      <c r="C113" t="s">
        <v>2</v>
      </c>
      <c r="D113">
        <v>126276</v>
      </c>
      <c r="E113">
        <f t="shared" si="6"/>
        <v>126276</v>
      </c>
      <c r="F113">
        <f t="shared" si="7"/>
        <v>0</v>
      </c>
      <c r="G113">
        <f t="shared" si="8"/>
        <v>0</v>
      </c>
    </row>
    <row r="114" spans="1:7" hidden="1" x14ac:dyDescent="0.3">
      <c r="A114" s="1">
        <v>44293</v>
      </c>
      <c r="B114" s="1"/>
      <c r="C114" t="s">
        <v>0</v>
      </c>
      <c r="D114">
        <v>59137</v>
      </c>
      <c r="E114">
        <f t="shared" si="6"/>
        <v>0</v>
      </c>
      <c r="F114">
        <f t="shared" si="7"/>
        <v>59137</v>
      </c>
      <c r="G114">
        <f t="shared" si="8"/>
        <v>0</v>
      </c>
    </row>
    <row r="115" spans="1:7" x14ac:dyDescent="0.3">
      <c r="A115" s="1">
        <v>44293</v>
      </c>
      <c r="B115" s="1"/>
      <c r="C115" t="s">
        <v>1</v>
      </c>
      <c r="D115">
        <v>684</v>
      </c>
      <c r="E115">
        <f t="shared" si="6"/>
        <v>0</v>
      </c>
      <c r="F115">
        <f t="shared" si="7"/>
        <v>0</v>
      </c>
      <c r="G115">
        <f t="shared" si="8"/>
        <v>684</v>
      </c>
    </row>
    <row r="116" spans="1:7" hidden="1" x14ac:dyDescent="0.3">
      <c r="A116" s="1">
        <v>44294</v>
      </c>
      <c r="B116" s="1"/>
      <c r="C116" t="s">
        <v>2</v>
      </c>
      <c r="D116">
        <v>131878</v>
      </c>
      <c r="E116">
        <f t="shared" si="6"/>
        <v>131878</v>
      </c>
      <c r="F116">
        <f t="shared" si="7"/>
        <v>0</v>
      </c>
      <c r="G116">
        <f t="shared" si="8"/>
        <v>0</v>
      </c>
    </row>
    <row r="117" spans="1:7" hidden="1" x14ac:dyDescent="0.3">
      <c r="A117" s="1">
        <v>44294</v>
      </c>
      <c r="B117" s="1"/>
      <c r="C117" t="s">
        <v>0</v>
      </c>
      <c r="D117">
        <v>61829</v>
      </c>
      <c r="E117">
        <f t="shared" si="6"/>
        <v>0</v>
      </c>
      <c r="F117">
        <f t="shared" si="7"/>
        <v>61829</v>
      </c>
      <c r="G117">
        <f t="shared" si="8"/>
        <v>0</v>
      </c>
    </row>
    <row r="118" spans="1:7" x14ac:dyDescent="0.3">
      <c r="A118" s="1">
        <v>44294</v>
      </c>
      <c r="B118" s="1"/>
      <c r="C118" t="s">
        <v>1</v>
      </c>
      <c r="D118">
        <v>802</v>
      </c>
      <c r="E118">
        <f t="shared" si="6"/>
        <v>0</v>
      </c>
      <c r="F118">
        <f t="shared" si="7"/>
        <v>0</v>
      </c>
      <c r="G118">
        <f t="shared" si="8"/>
        <v>802</v>
      </c>
    </row>
    <row r="119" spans="1:7" hidden="1" x14ac:dyDescent="0.3">
      <c r="A119" s="1">
        <v>44295</v>
      </c>
      <c r="B119" s="1"/>
      <c r="C119" t="s">
        <v>2</v>
      </c>
      <c r="D119">
        <v>144945</v>
      </c>
      <c r="E119">
        <f t="shared" si="6"/>
        <v>144945</v>
      </c>
      <c r="F119">
        <f t="shared" si="7"/>
        <v>0</v>
      </c>
      <c r="G119">
        <f t="shared" si="8"/>
        <v>0</v>
      </c>
    </row>
    <row r="120" spans="1:7" hidden="1" x14ac:dyDescent="0.3">
      <c r="A120" s="1">
        <v>44295</v>
      </c>
      <c r="B120" s="1"/>
      <c r="C120" t="s">
        <v>0</v>
      </c>
      <c r="D120">
        <v>77263</v>
      </c>
      <c r="E120">
        <f t="shared" si="6"/>
        <v>0</v>
      </c>
      <c r="F120">
        <f t="shared" si="7"/>
        <v>77263</v>
      </c>
      <c r="G120">
        <f t="shared" si="8"/>
        <v>0</v>
      </c>
    </row>
    <row r="121" spans="1:7" x14ac:dyDescent="0.3">
      <c r="A121" s="1">
        <v>44295</v>
      </c>
      <c r="B121" s="1"/>
      <c r="C121" t="s">
        <v>1</v>
      </c>
      <c r="D121">
        <v>773</v>
      </c>
      <c r="E121">
        <f t="shared" si="6"/>
        <v>0</v>
      </c>
      <c r="F121">
        <f t="shared" si="7"/>
        <v>0</v>
      </c>
      <c r="G121">
        <f t="shared" si="8"/>
        <v>773</v>
      </c>
    </row>
    <row r="122" spans="1:7" hidden="1" x14ac:dyDescent="0.3">
      <c r="A122" s="1">
        <v>44296</v>
      </c>
      <c r="B122" s="1"/>
      <c r="C122" t="s">
        <v>2</v>
      </c>
      <c r="D122">
        <v>152565</v>
      </c>
      <c r="E122">
        <f t="shared" si="6"/>
        <v>152565</v>
      </c>
      <c r="F122">
        <f t="shared" si="7"/>
        <v>0</v>
      </c>
      <c r="G122">
        <f t="shared" si="8"/>
        <v>0</v>
      </c>
    </row>
    <row r="123" spans="1:7" hidden="1" x14ac:dyDescent="0.3">
      <c r="A123" s="1">
        <v>44296</v>
      </c>
      <c r="B123" s="1"/>
      <c r="C123" t="s">
        <v>0</v>
      </c>
      <c r="D123">
        <v>90328</v>
      </c>
      <c r="E123">
        <f t="shared" si="6"/>
        <v>0</v>
      </c>
      <c r="F123">
        <f t="shared" si="7"/>
        <v>90328</v>
      </c>
      <c r="G123">
        <f t="shared" si="8"/>
        <v>0</v>
      </c>
    </row>
    <row r="124" spans="1:7" x14ac:dyDescent="0.3">
      <c r="A124" s="1">
        <v>44296</v>
      </c>
      <c r="B124" s="1"/>
      <c r="C124" t="s">
        <v>1</v>
      </c>
      <c r="D124">
        <v>838</v>
      </c>
      <c r="E124">
        <f t="shared" si="6"/>
        <v>0</v>
      </c>
      <c r="F124">
        <f t="shared" si="7"/>
        <v>0</v>
      </c>
      <c r="G124">
        <f t="shared" si="8"/>
        <v>838</v>
      </c>
    </row>
    <row r="125" spans="1:7" hidden="1" x14ac:dyDescent="0.3">
      <c r="A125" s="1">
        <v>44297</v>
      </c>
      <c r="B125" s="1"/>
      <c r="C125" t="s">
        <v>2</v>
      </c>
      <c r="D125">
        <v>169914</v>
      </c>
      <c r="E125">
        <f t="shared" si="6"/>
        <v>169914</v>
      </c>
      <c r="F125">
        <f t="shared" si="7"/>
        <v>0</v>
      </c>
      <c r="G125">
        <f t="shared" si="8"/>
        <v>0</v>
      </c>
    </row>
    <row r="126" spans="1:7" hidden="1" x14ac:dyDescent="0.3">
      <c r="A126" s="1">
        <v>44297</v>
      </c>
      <c r="B126" s="1"/>
      <c r="C126" t="s">
        <v>0</v>
      </c>
      <c r="D126">
        <v>75380</v>
      </c>
      <c r="E126">
        <f t="shared" si="6"/>
        <v>0</v>
      </c>
      <c r="F126">
        <f t="shared" si="7"/>
        <v>75380</v>
      </c>
      <c r="G126">
        <f t="shared" si="8"/>
        <v>0</v>
      </c>
    </row>
    <row r="127" spans="1:7" x14ac:dyDescent="0.3">
      <c r="A127" s="1">
        <v>44297</v>
      </c>
      <c r="B127" s="1"/>
      <c r="C127" t="s">
        <v>1</v>
      </c>
      <c r="D127">
        <v>904</v>
      </c>
      <c r="E127">
        <f t="shared" si="6"/>
        <v>0</v>
      </c>
      <c r="F127">
        <f t="shared" si="7"/>
        <v>0</v>
      </c>
      <c r="G127">
        <f t="shared" si="8"/>
        <v>904</v>
      </c>
    </row>
    <row r="128" spans="1:7" hidden="1" x14ac:dyDescent="0.3">
      <c r="A128" s="1">
        <v>44298</v>
      </c>
      <c r="B128" s="1"/>
      <c r="C128" t="s">
        <v>2</v>
      </c>
      <c r="D128">
        <v>160838</v>
      </c>
      <c r="E128">
        <f t="shared" si="6"/>
        <v>160838</v>
      </c>
      <c r="F128">
        <f t="shared" si="7"/>
        <v>0</v>
      </c>
      <c r="G128">
        <f t="shared" si="8"/>
        <v>0</v>
      </c>
    </row>
    <row r="129" spans="1:7" hidden="1" x14ac:dyDescent="0.3">
      <c r="A129" s="1">
        <v>44298</v>
      </c>
      <c r="B129" s="1"/>
      <c r="C129" t="s">
        <v>0</v>
      </c>
      <c r="D129">
        <v>96746</v>
      </c>
      <c r="E129">
        <f t="shared" si="6"/>
        <v>0</v>
      </c>
      <c r="F129">
        <f t="shared" si="7"/>
        <v>96746</v>
      </c>
      <c r="G129">
        <f t="shared" si="8"/>
        <v>0</v>
      </c>
    </row>
    <row r="130" spans="1:7" x14ac:dyDescent="0.3">
      <c r="A130" s="1">
        <v>44298</v>
      </c>
      <c r="B130" s="1"/>
      <c r="C130" t="s">
        <v>1</v>
      </c>
      <c r="D130">
        <v>880</v>
      </c>
      <c r="E130">
        <f t="shared" si="6"/>
        <v>0</v>
      </c>
      <c r="F130">
        <f t="shared" si="7"/>
        <v>0</v>
      </c>
      <c r="G130">
        <f t="shared" si="8"/>
        <v>880</v>
      </c>
    </row>
    <row r="131" spans="1:7" hidden="1" x14ac:dyDescent="0.3">
      <c r="A131" s="1">
        <v>44299</v>
      </c>
      <c r="B131" s="1"/>
      <c r="C131" t="s">
        <v>2</v>
      </c>
      <c r="D131">
        <v>185297</v>
      </c>
      <c r="E131">
        <f t="shared" si="6"/>
        <v>185297</v>
      </c>
      <c r="F131">
        <f t="shared" si="7"/>
        <v>0</v>
      </c>
      <c r="G131">
        <f t="shared" si="8"/>
        <v>0</v>
      </c>
    </row>
    <row r="132" spans="1:7" hidden="1" x14ac:dyDescent="0.3">
      <c r="A132" s="1">
        <v>44299</v>
      </c>
      <c r="B132" s="1"/>
      <c r="C132" t="s">
        <v>0</v>
      </c>
      <c r="D132">
        <v>82271</v>
      </c>
      <c r="E132">
        <f t="shared" si="6"/>
        <v>0</v>
      </c>
      <c r="F132">
        <f t="shared" si="7"/>
        <v>82271</v>
      </c>
      <c r="G132">
        <f t="shared" si="8"/>
        <v>0</v>
      </c>
    </row>
    <row r="133" spans="1:7" x14ac:dyDescent="0.3">
      <c r="A133" s="1">
        <v>44299</v>
      </c>
      <c r="B133" s="1"/>
      <c r="C133" t="s">
        <v>1</v>
      </c>
      <c r="D133">
        <v>1026</v>
      </c>
      <c r="E133">
        <f t="shared" si="6"/>
        <v>0</v>
      </c>
      <c r="F133">
        <f t="shared" si="7"/>
        <v>0</v>
      </c>
      <c r="G133">
        <f t="shared" si="8"/>
        <v>1026</v>
      </c>
    </row>
    <row r="134" spans="1:7" hidden="1" x14ac:dyDescent="0.3">
      <c r="A134" s="1">
        <v>44300</v>
      </c>
      <c r="B134" s="1"/>
      <c r="C134" t="s">
        <v>2</v>
      </c>
      <c r="D134">
        <v>199584</v>
      </c>
      <c r="E134">
        <f t="shared" si="6"/>
        <v>199584</v>
      </c>
      <c r="F134">
        <f t="shared" si="7"/>
        <v>0</v>
      </c>
      <c r="G134">
        <f t="shared" si="8"/>
        <v>0</v>
      </c>
    </row>
    <row r="135" spans="1:7" hidden="1" x14ac:dyDescent="0.3">
      <c r="A135" s="1">
        <v>44300</v>
      </c>
      <c r="B135" s="1"/>
      <c r="C135" t="s">
        <v>0</v>
      </c>
      <c r="D135">
        <v>93425</v>
      </c>
      <c r="E135">
        <f t="shared" si="6"/>
        <v>0</v>
      </c>
      <c r="F135">
        <f t="shared" si="7"/>
        <v>93425</v>
      </c>
      <c r="G135">
        <f t="shared" si="8"/>
        <v>0</v>
      </c>
    </row>
    <row r="136" spans="1:7" x14ac:dyDescent="0.3">
      <c r="A136" s="1">
        <v>44300</v>
      </c>
      <c r="B136" s="1"/>
      <c r="C136" t="s">
        <v>1</v>
      </c>
      <c r="D136">
        <v>1038</v>
      </c>
      <c r="E136">
        <f t="shared" si="6"/>
        <v>0</v>
      </c>
      <c r="F136">
        <f t="shared" si="7"/>
        <v>0</v>
      </c>
      <c r="G136">
        <f t="shared" si="8"/>
        <v>1038</v>
      </c>
    </row>
    <row r="137" spans="1:7" hidden="1" x14ac:dyDescent="0.3">
      <c r="A137" s="1">
        <v>44301</v>
      </c>
      <c r="B137" s="1"/>
      <c r="C137" t="s">
        <v>2</v>
      </c>
      <c r="D137">
        <v>216828</v>
      </c>
      <c r="E137">
        <f t="shared" ref="E137:E200" si="9">IF(C137="Confirmed",D137,0)</f>
        <v>216828</v>
      </c>
      <c r="F137">
        <f t="shared" ref="F137:F200" si="10">IF(C137="Recovered",D137,0)</f>
        <v>0</v>
      </c>
      <c r="G137">
        <f t="shared" ref="G137:G200" si="11">IF(C137="Deceased",D137,0)</f>
        <v>0</v>
      </c>
    </row>
    <row r="138" spans="1:7" hidden="1" x14ac:dyDescent="0.3">
      <c r="A138" s="1">
        <v>44301</v>
      </c>
      <c r="B138" s="1"/>
      <c r="C138" t="s">
        <v>0</v>
      </c>
      <c r="D138">
        <v>117897</v>
      </c>
      <c r="E138">
        <f t="shared" si="9"/>
        <v>0</v>
      </c>
      <c r="F138">
        <f t="shared" si="10"/>
        <v>117897</v>
      </c>
      <c r="G138">
        <f t="shared" si="11"/>
        <v>0</v>
      </c>
    </row>
    <row r="139" spans="1:7" x14ac:dyDescent="0.3">
      <c r="A139" s="1">
        <v>44301</v>
      </c>
      <c r="B139" s="1"/>
      <c r="C139" t="s">
        <v>1</v>
      </c>
      <c r="D139">
        <v>1184</v>
      </c>
      <c r="E139">
        <f t="shared" si="9"/>
        <v>0</v>
      </c>
      <c r="F139">
        <f t="shared" si="10"/>
        <v>0</v>
      </c>
      <c r="G139">
        <f t="shared" si="11"/>
        <v>1184</v>
      </c>
    </row>
    <row r="140" spans="1:7" hidden="1" x14ac:dyDescent="0.3">
      <c r="A140" s="1">
        <v>44302</v>
      </c>
      <c r="B140" s="1"/>
      <c r="C140" t="s">
        <v>2</v>
      </c>
      <c r="D140">
        <v>234002</v>
      </c>
      <c r="E140">
        <f t="shared" si="9"/>
        <v>234002</v>
      </c>
      <c r="F140">
        <f t="shared" si="10"/>
        <v>0</v>
      </c>
      <c r="G140">
        <f t="shared" si="11"/>
        <v>0</v>
      </c>
    </row>
    <row r="141" spans="1:7" hidden="1" x14ac:dyDescent="0.3">
      <c r="A141" s="1">
        <v>44302</v>
      </c>
      <c r="B141" s="1"/>
      <c r="C141" t="s">
        <v>0</v>
      </c>
      <c r="D141">
        <v>122886</v>
      </c>
      <c r="E141">
        <f t="shared" si="9"/>
        <v>0</v>
      </c>
      <c r="F141">
        <f t="shared" si="10"/>
        <v>122886</v>
      </c>
      <c r="G141">
        <f t="shared" si="11"/>
        <v>0</v>
      </c>
    </row>
    <row r="142" spans="1:7" x14ac:dyDescent="0.3">
      <c r="A142" s="1">
        <v>44302</v>
      </c>
      <c r="B142" s="1"/>
      <c r="C142" t="s">
        <v>1</v>
      </c>
      <c r="D142">
        <v>1338</v>
      </c>
      <c r="E142">
        <f t="shared" si="9"/>
        <v>0</v>
      </c>
      <c r="F142">
        <f t="shared" si="10"/>
        <v>0</v>
      </c>
      <c r="G142">
        <f t="shared" si="11"/>
        <v>1338</v>
      </c>
    </row>
    <row r="143" spans="1:7" hidden="1" x14ac:dyDescent="0.3">
      <c r="A143" s="1">
        <v>44303</v>
      </c>
      <c r="B143" s="1"/>
      <c r="C143" t="s">
        <v>2</v>
      </c>
      <c r="D143">
        <v>260895</v>
      </c>
      <c r="E143">
        <f t="shared" si="9"/>
        <v>260895</v>
      </c>
      <c r="F143">
        <f t="shared" si="10"/>
        <v>0</v>
      </c>
      <c r="G143">
        <f t="shared" si="11"/>
        <v>0</v>
      </c>
    </row>
    <row r="144" spans="1:7" hidden="1" x14ac:dyDescent="0.3">
      <c r="A144" s="1">
        <v>44303</v>
      </c>
      <c r="B144" s="1"/>
      <c r="C144" t="s">
        <v>0</v>
      </c>
      <c r="D144">
        <v>138209</v>
      </c>
      <c r="E144">
        <f t="shared" si="9"/>
        <v>0</v>
      </c>
      <c r="F144">
        <f t="shared" si="10"/>
        <v>138209</v>
      </c>
      <c r="G144">
        <f t="shared" si="11"/>
        <v>0</v>
      </c>
    </row>
    <row r="145" spans="1:7" x14ac:dyDescent="0.3">
      <c r="A145" s="1">
        <v>44303</v>
      </c>
      <c r="B145" s="1"/>
      <c r="C145" t="s">
        <v>1</v>
      </c>
      <c r="D145">
        <v>1498</v>
      </c>
      <c r="E145">
        <f t="shared" si="9"/>
        <v>0</v>
      </c>
      <c r="F145">
        <f t="shared" si="10"/>
        <v>0</v>
      </c>
      <c r="G145">
        <f t="shared" si="11"/>
        <v>1498</v>
      </c>
    </row>
    <row r="146" spans="1:7" hidden="1" x14ac:dyDescent="0.3">
      <c r="A146" s="1">
        <v>44304</v>
      </c>
      <c r="B146" s="1"/>
      <c r="C146" t="s">
        <v>2</v>
      </c>
      <c r="D146">
        <v>275063</v>
      </c>
      <c r="E146">
        <f t="shared" si="9"/>
        <v>275063</v>
      </c>
      <c r="F146">
        <f t="shared" si="10"/>
        <v>0</v>
      </c>
      <c r="G146">
        <f t="shared" si="11"/>
        <v>0</v>
      </c>
    </row>
    <row r="147" spans="1:7" hidden="1" x14ac:dyDescent="0.3">
      <c r="A147" s="1">
        <v>44304</v>
      </c>
      <c r="B147" s="1"/>
      <c r="C147" t="s">
        <v>0</v>
      </c>
      <c r="D147">
        <v>143839</v>
      </c>
      <c r="E147">
        <f t="shared" si="9"/>
        <v>0</v>
      </c>
      <c r="F147">
        <f t="shared" si="10"/>
        <v>143839</v>
      </c>
      <c r="G147">
        <f t="shared" si="11"/>
        <v>0</v>
      </c>
    </row>
    <row r="148" spans="1:7" x14ac:dyDescent="0.3">
      <c r="A148" s="1">
        <v>44304</v>
      </c>
      <c r="B148" s="1"/>
      <c r="C148" t="s">
        <v>1</v>
      </c>
      <c r="D148">
        <v>1620</v>
      </c>
      <c r="E148">
        <f t="shared" si="9"/>
        <v>0</v>
      </c>
      <c r="F148">
        <f t="shared" si="10"/>
        <v>0</v>
      </c>
      <c r="G148">
        <f t="shared" si="11"/>
        <v>1620</v>
      </c>
    </row>
    <row r="149" spans="1:7" hidden="1" x14ac:dyDescent="0.3">
      <c r="A149" s="1">
        <v>44305</v>
      </c>
      <c r="B149" s="1"/>
      <c r="C149" t="s">
        <v>2</v>
      </c>
      <c r="D149">
        <v>257003</v>
      </c>
      <c r="E149">
        <f t="shared" si="9"/>
        <v>257003</v>
      </c>
      <c r="F149">
        <f t="shared" si="10"/>
        <v>0</v>
      </c>
      <c r="G149">
        <f t="shared" si="11"/>
        <v>0</v>
      </c>
    </row>
    <row r="150" spans="1:7" hidden="1" x14ac:dyDescent="0.3">
      <c r="A150" s="1">
        <v>44305</v>
      </c>
      <c r="B150" s="1"/>
      <c r="C150" t="s">
        <v>0</v>
      </c>
      <c r="D150">
        <v>154357</v>
      </c>
      <c r="E150">
        <f t="shared" si="9"/>
        <v>0</v>
      </c>
      <c r="F150">
        <f t="shared" si="10"/>
        <v>154357</v>
      </c>
      <c r="G150">
        <f t="shared" si="11"/>
        <v>0</v>
      </c>
    </row>
    <row r="151" spans="1:7" x14ac:dyDescent="0.3">
      <c r="A151" s="1">
        <v>44305</v>
      </c>
      <c r="B151" s="1"/>
      <c r="C151" t="s">
        <v>1</v>
      </c>
      <c r="D151">
        <v>1757</v>
      </c>
      <c r="E151">
        <f t="shared" si="9"/>
        <v>0</v>
      </c>
      <c r="F151">
        <f t="shared" si="10"/>
        <v>0</v>
      </c>
      <c r="G151">
        <f t="shared" si="11"/>
        <v>1757</v>
      </c>
    </row>
    <row r="152" spans="1:7" hidden="1" x14ac:dyDescent="0.3">
      <c r="A152" s="1">
        <v>44306</v>
      </c>
      <c r="B152" s="1"/>
      <c r="C152" t="s">
        <v>2</v>
      </c>
      <c r="D152">
        <v>294365</v>
      </c>
      <c r="E152">
        <f t="shared" si="9"/>
        <v>294365</v>
      </c>
      <c r="F152">
        <f t="shared" si="10"/>
        <v>0</v>
      </c>
      <c r="G152">
        <f t="shared" si="11"/>
        <v>0</v>
      </c>
    </row>
    <row r="153" spans="1:7" hidden="1" x14ac:dyDescent="0.3">
      <c r="A153" s="1">
        <v>44306</v>
      </c>
      <c r="B153" s="1"/>
      <c r="C153" t="s">
        <v>0</v>
      </c>
      <c r="D153">
        <v>166656</v>
      </c>
      <c r="E153">
        <f t="shared" si="9"/>
        <v>0</v>
      </c>
      <c r="F153">
        <f t="shared" si="10"/>
        <v>166656</v>
      </c>
      <c r="G153">
        <f t="shared" si="11"/>
        <v>0</v>
      </c>
    </row>
    <row r="154" spans="1:7" x14ac:dyDescent="0.3">
      <c r="A154" s="1">
        <v>44306</v>
      </c>
      <c r="B154" s="1"/>
      <c r="C154" t="s">
        <v>1</v>
      </c>
      <c r="D154">
        <v>2021</v>
      </c>
      <c r="E154">
        <f t="shared" si="9"/>
        <v>0</v>
      </c>
      <c r="F154">
        <f t="shared" si="10"/>
        <v>0</v>
      </c>
      <c r="G154">
        <f t="shared" si="11"/>
        <v>2021</v>
      </c>
    </row>
    <row r="155" spans="1:7" hidden="1" x14ac:dyDescent="0.3">
      <c r="A155" s="1">
        <v>44307</v>
      </c>
      <c r="B155" s="1"/>
      <c r="C155" t="s">
        <v>2</v>
      </c>
      <c r="D155">
        <v>315752</v>
      </c>
      <c r="E155">
        <f t="shared" si="9"/>
        <v>315752</v>
      </c>
      <c r="F155">
        <f t="shared" si="10"/>
        <v>0</v>
      </c>
      <c r="G155">
        <f t="shared" si="11"/>
        <v>0</v>
      </c>
    </row>
    <row r="156" spans="1:7" hidden="1" x14ac:dyDescent="0.3">
      <c r="A156" s="1">
        <v>44307</v>
      </c>
      <c r="B156" s="1"/>
      <c r="C156" t="s">
        <v>0</v>
      </c>
      <c r="D156">
        <v>179434</v>
      </c>
      <c r="E156">
        <f t="shared" si="9"/>
        <v>0</v>
      </c>
      <c r="F156">
        <f t="shared" si="10"/>
        <v>179434</v>
      </c>
      <c r="G156">
        <f t="shared" si="11"/>
        <v>0</v>
      </c>
    </row>
    <row r="157" spans="1:7" x14ac:dyDescent="0.3">
      <c r="A157" s="1">
        <v>44307</v>
      </c>
      <c r="B157" s="1"/>
      <c r="C157" t="s">
        <v>1</v>
      </c>
      <c r="D157">
        <v>2101</v>
      </c>
      <c r="E157">
        <f t="shared" si="9"/>
        <v>0</v>
      </c>
      <c r="F157">
        <f t="shared" si="10"/>
        <v>0</v>
      </c>
      <c r="G157">
        <f t="shared" si="11"/>
        <v>2101</v>
      </c>
    </row>
    <row r="158" spans="1:7" hidden="1" x14ac:dyDescent="0.3">
      <c r="A158" s="1">
        <v>44308</v>
      </c>
      <c r="B158" s="1"/>
      <c r="C158" t="s">
        <v>2</v>
      </c>
      <c r="D158">
        <v>332531</v>
      </c>
      <c r="E158">
        <f t="shared" si="9"/>
        <v>332531</v>
      </c>
      <c r="F158">
        <f t="shared" si="10"/>
        <v>0</v>
      </c>
      <c r="G158">
        <f t="shared" si="11"/>
        <v>0</v>
      </c>
    </row>
    <row r="159" spans="1:7" hidden="1" x14ac:dyDescent="0.3">
      <c r="A159" s="1">
        <v>44308</v>
      </c>
      <c r="B159" s="1"/>
      <c r="C159" t="s">
        <v>0</v>
      </c>
      <c r="D159">
        <v>192317</v>
      </c>
      <c r="E159">
        <f t="shared" si="9"/>
        <v>0</v>
      </c>
      <c r="F159">
        <f t="shared" si="10"/>
        <v>192317</v>
      </c>
      <c r="G159">
        <f t="shared" si="11"/>
        <v>0</v>
      </c>
    </row>
    <row r="160" spans="1:7" x14ac:dyDescent="0.3">
      <c r="A160" s="1">
        <v>44308</v>
      </c>
      <c r="B160" s="1"/>
      <c r="C160" t="s">
        <v>1</v>
      </c>
      <c r="D160">
        <v>2257</v>
      </c>
      <c r="E160">
        <f t="shared" si="9"/>
        <v>0</v>
      </c>
      <c r="F160">
        <f t="shared" si="10"/>
        <v>0</v>
      </c>
      <c r="G160">
        <f t="shared" si="11"/>
        <v>2257</v>
      </c>
    </row>
    <row r="161" spans="1:7" hidden="1" x14ac:dyDescent="0.3">
      <c r="A161" s="1">
        <v>44309</v>
      </c>
      <c r="B161" s="1"/>
      <c r="C161" t="s">
        <v>2</v>
      </c>
      <c r="D161">
        <v>345296</v>
      </c>
      <c r="E161">
        <f t="shared" si="9"/>
        <v>345296</v>
      </c>
      <c r="F161">
        <f t="shared" si="10"/>
        <v>0</v>
      </c>
      <c r="G161">
        <f t="shared" si="11"/>
        <v>0</v>
      </c>
    </row>
    <row r="162" spans="1:7" hidden="1" x14ac:dyDescent="0.3">
      <c r="A162" s="1">
        <v>44309</v>
      </c>
      <c r="B162" s="1"/>
      <c r="C162" t="s">
        <v>0</v>
      </c>
      <c r="D162">
        <v>220545</v>
      </c>
      <c r="E162">
        <f t="shared" si="9"/>
        <v>0</v>
      </c>
      <c r="F162">
        <f t="shared" si="10"/>
        <v>220545</v>
      </c>
      <c r="G162">
        <f t="shared" si="11"/>
        <v>0</v>
      </c>
    </row>
    <row r="163" spans="1:7" x14ac:dyDescent="0.3">
      <c r="A163" s="1">
        <v>44309</v>
      </c>
      <c r="B163" s="1"/>
      <c r="C163" t="s">
        <v>1</v>
      </c>
      <c r="D163">
        <v>2620</v>
      </c>
      <c r="E163">
        <f t="shared" si="9"/>
        <v>0</v>
      </c>
      <c r="F163">
        <f t="shared" si="10"/>
        <v>0</v>
      </c>
      <c r="G163">
        <f t="shared" si="11"/>
        <v>2620</v>
      </c>
    </row>
    <row r="164" spans="1:7" hidden="1" x14ac:dyDescent="0.3">
      <c r="A164" s="1">
        <v>44310</v>
      </c>
      <c r="B164" s="1"/>
      <c r="C164" t="s">
        <v>2</v>
      </c>
      <c r="D164">
        <v>348996</v>
      </c>
      <c r="E164">
        <f t="shared" si="9"/>
        <v>348996</v>
      </c>
      <c r="F164">
        <f t="shared" si="10"/>
        <v>0</v>
      </c>
      <c r="G164">
        <f t="shared" si="11"/>
        <v>0</v>
      </c>
    </row>
    <row r="165" spans="1:7" hidden="1" x14ac:dyDescent="0.3">
      <c r="A165" s="1">
        <v>44310</v>
      </c>
      <c r="B165" s="1"/>
      <c r="C165" t="s">
        <v>0</v>
      </c>
      <c r="D165">
        <v>215809</v>
      </c>
      <c r="E165">
        <f t="shared" si="9"/>
        <v>0</v>
      </c>
      <c r="F165">
        <f t="shared" si="10"/>
        <v>215809</v>
      </c>
      <c r="G165">
        <f t="shared" si="11"/>
        <v>0</v>
      </c>
    </row>
    <row r="166" spans="1:7" x14ac:dyDescent="0.3">
      <c r="A166" s="1">
        <v>44310</v>
      </c>
      <c r="B166" s="1"/>
      <c r="C166" t="s">
        <v>1</v>
      </c>
      <c r="D166">
        <v>2761</v>
      </c>
      <c r="E166">
        <f t="shared" si="9"/>
        <v>0</v>
      </c>
      <c r="F166">
        <f t="shared" si="10"/>
        <v>0</v>
      </c>
      <c r="G166">
        <f t="shared" si="11"/>
        <v>2761</v>
      </c>
    </row>
    <row r="167" spans="1:7" hidden="1" x14ac:dyDescent="0.3">
      <c r="A167" s="1">
        <v>44311</v>
      </c>
      <c r="B167" s="1"/>
      <c r="C167" t="s">
        <v>2</v>
      </c>
      <c r="D167">
        <v>354658</v>
      </c>
      <c r="E167">
        <f t="shared" si="9"/>
        <v>354658</v>
      </c>
      <c r="F167">
        <f t="shared" si="10"/>
        <v>0</v>
      </c>
      <c r="G167">
        <f t="shared" si="11"/>
        <v>0</v>
      </c>
    </row>
    <row r="168" spans="1:7" hidden="1" x14ac:dyDescent="0.3">
      <c r="A168" s="1">
        <v>44311</v>
      </c>
      <c r="B168" s="1"/>
      <c r="C168" t="s">
        <v>0</v>
      </c>
      <c r="D168">
        <v>218626</v>
      </c>
      <c r="E168">
        <f t="shared" si="9"/>
        <v>0</v>
      </c>
      <c r="F168">
        <f t="shared" si="10"/>
        <v>218626</v>
      </c>
      <c r="G168">
        <f t="shared" si="11"/>
        <v>0</v>
      </c>
    </row>
    <row r="169" spans="1:7" x14ac:dyDescent="0.3">
      <c r="A169" s="1">
        <v>44311</v>
      </c>
      <c r="B169" s="1"/>
      <c r="C169" t="s">
        <v>1</v>
      </c>
      <c r="D169">
        <v>2808</v>
      </c>
      <c r="E169">
        <f t="shared" si="9"/>
        <v>0</v>
      </c>
      <c r="F169">
        <f t="shared" si="10"/>
        <v>0</v>
      </c>
      <c r="G169">
        <f t="shared" si="11"/>
        <v>2808</v>
      </c>
    </row>
    <row r="170" spans="1:7" hidden="1" x14ac:dyDescent="0.3">
      <c r="A170" s="1">
        <v>44312</v>
      </c>
      <c r="B170" s="1"/>
      <c r="C170" t="s">
        <v>2</v>
      </c>
      <c r="D170">
        <v>319471</v>
      </c>
      <c r="E170">
        <f t="shared" si="9"/>
        <v>319471</v>
      </c>
      <c r="F170">
        <f t="shared" si="10"/>
        <v>0</v>
      </c>
      <c r="G170">
        <f t="shared" si="11"/>
        <v>0</v>
      </c>
    </row>
    <row r="171" spans="1:7" hidden="1" x14ac:dyDescent="0.3">
      <c r="A171" s="1">
        <v>44312</v>
      </c>
      <c r="B171" s="1"/>
      <c r="C171" t="s">
        <v>0</v>
      </c>
      <c r="D171">
        <v>249009</v>
      </c>
      <c r="E171">
        <f t="shared" si="9"/>
        <v>0</v>
      </c>
      <c r="F171">
        <f t="shared" si="10"/>
        <v>249009</v>
      </c>
      <c r="G171">
        <f t="shared" si="11"/>
        <v>0</v>
      </c>
    </row>
    <row r="172" spans="1:7" x14ac:dyDescent="0.3">
      <c r="A172" s="1">
        <v>44312</v>
      </c>
      <c r="B172" s="1"/>
      <c r="C172" t="s">
        <v>1</v>
      </c>
      <c r="D172">
        <v>2762</v>
      </c>
      <c r="E172">
        <f t="shared" si="9"/>
        <v>0</v>
      </c>
      <c r="F172">
        <f t="shared" si="10"/>
        <v>0</v>
      </c>
      <c r="G172">
        <f t="shared" si="11"/>
        <v>2762</v>
      </c>
    </row>
    <row r="173" spans="1:7" hidden="1" x14ac:dyDescent="0.3">
      <c r="A173" s="1">
        <v>44313</v>
      </c>
      <c r="B173" s="1"/>
      <c r="C173" t="s">
        <v>2</v>
      </c>
      <c r="D173">
        <v>362913</v>
      </c>
      <c r="E173">
        <f t="shared" si="9"/>
        <v>362913</v>
      </c>
      <c r="F173">
        <f t="shared" si="10"/>
        <v>0</v>
      </c>
      <c r="G173">
        <f t="shared" si="11"/>
        <v>0</v>
      </c>
    </row>
    <row r="174" spans="1:7" hidden="1" x14ac:dyDescent="0.3">
      <c r="A174" s="1">
        <v>44313</v>
      </c>
      <c r="B174" s="1"/>
      <c r="C174" t="s">
        <v>0</v>
      </c>
      <c r="D174">
        <v>262349</v>
      </c>
      <c r="E174">
        <f t="shared" si="9"/>
        <v>0</v>
      </c>
      <c r="F174">
        <f t="shared" si="10"/>
        <v>262349</v>
      </c>
      <c r="G174">
        <f t="shared" si="11"/>
        <v>0</v>
      </c>
    </row>
    <row r="175" spans="1:7" x14ac:dyDescent="0.3">
      <c r="A175" s="1">
        <v>44313</v>
      </c>
      <c r="B175" s="1"/>
      <c r="C175" t="s">
        <v>1</v>
      </c>
      <c r="D175">
        <v>3286</v>
      </c>
      <c r="E175">
        <f t="shared" si="9"/>
        <v>0</v>
      </c>
      <c r="F175">
        <f t="shared" si="10"/>
        <v>0</v>
      </c>
      <c r="G175">
        <f t="shared" si="11"/>
        <v>3286</v>
      </c>
    </row>
    <row r="176" spans="1:7" hidden="1" x14ac:dyDescent="0.3">
      <c r="A176" s="1">
        <v>44314</v>
      </c>
      <c r="B176" s="1"/>
      <c r="C176" t="s">
        <v>2</v>
      </c>
      <c r="D176">
        <v>379404</v>
      </c>
      <c r="E176">
        <f t="shared" si="9"/>
        <v>379404</v>
      </c>
      <c r="F176">
        <f t="shared" si="10"/>
        <v>0</v>
      </c>
      <c r="G176">
        <f t="shared" si="11"/>
        <v>0</v>
      </c>
    </row>
    <row r="177" spans="1:7" hidden="1" x14ac:dyDescent="0.3">
      <c r="A177" s="1">
        <v>44314</v>
      </c>
      <c r="B177" s="1"/>
      <c r="C177" t="s">
        <v>0</v>
      </c>
      <c r="D177">
        <v>274171</v>
      </c>
      <c r="E177">
        <f t="shared" si="9"/>
        <v>0</v>
      </c>
      <c r="F177">
        <f t="shared" si="10"/>
        <v>274171</v>
      </c>
      <c r="G177">
        <f t="shared" si="11"/>
        <v>0</v>
      </c>
    </row>
    <row r="178" spans="1:7" x14ac:dyDescent="0.3">
      <c r="A178" s="1">
        <v>44314</v>
      </c>
      <c r="B178" s="1"/>
      <c r="C178" t="s">
        <v>1</v>
      </c>
      <c r="D178">
        <v>3646</v>
      </c>
      <c r="E178">
        <f t="shared" si="9"/>
        <v>0</v>
      </c>
      <c r="F178">
        <f t="shared" si="10"/>
        <v>0</v>
      </c>
      <c r="G178">
        <f t="shared" si="11"/>
        <v>3646</v>
      </c>
    </row>
    <row r="179" spans="1:7" hidden="1" x14ac:dyDescent="0.3">
      <c r="A179" s="1">
        <v>44315</v>
      </c>
      <c r="B179" s="1"/>
      <c r="C179" t="s">
        <v>2</v>
      </c>
      <c r="D179">
        <v>386773</v>
      </c>
      <c r="E179">
        <f t="shared" si="9"/>
        <v>386773</v>
      </c>
      <c r="F179">
        <f t="shared" si="10"/>
        <v>0</v>
      </c>
      <c r="G179">
        <f t="shared" si="11"/>
        <v>0</v>
      </c>
    </row>
    <row r="180" spans="1:7" hidden="1" x14ac:dyDescent="0.3">
      <c r="A180" s="1">
        <v>44315</v>
      </c>
      <c r="B180" s="1"/>
      <c r="C180" t="s">
        <v>0</v>
      </c>
      <c r="D180">
        <v>291727</v>
      </c>
      <c r="E180">
        <f t="shared" si="9"/>
        <v>0</v>
      </c>
      <c r="F180">
        <f t="shared" si="10"/>
        <v>291727</v>
      </c>
      <c r="G180">
        <f t="shared" si="11"/>
        <v>0</v>
      </c>
    </row>
    <row r="181" spans="1:7" x14ac:dyDescent="0.3">
      <c r="A181" s="1">
        <v>44315</v>
      </c>
      <c r="B181" s="1"/>
      <c r="C181" t="s">
        <v>1</v>
      </c>
      <c r="D181">
        <v>3502</v>
      </c>
      <c r="E181">
        <f t="shared" si="9"/>
        <v>0</v>
      </c>
      <c r="F181">
        <f t="shared" si="10"/>
        <v>0</v>
      </c>
      <c r="G181">
        <f t="shared" si="11"/>
        <v>3502</v>
      </c>
    </row>
    <row r="182" spans="1:7" hidden="1" x14ac:dyDescent="0.3">
      <c r="A182" s="1">
        <v>44316</v>
      </c>
      <c r="B182" s="1"/>
      <c r="C182" t="s">
        <v>2</v>
      </c>
      <c r="D182">
        <v>402014</v>
      </c>
      <c r="E182">
        <f t="shared" si="9"/>
        <v>402014</v>
      </c>
      <c r="F182">
        <f t="shared" si="10"/>
        <v>0</v>
      </c>
      <c r="G182">
        <f t="shared" si="11"/>
        <v>0</v>
      </c>
    </row>
    <row r="183" spans="1:7" hidden="1" x14ac:dyDescent="0.3">
      <c r="A183" s="1">
        <v>44316</v>
      </c>
      <c r="B183" s="1"/>
      <c r="C183" t="s">
        <v>0</v>
      </c>
      <c r="D183">
        <v>299198</v>
      </c>
      <c r="E183">
        <f t="shared" si="9"/>
        <v>0</v>
      </c>
      <c r="F183">
        <f t="shared" si="10"/>
        <v>299198</v>
      </c>
      <c r="G183">
        <f t="shared" si="11"/>
        <v>0</v>
      </c>
    </row>
    <row r="184" spans="1:7" x14ac:dyDescent="0.3">
      <c r="A184" s="1">
        <v>44316</v>
      </c>
      <c r="B184" s="1"/>
      <c r="C184" t="s">
        <v>1</v>
      </c>
      <c r="D184">
        <v>3525</v>
      </c>
      <c r="E184">
        <f t="shared" si="9"/>
        <v>0</v>
      </c>
      <c r="F184">
        <f t="shared" si="10"/>
        <v>0</v>
      </c>
      <c r="G184">
        <f t="shared" si="11"/>
        <v>3525</v>
      </c>
    </row>
    <row r="185" spans="1:7" hidden="1" x14ac:dyDescent="0.3">
      <c r="A185" s="1">
        <v>44317</v>
      </c>
      <c r="B185" s="1"/>
      <c r="C185" t="s">
        <v>2</v>
      </c>
      <c r="D185">
        <v>392576</v>
      </c>
      <c r="E185">
        <f t="shared" si="9"/>
        <v>392576</v>
      </c>
      <c r="F185">
        <f t="shared" si="10"/>
        <v>0</v>
      </c>
      <c r="G185">
        <f t="shared" si="11"/>
        <v>0</v>
      </c>
    </row>
    <row r="186" spans="1:7" hidden="1" x14ac:dyDescent="0.3">
      <c r="A186" s="1">
        <v>44317</v>
      </c>
      <c r="B186" s="1"/>
      <c r="C186" t="s">
        <v>0</v>
      </c>
      <c r="D186">
        <v>308688</v>
      </c>
      <c r="E186">
        <f t="shared" si="9"/>
        <v>0</v>
      </c>
      <c r="F186">
        <f t="shared" si="10"/>
        <v>308688</v>
      </c>
      <c r="G186">
        <f t="shared" si="11"/>
        <v>0</v>
      </c>
    </row>
    <row r="187" spans="1:7" x14ac:dyDescent="0.3">
      <c r="A187" s="1">
        <v>44317</v>
      </c>
      <c r="B187" s="1"/>
      <c r="C187" t="s">
        <v>1</v>
      </c>
      <c r="D187">
        <v>3685</v>
      </c>
      <c r="E187">
        <f t="shared" si="9"/>
        <v>0</v>
      </c>
      <c r="F187">
        <f t="shared" si="10"/>
        <v>0</v>
      </c>
      <c r="G187">
        <f t="shared" si="11"/>
        <v>3685</v>
      </c>
    </row>
    <row r="188" spans="1:7" hidden="1" x14ac:dyDescent="0.3">
      <c r="A188" s="1">
        <v>44318</v>
      </c>
      <c r="B188" s="1"/>
      <c r="C188" t="s">
        <v>2</v>
      </c>
      <c r="D188">
        <v>370090</v>
      </c>
      <c r="E188">
        <f t="shared" si="9"/>
        <v>370090</v>
      </c>
      <c r="F188">
        <f t="shared" si="10"/>
        <v>0</v>
      </c>
      <c r="G188">
        <f t="shared" si="11"/>
        <v>0</v>
      </c>
    </row>
    <row r="189" spans="1:7" hidden="1" x14ac:dyDescent="0.3">
      <c r="A189" s="1">
        <v>44318</v>
      </c>
      <c r="B189" s="1"/>
      <c r="C189" t="s">
        <v>0</v>
      </c>
      <c r="D189">
        <v>300004</v>
      </c>
      <c r="E189">
        <f t="shared" si="9"/>
        <v>0</v>
      </c>
      <c r="F189">
        <f t="shared" si="10"/>
        <v>300004</v>
      </c>
      <c r="G189">
        <f t="shared" si="11"/>
        <v>0</v>
      </c>
    </row>
    <row r="190" spans="1:7" x14ac:dyDescent="0.3">
      <c r="A190" s="1">
        <v>44318</v>
      </c>
      <c r="B190" s="1"/>
      <c r="C190" t="s">
        <v>1</v>
      </c>
      <c r="D190">
        <v>3423</v>
      </c>
      <c r="E190">
        <f t="shared" si="9"/>
        <v>0</v>
      </c>
      <c r="F190">
        <f t="shared" si="10"/>
        <v>0</v>
      </c>
      <c r="G190">
        <f t="shared" si="11"/>
        <v>3423</v>
      </c>
    </row>
    <row r="191" spans="1:7" hidden="1" x14ac:dyDescent="0.3">
      <c r="A191" s="1">
        <v>44319</v>
      </c>
      <c r="B191" s="1"/>
      <c r="C191" t="s">
        <v>2</v>
      </c>
      <c r="D191">
        <v>355769</v>
      </c>
      <c r="E191">
        <f t="shared" si="9"/>
        <v>355769</v>
      </c>
      <c r="F191">
        <f t="shared" si="10"/>
        <v>0</v>
      </c>
      <c r="G191">
        <f t="shared" si="11"/>
        <v>0</v>
      </c>
    </row>
    <row r="192" spans="1:7" hidden="1" x14ac:dyDescent="0.3">
      <c r="A192" s="1">
        <v>44319</v>
      </c>
      <c r="B192" s="1"/>
      <c r="C192" t="s">
        <v>0</v>
      </c>
      <c r="D192">
        <v>318910</v>
      </c>
      <c r="E192">
        <f t="shared" si="9"/>
        <v>0</v>
      </c>
      <c r="F192">
        <f t="shared" si="10"/>
        <v>318910</v>
      </c>
      <c r="G192">
        <f t="shared" si="11"/>
        <v>0</v>
      </c>
    </row>
    <row r="193" spans="1:7" x14ac:dyDescent="0.3">
      <c r="A193" s="1">
        <v>44319</v>
      </c>
      <c r="B193" s="1"/>
      <c r="C193" t="s">
        <v>1</v>
      </c>
      <c r="D193">
        <v>3439</v>
      </c>
      <c r="E193">
        <f t="shared" si="9"/>
        <v>0</v>
      </c>
      <c r="F193">
        <f t="shared" si="10"/>
        <v>0</v>
      </c>
      <c r="G193">
        <f t="shared" si="11"/>
        <v>3439</v>
      </c>
    </row>
    <row r="194" spans="1:7" hidden="1" x14ac:dyDescent="0.3">
      <c r="A194" s="1">
        <v>44320</v>
      </c>
      <c r="B194" s="1"/>
      <c r="C194" t="s">
        <v>2</v>
      </c>
      <c r="D194">
        <v>382847</v>
      </c>
      <c r="E194">
        <f t="shared" si="9"/>
        <v>382847</v>
      </c>
      <c r="F194">
        <f t="shared" si="10"/>
        <v>0</v>
      </c>
      <c r="G194">
        <f t="shared" si="11"/>
        <v>0</v>
      </c>
    </row>
    <row r="195" spans="1:7" hidden="1" x14ac:dyDescent="0.3">
      <c r="A195" s="1">
        <v>44320</v>
      </c>
      <c r="B195" s="1"/>
      <c r="C195" t="s">
        <v>0</v>
      </c>
      <c r="D195">
        <v>337699</v>
      </c>
      <c r="E195">
        <f t="shared" si="9"/>
        <v>0</v>
      </c>
      <c r="F195">
        <f t="shared" si="10"/>
        <v>337699</v>
      </c>
      <c r="G195">
        <f t="shared" si="11"/>
        <v>0</v>
      </c>
    </row>
    <row r="196" spans="1:7" x14ac:dyDescent="0.3">
      <c r="A196" s="1">
        <v>44320</v>
      </c>
      <c r="B196" s="1"/>
      <c r="C196" t="s">
        <v>1</v>
      </c>
      <c r="D196">
        <v>3786</v>
      </c>
      <c r="E196">
        <f t="shared" si="9"/>
        <v>0</v>
      </c>
      <c r="F196">
        <f t="shared" si="10"/>
        <v>0</v>
      </c>
      <c r="G196">
        <f t="shared" si="11"/>
        <v>3786</v>
      </c>
    </row>
    <row r="197" spans="1:7" hidden="1" x14ac:dyDescent="0.3">
      <c r="A197" s="1">
        <v>44321</v>
      </c>
      <c r="B197" s="1"/>
      <c r="C197" t="s">
        <v>2</v>
      </c>
      <c r="D197">
        <v>412624</v>
      </c>
      <c r="E197">
        <f t="shared" si="9"/>
        <v>412624</v>
      </c>
      <c r="F197">
        <f t="shared" si="10"/>
        <v>0</v>
      </c>
      <c r="G197">
        <f t="shared" si="11"/>
        <v>0</v>
      </c>
    </row>
    <row r="198" spans="1:7" hidden="1" x14ac:dyDescent="0.3">
      <c r="A198" s="1">
        <v>44321</v>
      </c>
      <c r="B198" s="1"/>
      <c r="C198" t="s">
        <v>0</v>
      </c>
      <c r="D198">
        <v>330718</v>
      </c>
      <c r="E198">
        <f t="shared" si="9"/>
        <v>0</v>
      </c>
      <c r="F198">
        <f t="shared" si="10"/>
        <v>330718</v>
      </c>
      <c r="G198">
        <f t="shared" si="11"/>
        <v>0</v>
      </c>
    </row>
    <row r="199" spans="1:7" x14ac:dyDescent="0.3">
      <c r="A199" s="1">
        <v>44321</v>
      </c>
      <c r="B199" s="1"/>
      <c r="C199" t="s">
        <v>1</v>
      </c>
      <c r="D199">
        <v>3979</v>
      </c>
      <c r="E199">
        <f t="shared" si="9"/>
        <v>0</v>
      </c>
      <c r="F199">
        <f t="shared" si="10"/>
        <v>0</v>
      </c>
      <c r="G199">
        <f t="shared" si="11"/>
        <v>3979</v>
      </c>
    </row>
    <row r="200" spans="1:7" hidden="1" x14ac:dyDescent="0.3">
      <c r="A200" s="1">
        <v>44322</v>
      </c>
      <c r="B200" s="1"/>
      <c r="C200" t="s">
        <v>2</v>
      </c>
      <c r="D200">
        <v>414280</v>
      </c>
      <c r="E200">
        <f t="shared" si="9"/>
        <v>414280</v>
      </c>
      <c r="F200">
        <f t="shared" si="10"/>
        <v>0</v>
      </c>
      <c r="G200">
        <f t="shared" si="11"/>
        <v>0</v>
      </c>
    </row>
    <row r="201" spans="1:7" hidden="1" x14ac:dyDescent="0.3">
      <c r="A201" s="1">
        <v>44322</v>
      </c>
      <c r="B201" s="1"/>
      <c r="C201" t="s">
        <v>0</v>
      </c>
      <c r="D201">
        <v>328347</v>
      </c>
      <c r="E201">
        <f t="shared" ref="E201:E208" si="12">IF(C201="Confirmed",D201,0)</f>
        <v>0</v>
      </c>
      <c r="F201">
        <f t="shared" ref="F201:F208" si="13">IF(C201="Recovered",D201,0)</f>
        <v>328347</v>
      </c>
      <c r="G201">
        <f t="shared" ref="G201:G208" si="14">IF(C201="Deceased",D201,0)</f>
        <v>0</v>
      </c>
    </row>
    <row r="202" spans="1:7" x14ac:dyDescent="0.3">
      <c r="A202" s="1">
        <v>44322</v>
      </c>
      <c r="B202" s="1"/>
      <c r="C202" t="s">
        <v>1</v>
      </c>
      <c r="D202">
        <v>3923</v>
      </c>
      <c r="E202">
        <f t="shared" si="12"/>
        <v>0</v>
      </c>
      <c r="F202">
        <f t="shared" si="13"/>
        <v>0</v>
      </c>
      <c r="G202">
        <f t="shared" si="14"/>
        <v>3923</v>
      </c>
    </row>
    <row r="203" spans="1:7" hidden="1" x14ac:dyDescent="0.3">
      <c r="A203" s="1">
        <v>44323</v>
      </c>
      <c r="B203" s="1"/>
      <c r="C203" t="s">
        <v>2</v>
      </c>
      <c r="D203">
        <v>406902</v>
      </c>
      <c r="E203">
        <f t="shared" si="12"/>
        <v>406902</v>
      </c>
      <c r="F203">
        <f t="shared" si="13"/>
        <v>0</v>
      </c>
      <c r="G203">
        <f t="shared" si="14"/>
        <v>0</v>
      </c>
    </row>
    <row r="204" spans="1:7" hidden="1" x14ac:dyDescent="0.3">
      <c r="A204" s="1">
        <v>44323</v>
      </c>
      <c r="B204" s="1"/>
      <c r="C204" t="s">
        <v>0</v>
      </c>
      <c r="D204">
        <v>327675</v>
      </c>
      <c r="E204">
        <f t="shared" si="12"/>
        <v>0</v>
      </c>
      <c r="F204">
        <f t="shared" si="13"/>
        <v>327675</v>
      </c>
      <c r="G204">
        <f t="shared" si="14"/>
        <v>0</v>
      </c>
    </row>
    <row r="205" spans="1:7" x14ac:dyDescent="0.3">
      <c r="A205" s="1">
        <v>44323</v>
      </c>
      <c r="B205" s="1"/>
      <c r="C205" t="s">
        <v>1</v>
      </c>
      <c r="D205">
        <v>4233</v>
      </c>
      <c r="E205">
        <f t="shared" si="12"/>
        <v>0</v>
      </c>
      <c r="F205">
        <f t="shared" si="13"/>
        <v>0</v>
      </c>
      <c r="G205">
        <f t="shared" si="14"/>
        <v>4233</v>
      </c>
    </row>
    <row r="206" spans="1:7" hidden="1" x14ac:dyDescent="0.3">
      <c r="A206" s="1">
        <v>44324</v>
      </c>
      <c r="B206" s="1"/>
      <c r="C206" t="s">
        <v>2</v>
      </c>
      <c r="D206">
        <v>403808</v>
      </c>
      <c r="E206">
        <f t="shared" si="12"/>
        <v>403808</v>
      </c>
      <c r="F206">
        <f t="shared" si="13"/>
        <v>0</v>
      </c>
      <c r="G206">
        <f t="shared" si="14"/>
        <v>0</v>
      </c>
    </row>
    <row r="207" spans="1:7" hidden="1" x14ac:dyDescent="0.3">
      <c r="A207" s="1">
        <v>44324</v>
      </c>
      <c r="B207" s="1"/>
      <c r="C207" t="s">
        <v>0</v>
      </c>
      <c r="D207">
        <v>386395</v>
      </c>
      <c r="E207">
        <f t="shared" si="12"/>
        <v>0</v>
      </c>
      <c r="F207">
        <f t="shared" si="13"/>
        <v>386395</v>
      </c>
      <c r="G207">
        <f t="shared" si="14"/>
        <v>0</v>
      </c>
    </row>
    <row r="208" spans="1:7" x14ac:dyDescent="0.3">
      <c r="A208" s="1">
        <v>44324</v>
      </c>
      <c r="B208" s="1"/>
      <c r="C208" t="s">
        <v>1</v>
      </c>
      <c r="D208">
        <v>4092</v>
      </c>
      <c r="E208">
        <f t="shared" si="12"/>
        <v>0</v>
      </c>
      <c r="F208">
        <f t="shared" si="13"/>
        <v>0</v>
      </c>
      <c r="G208">
        <f t="shared" si="14"/>
        <v>4092</v>
      </c>
    </row>
  </sheetData>
  <autoFilter ref="A1:G208" xr:uid="{090C7BD1-C254-43DE-AE5E-DE8B63141C54}">
    <filterColumn colId="6">
      <filters>
        <filter val="100"/>
        <filter val="1026"/>
        <filter val="1038"/>
        <filter val="109"/>
        <filter val="113"/>
        <filter val="1184"/>
        <filter val="119"/>
        <filter val="120"/>
        <filter val="125"/>
        <filter val="130"/>
        <filter val="133"/>
        <filter val="1338"/>
        <filter val="140"/>
        <filter val="1498"/>
        <filter val="156"/>
        <filter val="159"/>
        <filter val="1620"/>
        <filter val="171"/>
        <filter val="1757"/>
        <filter val="187"/>
        <filter val="188"/>
        <filter val="196"/>
        <filter val="197"/>
        <filter val="2021"/>
        <filter val="2101"/>
        <filter val="213"/>
        <filter val="2257"/>
        <filter val="249"/>
        <filter val="257"/>
        <filter val="2620"/>
        <filter val="266"/>
        <filter val="2761"/>
        <filter val="2762"/>
        <filter val="277"/>
        <filter val="2808"/>
        <filter val="292"/>
        <filter val="295"/>
        <filter val="311"/>
        <filter val="3286"/>
        <filter val="3423"/>
        <filter val="3439"/>
        <filter val="3502"/>
        <filter val="3525"/>
        <filter val="355"/>
        <filter val="3646"/>
        <filter val="3685"/>
        <filter val="3786"/>
        <filter val="3923"/>
        <filter val="3979"/>
        <filter val="4092"/>
        <filter val="4233"/>
        <filter val="446"/>
        <filter val="458"/>
        <filter val="468"/>
        <filter val="477"/>
        <filter val="514"/>
        <filter val="630"/>
        <filter val="684"/>
        <filter val="713"/>
        <filter val="76"/>
        <filter val="773"/>
        <filter val="802"/>
        <filter val="838"/>
        <filter val="87"/>
        <filter val="880"/>
        <filter val="904"/>
        <filter val="92"/>
        <filter val="97"/>
        <filter val="98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4E88-E9B5-4C57-9A0E-221C8E26E203}">
  <dimension ref="A1:AC72"/>
  <sheetViews>
    <sheetView tabSelected="1" workbookViewId="0">
      <selection activeCell="P14" sqref="P14"/>
    </sheetView>
  </sheetViews>
  <sheetFormatPr defaultRowHeight="14.4" x14ac:dyDescent="0.3"/>
  <cols>
    <col min="1" max="1" width="10.33203125" style="3" bestFit="1" customWidth="1"/>
    <col min="2" max="2" width="8.88671875" style="3"/>
    <col min="3" max="3" width="9.5546875" style="3" bestFit="1" customWidth="1"/>
    <col min="4" max="4" width="9.6640625" style="3" bestFit="1" customWidth="1"/>
    <col min="5" max="7" width="8.88671875" style="3"/>
    <col min="8" max="8" width="10" style="3" bestFit="1" customWidth="1"/>
    <col min="9" max="12" width="8.88671875" style="3"/>
    <col min="13" max="13" width="11" style="3" bestFit="1" customWidth="1"/>
    <col min="14" max="14" width="8.88671875" style="3"/>
    <col min="15" max="15" width="10.44140625" style="3" bestFit="1" customWidth="1"/>
    <col min="16" max="16" width="12" style="3" bestFit="1" customWidth="1"/>
    <col min="17" max="17" width="12.6640625" style="3" bestFit="1" customWidth="1"/>
    <col min="18" max="22" width="8.88671875" style="3"/>
    <col min="23" max="23" width="12" style="3" bestFit="1" customWidth="1"/>
    <col min="24" max="27" width="8.88671875" style="3"/>
    <col min="28" max="28" width="12" style="3" bestFit="1" customWidth="1"/>
    <col min="29" max="29" width="10" style="3" bestFit="1" customWidth="1"/>
    <col min="30" max="16384" width="8.88671875" style="3"/>
  </cols>
  <sheetData>
    <row r="1" spans="1:29" s="5" customFormat="1" x14ac:dyDescent="0.3">
      <c r="Y1" s="6" t="s">
        <v>25</v>
      </c>
      <c r="Z1" s="6"/>
      <c r="AB1" s="6" t="s">
        <v>26</v>
      </c>
      <c r="AC1" s="6"/>
    </row>
    <row r="2" spans="1:29" s="5" customFormat="1" x14ac:dyDescent="0.3">
      <c r="C2" s="5" t="s">
        <v>2</v>
      </c>
      <c r="D2" s="5" t="s">
        <v>0</v>
      </c>
      <c r="E2" s="5" t="s">
        <v>1</v>
      </c>
      <c r="G2" s="5" t="s">
        <v>11</v>
      </c>
      <c r="I2" s="5" t="s">
        <v>13</v>
      </c>
      <c r="J2" s="5" t="s">
        <v>15</v>
      </c>
      <c r="L2" s="5" t="s">
        <v>16</v>
      </c>
      <c r="M2" s="5" t="s">
        <v>17</v>
      </c>
      <c r="O2" s="7" t="s">
        <v>18</v>
      </c>
      <c r="P2" s="7" t="s">
        <v>19</v>
      </c>
      <c r="Q2" s="5" t="s">
        <v>23</v>
      </c>
      <c r="S2" s="5" t="s">
        <v>20</v>
      </c>
      <c r="T2" s="5" t="s">
        <v>21</v>
      </c>
      <c r="Y2" s="5" t="s">
        <v>24</v>
      </c>
      <c r="Z2" s="5" t="s">
        <v>23</v>
      </c>
      <c r="AB2" s="5" t="s">
        <v>24</v>
      </c>
      <c r="AC2" s="5" t="s">
        <v>23</v>
      </c>
    </row>
    <row r="3" spans="1:29" x14ac:dyDescent="0.3">
      <c r="A3" s="12">
        <v>44256</v>
      </c>
      <c r="C3" s="3">
        <v>12270</v>
      </c>
      <c r="D3" s="3">
        <v>12472</v>
      </c>
      <c r="E3" s="3">
        <v>92</v>
      </c>
      <c r="G3" s="3">
        <v>0</v>
      </c>
      <c r="H3" s="10" t="s">
        <v>12</v>
      </c>
      <c r="I3" s="3">
        <f>E3</f>
        <v>92</v>
      </c>
      <c r="J3" s="3">
        <f>D3+E3</f>
        <v>12564</v>
      </c>
      <c r="L3" s="4">
        <f>G3/$T$24</f>
        <v>0</v>
      </c>
      <c r="M3" s="4">
        <f>J3/$T$24</f>
        <v>8.3759999999999998E-5</v>
      </c>
      <c r="N3" s="3">
        <f>WEEKDAY(A3)</f>
        <v>2</v>
      </c>
      <c r="O3" s="3">
        <f>1-P3</f>
        <v>0.99973000000000001</v>
      </c>
      <c r="P3" s="3">
        <v>2.7E-4</v>
      </c>
      <c r="Q3" s="3">
        <v>0</v>
      </c>
      <c r="S3" s="11">
        <v>0.52300000000000002</v>
      </c>
      <c r="T3" s="11">
        <v>0.37</v>
      </c>
      <c r="V3" s="4">
        <f>POWER(P3-L3,2)</f>
        <v>7.2899999999999998E-8</v>
      </c>
      <c r="W3" s="4">
        <f>POWER(Q3-M3,2)</f>
        <v>7.0157375999999997E-9</v>
      </c>
      <c r="Y3" s="3">
        <f>P3*$T$24</f>
        <v>40500</v>
      </c>
      <c r="Z3" s="3">
        <f>Q3*$T$24</f>
        <v>0</v>
      </c>
      <c r="AB3" s="3">
        <f>POWER(G3-Y3,2)</f>
        <v>1640250000</v>
      </c>
      <c r="AC3" s="3">
        <f>POWER(J3-Z3,2)</f>
        <v>157854096</v>
      </c>
    </row>
    <row r="4" spans="1:29" x14ac:dyDescent="0.3">
      <c r="A4" s="12">
        <v>44257</v>
      </c>
      <c r="C4" s="3">
        <v>14998</v>
      </c>
      <c r="D4" s="3">
        <v>13113</v>
      </c>
      <c r="E4" s="3">
        <v>98</v>
      </c>
      <c r="G4" s="3">
        <f>MAX(C3-D3-E3+G3,0)</f>
        <v>0</v>
      </c>
      <c r="I4" s="3">
        <f>I3+E4</f>
        <v>190</v>
      </c>
      <c r="J4" s="3">
        <f t="shared" ref="J4:J67" si="0">D4+E4</f>
        <v>13211</v>
      </c>
      <c r="L4" s="4">
        <f>G4/$T$24</f>
        <v>0</v>
      </c>
      <c r="M4" s="4">
        <f>J4/$T$24</f>
        <v>8.8073333333333329E-5</v>
      </c>
      <c r="N4" s="3">
        <f>WEEKDAY(A4)</f>
        <v>3</v>
      </c>
      <c r="O4" s="3">
        <f>O3-($T$3*O3*P3)*$T$23</f>
        <v>0.99963012697300002</v>
      </c>
      <c r="P4" s="3">
        <f>P3+($S$3*O3*P3-($T$3*P3))*$T$23</f>
        <v>3.1127187330000003E-4</v>
      </c>
      <c r="Q4" s="3">
        <f t="shared" ref="Q4:Q67" si="1">1-O4-P4</f>
        <v>5.860115369997834E-5</v>
      </c>
      <c r="S4" s="11">
        <v>0.36</v>
      </c>
      <c r="V4" s="4">
        <f t="shared" ref="V4:V67" si="2">POWER(P4-L4,2)</f>
        <v>9.6890179107691269E-8</v>
      </c>
      <c r="W4" s="4">
        <f t="shared" ref="W4:W67" si="3">POWER(Q4-M4,2)</f>
        <v>8.6860937234074468E-10</v>
      </c>
      <c r="Y4" s="3">
        <f>P4*$T$24</f>
        <v>46690.780995000008</v>
      </c>
      <c r="Z4" s="3">
        <f>Q4*$T$24</f>
        <v>8790.1730549967506</v>
      </c>
      <c r="AB4" s="3">
        <f>POWER(G4-Y4,2)</f>
        <v>2180029029.9230537</v>
      </c>
      <c r="AC4" s="3">
        <f t="shared" ref="AC4:AC67" si="4">POWER(J4-Z4,2)</f>
        <v>19543710.877666764</v>
      </c>
    </row>
    <row r="5" spans="1:29" x14ac:dyDescent="0.3">
      <c r="A5" s="12">
        <v>44258</v>
      </c>
      <c r="C5" s="3">
        <v>17425</v>
      </c>
      <c r="D5" s="3">
        <v>14071</v>
      </c>
      <c r="E5" s="3">
        <v>87</v>
      </c>
      <c r="G5" s="3">
        <f t="shared" ref="G5:G68" si="5">MAX(C4-D4-E4+G4,0)</f>
        <v>1787</v>
      </c>
      <c r="I5" s="3">
        <f t="shared" ref="I5:I68" si="6">I4+E5</f>
        <v>277</v>
      </c>
      <c r="J5" s="3">
        <f t="shared" si="0"/>
        <v>14158</v>
      </c>
      <c r="L5" s="4">
        <f>G5/$T$24</f>
        <v>1.1913333333333333E-5</v>
      </c>
      <c r="M5" s="4">
        <f>J5/$T$24</f>
        <v>9.4386666666666669E-5</v>
      </c>
      <c r="N5" s="3">
        <f>WEEKDAY(A5)</f>
        <v>4</v>
      </c>
      <c r="O5" s="3">
        <f>O4-($T$3*O4*P4)*$T$23</f>
        <v>0.99951499897837492</v>
      </c>
      <c r="P5" s="3">
        <f>P4+($S$3*O4*P4-($T$3*P4))*$T$23</f>
        <v>3.5883625636529137E-4</v>
      </c>
      <c r="Q5" s="3">
        <f t="shared" si="1"/>
        <v>1.2616476525978415E-4</v>
      </c>
      <c r="S5" s="11">
        <v>0.11329871591849655</v>
      </c>
      <c r="V5" s="4">
        <f t="shared" si="2"/>
        <v>1.2035551452503788E-7</v>
      </c>
      <c r="W5" s="4">
        <f t="shared" si="3"/>
        <v>1.0098475501938953E-9</v>
      </c>
      <c r="Y5" s="3">
        <f>P5*$T$24</f>
        <v>53825.438454793708</v>
      </c>
      <c r="Z5" s="3">
        <f>Q5*$T$24</f>
        <v>18924.714788967623</v>
      </c>
      <c r="AB5" s="3">
        <f t="shared" ref="AB5:AB68" si="7">POWER(G5-Y5,2)</f>
        <v>2707999076.8133526</v>
      </c>
      <c r="AC5" s="3">
        <f t="shared" si="4"/>
        <v>22721569.879362654</v>
      </c>
    </row>
    <row r="6" spans="1:29" x14ac:dyDescent="0.3">
      <c r="A6" s="12">
        <v>44259</v>
      </c>
      <c r="C6" s="3">
        <v>16824</v>
      </c>
      <c r="D6" s="3">
        <v>13788</v>
      </c>
      <c r="E6" s="3">
        <v>113</v>
      </c>
      <c r="G6" s="3">
        <f t="shared" si="5"/>
        <v>5054</v>
      </c>
      <c r="I6" s="3">
        <f t="shared" si="6"/>
        <v>390</v>
      </c>
      <c r="J6" s="3">
        <f t="shared" si="0"/>
        <v>13901</v>
      </c>
      <c r="L6" s="4">
        <f>G6/$T$24</f>
        <v>3.3693333333333331E-5</v>
      </c>
      <c r="M6" s="4">
        <f>J6/$T$24</f>
        <v>9.2673333333333333E-5</v>
      </c>
      <c r="N6" s="3">
        <f>WEEKDAY(A6)</f>
        <v>5</v>
      </c>
      <c r="O6" s="3">
        <f>O5-($T$3*O5*P5)*$T$23</f>
        <v>0.99938229395682165</v>
      </c>
      <c r="P6" s="3">
        <f>P5+($S$3*O5*P5-($T$3*P5))*$T$23</f>
        <v>4.136471827868429E-4</v>
      </c>
      <c r="Q6" s="3">
        <f t="shared" si="1"/>
        <v>2.0405886039150253E-4</v>
      </c>
      <c r="S6" s="11">
        <v>0.66</v>
      </c>
      <c r="V6" s="4">
        <f t="shared" si="2"/>
        <v>1.4436492771454022E-7</v>
      </c>
      <c r="W6" s="4">
        <f t="shared" si="3"/>
        <v>1.2406735638026141E-8</v>
      </c>
      <c r="Y6" s="3">
        <f>P6*$T$24</f>
        <v>62047.077418026434</v>
      </c>
      <c r="Z6" s="3">
        <f>Q6*$T$24</f>
        <v>30608.82905872538</v>
      </c>
      <c r="AB6" s="3">
        <f t="shared" si="7"/>
        <v>3248210873.5771546</v>
      </c>
      <c r="AC6" s="3">
        <f t="shared" si="4"/>
        <v>279151551.8555882</v>
      </c>
    </row>
    <row r="7" spans="1:29" x14ac:dyDescent="0.3">
      <c r="A7" s="12">
        <v>44260</v>
      </c>
      <c r="C7" s="3">
        <v>18324</v>
      </c>
      <c r="D7" s="3">
        <v>14186</v>
      </c>
      <c r="E7" s="3">
        <v>109</v>
      </c>
      <c r="G7" s="3">
        <f t="shared" si="5"/>
        <v>7977</v>
      </c>
      <c r="I7" s="3">
        <f t="shared" si="6"/>
        <v>499</v>
      </c>
      <c r="J7" s="3">
        <f t="shared" si="0"/>
        <v>14295</v>
      </c>
      <c r="L7" s="4">
        <f>G7/$T$24</f>
        <v>5.3180000000000002E-5</v>
      </c>
      <c r="M7" s="4">
        <f>J7/$T$24</f>
        <v>9.5299999999999999E-5</v>
      </c>
      <c r="N7" s="3">
        <f>WEEKDAY(A7)</f>
        <v>6</v>
      </c>
      <c r="O7" s="3">
        <f>O6-($T$3*O6*P6)*$T$23</f>
        <v>0.99922933903876543</v>
      </c>
      <c r="P7" s="3">
        <f>P6+($S$3*O6*P6-($T$3*P6))*$T$23</f>
        <v>4.7680156878656961E-4</v>
      </c>
      <c r="Q7" s="3">
        <f t="shared" si="1"/>
        <v>2.938593924480009E-4</v>
      </c>
      <c r="S7" s="11">
        <v>9.6165859468657661E-2</v>
      </c>
      <c r="V7" s="4">
        <f t="shared" si="2"/>
        <v>1.7945523354119432E-7</v>
      </c>
      <c r="W7" s="4">
        <f t="shared" si="3"/>
        <v>3.9425832329319241E-8</v>
      </c>
      <c r="Y7" s="3">
        <f>P7*$T$24</f>
        <v>71520.23531798544</v>
      </c>
      <c r="Z7" s="3">
        <f>Q7*$T$24</f>
        <v>44078.908867200138</v>
      </c>
      <c r="AB7" s="3">
        <f t="shared" si="7"/>
        <v>4037742754.6768723</v>
      </c>
      <c r="AC7" s="3">
        <f t="shared" si="4"/>
        <v>887081227.40968299</v>
      </c>
    </row>
    <row r="8" spans="1:29" x14ac:dyDescent="0.3">
      <c r="A8" s="12">
        <v>44261</v>
      </c>
      <c r="C8" s="3">
        <v>18724</v>
      </c>
      <c r="D8" s="3">
        <v>14379</v>
      </c>
      <c r="E8" s="3">
        <v>100</v>
      </c>
      <c r="G8" s="3">
        <f t="shared" si="5"/>
        <v>12006</v>
      </c>
      <c r="I8" s="3">
        <f t="shared" si="6"/>
        <v>599</v>
      </c>
      <c r="J8" s="3">
        <f t="shared" si="0"/>
        <v>14479</v>
      </c>
      <c r="L8" s="4">
        <f>G8/$T$24</f>
        <v>8.0039999999999999E-5</v>
      </c>
      <c r="M8" s="4">
        <f>J8/$T$24</f>
        <v>9.6526666666666672E-5</v>
      </c>
      <c r="N8" s="3">
        <f>WEEKDAY(A8)</f>
        <v>7</v>
      </c>
      <c r="O8" s="3">
        <f>O7-($T$3*O7*P7)*$T$23</f>
        <v>0.99905305841568581</v>
      </c>
      <c r="P8" s="3">
        <f>P7+($S$3*O7*P7-($T$3*P7))*$T$23</f>
        <v>5.4956003122908284E-4</v>
      </c>
      <c r="Q8" s="3">
        <f t="shared" si="1"/>
        <v>3.9738155308510423E-4</v>
      </c>
      <c r="S8" s="11">
        <v>0.11081665207128388</v>
      </c>
      <c r="V8" s="4">
        <f t="shared" si="2"/>
        <v>2.2044905972535896E-7</v>
      </c>
      <c r="W8" s="4">
        <f t="shared" si="3"/>
        <v>9.0513662681850952E-8</v>
      </c>
      <c r="Y8" s="3">
        <f>P8*$T$24</f>
        <v>82434.00468436243</v>
      </c>
      <c r="Z8" s="3">
        <f>Q8*$T$24</f>
        <v>59607.232962765636</v>
      </c>
      <c r="AB8" s="3">
        <f t="shared" si="7"/>
        <v>4960103843.8205767</v>
      </c>
      <c r="AC8" s="3">
        <f t="shared" si="4"/>
        <v>2036557410.3416469</v>
      </c>
    </row>
    <row r="9" spans="1:29" x14ac:dyDescent="0.3">
      <c r="A9" s="12">
        <v>44262</v>
      </c>
      <c r="C9" s="3">
        <v>18650</v>
      </c>
      <c r="D9" s="3">
        <v>14303</v>
      </c>
      <c r="E9" s="3">
        <v>97</v>
      </c>
      <c r="G9" s="3">
        <f t="shared" si="5"/>
        <v>16251</v>
      </c>
      <c r="I9" s="3">
        <f t="shared" si="6"/>
        <v>696</v>
      </c>
      <c r="J9" s="3">
        <f t="shared" si="0"/>
        <v>14400</v>
      </c>
      <c r="L9" s="4">
        <f>G9/$T$24</f>
        <v>1.0834E-4</v>
      </c>
      <c r="M9" s="4">
        <f>J9/$T$24</f>
        <v>9.6000000000000002E-5</v>
      </c>
      <c r="N9" s="3">
        <f>WEEKDAY(A9)</f>
        <v>1</v>
      </c>
      <c r="O9" s="3">
        <f>O8-($T$3*O8*P8)*$T$23</f>
        <v>0.99884991375259236</v>
      </c>
      <c r="P9" s="3">
        <f>P8+($S$4*O8*P8-($T$3*P8))*$T$23</f>
        <v>5.4387708646799879E-4</v>
      </c>
      <c r="Q9" s="3">
        <f>1-O9-P9</f>
        <v>6.0620916093964575E-4</v>
      </c>
      <c r="S9" s="11">
        <v>0.57999999999999996</v>
      </c>
      <c r="V9" s="4">
        <f t="shared" si="2"/>
        <v>1.8969255368903306E-7</v>
      </c>
      <c r="W9" s="4">
        <f t="shared" si="3"/>
        <v>2.6031338790673727E-7</v>
      </c>
      <c r="Y9" s="3">
        <f>P9*$T$24</f>
        <v>81581.562970199811</v>
      </c>
      <c r="Z9" s="3">
        <f>Q9*$T$24</f>
        <v>90931.374140946864</v>
      </c>
      <c r="AB9" s="3">
        <f t="shared" si="7"/>
        <v>4268082458.003243</v>
      </c>
      <c r="AC9" s="3">
        <f t="shared" si="4"/>
        <v>5857051227.9015903</v>
      </c>
    </row>
    <row r="10" spans="1:29" x14ac:dyDescent="0.3">
      <c r="A10" s="12">
        <v>44263</v>
      </c>
      <c r="C10" s="3">
        <v>15353</v>
      </c>
      <c r="D10" s="3">
        <v>16606</v>
      </c>
      <c r="E10" s="3">
        <v>76</v>
      </c>
      <c r="G10" s="3">
        <f t="shared" si="5"/>
        <v>20501</v>
      </c>
      <c r="I10" s="3">
        <f t="shared" si="6"/>
        <v>772</v>
      </c>
      <c r="J10" s="3">
        <f t="shared" si="0"/>
        <v>16682</v>
      </c>
      <c r="L10" s="4">
        <f>G10/$T$24</f>
        <v>1.3667333333333335E-4</v>
      </c>
      <c r="M10" s="4">
        <f>J10/$T$24</f>
        <v>1.1121333333333333E-4</v>
      </c>
      <c r="N10" s="3">
        <f>WEEKDAY(A10)</f>
        <v>2</v>
      </c>
      <c r="O10" s="3">
        <f>O9-($T$3*O9*P9)*$T$23</f>
        <v>0.99864891066765549</v>
      </c>
      <c r="P10" s="3">
        <f>P9+($S$4*O9*P9-($T$3*P9))*$T$23</f>
        <v>5.3821313360264507E-4</v>
      </c>
      <c r="Q10" s="3">
        <f t="shared" si="1"/>
        <v>8.1287619874186772E-4</v>
      </c>
      <c r="S10" s="11">
        <v>9.8184963974482259E-2</v>
      </c>
      <c r="V10" s="4">
        <f t="shared" si="2"/>
        <v>1.6123421120031874E-7</v>
      </c>
      <c r="W10" s="4">
        <f t="shared" si="3"/>
        <v>4.9233077669331497E-7</v>
      </c>
      <c r="Y10" s="3">
        <f>P10*$T$24</f>
        <v>80731.970040396758</v>
      </c>
      <c r="Z10" s="3">
        <f>Q10*$T$24</f>
        <v>121931.42981128016</v>
      </c>
      <c r="AB10" s="3">
        <f t="shared" si="7"/>
        <v>3627769752.0071716</v>
      </c>
      <c r="AC10" s="3">
        <f t="shared" si="4"/>
        <v>11077442475.59959</v>
      </c>
    </row>
    <row r="11" spans="1:29" x14ac:dyDescent="0.3">
      <c r="A11" s="12">
        <v>44264</v>
      </c>
      <c r="C11" s="3">
        <v>17873</v>
      </c>
      <c r="D11" s="3">
        <v>20643</v>
      </c>
      <c r="E11" s="3">
        <v>133</v>
      </c>
      <c r="G11" s="3">
        <f t="shared" si="5"/>
        <v>19172</v>
      </c>
      <c r="I11" s="3">
        <f t="shared" si="6"/>
        <v>905</v>
      </c>
      <c r="J11" s="3">
        <f t="shared" si="0"/>
        <v>20776</v>
      </c>
      <c r="L11" s="4">
        <f>G11/$T$24</f>
        <v>1.2781333333333332E-4</v>
      </c>
      <c r="M11" s="4">
        <f>J11/$T$24</f>
        <v>1.3850666666666666E-4</v>
      </c>
      <c r="N11" s="3">
        <f>WEEKDAY(A11)</f>
        <v>3</v>
      </c>
      <c r="O11" s="3">
        <f>O10-($T$3*O10*P10)*$T$23</f>
        <v>0.99845004086261113</v>
      </c>
      <c r="P11" s="3">
        <f>P10+($S$4*O10*P10-($T$3*P10))*$T$23</f>
        <v>5.3256921961821683E-4</v>
      </c>
      <c r="Q11" s="3">
        <f t="shared" si="1"/>
        <v>1.0173899177706508E-3</v>
      </c>
      <c r="S11" s="11">
        <v>6.6685360233063415E-2</v>
      </c>
      <c r="V11" s="4">
        <f t="shared" si="2"/>
        <v>1.6382732748226154E-7</v>
      </c>
      <c r="W11" s="4">
        <f t="shared" si="3"/>
        <v>7.7243576907110869E-7</v>
      </c>
      <c r="Y11" s="3">
        <f>P11*$T$24</f>
        <v>79885.382942732525</v>
      </c>
      <c r="Z11" s="3">
        <f>Q11*$T$24</f>
        <v>152608.48766559761</v>
      </c>
      <c r="AB11" s="3">
        <f t="shared" si="7"/>
        <v>3686114868.3508849</v>
      </c>
      <c r="AC11" s="3">
        <f t="shared" si="4"/>
        <v>17379804804.099945</v>
      </c>
    </row>
    <row r="12" spans="1:29" x14ac:dyDescent="0.3">
      <c r="A12" s="12">
        <v>44265</v>
      </c>
      <c r="C12" s="3">
        <v>22851</v>
      </c>
      <c r="D12" s="3">
        <v>18154</v>
      </c>
      <c r="E12" s="3">
        <v>125</v>
      </c>
      <c r="G12" s="3">
        <f t="shared" si="5"/>
        <v>16269</v>
      </c>
      <c r="I12" s="3">
        <f t="shared" si="6"/>
        <v>1030</v>
      </c>
      <c r="J12" s="3">
        <f t="shared" si="0"/>
        <v>18279</v>
      </c>
      <c r="L12" s="4">
        <f>G12/$T$24</f>
        <v>1.0846E-4</v>
      </c>
      <c r="M12" s="4">
        <f>J12/$T$24</f>
        <v>1.2186E-4</v>
      </c>
      <c r="N12" s="3">
        <f>WEEKDAY(A12)</f>
        <v>4</v>
      </c>
      <c r="O12" s="3">
        <f>O11-($T$3*O11*P11)*$T$23</f>
        <v>0.99825329567174781</v>
      </c>
      <c r="P12" s="3">
        <f>P11+($S$4*O11*P11-($T$3*P11))*$T$23</f>
        <v>5.2694636163186847E-4</v>
      </c>
      <c r="Q12" s="3">
        <f t="shared" si="1"/>
        <v>1.2197579666203225E-3</v>
      </c>
      <c r="S12" s="11">
        <v>4.7914996015248255E-2</v>
      </c>
      <c r="V12" s="4">
        <f t="shared" si="2"/>
        <v>1.7513083487187901E-7</v>
      </c>
      <c r="W12" s="4">
        <f t="shared" si="3"/>
        <v>1.2053799451090387E-6</v>
      </c>
      <c r="Y12" s="3">
        <f>P12*$T$24</f>
        <v>79041.954244780267</v>
      </c>
      <c r="Z12" s="3">
        <f>Q12*$T$24</f>
        <v>182963.69499304838</v>
      </c>
      <c r="AB12" s="3">
        <f t="shared" si="7"/>
        <v>3940443784.6172771</v>
      </c>
      <c r="AC12" s="3">
        <f t="shared" si="4"/>
        <v>27121048764.953377</v>
      </c>
    </row>
    <row r="13" spans="1:29" x14ac:dyDescent="0.3">
      <c r="A13" s="12">
        <v>44266</v>
      </c>
      <c r="C13" s="3">
        <v>23298</v>
      </c>
      <c r="D13" s="3">
        <v>15092</v>
      </c>
      <c r="E13" s="3">
        <v>119</v>
      </c>
      <c r="G13" s="3">
        <f t="shared" si="5"/>
        <v>20841</v>
      </c>
      <c r="I13" s="3">
        <f t="shared" si="6"/>
        <v>1149</v>
      </c>
      <c r="J13" s="3">
        <f t="shared" si="0"/>
        <v>15211</v>
      </c>
      <c r="L13" s="4">
        <f>G13/$T$24</f>
        <v>1.3893999999999999E-4</v>
      </c>
      <c r="M13" s="4">
        <f>J13/$T$24</f>
        <v>1.0140666666666667E-4</v>
      </c>
      <c r="N13" s="3">
        <f>WEEKDAY(A13)</f>
        <v>5</v>
      </c>
      <c r="O13" s="3">
        <f>O12-($T$3*O12*P12)*$T$23</f>
        <v>0.99805866607315552</v>
      </c>
      <c r="P13" s="3">
        <f>P12+($S$4*O12*P12-($T$3*P12))*$T$23</f>
        <v>5.2134554699892694E-4</v>
      </c>
      <c r="Q13" s="3">
        <f t="shared" si="1"/>
        <v>1.4199883798455526E-3</v>
      </c>
      <c r="S13" s="4">
        <v>9.1536915486528828E-2</v>
      </c>
      <c r="V13" s="4">
        <f t="shared" si="2"/>
        <v>1.4623400237554851E-7</v>
      </c>
      <c r="W13" s="4">
        <f t="shared" si="3"/>
        <v>1.7386577343297662E-6</v>
      </c>
      <c r="Y13" s="3">
        <f>P13*$T$24</f>
        <v>78201.832049839039</v>
      </c>
      <c r="Z13" s="3">
        <f>Q13*$T$24</f>
        <v>212998.2569768329</v>
      </c>
      <c r="AB13" s="3">
        <f t="shared" si="7"/>
        <v>3290265053.4498415</v>
      </c>
      <c r="AC13" s="3">
        <f t="shared" si="4"/>
        <v>39119799022.419731</v>
      </c>
    </row>
    <row r="14" spans="1:29" x14ac:dyDescent="0.3">
      <c r="A14" s="12">
        <v>44267</v>
      </c>
      <c r="C14" s="3">
        <v>24845</v>
      </c>
      <c r="D14" s="3">
        <v>19972</v>
      </c>
      <c r="E14" s="3">
        <v>140</v>
      </c>
      <c r="G14" s="3">
        <f t="shared" si="5"/>
        <v>28928</v>
      </c>
      <c r="I14" s="3">
        <f t="shared" si="6"/>
        <v>1289</v>
      </c>
      <c r="J14" s="3">
        <f t="shared" si="0"/>
        <v>20112</v>
      </c>
      <c r="L14" s="4">
        <f>G14/$T$24</f>
        <v>1.9285333333333334E-4</v>
      </c>
      <c r="M14" s="4">
        <f>J14/$T$24</f>
        <v>1.3407999999999999E-4</v>
      </c>
      <c r="N14" s="3">
        <f>WEEKDAY(A14)</f>
        <v>6</v>
      </c>
      <c r="O14" s="3">
        <f>O13-($T$3*O13*P13)*$T$23</f>
        <v>0.99786614269991114</v>
      </c>
      <c r="P14" s="3">
        <f>P13+($S$4*O13*P13-($T$3*P13))*$T$23</f>
        <v>5.157677334416583E-4</v>
      </c>
      <c r="Q14" s="3">
        <f t="shared" si="1"/>
        <v>1.618089566647201E-3</v>
      </c>
      <c r="S14" s="4">
        <v>0.10930512021725042</v>
      </c>
      <c r="V14" s="4">
        <f t="shared" si="2"/>
        <v>1.0427370979731937E-7</v>
      </c>
      <c r="W14" s="4">
        <f t="shared" si="3"/>
        <v>2.2022843939004135E-6</v>
      </c>
      <c r="Y14" s="3">
        <f>P14*$T$24</f>
        <v>77365.160016248745</v>
      </c>
      <c r="Z14" s="3">
        <f>Q14*$T$24</f>
        <v>242713.43499708016</v>
      </c>
      <c r="AB14" s="3">
        <f t="shared" si="7"/>
        <v>2346158470.4396863</v>
      </c>
      <c r="AC14" s="3">
        <f t="shared" si="4"/>
        <v>49551398862.7593</v>
      </c>
    </row>
    <row r="15" spans="1:29" x14ac:dyDescent="0.3">
      <c r="A15" s="12">
        <v>44268</v>
      </c>
      <c r="C15" s="3">
        <v>25154</v>
      </c>
      <c r="D15" s="3">
        <v>16508</v>
      </c>
      <c r="E15" s="3">
        <v>159</v>
      </c>
      <c r="G15" s="3">
        <f t="shared" si="5"/>
        <v>33661</v>
      </c>
      <c r="I15" s="3">
        <f t="shared" si="6"/>
        <v>1448</v>
      </c>
      <c r="J15" s="3">
        <f t="shared" si="0"/>
        <v>16667</v>
      </c>
      <c r="L15" s="4">
        <f>G15/$T$24</f>
        <v>2.2440666666666666E-4</v>
      </c>
      <c r="M15" s="4">
        <f>J15/$T$24</f>
        <v>1.1111333333333334E-4</v>
      </c>
      <c r="N15" s="3">
        <f>WEEKDAY(A15)</f>
        <v>7</v>
      </c>
      <c r="O15" s="3">
        <f>O14-($T$3*O14*P14)*$T$23</f>
        <v>0.99767571585119275</v>
      </c>
      <c r="P15" s="3">
        <f>P14+($S$4*O14*P14-($T$3*P14))*$T$23</f>
        <v>5.1021384919970603E-4</v>
      </c>
      <c r="Q15" s="3">
        <f t="shared" si="1"/>
        <v>1.8140702996075481E-3</v>
      </c>
      <c r="S15" s="4">
        <v>8.3341155087650082E-2</v>
      </c>
      <c r="V15" s="4">
        <f t="shared" si="2"/>
        <v>8.1685745587474083E-8</v>
      </c>
      <c r="W15" s="4">
        <f t="shared" si="3"/>
        <v>2.9000624289818768E-6</v>
      </c>
      <c r="Y15" s="3">
        <f>P15*$T$24</f>
        <v>76532.07737995591</v>
      </c>
      <c r="Z15" s="3">
        <f>Q15*$T$24</f>
        <v>272110.54494113219</v>
      </c>
      <c r="AB15" s="3">
        <f t="shared" si="7"/>
        <v>1837929275.7181673</v>
      </c>
      <c r="AC15" s="3">
        <f t="shared" si="4"/>
        <v>65251404652.092224</v>
      </c>
    </row>
    <row r="16" spans="1:29" x14ac:dyDescent="0.3">
      <c r="A16" s="12">
        <v>44269</v>
      </c>
      <c r="C16" s="3">
        <v>26513</v>
      </c>
      <c r="D16" s="3">
        <v>17590</v>
      </c>
      <c r="E16" s="3">
        <v>120</v>
      </c>
      <c r="G16" s="3">
        <f t="shared" si="5"/>
        <v>42148</v>
      </c>
      <c r="I16" s="3">
        <f t="shared" si="6"/>
        <v>1568</v>
      </c>
      <c r="J16" s="3">
        <f t="shared" si="0"/>
        <v>17710</v>
      </c>
      <c r="L16" s="4">
        <f>G16/$T$24</f>
        <v>2.8098666666666669E-4</v>
      </c>
      <c r="M16" s="4">
        <f>J16/$T$24</f>
        <v>1.1806666666666667E-4</v>
      </c>
      <c r="N16" s="3">
        <f>WEEKDAY(A16)</f>
        <v>1</v>
      </c>
      <c r="O16" s="3">
        <f>O15-($T$3*O15*P15)*$T$23</f>
        <v>0.9974873755033149</v>
      </c>
      <c r="P16" s="3">
        <f>P15+($S$5*O15*P15-($T$3*P15))*$T$23</f>
        <v>3.7910694005042708E-4</v>
      </c>
      <c r="Q16" s="3">
        <f t="shared" si="1"/>
        <v>2.1335175566346738E-3</v>
      </c>
      <c r="S16" s="4">
        <v>0.10236081124963643</v>
      </c>
      <c r="V16" s="4">
        <f t="shared" si="2"/>
        <v>9.627588048903877E-9</v>
      </c>
      <c r="W16" s="4">
        <f t="shared" si="3"/>
        <v>4.0620422898728317E-6</v>
      </c>
      <c r="Y16" s="3">
        <f>P16*$T$24</f>
        <v>56866.041007564061</v>
      </c>
      <c r="Z16" s="3">
        <f>Q16*$T$24</f>
        <v>320027.63349520107</v>
      </c>
      <c r="AB16" s="3">
        <f t="shared" si="7"/>
        <v>216620731.10033733</v>
      </c>
      <c r="AC16" s="3">
        <f t="shared" si="4"/>
        <v>91395951522.138718</v>
      </c>
    </row>
    <row r="17" spans="1:29" x14ac:dyDescent="0.3">
      <c r="A17" s="12">
        <v>44270</v>
      </c>
      <c r="C17" s="3">
        <v>24437</v>
      </c>
      <c r="D17" s="3">
        <v>20186</v>
      </c>
      <c r="E17" s="3">
        <v>130</v>
      </c>
      <c r="G17" s="3">
        <f t="shared" si="5"/>
        <v>50951</v>
      </c>
      <c r="I17" s="3">
        <f t="shared" si="6"/>
        <v>1698</v>
      </c>
      <c r="J17" s="3">
        <f t="shared" si="0"/>
        <v>20316</v>
      </c>
      <c r="L17" s="4">
        <f>G17/$T$24</f>
        <v>3.3967333333333335E-4</v>
      </c>
      <c r="M17" s="4">
        <f>J17/$T$24</f>
        <v>1.3543999999999999E-4</v>
      </c>
      <c r="N17" s="3">
        <f>WEEKDAY(A17)</f>
        <v>2</v>
      </c>
      <c r="O17" s="3">
        <f>O16-($T$3*O16*P16)*$T$23</f>
        <v>0.99734745838024852</v>
      </c>
      <c r="P17" s="3">
        <f>P16+($S$5*O16*P16-($T$3*P16))*$T$23</f>
        <v>2.816817786599727E-4</v>
      </c>
      <c r="Q17" s="3">
        <f t="shared" si="1"/>
        <v>2.370859841091508E-3</v>
      </c>
      <c r="S17" s="4">
        <v>8.5274836220734715E-2</v>
      </c>
      <c r="V17" s="4">
        <f t="shared" si="2"/>
        <v>3.3630204134333771E-9</v>
      </c>
      <c r="W17" s="4">
        <f t="shared" si="3"/>
        <v>4.9971018659455821E-6</v>
      </c>
      <c r="Y17" s="3">
        <f>P17*$T$24</f>
        <v>42252.266798995908</v>
      </c>
      <c r="Z17" s="3">
        <f>Q17*$T$24</f>
        <v>355628.97616372618</v>
      </c>
      <c r="AB17" s="3">
        <f t="shared" si="7"/>
        <v>75667959.302250892</v>
      </c>
      <c r="AC17" s="3">
        <f t="shared" si="4"/>
        <v>112434791983.7756</v>
      </c>
    </row>
    <row r="18" spans="1:29" x14ac:dyDescent="0.3">
      <c r="A18" s="12">
        <v>44271</v>
      </c>
      <c r="C18" s="3">
        <v>28869</v>
      </c>
      <c r="D18" s="3">
        <v>17746</v>
      </c>
      <c r="E18" s="3">
        <v>187</v>
      </c>
      <c r="G18" s="3">
        <f t="shared" si="5"/>
        <v>55072</v>
      </c>
      <c r="I18" s="3">
        <f t="shared" si="6"/>
        <v>1885</v>
      </c>
      <c r="J18" s="3">
        <f t="shared" si="0"/>
        <v>17933</v>
      </c>
      <c r="L18" s="4">
        <f>G18/$T$24</f>
        <v>3.6714666666666669E-4</v>
      </c>
      <c r="M18" s="4">
        <f>J18/$T$24</f>
        <v>1.1955333333333333E-4</v>
      </c>
      <c r="N18" s="3">
        <f>WEEKDAY(A18)</f>
        <v>3</v>
      </c>
      <c r="O18" s="3">
        <f>O17-($T$3*O17*P17)*$T$23</f>
        <v>0.99724351257602162</v>
      </c>
      <c r="P18" s="3">
        <f>P17+($S$5*O17*P17-($T$3*P17))*$T$23</f>
        <v>2.0928905067475341E-4</v>
      </c>
      <c r="Q18" s="3">
        <f t="shared" si="1"/>
        <v>2.5471983733036285E-3</v>
      </c>
      <c r="S18" s="4">
        <v>7.602797086054873E-2</v>
      </c>
      <c r="V18" s="4">
        <f t="shared" si="2"/>
        <v>2.4919026926650356E-8</v>
      </c>
      <c r="W18" s="4">
        <f t="shared" si="3"/>
        <v>5.8934604400923766E-6</v>
      </c>
      <c r="Y18" s="3">
        <f>P18*$T$24</f>
        <v>31393.357601213011</v>
      </c>
      <c r="Z18" s="3">
        <f>Q18*$T$24</f>
        <v>382079.75599554426</v>
      </c>
      <c r="AB18" s="3">
        <f t="shared" si="7"/>
        <v>560678105.84963286</v>
      </c>
      <c r="AC18" s="3">
        <f t="shared" si="4"/>
        <v>132602859902.07845</v>
      </c>
    </row>
    <row r="19" spans="1:29" x14ac:dyDescent="0.3">
      <c r="A19" s="12">
        <v>44272</v>
      </c>
      <c r="C19" s="3">
        <v>35838</v>
      </c>
      <c r="D19" s="3">
        <v>17793</v>
      </c>
      <c r="E19" s="3">
        <v>171</v>
      </c>
      <c r="G19" s="3">
        <f t="shared" si="5"/>
        <v>66008</v>
      </c>
      <c r="I19" s="3">
        <f t="shared" si="6"/>
        <v>2056</v>
      </c>
      <c r="J19" s="3">
        <f t="shared" si="0"/>
        <v>17964</v>
      </c>
      <c r="L19" s="4">
        <f>G19/$T$24</f>
        <v>4.4005333333333336E-4</v>
      </c>
      <c r="M19" s="4">
        <f>J19/$T$24</f>
        <v>1.1976000000000001E-4</v>
      </c>
      <c r="N19" s="3">
        <f>WEEKDAY(A19)</f>
        <v>4</v>
      </c>
      <c r="O19" s="3">
        <f>O18-($T$3*O18*P18)*$T$23</f>
        <v>0.99716628908124738</v>
      </c>
      <c r="P19" s="3">
        <f>P18+($S$5*O18*P18-($T$3*P18))*$T$23</f>
        <v>1.554989202944583E-4</v>
      </c>
      <c r="Q19" s="3">
        <f t="shared" si="1"/>
        <v>2.6782119984581606E-3</v>
      </c>
      <c r="S19" s="4">
        <v>7.9358567563296664E-2</v>
      </c>
      <c r="V19" s="4">
        <f t="shared" si="2"/>
        <v>8.097121397989869E-8</v>
      </c>
      <c r="W19" s="4">
        <f t="shared" si="3"/>
        <v>6.5456766284145559E-6</v>
      </c>
      <c r="Y19" s="3">
        <f>P19*$T$24</f>
        <v>23324.838044168744</v>
      </c>
      <c r="Z19" s="3">
        <f>Q19*$T$24</f>
        <v>401731.79976872407</v>
      </c>
      <c r="AB19" s="3">
        <f t="shared" si="7"/>
        <v>1821852314.5477204</v>
      </c>
      <c r="AC19" s="3">
        <f t="shared" si="4"/>
        <v>147277724139.32748</v>
      </c>
    </row>
    <row r="20" spans="1:29" x14ac:dyDescent="0.3">
      <c r="A20" s="12">
        <v>44273</v>
      </c>
      <c r="C20" s="3">
        <v>39687</v>
      </c>
      <c r="D20" s="3">
        <v>20356</v>
      </c>
      <c r="E20" s="3">
        <v>156</v>
      </c>
      <c r="G20" s="3">
        <f t="shared" si="5"/>
        <v>83882</v>
      </c>
      <c r="I20" s="3">
        <f t="shared" si="6"/>
        <v>2212</v>
      </c>
      <c r="J20" s="3">
        <f t="shared" si="0"/>
        <v>20512</v>
      </c>
      <c r="L20" s="4">
        <f>G20/$T$24</f>
        <v>5.5921333333333329E-4</v>
      </c>
      <c r="M20" s="4">
        <f>J20/$T$24</f>
        <v>1.3674666666666668E-4</v>
      </c>
      <c r="N20" s="3">
        <f>WEEKDAY(A20)</f>
        <v>5</v>
      </c>
      <c r="O20" s="3">
        <f>O19-($T$3*O19*P19)*$T$23</f>
        <v>0.99710891751716413</v>
      </c>
      <c r="P20" s="3">
        <f>P19+($S$5*O19*P19-($T$3*P19))*$T$23</f>
        <v>1.1553222395002631E-4</v>
      </c>
      <c r="Q20" s="3">
        <f t="shared" si="1"/>
        <v>2.7755502588858454E-3</v>
      </c>
      <c r="S20" s="4">
        <v>7.7372943274345352E-2</v>
      </c>
      <c r="V20" s="4">
        <f t="shared" si="2"/>
        <v>1.9685292682360205E-7</v>
      </c>
      <c r="W20" s="4">
        <f t="shared" si="3"/>
        <v>6.9632843983088403E-6</v>
      </c>
      <c r="Y20" s="3">
        <f>P20*$T$24</f>
        <v>17329.833592503946</v>
      </c>
      <c r="Z20" s="3">
        <f>Q20*$T$24</f>
        <v>416332.53883287683</v>
      </c>
      <c r="AB20" s="3">
        <f t="shared" si="7"/>
        <v>4429190853.5310469</v>
      </c>
      <c r="AC20" s="3">
        <f t="shared" si="4"/>
        <v>156673898961.94894</v>
      </c>
    </row>
    <row r="21" spans="1:29" x14ac:dyDescent="0.3">
      <c r="A21" s="12">
        <v>44274</v>
      </c>
      <c r="C21" s="3">
        <v>40906</v>
      </c>
      <c r="D21" s="3">
        <v>23623</v>
      </c>
      <c r="E21" s="3">
        <v>188</v>
      </c>
      <c r="G21" s="3">
        <f t="shared" si="5"/>
        <v>103057</v>
      </c>
      <c r="I21" s="3">
        <f t="shared" si="6"/>
        <v>2400</v>
      </c>
      <c r="J21" s="3">
        <f t="shared" si="0"/>
        <v>23811</v>
      </c>
      <c r="L21" s="4">
        <f>G21/$T$24</f>
        <v>6.8704666666666672E-4</v>
      </c>
      <c r="M21" s="4">
        <f>J21/$T$24</f>
        <v>1.5873999999999999E-4</v>
      </c>
      <c r="N21" s="3">
        <f>WEEKDAY(A21)</f>
        <v>6</v>
      </c>
      <c r="O21" s="3">
        <f>O20-($T$3*O20*P20)*$T$23</f>
        <v>0.99706629417918247</v>
      </c>
      <c r="P21" s="3">
        <f>P20+($S$5*O20*P20-($T$3*P20))*$T$23</f>
        <v>8.5837110443864488E-5</v>
      </c>
      <c r="Q21" s="3">
        <f t="shared" si="1"/>
        <v>2.8478687103736691E-3</v>
      </c>
      <c r="V21" s="4">
        <f t="shared" si="2"/>
        <v>3.6145293049361876E-7</v>
      </c>
      <c r="W21" s="4">
        <f t="shared" si="3"/>
        <v>7.2314132209559521E-6</v>
      </c>
      <c r="Y21" s="3">
        <f>P21*$T$24</f>
        <v>12875.566566579673</v>
      </c>
      <c r="Z21" s="3">
        <f>Q21*$T$24</f>
        <v>427180.30655605037</v>
      </c>
      <c r="AB21" s="3">
        <f t="shared" si="7"/>
        <v>8132690936.1064224</v>
      </c>
      <c r="AC21" s="3">
        <f t="shared" si="4"/>
        <v>162706797471.50894</v>
      </c>
    </row>
    <row r="22" spans="1:29" x14ac:dyDescent="0.3">
      <c r="A22" s="12">
        <v>44275</v>
      </c>
      <c r="C22" s="3">
        <v>43815</v>
      </c>
      <c r="D22" s="3">
        <v>22971</v>
      </c>
      <c r="E22" s="3">
        <v>196</v>
      </c>
      <c r="G22" s="3">
        <f t="shared" si="5"/>
        <v>120152</v>
      </c>
      <c r="I22" s="3">
        <f t="shared" si="6"/>
        <v>2596</v>
      </c>
      <c r="J22" s="3">
        <f t="shared" si="0"/>
        <v>23167</v>
      </c>
      <c r="L22" s="4">
        <f>G22/$T$24</f>
        <v>8.0101333333333332E-4</v>
      </c>
      <c r="M22" s="4">
        <f>J22/$T$24</f>
        <v>1.5444666666666667E-4</v>
      </c>
      <c r="N22" s="3">
        <f>WEEKDAY(A22)</f>
        <v>7</v>
      </c>
      <c r="O22" s="3">
        <f>O21-($T$3*O21*P21)*$T$23</f>
        <v>0.99703462762202555</v>
      </c>
      <c r="P22" s="3">
        <f>P21+($S$5*O21*P21-($T$3*P21))*$T$23</f>
        <v>6.377408299433565E-5</v>
      </c>
      <c r="Q22" s="3">
        <f t="shared" si="1"/>
        <v>2.9015982949801154E-3</v>
      </c>
      <c r="V22" s="4">
        <f t="shared" si="2"/>
        <v>5.4352171224040728E-7</v>
      </c>
      <c r="W22" s="4">
        <f t="shared" si="3"/>
        <v>7.5468420689452329E-6</v>
      </c>
      <c r="Y22" s="3">
        <f>P22*$T$24</f>
        <v>9566.1124491503469</v>
      </c>
      <c r="Z22" s="3">
        <f>Q22*$T$24</f>
        <v>435239.74424701731</v>
      </c>
      <c r="AB22" s="3">
        <f t="shared" si="7"/>
        <v>12229238525.409164</v>
      </c>
      <c r="AC22" s="3">
        <f t="shared" si="4"/>
        <v>169803946551.26773</v>
      </c>
    </row>
    <row r="23" spans="1:29" x14ac:dyDescent="0.3">
      <c r="A23" s="12">
        <v>44276</v>
      </c>
      <c r="C23" s="3">
        <v>47009</v>
      </c>
      <c r="D23" s="3">
        <v>21205</v>
      </c>
      <c r="E23" s="3">
        <v>213</v>
      </c>
      <c r="G23" s="3">
        <f t="shared" si="5"/>
        <v>140800</v>
      </c>
      <c r="I23" s="3">
        <f t="shared" si="6"/>
        <v>2809</v>
      </c>
      <c r="J23" s="3">
        <f t="shared" si="0"/>
        <v>21418</v>
      </c>
      <c r="L23" s="4">
        <f>G23/$T$24</f>
        <v>9.3866666666666664E-4</v>
      </c>
      <c r="M23" s="4">
        <f>J23/$T$24</f>
        <v>1.4278666666666667E-4</v>
      </c>
      <c r="N23" s="3">
        <f>WEEKDAY(A23)</f>
        <v>1</v>
      </c>
      <c r="O23" s="3">
        <f>O22-($T$3*O22*P22)*$T$23</f>
        <v>0.99701110118346215</v>
      </c>
      <c r="P23" s="3">
        <f>P22+($S$6*O22*P22-($T$3*P22))*$T$23</f>
        <v>8.2143751885959231E-5</v>
      </c>
      <c r="Q23" s="3">
        <f t="shared" si="1"/>
        <v>2.9067550646518958E-3</v>
      </c>
      <c r="S23" s="3" t="s">
        <v>22</v>
      </c>
      <c r="T23" s="9">
        <v>1</v>
      </c>
      <c r="V23" s="4">
        <f t="shared" si="2"/>
        <v>7.3363150354443899E-7</v>
      </c>
      <c r="W23" s="4">
        <f t="shared" si="3"/>
        <v>7.6395213050610346E-6</v>
      </c>
      <c r="Y23" s="3">
        <f>P23*$T$24</f>
        <v>12321.562782893885</v>
      </c>
      <c r="Z23" s="3">
        <f>Q23*$T$24</f>
        <v>436013.25969778438</v>
      </c>
      <c r="AB23" s="3">
        <f t="shared" si="7"/>
        <v>16506708829.749876</v>
      </c>
      <c r="AC23" s="3">
        <f t="shared" si="4"/>
        <v>171889229363.87326</v>
      </c>
    </row>
    <row r="24" spans="1:29" x14ac:dyDescent="0.3">
      <c r="A24" s="12">
        <v>44277</v>
      </c>
      <c r="C24" s="3">
        <v>40636</v>
      </c>
      <c r="D24" s="3">
        <v>29779</v>
      </c>
      <c r="E24" s="3">
        <v>197</v>
      </c>
      <c r="G24" s="3">
        <f t="shared" si="5"/>
        <v>166391</v>
      </c>
      <c r="I24" s="3">
        <f t="shared" si="6"/>
        <v>3006</v>
      </c>
      <c r="J24" s="3">
        <f t="shared" si="0"/>
        <v>29976</v>
      </c>
      <c r="L24" s="4">
        <f>G24/$T$24</f>
        <v>1.1092733333333334E-3</v>
      </c>
      <c r="M24" s="4">
        <f>J24/$T$24</f>
        <v>1.9984000000000001E-4</v>
      </c>
      <c r="N24" s="3">
        <f>WEEKDAY(A24)</f>
        <v>2</v>
      </c>
      <c r="O24" s="3">
        <f>O23-($T$3*O23*P23)*$T$23</f>
        <v>0.99698079883742863</v>
      </c>
      <c r="P24" s="3">
        <f>P23+($S$6*O23*P23-($T$3*P23))*$T$23</f>
        <v>1.0580339715344078E-4</v>
      </c>
      <c r="Q24" s="3">
        <f t="shared" si="1"/>
        <v>2.9133977654179316E-3</v>
      </c>
      <c r="S24" s="10" t="s">
        <v>14</v>
      </c>
      <c r="T24" s="9">
        <v>150000000</v>
      </c>
      <c r="V24" s="4">
        <f t="shared" si="2"/>
        <v>1.0069519128168778E-6</v>
      </c>
      <c r="W24" s="4">
        <f t="shared" si="3"/>
        <v>7.3633957462599571E-6</v>
      </c>
      <c r="Y24" s="3">
        <f>P24*$T$24</f>
        <v>15870.509573016117</v>
      </c>
      <c r="Z24" s="3">
        <f>Q24*$T$24</f>
        <v>437009.66481268976</v>
      </c>
      <c r="AB24" s="3">
        <f t="shared" si="7"/>
        <v>22656418038.379749</v>
      </c>
      <c r="AC24" s="3">
        <f t="shared" si="4"/>
        <v>165676404290.84909</v>
      </c>
    </row>
    <row r="25" spans="1:29" x14ac:dyDescent="0.3">
      <c r="A25" s="12">
        <v>44278</v>
      </c>
      <c r="C25" s="3">
        <v>47239</v>
      </c>
      <c r="D25" s="3">
        <v>23913</v>
      </c>
      <c r="E25" s="3">
        <v>277</v>
      </c>
      <c r="G25" s="3">
        <f t="shared" si="5"/>
        <v>177051</v>
      </c>
      <c r="I25" s="3">
        <f t="shared" si="6"/>
        <v>3283</v>
      </c>
      <c r="J25" s="3">
        <f t="shared" si="0"/>
        <v>24190</v>
      </c>
      <c r="L25" s="4">
        <f>G25/$T$24</f>
        <v>1.18034E-3</v>
      </c>
      <c r="M25" s="4">
        <f>J25/$T$24</f>
        <v>1.6126666666666667E-4</v>
      </c>
      <c r="N25" s="3">
        <f>WEEKDAY(A25)</f>
        <v>3</v>
      </c>
      <c r="O25" s="3">
        <f>O24-($T$3*O24*P24)*$T$23</f>
        <v>0.99694176977392557</v>
      </c>
      <c r="P25" s="3">
        <f>P24+($S$6*O24*P24-($T$3*P24))*$T$23</f>
        <v>1.3627555077974342E-4</v>
      </c>
      <c r="Q25" s="3">
        <f t="shared" si="1"/>
        <v>2.9219546752946887E-3</v>
      </c>
      <c r="V25" s="4">
        <f t="shared" si="2"/>
        <v>1.0900705741255978E-6</v>
      </c>
      <c r="W25" s="4">
        <f t="shared" si="3"/>
        <v>7.6213982809825549E-6</v>
      </c>
      <c r="Y25" s="3">
        <f>P25*$T$24</f>
        <v>20441.332616961514</v>
      </c>
      <c r="Z25" s="3">
        <f>Q25*$T$24</f>
        <v>438293.20129420329</v>
      </c>
      <c r="AB25" s="3">
        <f t="shared" si="7"/>
        <v>24526587917.825951</v>
      </c>
      <c r="AC25" s="3">
        <f t="shared" si="4"/>
        <v>171481461322.10745</v>
      </c>
    </row>
    <row r="26" spans="1:29" x14ac:dyDescent="0.3">
      <c r="A26" s="12">
        <v>44279</v>
      </c>
      <c r="C26" s="3">
        <v>53419</v>
      </c>
      <c r="D26" s="3">
        <v>26575</v>
      </c>
      <c r="E26" s="3">
        <v>249</v>
      </c>
      <c r="G26" s="3">
        <f t="shared" si="5"/>
        <v>200100</v>
      </c>
      <c r="I26" s="3">
        <f t="shared" si="6"/>
        <v>3532</v>
      </c>
      <c r="J26" s="3">
        <f t="shared" si="0"/>
        <v>26824</v>
      </c>
      <c r="L26" s="4">
        <f>G26/$T$24</f>
        <v>1.3339999999999999E-3</v>
      </c>
      <c r="M26" s="4">
        <f>J26/$T$24</f>
        <v>1.7882666666666668E-4</v>
      </c>
      <c r="N26" s="3">
        <f>WEEKDAY(A26)</f>
        <v>4</v>
      </c>
      <c r="O26" s="3">
        <f>O25-($T$3*O25*P25)*$T$23</f>
        <v>0.99689150202208021</v>
      </c>
      <c r="P26" s="3">
        <f>P25+($S$6*O25*P25-($T$3*P25))*$T$23</f>
        <v>1.7552039758027911E-4</v>
      </c>
      <c r="Q26" s="3">
        <f t="shared" si="1"/>
        <v>2.9329775803395093E-3</v>
      </c>
      <c r="V26" s="4">
        <f t="shared" si="2"/>
        <v>1.3420749892225546E-6</v>
      </c>
      <c r="W26" s="4">
        <f t="shared" si="3"/>
        <v>7.5853472552849538E-6</v>
      </c>
      <c r="Y26" s="3">
        <f>P26*$T$24</f>
        <v>26328.059637041868</v>
      </c>
      <c r="Z26" s="3">
        <f>Q26*$T$24</f>
        <v>439946.63705092639</v>
      </c>
      <c r="AB26" s="3">
        <f t="shared" si="7"/>
        <v>30196687257.507473</v>
      </c>
      <c r="AC26" s="3">
        <f t="shared" si="4"/>
        <v>170670313243.91147</v>
      </c>
    </row>
    <row r="27" spans="1:29" x14ac:dyDescent="0.3">
      <c r="A27" s="12">
        <v>44280</v>
      </c>
      <c r="C27" s="3">
        <v>59083</v>
      </c>
      <c r="D27" s="3">
        <v>32917</v>
      </c>
      <c r="E27" s="3">
        <v>257</v>
      </c>
      <c r="G27" s="3">
        <f t="shared" si="5"/>
        <v>226695</v>
      </c>
      <c r="I27" s="3">
        <f t="shared" si="6"/>
        <v>3789</v>
      </c>
      <c r="J27" s="3">
        <f t="shared" si="0"/>
        <v>33174</v>
      </c>
      <c r="L27" s="4">
        <f>G27/$T$24</f>
        <v>1.5112999999999999E-3</v>
      </c>
      <c r="M27" s="4">
        <f>J27/$T$24</f>
        <v>2.2116E-4</v>
      </c>
      <c r="N27" s="3">
        <f>WEEKDAY(A27)</f>
        <v>5</v>
      </c>
      <c r="O27" s="3">
        <f>O26-($T$3*O26*P26)*$T$23</f>
        <v>0.99682676134875181</v>
      </c>
      <c r="P27" s="3">
        <f>P26+($S$6*O26*P26-($T$3*P26))*$T$23</f>
        <v>2.2606121370992514E-4</v>
      </c>
      <c r="Q27" s="3">
        <f t="shared" si="1"/>
        <v>2.9471774375382639E-3</v>
      </c>
      <c r="V27" s="4">
        <f t="shared" si="2"/>
        <v>1.6518387377843847E-6</v>
      </c>
      <c r="W27" s="4">
        <f t="shared" si="3"/>
        <v>7.4311710697626813E-6</v>
      </c>
      <c r="Y27" s="3">
        <f>P27*$T$24</f>
        <v>33909.182056488768</v>
      </c>
      <c r="Z27" s="3">
        <f>Q27*$T$24</f>
        <v>442076.6156307396</v>
      </c>
      <c r="AB27" s="3">
        <f t="shared" si="7"/>
        <v>37166371600.148659</v>
      </c>
      <c r="AC27" s="3">
        <f t="shared" si="4"/>
        <v>167201349069.66037</v>
      </c>
    </row>
    <row r="28" spans="1:29" x14ac:dyDescent="0.3">
      <c r="A28" s="12">
        <v>44281</v>
      </c>
      <c r="C28" s="3">
        <v>62276</v>
      </c>
      <c r="D28" s="3">
        <v>30341</v>
      </c>
      <c r="E28" s="3">
        <v>292</v>
      </c>
      <c r="G28" s="3">
        <f t="shared" si="5"/>
        <v>252604</v>
      </c>
      <c r="I28" s="3">
        <f t="shared" si="6"/>
        <v>4081</v>
      </c>
      <c r="J28" s="3">
        <f t="shared" si="0"/>
        <v>30633</v>
      </c>
      <c r="L28" s="4">
        <f>G28/$T$24</f>
        <v>1.6840266666666667E-3</v>
      </c>
      <c r="M28" s="4">
        <f>J28/$T$24</f>
        <v>2.0421999999999999E-4</v>
      </c>
      <c r="N28" s="3">
        <f>WEEKDAY(A28)</f>
        <v>6</v>
      </c>
      <c r="O28" s="3">
        <f>O27-($T$3*O27*P27)*$T$23</f>
        <v>0.99674338411776608</v>
      </c>
      <c r="P28" s="3">
        <f>P27+($S$6*O27*P27-($T$3*P27))*$T$23</f>
        <v>2.9114551720641445E-4</v>
      </c>
      <c r="Q28" s="3">
        <f t="shared" si="1"/>
        <v>2.9654703650275008E-3</v>
      </c>
      <c r="V28" s="4">
        <f t="shared" si="2"/>
        <v>1.9401178965217134E-6</v>
      </c>
      <c r="W28" s="4">
        <f t="shared" si="3"/>
        <v>7.6245035783645059E-6</v>
      </c>
      <c r="Y28" s="3">
        <f>P28*$T$24</f>
        <v>43671.82758096217</v>
      </c>
      <c r="Z28" s="3">
        <f>Q28*$T$24</f>
        <v>444820.55475412513</v>
      </c>
      <c r="AB28" s="3">
        <f t="shared" si="7"/>
        <v>43652652671.738556</v>
      </c>
      <c r="AC28" s="3">
        <f t="shared" si="4"/>
        <v>171551330513.20142</v>
      </c>
    </row>
    <row r="29" spans="1:29" x14ac:dyDescent="0.3">
      <c r="A29" s="12">
        <v>44282</v>
      </c>
      <c r="C29" s="3">
        <v>62632</v>
      </c>
      <c r="D29" s="3">
        <v>28728</v>
      </c>
      <c r="E29" s="3">
        <v>311</v>
      </c>
      <c r="G29" s="3">
        <f t="shared" si="5"/>
        <v>284247</v>
      </c>
      <c r="I29" s="3">
        <f t="shared" si="6"/>
        <v>4392</v>
      </c>
      <c r="J29" s="3">
        <f t="shared" si="0"/>
        <v>29039</v>
      </c>
      <c r="L29" s="4">
        <f>G29/$T$24</f>
        <v>1.8949800000000001E-3</v>
      </c>
      <c r="M29" s="4">
        <f>J29/$T$24</f>
        <v>1.9359333333333334E-4</v>
      </c>
      <c r="N29" s="3">
        <f>WEEKDAY(A29)</f>
        <v>7</v>
      </c>
      <c r="O29" s="3">
        <f>O28-($T$3*O28*P28)*$T$23</f>
        <v>0.9966360110915724</v>
      </c>
      <c r="P29" s="3">
        <f>P28+($S$6*O28*P28-($T$3*P28))*$T$23</f>
        <v>3.7495193878012676E-4</v>
      </c>
      <c r="Q29" s="3">
        <f t="shared" si="1"/>
        <v>2.9890369696474687E-3</v>
      </c>
      <c r="V29" s="4">
        <f t="shared" si="2"/>
        <v>2.3104853068958475E-6</v>
      </c>
      <c r="W29" s="4">
        <f t="shared" si="3"/>
        <v>7.8145051238091964E-6</v>
      </c>
      <c r="Y29" s="3">
        <f>P29*$T$24</f>
        <v>56242.790817019013</v>
      </c>
      <c r="Z29" s="3">
        <f>Q29*$T$24</f>
        <v>448355.54544712033</v>
      </c>
      <c r="AB29" s="3">
        <f t="shared" si="7"/>
        <v>51985919405.156555</v>
      </c>
      <c r="AC29" s="3">
        <f t="shared" si="4"/>
        <v>175826365285.70694</v>
      </c>
    </row>
    <row r="30" spans="1:29" x14ac:dyDescent="0.3">
      <c r="A30" s="12">
        <v>44283</v>
      </c>
      <c r="C30" s="3">
        <v>68206</v>
      </c>
      <c r="D30" s="3">
        <v>32269</v>
      </c>
      <c r="E30" s="3">
        <v>295</v>
      </c>
      <c r="G30" s="3">
        <f t="shared" si="5"/>
        <v>317840</v>
      </c>
      <c r="I30" s="3">
        <f t="shared" si="6"/>
        <v>4687</v>
      </c>
      <c r="J30" s="3">
        <f t="shared" si="0"/>
        <v>32564</v>
      </c>
      <c r="L30" s="4">
        <f>G30/$T$24</f>
        <v>2.1189333333333335E-3</v>
      </c>
      <c r="M30" s="4">
        <f>J30/$T$24</f>
        <v>2.1709333333333334E-4</v>
      </c>
      <c r="N30" s="3">
        <f>WEEKDAY(A30)</f>
        <v>1</v>
      </c>
      <c r="O30" s="3">
        <f>O29-($T$3*O29*P29)*$T$23</f>
        <v>0.99649774556786419</v>
      </c>
      <c r="P30" s="3">
        <f>P29+($S$7*O29*P29-($T$3*P29))*$T$23</f>
        <v>2.7215599959982419E-4</v>
      </c>
      <c r="Q30" s="3">
        <f t="shared" si="1"/>
        <v>3.2300984325359852E-3</v>
      </c>
      <c r="V30" s="4">
        <f t="shared" si="2"/>
        <v>3.4105865203918495E-6</v>
      </c>
      <c r="W30" s="4">
        <f t="shared" si="3"/>
        <v>9.0781997278211808E-6</v>
      </c>
      <c r="Y30" s="3">
        <f>P30*$T$24</f>
        <v>40823.399939973628</v>
      </c>
      <c r="Z30" s="3">
        <f>Q30*$T$24</f>
        <v>484514.76488039776</v>
      </c>
      <c r="AB30" s="3">
        <f t="shared" si="7"/>
        <v>76738196708.81662</v>
      </c>
      <c r="AC30" s="3">
        <f t="shared" si="4"/>
        <v>204259493875.97659</v>
      </c>
    </row>
    <row r="31" spans="1:29" x14ac:dyDescent="0.3">
      <c r="A31" s="12">
        <v>44284</v>
      </c>
      <c r="C31" s="3">
        <v>56152</v>
      </c>
      <c r="D31" s="3">
        <v>36989</v>
      </c>
      <c r="E31" s="3">
        <v>266</v>
      </c>
      <c r="G31" s="3">
        <f t="shared" si="5"/>
        <v>353482</v>
      </c>
      <c r="I31" s="3">
        <f t="shared" si="6"/>
        <v>4953</v>
      </c>
      <c r="J31" s="3">
        <f t="shared" si="0"/>
        <v>37255</v>
      </c>
      <c r="L31" s="4">
        <f>G31/$T$24</f>
        <v>2.3565466666666665E-3</v>
      </c>
      <c r="M31" s="4">
        <f>J31/$T$24</f>
        <v>2.4836666666666667E-4</v>
      </c>
      <c r="N31" s="3">
        <f>WEEKDAY(A31)</f>
        <v>2</v>
      </c>
      <c r="O31" s="3">
        <f>O30-($T$3*O30*P30)*$T$23</f>
        <v>0.99639740051704795</v>
      </c>
      <c r="P31" s="3">
        <f>P30+($S$7*O30*P30-($T$3*P30))*$T$23</f>
        <v>1.9753873395106074E-4</v>
      </c>
      <c r="Q31" s="3">
        <f t="shared" si="1"/>
        <v>3.4050607490009907E-3</v>
      </c>
      <c r="V31" s="4">
        <f t="shared" si="2"/>
        <v>4.6613152535289135E-6</v>
      </c>
      <c r="W31" s="4">
        <f t="shared" si="3"/>
        <v>9.9647175294445399E-6</v>
      </c>
      <c r="Y31" s="3">
        <f>P31*$T$24</f>
        <v>29630.810092659111</v>
      </c>
      <c r="Z31" s="3">
        <f>Q31*$T$24</f>
        <v>510759.11235014861</v>
      </c>
      <c r="AB31" s="3">
        <f t="shared" si="7"/>
        <v>104879593204.40059</v>
      </c>
      <c r="AC31" s="3">
        <f t="shared" si="4"/>
        <v>224206144412.50217</v>
      </c>
    </row>
    <row r="32" spans="1:29" x14ac:dyDescent="0.3">
      <c r="A32" s="12">
        <v>44285</v>
      </c>
      <c r="C32" s="3">
        <v>53237</v>
      </c>
      <c r="D32" s="3">
        <v>41242</v>
      </c>
      <c r="E32" s="3">
        <v>355</v>
      </c>
      <c r="G32" s="3">
        <f t="shared" si="5"/>
        <v>372379</v>
      </c>
      <c r="I32" s="3">
        <f t="shared" si="6"/>
        <v>5308</v>
      </c>
      <c r="J32" s="3">
        <f t="shared" si="0"/>
        <v>41597</v>
      </c>
      <c r="L32" s="4">
        <f>G32/$T$24</f>
        <v>2.4825266666666668E-3</v>
      </c>
      <c r="M32" s="4">
        <f>J32/$T$24</f>
        <v>2.7731333333333333E-4</v>
      </c>
      <c r="N32" s="3">
        <f>WEEKDAY(A32)</f>
        <v>3</v>
      </c>
      <c r="O32" s="3">
        <f>O31-($T$3*O31*P31)*$T$23</f>
        <v>0.99632457449707412</v>
      </c>
      <c r="P32" s="3">
        <f>P31+($S$7*O31*P31-($T$3*P31))*$T$23</f>
        <v>1.4337744780122756E-4</v>
      </c>
      <c r="Q32" s="3">
        <f t="shared" si="1"/>
        <v>3.5320480551246499E-3</v>
      </c>
      <c r="V32" s="4">
        <f t="shared" si="2"/>
        <v>5.4716190681187942E-6</v>
      </c>
      <c r="W32" s="4">
        <f t="shared" si="3"/>
        <v>1.0593298109233998E-5</v>
      </c>
      <c r="Y32" s="3">
        <f>P32*$T$24</f>
        <v>21506.617170184134</v>
      </c>
      <c r="Z32" s="3">
        <f>Q32*$T$24</f>
        <v>529807.20826869749</v>
      </c>
      <c r="AB32" s="3">
        <f t="shared" si="7"/>
        <v>123111429032.67285</v>
      </c>
      <c r="AC32" s="3">
        <f t="shared" si="4"/>
        <v>238349207457.76498</v>
      </c>
    </row>
    <row r="33" spans="1:29" x14ac:dyDescent="0.3">
      <c r="A33" s="12">
        <v>44286</v>
      </c>
      <c r="C33" s="3">
        <v>72113</v>
      </c>
      <c r="D33" s="3">
        <v>40423</v>
      </c>
      <c r="E33" s="3">
        <v>458</v>
      </c>
      <c r="G33" s="3">
        <f t="shared" si="5"/>
        <v>384019</v>
      </c>
      <c r="I33" s="3">
        <f t="shared" si="6"/>
        <v>5766</v>
      </c>
      <c r="J33" s="3">
        <f t="shared" si="0"/>
        <v>40881</v>
      </c>
      <c r="L33" s="4">
        <f>G33/$T$24</f>
        <v>2.5601266666666666E-3</v>
      </c>
      <c r="M33" s="4">
        <f>J33/$T$24</f>
        <v>2.7253999999999999E-4</v>
      </c>
      <c r="N33" s="3">
        <f>WEEKDAY(A33)</f>
        <v>4</v>
      </c>
      <c r="O33" s="3">
        <f>O32-($T$3*O32*P32)*$T$23</f>
        <v>0.99627171982144513</v>
      </c>
      <c r="P33" s="3">
        <f>P32+($S$7*O32*P32-($T$3*P32))*$T$23</f>
        <v>1.0406513078721144E-4</v>
      </c>
      <c r="Q33" s="3">
        <f t="shared" si="1"/>
        <v>3.6242150477676545E-3</v>
      </c>
      <c r="V33" s="4">
        <f t="shared" si="2"/>
        <v>6.0322382680265485E-6</v>
      </c>
      <c r="W33" s="4">
        <f t="shared" si="3"/>
        <v>1.123372562582831E-5</v>
      </c>
      <c r="Y33" s="3">
        <f>P33*$T$24</f>
        <v>15609.769618081717</v>
      </c>
      <c r="Z33" s="3">
        <f>Q33*$T$24</f>
        <v>543632.25716514816</v>
      </c>
      <c r="AB33" s="3">
        <f t="shared" si="7"/>
        <v>135725361030.59732</v>
      </c>
      <c r="AC33" s="3">
        <f t="shared" si="4"/>
        <v>252758826581.13693</v>
      </c>
    </row>
    <row r="34" spans="1:29" x14ac:dyDescent="0.3">
      <c r="A34" s="12">
        <v>44287</v>
      </c>
      <c r="C34" s="3">
        <v>81398</v>
      </c>
      <c r="D34" s="3">
        <v>50384</v>
      </c>
      <c r="E34" s="3">
        <v>468</v>
      </c>
      <c r="G34" s="3">
        <f t="shared" si="5"/>
        <v>415251</v>
      </c>
      <c r="I34" s="3">
        <f t="shared" si="6"/>
        <v>6234</v>
      </c>
      <c r="J34" s="3">
        <f t="shared" si="0"/>
        <v>50852</v>
      </c>
      <c r="L34" s="4">
        <f>G34/$T$24</f>
        <v>2.7683400000000002E-3</v>
      </c>
      <c r="M34" s="4">
        <f>J34/$T$24</f>
        <v>3.3901333333333331E-4</v>
      </c>
      <c r="N34" s="3">
        <f>WEEKDAY(A34)</f>
        <v>5</v>
      </c>
      <c r="O34" s="3">
        <f>O33-($T$3*O33*P33)*$T$23</f>
        <v>0.99623335927712064</v>
      </c>
      <c r="P34" s="3">
        <f>P33+($S$7*O33*P33-($T$3*P33))*$T$23</f>
        <v>7.5531234327417786E-5</v>
      </c>
      <c r="Q34" s="3">
        <f t="shared" si="1"/>
        <v>3.6911094885519373E-3</v>
      </c>
      <c r="V34" s="4">
        <f t="shared" si="2"/>
        <v>7.2512190484830965E-6</v>
      </c>
      <c r="W34" s="4">
        <f t="shared" si="3"/>
        <v>1.1236548633831349E-5</v>
      </c>
      <c r="Y34" s="3">
        <f>P34*$T$24</f>
        <v>11329.685149112667</v>
      </c>
      <c r="Z34" s="3">
        <f>Q34*$T$24</f>
        <v>553666.42328279058</v>
      </c>
      <c r="AB34" s="3">
        <f t="shared" si="7"/>
        <v>163152428590.86966</v>
      </c>
      <c r="AC34" s="3">
        <f t="shared" si="4"/>
        <v>252822344261.20529</v>
      </c>
    </row>
    <row r="35" spans="1:29" x14ac:dyDescent="0.3">
      <c r="A35" s="12">
        <v>44288</v>
      </c>
      <c r="C35" s="3">
        <v>89023</v>
      </c>
      <c r="D35" s="3">
        <v>44179</v>
      </c>
      <c r="E35" s="3">
        <v>713</v>
      </c>
      <c r="G35" s="3">
        <f t="shared" si="5"/>
        <v>445797</v>
      </c>
      <c r="I35" s="3">
        <f t="shared" si="6"/>
        <v>6947</v>
      </c>
      <c r="J35" s="3">
        <f t="shared" si="0"/>
        <v>44892</v>
      </c>
      <c r="L35" s="4">
        <f>G35/$T$24</f>
        <v>2.9719799999999999E-3</v>
      </c>
      <c r="M35" s="4">
        <f>J35/$T$24</f>
        <v>2.9928000000000002E-4</v>
      </c>
      <c r="N35" s="3">
        <f>WEEKDAY(A35)</f>
        <v>6</v>
      </c>
      <c r="O35" s="3">
        <f>O34-($T$3*O34*P34)*$T$23</f>
        <v>0.99620551798505808</v>
      </c>
      <c r="P35" s="3">
        <f>P34+($S$7*O34*P34-($T$3*P34))*$T$23</f>
        <v>5.4820844599026683E-5</v>
      </c>
      <c r="Q35" s="3">
        <f t="shared" si="1"/>
        <v>3.7396611703428978E-3</v>
      </c>
      <c r="V35" s="4">
        <f t="shared" si="2"/>
        <v>8.5098175379397193E-6</v>
      </c>
      <c r="W35" s="4">
        <f t="shared" si="3"/>
        <v>1.1836222597249969E-5</v>
      </c>
      <c r="Y35" s="3">
        <f>P35*$T$24</f>
        <v>8223.1266898540016</v>
      </c>
      <c r="Z35" s="3">
        <f>Q35*$T$24</f>
        <v>560949.17555143463</v>
      </c>
      <c r="AB35" s="3">
        <f t="shared" si="7"/>
        <v>191470894603.64368</v>
      </c>
      <c r="AC35" s="3">
        <f t="shared" si="4"/>
        <v>266315008438.12421</v>
      </c>
    </row>
    <row r="36" spans="1:29" x14ac:dyDescent="0.3">
      <c r="A36" s="12">
        <v>44289</v>
      </c>
      <c r="C36" s="3">
        <v>92994</v>
      </c>
      <c r="D36" s="3">
        <v>60059</v>
      </c>
      <c r="E36" s="3">
        <v>514</v>
      </c>
      <c r="G36" s="3">
        <f t="shared" si="5"/>
        <v>489928</v>
      </c>
      <c r="I36" s="3">
        <f t="shared" si="6"/>
        <v>7461</v>
      </c>
      <c r="J36" s="3">
        <f t="shared" si="0"/>
        <v>60573</v>
      </c>
      <c r="L36" s="4">
        <f>G36/$T$24</f>
        <v>3.2661866666666667E-3</v>
      </c>
      <c r="M36" s="4">
        <f>J36/$T$24</f>
        <v>4.0381999999999999E-4</v>
      </c>
      <c r="N36" s="3">
        <f>WEEKDAY(A36)</f>
        <v>7</v>
      </c>
      <c r="O36" s="3">
        <f>O35-($T$3*O35*P35)*$T$23</f>
        <v>0.99618531123873877</v>
      </c>
      <c r="P36" s="3">
        <f>P35+($S$7*O35*P35-($T$3*P35))*$T$23</f>
        <v>3.9789021629457131E-5</v>
      </c>
      <c r="Q36" s="3">
        <f t="shared" si="1"/>
        <v>3.7748997396317742E-3</v>
      </c>
      <c r="V36" s="4">
        <f t="shared" si="2"/>
        <v>1.0409641763901652E-5</v>
      </c>
      <c r="W36" s="4">
        <f t="shared" si="3"/>
        <v>1.1364178610955831E-5</v>
      </c>
      <c r="Y36" s="3">
        <f>P36*$T$24</f>
        <v>5968.3532444185694</v>
      </c>
      <c r="Z36" s="3">
        <f>Q36*$T$24</f>
        <v>566234.96094476618</v>
      </c>
      <c r="AB36" s="3">
        <f t="shared" si="7"/>
        <v>234216939687.78717</v>
      </c>
      <c r="AC36" s="3">
        <f t="shared" si="4"/>
        <v>255694018746.50623</v>
      </c>
    </row>
    <row r="37" spans="1:29" x14ac:dyDescent="0.3">
      <c r="A37" s="12">
        <v>44290</v>
      </c>
      <c r="C37" s="3">
        <v>103794</v>
      </c>
      <c r="D37" s="3">
        <v>52840</v>
      </c>
      <c r="E37" s="3">
        <v>477</v>
      </c>
      <c r="G37" s="3">
        <f t="shared" si="5"/>
        <v>522349</v>
      </c>
      <c r="I37" s="3">
        <f t="shared" si="6"/>
        <v>7938</v>
      </c>
      <c r="J37" s="3">
        <f t="shared" si="0"/>
        <v>53317</v>
      </c>
      <c r="L37" s="4">
        <f>G37/$T$24</f>
        <v>3.4823266666666667E-3</v>
      </c>
      <c r="M37" s="4">
        <f>J37/$T$24</f>
        <v>3.5544666666666668E-4</v>
      </c>
      <c r="N37" s="3">
        <f>WEEKDAY(A37)</f>
        <v>1</v>
      </c>
      <c r="O37" s="3">
        <f>O36-($T$3*O36*P36)*$T$23</f>
        <v>0.99617064546034728</v>
      </c>
      <c r="P37" s="3">
        <f>P36+($S$8*O36*P36-($T$3*P36))*$T$23</f>
        <v>2.9459549738343064E-5</v>
      </c>
      <c r="Q37" s="3">
        <f t="shared" si="1"/>
        <v>3.7998949899143756E-3</v>
      </c>
      <c r="V37" s="4">
        <f t="shared" si="2"/>
        <v>1.1922291327164915E-5</v>
      </c>
      <c r="W37" s="4">
        <f t="shared" si="3"/>
        <v>1.1864224251523955E-5</v>
      </c>
      <c r="Y37" s="3">
        <f>P37*$T$24</f>
        <v>4418.93246075146</v>
      </c>
      <c r="Z37" s="3">
        <f>Q37*$T$24</f>
        <v>569984.24848715635</v>
      </c>
      <c r="AB37" s="3">
        <f t="shared" si="7"/>
        <v>268251554861.21057</v>
      </c>
      <c r="AC37" s="3">
        <f t="shared" si="4"/>
        <v>266945045659.28897</v>
      </c>
    </row>
    <row r="38" spans="1:29" x14ac:dyDescent="0.3">
      <c r="A38" s="12">
        <v>44291</v>
      </c>
      <c r="C38" s="3">
        <v>96563</v>
      </c>
      <c r="D38" s="3">
        <v>50100</v>
      </c>
      <c r="E38" s="3">
        <v>446</v>
      </c>
      <c r="G38" s="3">
        <f t="shared" si="5"/>
        <v>572826</v>
      </c>
      <c r="I38" s="3">
        <f t="shared" si="6"/>
        <v>8384</v>
      </c>
      <c r="J38" s="3">
        <f t="shared" si="0"/>
        <v>50546</v>
      </c>
      <c r="L38" s="4">
        <f>G38/$T$24</f>
        <v>3.81884E-3</v>
      </c>
      <c r="M38" s="4">
        <f>J38/$T$24</f>
        <v>3.3697333333333333E-4</v>
      </c>
      <c r="N38" s="3">
        <f>WEEKDAY(A38)</f>
        <v>2</v>
      </c>
      <c r="O38" s="3">
        <f>O37-($T$3*O37*P37)*$T$23</f>
        <v>0.99615978716703646</v>
      </c>
      <c r="P38" s="3">
        <f>P37+($S$8*O37*P37-($T$3*P37))*$T$23</f>
        <v>2.1811623664642602E-5</v>
      </c>
      <c r="Q38" s="3">
        <f t="shared" si="1"/>
        <v>3.8184012092988984E-3</v>
      </c>
      <c r="V38" s="4">
        <f t="shared" si="2"/>
        <v>1.4417424490695921E-5</v>
      </c>
      <c r="W38" s="4">
        <f t="shared" si="3"/>
        <v>1.2120340055550107E-5</v>
      </c>
      <c r="Y38" s="3">
        <f>P38*$T$24</f>
        <v>3271.7435496963903</v>
      </c>
      <c r="Z38" s="3">
        <f>Q38*$T$24</f>
        <v>572760.18139483477</v>
      </c>
      <c r="AB38" s="3">
        <f t="shared" si="7"/>
        <v>324392051040.6582</v>
      </c>
      <c r="AC38" s="3">
        <f t="shared" si="4"/>
        <v>272707651249.87738</v>
      </c>
    </row>
    <row r="39" spans="1:29" x14ac:dyDescent="0.3">
      <c r="A39" s="12">
        <v>44292</v>
      </c>
      <c r="C39" s="3">
        <v>115312</v>
      </c>
      <c r="D39" s="3">
        <v>59714</v>
      </c>
      <c r="E39" s="3">
        <v>630</v>
      </c>
      <c r="G39" s="3">
        <f t="shared" si="5"/>
        <v>618843</v>
      </c>
      <c r="I39" s="3">
        <f t="shared" si="6"/>
        <v>9014</v>
      </c>
      <c r="J39" s="3">
        <f t="shared" si="0"/>
        <v>60344</v>
      </c>
      <c r="L39" s="4">
        <f>G39/$T$24</f>
        <v>4.12562E-3</v>
      </c>
      <c r="M39" s="4">
        <f>J39/$T$24</f>
        <v>4.0229333333333334E-4</v>
      </c>
      <c r="N39" s="3">
        <f>WEEKDAY(A39)</f>
        <v>3</v>
      </c>
      <c r="O39" s="3">
        <f>O38-($T$3*O38*P38)*$T$23</f>
        <v>0.99615174785795302</v>
      </c>
      <c r="P39" s="3">
        <f>P38+($S$8*O38*P38-($T$3*P38))*$T$23</f>
        <v>1.6149131875177357E-5</v>
      </c>
      <c r="Q39" s="3">
        <f t="shared" si="1"/>
        <v>3.8321030101718043E-3</v>
      </c>
      <c r="V39" s="4">
        <f t="shared" si="2"/>
        <v>1.6887750815966582E-5</v>
      </c>
      <c r="W39" s="4">
        <f t="shared" si="3"/>
        <v>1.1763594419334817E-5</v>
      </c>
      <c r="Y39" s="3">
        <f>P39*$T$24</f>
        <v>2422.3697812766036</v>
      </c>
      <c r="Z39" s="3">
        <f>Q39*$T$24</f>
        <v>574815.45152577059</v>
      </c>
      <c r="AB39" s="3">
        <f t="shared" si="7"/>
        <v>379974393359.24817</v>
      </c>
      <c r="AC39" s="3">
        <f t="shared" si="4"/>
        <v>264680874435.03333</v>
      </c>
    </row>
    <row r="40" spans="1:29" x14ac:dyDescent="0.3">
      <c r="A40" s="12">
        <v>44293</v>
      </c>
      <c r="C40" s="3">
        <v>126276</v>
      </c>
      <c r="D40" s="3">
        <v>59137</v>
      </c>
      <c r="E40" s="3">
        <v>684</v>
      </c>
      <c r="G40" s="3">
        <f t="shared" si="5"/>
        <v>673811</v>
      </c>
      <c r="I40" s="3">
        <f t="shared" si="6"/>
        <v>9698</v>
      </c>
      <c r="J40" s="3">
        <f t="shared" si="0"/>
        <v>59821</v>
      </c>
      <c r="L40" s="4">
        <f>G40/$T$24</f>
        <v>4.4920733333333332E-3</v>
      </c>
      <c r="M40" s="4">
        <f>J40/$T$24</f>
        <v>3.9880666666666667E-4</v>
      </c>
      <c r="N40" s="3">
        <f>WEEKDAY(A40)</f>
        <v>4</v>
      </c>
      <c r="O40" s="3">
        <f>O39-($T$3*O39*P39)*$T$23</f>
        <v>0.99614579567315376</v>
      </c>
      <c r="P40" s="3">
        <f>P39+($S$8*O39*P39-($T$3*P39))*$T$23</f>
        <v>1.1956659005576609E-5</v>
      </c>
      <c r="Q40" s="3">
        <f t="shared" si="1"/>
        <v>3.8422476678406678E-3</v>
      </c>
      <c r="V40" s="4">
        <f t="shared" si="2"/>
        <v>2.0071445415589603E-5</v>
      </c>
      <c r="W40" s="4">
        <f t="shared" si="3"/>
        <v>1.1857285928566207E-5</v>
      </c>
      <c r="Y40" s="3">
        <f>P40*$T$24</f>
        <v>1793.4988508364913</v>
      </c>
      <c r="Z40" s="3">
        <f>Q40*$T$24</f>
        <v>576337.1501761002</v>
      </c>
      <c r="AB40" s="3">
        <f t="shared" si="7"/>
        <v>451607521850.76593</v>
      </c>
      <c r="AC40" s="3">
        <f t="shared" si="4"/>
        <v>266788933392.73969</v>
      </c>
    </row>
    <row r="41" spans="1:29" x14ac:dyDescent="0.3">
      <c r="A41" s="12">
        <v>44294</v>
      </c>
      <c r="C41" s="3">
        <v>131878</v>
      </c>
      <c r="D41" s="3">
        <v>61829</v>
      </c>
      <c r="E41" s="3">
        <v>802</v>
      </c>
      <c r="G41" s="3">
        <f t="shared" si="5"/>
        <v>740266</v>
      </c>
      <c r="I41" s="3">
        <f t="shared" si="6"/>
        <v>10500</v>
      </c>
      <c r="J41" s="3">
        <f t="shared" si="0"/>
        <v>62631</v>
      </c>
      <c r="L41" s="4">
        <f>G41/$T$24</f>
        <v>4.9351066666666671E-3</v>
      </c>
      <c r="M41" s="4">
        <f>J41/$T$24</f>
        <v>4.1753999999999999E-4</v>
      </c>
      <c r="N41" s="3">
        <f>WEEKDAY(A41)</f>
        <v>5</v>
      </c>
      <c r="O41" s="3">
        <f>O40-($T$3*O40*P40)*$T$23</f>
        <v>0.99614138876018221</v>
      </c>
      <c r="P41" s="3">
        <f>P40+($S$8*O40*P40-($T$3*P40))*$T$23</f>
        <v>8.8525852856034242E-6</v>
      </c>
      <c r="Q41" s="3">
        <f t="shared" si="1"/>
        <v>3.849758654532185E-3</v>
      </c>
      <c r="V41" s="4">
        <f t="shared" si="2"/>
        <v>2.4267979274323592E-5</v>
      </c>
      <c r="W41" s="4">
        <f t="shared" si="3"/>
        <v>1.1780124892518721E-5</v>
      </c>
      <c r="Y41" s="3">
        <f>P41*$T$24</f>
        <v>1327.8877928405136</v>
      </c>
      <c r="Z41" s="3">
        <f>Q41*$T$24</f>
        <v>577463.79817982775</v>
      </c>
      <c r="AB41" s="3">
        <f t="shared" si="7"/>
        <v>546029533672.28064</v>
      </c>
      <c r="AC41" s="3">
        <f t="shared" si="4"/>
        <v>265052810081.67123</v>
      </c>
    </row>
    <row r="42" spans="1:29" x14ac:dyDescent="0.3">
      <c r="A42" s="12">
        <v>44295</v>
      </c>
      <c r="C42" s="3">
        <v>144945</v>
      </c>
      <c r="D42" s="3">
        <v>77263</v>
      </c>
      <c r="E42" s="3">
        <v>773</v>
      </c>
      <c r="G42" s="3">
        <f t="shared" si="5"/>
        <v>809513</v>
      </c>
      <c r="I42" s="3">
        <f t="shared" si="6"/>
        <v>11273</v>
      </c>
      <c r="J42" s="3">
        <f t="shared" si="0"/>
        <v>78036</v>
      </c>
      <c r="L42" s="4">
        <f>G42/$T$24</f>
        <v>5.396753333333333E-3</v>
      </c>
      <c r="M42" s="4">
        <f>J42/$T$24</f>
        <v>5.2024000000000005E-4</v>
      </c>
      <c r="N42" s="3">
        <f>WEEKDAY(A42)</f>
        <v>6</v>
      </c>
      <c r="O42" s="3">
        <f>O41-($T$3*O41*P41)*$T$23</f>
        <v>0.99613812594233997</v>
      </c>
      <c r="P42" s="3">
        <f>P41+($S$8*O41*P41-($T$3*P41))*$T$23</f>
        <v>6.5543572423360205E-6</v>
      </c>
      <c r="Q42" s="3">
        <f t="shared" si="1"/>
        <v>3.8553197004176946E-3</v>
      </c>
      <c r="V42" s="4">
        <f t="shared" si="2"/>
        <v>2.9054245001852431E-5</v>
      </c>
      <c r="W42" s="4">
        <f t="shared" si="3"/>
        <v>1.112275660813818E-5</v>
      </c>
      <c r="Y42" s="3">
        <f>P42*$T$24</f>
        <v>983.15358635040309</v>
      </c>
      <c r="Z42" s="3">
        <f>Q42*$T$24</f>
        <v>578297.95506265422</v>
      </c>
      <c r="AB42" s="3">
        <f t="shared" si="7"/>
        <v>653720512541.67981</v>
      </c>
      <c r="AC42" s="3">
        <f t="shared" si="4"/>
        <v>250262023683.10907</v>
      </c>
    </row>
    <row r="43" spans="1:29" x14ac:dyDescent="0.3">
      <c r="A43" s="12">
        <v>44296</v>
      </c>
      <c r="C43" s="3">
        <v>152565</v>
      </c>
      <c r="D43" s="3">
        <v>90328</v>
      </c>
      <c r="E43" s="3">
        <v>838</v>
      </c>
      <c r="G43" s="3">
        <f t="shared" si="5"/>
        <v>876422</v>
      </c>
      <c r="I43" s="3">
        <f t="shared" si="6"/>
        <v>12111</v>
      </c>
      <c r="J43" s="3">
        <f t="shared" si="0"/>
        <v>91166</v>
      </c>
      <c r="L43" s="4">
        <f>G43/$T$24</f>
        <v>5.8428133333333337E-3</v>
      </c>
      <c r="M43" s="4">
        <f>J43/$T$24</f>
        <v>6.077733333333333E-4</v>
      </c>
      <c r="N43" s="3">
        <f>WEEKDAY(A43)</f>
        <v>7</v>
      </c>
      <c r="O43" s="3">
        <f>O42-($T$3*O42*P42)*$T$23</f>
        <v>0.99613571019563807</v>
      </c>
      <c r="P43" s="3">
        <f>P42+($S$8*O42*P42-($T$3*P42))*$T$23</f>
        <v>4.8527719863239843E-6</v>
      </c>
      <c r="Q43" s="3">
        <f t="shared" si="1"/>
        <v>3.8594370323756073E-3</v>
      </c>
      <c r="V43" s="4">
        <f t="shared" si="2"/>
        <v>3.4081783515843088E-5</v>
      </c>
      <c r="W43" s="4">
        <f t="shared" si="3"/>
        <v>1.0573316811669282E-5</v>
      </c>
      <c r="Y43" s="3">
        <f>P43*$T$24</f>
        <v>727.91579794859763</v>
      </c>
      <c r="Z43" s="3">
        <f>Q43*$T$24</f>
        <v>578915.5548563411</v>
      </c>
      <c r="AB43" s="3">
        <f t="shared" si="7"/>
        <v>766840129106.46948</v>
      </c>
      <c r="AC43" s="3">
        <f t="shared" si="4"/>
        <v>237899628262.5589</v>
      </c>
    </row>
    <row r="44" spans="1:29" x14ac:dyDescent="0.3">
      <c r="A44" s="12">
        <v>44297</v>
      </c>
      <c r="C44" s="3">
        <v>169914</v>
      </c>
      <c r="D44" s="3">
        <v>75380</v>
      </c>
      <c r="E44" s="3">
        <v>904</v>
      </c>
      <c r="G44" s="3">
        <f t="shared" si="5"/>
        <v>937821</v>
      </c>
      <c r="I44" s="3">
        <f t="shared" si="6"/>
        <v>13015</v>
      </c>
      <c r="J44" s="3">
        <f t="shared" si="0"/>
        <v>76284</v>
      </c>
      <c r="L44" s="4">
        <f>G44/$T$24</f>
        <v>6.2521399999999998E-3</v>
      </c>
      <c r="M44" s="4">
        <f>J44/$T$24</f>
        <v>5.0856000000000002E-4</v>
      </c>
      <c r="N44" s="3">
        <f>WEEKDAY(A44)</f>
        <v>1</v>
      </c>
      <c r="O44" s="3">
        <f>O43-($T$3*O43*P43)*$T$23</f>
        <v>0.9961339216084345</v>
      </c>
      <c r="P44" s="3">
        <f>P43+($S$9*O43*P43-($T$3*P43))*$T$23</f>
        <v>5.8609776434124269E-6</v>
      </c>
      <c r="Q44" s="3">
        <f t="shared" si="1"/>
        <v>3.860217413922085E-3</v>
      </c>
      <c r="V44" s="4">
        <f t="shared" si="2"/>
        <v>3.9016001625131969E-5</v>
      </c>
      <c r="W44" s="4">
        <f t="shared" si="3"/>
        <v>1.123360742029888E-5</v>
      </c>
      <c r="Y44" s="3">
        <f>P44*$T$24</f>
        <v>879.14664651186399</v>
      </c>
      <c r="Z44" s="3">
        <f>Q44*$T$24</f>
        <v>579032.61208831274</v>
      </c>
      <c r="AB44" s="3">
        <f t="shared" si="7"/>
        <v>877860036565.46924</v>
      </c>
      <c r="AC44" s="3">
        <f t="shared" si="4"/>
        <v>252756166956.72476</v>
      </c>
    </row>
    <row r="45" spans="1:29" x14ac:dyDescent="0.3">
      <c r="A45" s="12">
        <v>44298</v>
      </c>
      <c r="C45" s="3">
        <v>160838</v>
      </c>
      <c r="D45" s="3">
        <v>96746</v>
      </c>
      <c r="E45" s="3">
        <v>880</v>
      </c>
      <c r="G45" s="3">
        <f t="shared" si="5"/>
        <v>1031451</v>
      </c>
      <c r="I45" s="3">
        <f t="shared" si="6"/>
        <v>13895</v>
      </c>
      <c r="J45" s="3">
        <f t="shared" si="0"/>
        <v>97626</v>
      </c>
      <c r="L45" s="4">
        <f>G45/$T$24</f>
        <v>6.8763399999999999E-3</v>
      </c>
      <c r="M45" s="4">
        <f>J45/$T$24</f>
        <v>6.5083999999999997E-4</v>
      </c>
      <c r="N45" s="3">
        <f>WEEKDAY(A45)</f>
        <v>2</v>
      </c>
      <c r="O45" s="3">
        <f>O44-($T$3*O44*P44)*$T$23</f>
        <v>0.99613176143053606</v>
      </c>
      <c r="P45" s="3">
        <f>P44+($S$9*O44*P44-($T$3*P44))*$T$23</f>
        <v>7.0786407290970616E-6</v>
      </c>
      <c r="Q45" s="3">
        <f t="shared" si="1"/>
        <v>3.8611599287348471E-3</v>
      </c>
      <c r="V45" s="4">
        <f t="shared" si="2"/>
        <v>4.7186751621972329E-5</v>
      </c>
      <c r="W45" s="4">
        <f t="shared" si="3"/>
        <v>1.0306154044832116E-5</v>
      </c>
      <c r="Y45" s="3">
        <f>P45*$T$24</f>
        <v>1061.7961093645592</v>
      </c>
      <c r="Z45" s="3">
        <f>Q45*$T$24</f>
        <v>579173.9893102271</v>
      </c>
      <c r="AB45" s="3">
        <f t="shared" si="7"/>
        <v>1061701911494.3774</v>
      </c>
      <c r="AC45" s="3">
        <f t="shared" si="4"/>
        <v>231888466008.7226</v>
      </c>
    </row>
    <row r="46" spans="1:29" x14ac:dyDescent="0.3">
      <c r="A46" s="12">
        <v>44299</v>
      </c>
      <c r="C46" s="3">
        <v>185297</v>
      </c>
      <c r="D46" s="3">
        <v>82271</v>
      </c>
      <c r="E46" s="3">
        <v>1026</v>
      </c>
      <c r="G46" s="3">
        <f t="shared" si="5"/>
        <v>1094663</v>
      </c>
      <c r="I46" s="3">
        <f t="shared" si="6"/>
        <v>14921</v>
      </c>
      <c r="J46" s="3">
        <f t="shared" si="0"/>
        <v>83297</v>
      </c>
      <c r="L46" s="4">
        <f>G46/$T$24</f>
        <v>7.2977533333333337E-3</v>
      </c>
      <c r="M46" s="4">
        <f>J46/$T$24</f>
        <v>5.5531333333333336E-4</v>
      </c>
      <c r="N46" s="3">
        <f>WEEKDAY(A46)</f>
        <v>3</v>
      </c>
      <c r="O46" s="3">
        <f>O45-($T$3*O45*P45)*$T$23</f>
        <v>0.99612915246475864</v>
      </c>
      <c r="P46" s="3">
        <f>P45+($S$9*O45*P45-($T$3*P45))*$T$23</f>
        <v>8.5492737969765941E-6</v>
      </c>
      <c r="Q46" s="3">
        <f t="shared" si="1"/>
        <v>3.8622982614443854E-3</v>
      </c>
      <c r="V46" s="4">
        <f t="shared" si="2"/>
        <v>5.3132495821561311E-5</v>
      </c>
      <c r="W46" s="4">
        <f t="shared" si="3"/>
        <v>1.0936149314753661E-5</v>
      </c>
      <c r="Y46" s="3">
        <f>P46*$T$24</f>
        <v>1282.391069546489</v>
      </c>
      <c r="Z46" s="3">
        <f>Q46*$T$24</f>
        <v>579344.73921665782</v>
      </c>
      <c r="AB46" s="3">
        <f t="shared" si="7"/>
        <v>1195481155985.1292</v>
      </c>
      <c r="AC46" s="3">
        <f t="shared" si="4"/>
        <v>246063359581.95737</v>
      </c>
    </row>
    <row r="47" spans="1:29" x14ac:dyDescent="0.3">
      <c r="A47" s="12">
        <v>44300</v>
      </c>
      <c r="C47" s="3">
        <v>199584</v>
      </c>
      <c r="D47" s="3">
        <v>93425</v>
      </c>
      <c r="E47" s="3">
        <v>1038</v>
      </c>
      <c r="G47" s="3">
        <f t="shared" si="5"/>
        <v>1196663</v>
      </c>
      <c r="I47" s="3">
        <f t="shared" si="6"/>
        <v>15959</v>
      </c>
      <c r="J47" s="3">
        <f t="shared" si="0"/>
        <v>94463</v>
      </c>
      <c r="L47" s="4">
        <f>G47/$T$24</f>
        <v>7.9777533333333338E-3</v>
      </c>
      <c r="M47" s="4">
        <f>J47/$T$24</f>
        <v>6.2975333333333331E-4</v>
      </c>
      <c r="N47" s="3">
        <f>WEEKDAY(A47)</f>
        <v>4</v>
      </c>
      <c r="O47" s="3">
        <f>O46-($T$3*O46*P46)*$T$23</f>
        <v>0.99612600147783981</v>
      </c>
      <c r="P47" s="3">
        <f>P46+($S$9*O46*P46-($T$3*P46))*$T$23</f>
        <v>1.0325427391806704E-5</v>
      </c>
      <c r="Q47" s="3">
        <f t="shared" si="1"/>
        <v>3.8636730947683869E-3</v>
      </c>
      <c r="V47" s="4">
        <f t="shared" si="2"/>
        <v>6.347990743637579E-5</v>
      </c>
      <c r="W47" s="4">
        <f t="shared" si="3"/>
        <v>1.0458237023400153E-5</v>
      </c>
      <c r="Y47" s="3">
        <f>P47*$T$24</f>
        <v>1548.8141087710055</v>
      </c>
      <c r="Z47" s="3">
        <f>Q47*$T$24</f>
        <v>579550.96421525802</v>
      </c>
      <c r="AB47" s="3">
        <f t="shared" si="7"/>
        <v>1428297917318.4551</v>
      </c>
      <c r="AC47" s="3">
        <f t="shared" si="4"/>
        <v>235310333026.50345</v>
      </c>
    </row>
    <row r="48" spans="1:29" x14ac:dyDescent="0.3">
      <c r="A48" s="12">
        <v>44301</v>
      </c>
      <c r="C48" s="3">
        <v>216828</v>
      </c>
      <c r="D48" s="3">
        <v>117897</v>
      </c>
      <c r="E48" s="3">
        <v>1184</v>
      </c>
      <c r="G48" s="3">
        <f t="shared" si="5"/>
        <v>1301784</v>
      </c>
      <c r="I48" s="3">
        <f t="shared" si="6"/>
        <v>17143</v>
      </c>
      <c r="J48" s="3">
        <f t="shared" si="0"/>
        <v>119081</v>
      </c>
      <c r="L48" s="4">
        <f>G48/$T$24</f>
        <v>8.6785600000000001E-3</v>
      </c>
      <c r="M48" s="4">
        <f>J48/$T$24</f>
        <v>7.9387333333333333E-4</v>
      </c>
      <c r="N48" s="3">
        <f>WEEKDAY(A48)</f>
        <v>5</v>
      </c>
      <c r="O48" s="3">
        <f>O47-($T$3*O47*P47)*$T$23</f>
        <v>0.99612219586996031</v>
      </c>
      <c r="P48" s="3">
        <f>P47+($S$9*O47*P47-($T$3*P47))*$T$23</f>
        <v>1.2470566743621323E-5</v>
      </c>
      <c r="Q48" s="3">
        <f t="shared" si="1"/>
        <v>3.8653335632960646E-3</v>
      </c>
      <c r="V48" s="4">
        <f t="shared" si="2"/>
        <v>7.5101106065197869E-5</v>
      </c>
      <c r="W48" s="4">
        <f t="shared" si="3"/>
        <v>9.4338679442427149E-6</v>
      </c>
      <c r="Y48" s="3">
        <f>P48*$T$24</f>
        <v>1870.5850115431986</v>
      </c>
      <c r="Z48" s="3">
        <f>Q48*$T$24</f>
        <v>579800.03449440969</v>
      </c>
      <c r="AB48" s="3">
        <f t="shared" si="7"/>
        <v>1689774886466.9519</v>
      </c>
      <c r="AC48" s="3">
        <f t="shared" si="4"/>
        <v>212262028745.46106</v>
      </c>
    </row>
    <row r="49" spans="1:29" x14ac:dyDescent="0.3">
      <c r="A49" s="12">
        <v>44302</v>
      </c>
      <c r="C49" s="3">
        <v>234002</v>
      </c>
      <c r="D49" s="3">
        <v>122886</v>
      </c>
      <c r="E49" s="3">
        <v>1338</v>
      </c>
      <c r="G49" s="3">
        <f t="shared" si="5"/>
        <v>1399531</v>
      </c>
      <c r="I49" s="3">
        <f t="shared" si="6"/>
        <v>18481</v>
      </c>
      <c r="J49" s="3">
        <f t="shared" si="0"/>
        <v>124224</v>
      </c>
      <c r="L49" s="4">
        <f>G49/$T$24</f>
        <v>9.3302066666666669E-3</v>
      </c>
      <c r="M49" s="4">
        <f>J49/$T$24</f>
        <v>8.2815999999999999E-4</v>
      </c>
      <c r="N49" s="3">
        <f>WEEKDAY(A49)</f>
        <v>6</v>
      </c>
      <c r="O49" s="3">
        <f>O48-($T$3*O48*P48)*$T$23</f>
        <v>0.99611759965287883</v>
      </c>
      <c r="P49" s="3">
        <f>P48+($S$9*O48*P48-($T$3*P48))*$T$23</f>
        <v>1.5061337878952837E-5</v>
      </c>
      <c r="Q49" s="3">
        <f t="shared" si="1"/>
        <v>3.8673390092422203E-3</v>
      </c>
      <c r="V49" s="4">
        <f t="shared" si="2"/>
        <v>8.6771932496435578E-5</v>
      </c>
      <c r="W49" s="4">
        <f t="shared" si="3"/>
        <v>9.2366090502185237E-6</v>
      </c>
      <c r="Y49" s="3">
        <f>P49*$T$24</f>
        <v>2259.2006818429254</v>
      </c>
      <c r="Z49" s="3">
        <f>Q49*$T$24</f>
        <v>580100.851386333</v>
      </c>
      <c r="AB49" s="3">
        <f t="shared" si="7"/>
        <v>1952368481169.8003</v>
      </c>
      <c r="AC49" s="3">
        <f t="shared" si="4"/>
        <v>207823703629.91675</v>
      </c>
    </row>
    <row r="50" spans="1:29" x14ac:dyDescent="0.3">
      <c r="A50" s="12">
        <v>44303</v>
      </c>
      <c r="C50" s="3">
        <v>260895</v>
      </c>
      <c r="D50" s="3">
        <v>138209</v>
      </c>
      <c r="E50" s="3">
        <v>1498</v>
      </c>
      <c r="G50" s="3">
        <f t="shared" si="5"/>
        <v>1509309</v>
      </c>
      <c r="I50" s="3">
        <f t="shared" si="6"/>
        <v>19979</v>
      </c>
      <c r="J50" s="3">
        <f t="shared" si="0"/>
        <v>139707</v>
      </c>
      <c r="L50" s="4">
        <f>G50/$T$24</f>
        <v>1.0062059999999999E-2</v>
      </c>
      <c r="M50" s="4">
        <f>J50/$T$24</f>
        <v>9.3137999999999999E-4</v>
      </c>
      <c r="N50" s="3">
        <f>WEEKDAY(A50)</f>
        <v>7</v>
      </c>
      <c r="O50" s="3">
        <f>O49-($T$3*O49*P49)*$T$23</f>
        <v>0.99611204859329672</v>
      </c>
      <c r="P50" s="3">
        <f>P49+($S$9*O49*P49-($T$3*P49))*$T$23</f>
        <v>1.8190303830355505E-5</v>
      </c>
      <c r="Q50" s="3">
        <f t="shared" si="1"/>
        <v>3.8697611028729274E-3</v>
      </c>
      <c r="V50" s="4">
        <f t="shared" si="2"/>
        <v>1.0087931847363488E-4</v>
      </c>
      <c r="W50" s="4">
        <f t="shared" si="3"/>
        <v>8.6340835057207224E-6</v>
      </c>
      <c r="Y50" s="3">
        <f>P50*$T$24</f>
        <v>2728.5455745533259</v>
      </c>
      <c r="Z50" s="3">
        <f>Q50*$T$24</f>
        <v>580464.16543093906</v>
      </c>
      <c r="AB50" s="3">
        <f t="shared" si="7"/>
        <v>2269784665656.7856</v>
      </c>
      <c r="AC50" s="3">
        <f t="shared" si="4"/>
        <v>194266878878.71619</v>
      </c>
    </row>
    <row r="51" spans="1:29" x14ac:dyDescent="0.3">
      <c r="A51" s="12">
        <v>44304</v>
      </c>
      <c r="C51" s="3">
        <v>275063</v>
      </c>
      <c r="D51" s="3">
        <v>143839</v>
      </c>
      <c r="E51" s="3">
        <v>1620</v>
      </c>
      <c r="G51" s="3">
        <f t="shared" si="5"/>
        <v>1630497</v>
      </c>
      <c r="I51" s="3">
        <f t="shared" si="6"/>
        <v>21599</v>
      </c>
      <c r="J51" s="3">
        <f t="shared" si="0"/>
        <v>145459</v>
      </c>
      <c r="L51" s="4">
        <f>G51/$T$24</f>
        <v>1.086998E-2</v>
      </c>
      <c r="M51" s="4">
        <f>J51/$T$24</f>
        <v>9.6972666666666671E-4</v>
      </c>
      <c r="N51" s="3">
        <f>WEEKDAY(A51)</f>
        <v>1</v>
      </c>
      <c r="O51" s="3">
        <f>O50-($T$3*O50*P50)*$T$23</f>
        <v>0.99610534434839593</v>
      </c>
      <c r="P51" s="3">
        <f>P50+($S$10*O50*P50-($T$3*P50))*$T$23</f>
        <v>1.3238961802480102E-5</v>
      </c>
      <c r="Q51" s="3">
        <f t="shared" si="1"/>
        <v>3.881416689801593E-3</v>
      </c>
      <c r="V51" s="4">
        <f t="shared" si="2"/>
        <v>1.1786882597048215E-4</v>
      </c>
      <c r="W51" s="4">
        <f t="shared" si="3"/>
        <v>8.477938790823466E-6</v>
      </c>
      <c r="Y51" s="3">
        <f>P51*$T$24</f>
        <v>1985.8442703720152</v>
      </c>
      <c r="Z51" s="3">
        <f>Q51*$T$24</f>
        <v>582212.503470239</v>
      </c>
      <c r="AB51" s="3">
        <f t="shared" si="7"/>
        <v>2652048584335.8486</v>
      </c>
      <c r="AC51" s="3">
        <f t="shared" si="4"/>
        <v>190753622793.52808</v>
      </c>
    </row>
    <row r="52" spans="1:29" x14ac:dyDescent="0.3">
      <c r="A52" s="12">
        <v>44305</v>
      </c>
      <c r="C52" s="3">
        <v>257003</v>
      </c>
      <c r="D52" s="3">
        <v>154357</v>
      </c>
      <c r="E52" s="3">
        <v>1757</v>
      </c>
      <c r="G52" s="3">
        <f t="shared" si="5"/>
        <v>1760101</v>
      </c>
      <c r="I52" s="3">
        <f t="shared" si="6"/>
        <v>23356</v>
      </c>
      <c r="J52" s="3">
        <f t="shared" si="0"/>
        <v>156114</v>
      </c>
      <c r="L52" s="4">
        <f>G52/$T$24</f>
        <v>1.1734006666666666E-2</v>
      </c>
      <c r="M52" s="4">
        <f>J52/$T$24</f>
        <v>1.0407599999999999E-3</v>
      </c>
      <c r="N52" s="3">
        <f>WEEKDAY(A52)</f>
        <v>2</v>
      </c>
      <c r="O52" s="3">
        <f>O51-($T$3*O51*P51)*$T$23</f>
        <v>0.99610046501017202</v>
      </c>
      <c r="P52" s="3">
        <f>P51+($S$10*O51*P51-($T$3*P51))*$T$23</f>
        <v>9.6353503888887901E-6</v>
      </c>
      <c r="Q52" s="3">
        <f t="shared" si="1"/>
        <v>3.8898996394390907E-3</v>
      </c>
      <c r="V52" s="4">
        <f t="shared" si="2"/>
        <v>1.3746088276195709E-4</v>
      </c>
      <c r="W52" s="4">
        <f t="shared" si="3"/>
        <v>8.1175966850231127E-6</v>
      </c>
      <c r="Y52" s="3">
        <f>P52*$T$24</f>
        <v>1445.3025583333185</v>
      </c>
      <c r="Z52" s="3">
        <f>Q52*$T$24</f>
        <v>583484.94591586362</v>
      </c>
      <c r="AB52" s="3">
        <f t="shared" si="7"/>
        <v>3092869862144.0347</v>
      </c>
      <c r="AC52" s="3">
        <f t="shared" si="4"/>
        <v>182645925413.02002</v>
      </c>
    </row>
    <row r="53" spans="1:29" x14ac:dyDescent="0.3">
      <c r="A53" s="12">
        <v>44306</v>
      </c>
      <c r="C53" s="3">
        <v>294365</v>
      </c>
      <c r="D53" s="3">
        <v>166656</v>
      </c>
      <c r="E53" s="3">
        <v>2021</v>
      </c>
      <c r="G53" s="3">
        <f t="shared" si="5"/>
        <v>1860990</v>
      </c>
      <c r="I53" s="3">
        <f t="shared" si="6"/>
        <v>25377</v>
      </c>
      <c r="J53" s="3">
        <f t="shared" si="0"/>
        <v>168677</v>
      </c>
      <c r="L53" s="4">
        <f>G53/$T$24</f>
        <v>1.24066E-2</v>
      </c>
      <c r="M53" s="4">
        <f>J53/$T$24</f>
        <v>1.1245133333333333E-3</v>
      </c>
      <c r="N53" s="3">
        <f>WEEKDAY(A53)</f>
        <v>3</v>
      </c>
      <c r="O53" s="3">
        <f>O52-($T$3*O52*P52)*$T$23</f>
        <v>0.99609691383268095</v>
      </c>
      <c r="P53" s="3">
        <f>P52+($S$10*O52*P52-($T$3*P52))*$T$23</f>
        <v>7.0126281342655806E-6</v>
      </c>
      <c r="Q53" s="3">
        <f t="shared" si="1"/>
        <v>3.8960735391847818E-3</v>
      </c>
      <c r="V53" s="4">
        <f t="shared" si="2"/>
        <v>1.5374976699253218E-4</v>
      </c>
      <c r="W53" s="4">
        <f t="shared" si="3"/>
        <v>7.6815459746593238E-6</v>
      </c>
      <c r="Y53" s="3">
        <f>P53*$T$24</f>
        <v>1051.894220139837</v>
      </c>
      <c r="Z53" s="3">
        <f>Q53*$T$24</f>
        <v>584411.0308777173</v>
      </c>
      <c r="AB53" s="3">
        <f t="shared" si="7"/>
        <v>3459369757331.9741</v>
      </c>
      <c r="AC53" s="3">
        <f t="shared" si="4"/>
        <v>172834784429.83481</v>
      </c>
    </row>
    <row r="54" spans="1:29" x14ac:dyDescent="0.3">
      <c r="A54" s="12">
        <v>44307</v>
      </c>
      <c r="C54" s="3">
        <v>315752</v>
      </c>
      <c r="D54" s="3">
        <v>179434</v>
      </c>
      <c r="E54" s="3">
        <v>2101</v>
      </c>
      <c r="G54" s="3">
        <f t="shared" si="5"/>
        <v>1986678</v>
      </c>
      <c r="I54" s="3">
        <f t="shared" si="6"/>
        <v>27478</v>
      </c>
      <c r="J54" s="3">
        <f t="shared" si="0"/>
        <v>181535</v>
      </c>
      <c r="L54" s="4">
        <f>G54/$T$24</f>
        <v>1.3244519999999999E-2</v>
      </c>
      <c r="M54" s="4">
        <f>J54/$T$24</f>
        <v>1.2102333333333334E-3</v>
      </c>
      <c r="N54" s="3">
        <f>WEEKDAY(A54)</f>
        <v>4</v>
      </c>
      <c r="O54" s="3">
        <f>O53-($T$3*O53*P53)*$T$23</f>
        <v>0.9960943292875013</v>
      </c>
      <c r="P54" s="3">
        <f>P53+($S$10*O53*P53-($T$3*P53))*$T$23</f>
        <v>5.1038029552846717E-6</v>
      </c>
      <c r="Q54" s="3">
        <f t="shared" si="1"/>
        <v>3.9005669095434144E-3</v>
      </c>
      <c r="V54" s="4">
        <f t="shared" si="2"/>
        <v>1.7528214123856993E-4</v>
      </c>
      <c r="W54" s="4">
        <f t="shared" si="3"/>
        <v>7.2378947512833239E-6</v>
      </c>
      <c r="Y54" s="3">
        <f>P54*$T$24</f>
        <v>765.5704432927007</v>
      </c>
      <c r="Z54" s="3">
        <f>Q54*$T$24</f>
        <v>585085.03643151221</v>
      </c>
      <c r="AB54" s="3">
        <f t="shared" si="7"/>
        <v>3943848177867.8242</v>
      </c>
      <c r="AC54" s="3">
        <f t="shared" si="4"/>
        <v>162852631903.87485</v>
      </c>
    </row>
    <row r="55" spans="1:29" x14ac:dyDescent="0.3">
      <c r="A55" s="12">
        <v>44308</v>
      </c>
      <c r="C55" s="3">
        <v>332531</v>
      </c>
      <c r="D55" s="3">
        <v>192317</v>
      </c>
      <c r="E55" s="3">
        <v>2257</v>
      </c>
      <c r="G55" s="3">
        <f t="shared" si="5"/>
        <v>2120895</v>
      </c>
      <c r="I55" s="3">
        <f t="shared" si="6"/>
        <v>29735</v>
      </c>
      <c r="J55" s="3">
        <f t="shared" si="0"/>
        <v>194574</v>
      </c>
      <c r="L55" s="4">
        <f>G55/$T$24</f>
        <v>1.41393E-2</v>
      </c>
      <c r="M55" s="4">
        <f>J55/$T$24</f>
        <v>1.2971599999999999E-3</v>
      </c>
      <c r="N55" s="3">
        <f>WEEKDAY(A55)</f>
        <v>5</v>
      </c>
      <c r="O55" s="3">
        <f>O54-($T$3*O54*P54)*$T$23</f>
        <v>0.99609244825590415</v>
      </c>
      <c r="P55" s="3">
        <f>P54+($S$10*O54*P54-($T$3*P54))*$T$23</f>
        <v>3.7145553742717778E-6</v>
      </c>
      <c r="Q55" s="3">
        <f t="shared" si="1"/>
        <v>3.9038371887215777E-3</v>
      </c>
      <c r="V55" s="4">
        <f t="shared" si="2"/>
        <v>1.9981477586231478E-4</v>
      </c>
      <c r="W55" s="4">
        <f t="shared" si="3"/>
        <v>6.794765966201428E-6</v>
      </c>
      <c r="Y55" s="3">
        <f>P55*$T$24</f>
        <v>557.18330614076672</v>
      </c>
      <c r="Z55" s="3">
        <f>Q55*$T$24</f>
        <v>585575.57830823667</v>
      </c>
      <c r="AB55" s="3">
        <f t="shared" si="7"/>
        <v>4495832456902.082</v>
      </c>
      <c r="AC55" s="3">
        <f t="shared" si="4"/>
        <v>152882234239.53214</v>
      </c>
    </row>
    <row r="56" spans="1:29" x14ac:dyDescent="0.3">
      <c r="A56" s="12">
        <v>44309</v>
      </c>
      <c r="C56" s="3">
        <v>345296</v>
      </c>
      <c r="D56" s="3">
        <v>220545</v>
      </c>
      <c r="E56" s="3">
        <v>2620</v>
      </c>
      <c r="G56" s="3">
        <f t="shared" si="5"/>
        <v>2258852</v>
      </c>
      <c r="I56" s="3">
        <f t="shared" si="6"/>
        <v>32355</v>
      </c>
      <c r="J56" s="3">
        <f t="shared" si="0"/>
        <v>223165</v>
      </c>
      <c r="L56" s="4">
        <f>G56/$T$24</f>
        <v>1.5059013333333333E-2</v>
      </c>
      <c r="M56" s="4">
        <f>J56/$T$24</f>
        <v>1.4877666666666667E-3</v>
      </c>
      <c r="N56" s="3">
        <f>WEEKDAY(A56)</f>
        <v>6</v>
      </c>
      <c r="O56" s="3">
        <f>O55-($T$3*O55*P55)*$T$23</f>
        <v>0.99609107924089813</v>
      </c>
      <c r="P56" s="3">
        <f>P55+($S$10*O55*P55-($T$3*P55))*$T$23</f>
        <v>2.7034582345785463E-6</v>
      </c>
      <c r="Q56" s="3">
        <f t="shared" si="1"/>
        <v>3.9062173008672964E-3</v>
      </c>
      <c r="V56" s="4">
        <f t="shared" si="2"/>
        <v>2.2669246705499626E-4</v>
      </c>
      <c r="W56" s="4">
        <f t="shared" si="3"/>
        <v>5.8489034700654266E-6</v>
      </c>
      <c r="Y56" s="3">
        <f>P56*$T$24</f>
        <v>405.51873518678195</v>
      </c>
      <c r="Z56" s="3">
        <f>Q56*$T$24</f>
        <v>585932.59513009444</v>
      </c>
      <c r="AB56" s="3">
        <f t="shared" si="7"/>
        <v>5100580508737.417</v>
      </c>
      <c r="AC56" s="3">
        <f t="shared" si="4"/>
        <v>131600328076.47212</v>
      </c>
    </row>
    <row r="57" spans="1:29" x14ac:dyDescent="0.3">
      <c r="A57" s="12">
        <v>44310</v>
      </c>
      <c r="C57" s="3">
        <v>348996</v>
      </c>
      <c r="D57" s="3">
        <v>215809</v>
      </c>
      <c r="E57" s="3">
        <v>2761</v>
      </c>
      <c r="G57" s="3">
        <f t="shared" si="5"/>
        <v>2380983</v>
      </c>
      <c r="I57" s="3">
        <f t="shared" si="6"/>
        <v>35116</v>
      </c>
      <c r="J57" s="3">
        <f t="shared" si="0"/>
        <v>218570</v>
      </c>
      <c r="L57" s="4">
        <f>G57/$T$24</f>
        <v>1.587322E-2</v>
      </c>
      <c r="M57" s="4">
        <f>J57/$T$24</f>
        <v>1.4571333333333334E-3</v>
      </c>
      <c r="N57" s="3">
        <f>WEEKDAY(A57)</f>
        <v>7</v>
      </c>
      <c r="O57" s="3">
        <f>O56-($T$3*O56*P56)*$T$23</f>
        <v>0.9960900828713648</v>
      </c>
      <c r="P57" s="3">
        <f>P56+($S$10*O56*P56-($T$3*P56))*$T$23</f>
        <v>1.9675800573336348E-6</v>
      </c>
      <c r="Q57" s="3">
        <f t="shared" si="1"/>
        <v>3.9079495485778645E-3</v>
      </c>
      <c r="V57" s="4">
        <f t="shared" si="2"/>
        <v>2.5189665337753593E-4</v>
      </c>
      <c r="W57" s="4">
        <f t="shared" si="3"/>
        <v>6.0065001209055278E-6</v>
      </c>
      <c r="Y57" s="3">
        <f>P57*$T$24</f>
        <v>295.13700860004525</v>
      </c>
      <c r="Z57" s="3">
        <f>Q57*$T$24</f>
        <v>586192.43228667963</v>
      </c>
      <c r="AB57" s="3">
        <f t="shared" si="7"/>
        <v>5667674700994.5596</v>
      </c>
      <c r="AC57" s="3">
        <f t="shared" si="4"/>
        <v>135146252720.37434</v>
      </c>
    </row>
    <row r="58" spans="1:29" x14ac:dyDescent="0.3">
      <c r="A58" s="12">
        <v>44311</v>
      </c>
      <c r="C58" s="3">
        <v>354658</v>
      </c>
      <c r="D58" s="3">
        <v>218626</v>
      </c>
      <c r="E58" s="3">
        <v>2808</v>
      </c>
      <c r="G58" s="3">
        <f t="shared" si="5"/>
        <v>2511409</v>
      </c>
      <c r="I58" s="3">
        <f t="shared" si="6"/>
        <v>37924</v>
      </c>
      <c r="J58" s="3">
        <f t="shared" si="0"/>
        <v>221434</v>
      </c>
      <c r="L58" s="4">
        <f>G58/$T$24</f>
        <v>1.6742726666666666E-2</v>
      </c>
      <c r="M58" s="4">
        <f>J58/$T$24</f>
        <v>1.4762266666666667E-3</v>
      </c>
      <c r="N58" s="3">
        <f>WEEKDAY(A58)</f>
        <v>1</v>
      </c>
      <c r="O58" s="3">
        <f>O57-($T$3*O57*P57)*$T$23</f>
        <v>0.9960893577131813</v>
      </c>
      <c r="P58" s="3">
        <f>P57+($S$11*O57*P57-($T$3*P57))*$T$23</f>
        <v>1.3702712055553253E-6</v>
      </c>
      <c r="Q58" s="3">
        <f t="shared" si="1"/>
        <v>3.9092720156131446E-3</v>
      </c>
      <c r="V58" s="4">
        <f t="shared" si="2"/>
        <v>2.8027301395984662E-4</v>
      </c>
      <c r="W58" s="4">
        <f t="shared" si="3"/>
        <v>5.9197096700300874E-6</v>
      </c>
      <c r="Y58" s="3">
        <f>P58*$T$24</f>
        <v>205.54068083329878</v>
      </c>
      <c r="Z58" s="3">
        <f>Q58*$T$24</f>
        <v>586390.80234197166</v>
      </c>
      <c r="AB58" s="3">
        <f t="shared" si="7"/>
        <v>6306142814096.5508</v>
      </c>
      <c r="AC58" s="3">
        <f t="shared" si="4"/>
        <v>133193467575.67697</v>
      </c>
    </row>
    <row r="59" spans="1:29" x14ac:dyDescent="0.3">
      <c r="A59" s="12">
        <v>44312</v>
      </c>
      <c r="C59" s="3">
        <v>319471</v>
      </c>
      <c r="D59" s="3">
        <v>249009</v>
      </c>
      <c r="E59" s="3">
        <v>2762</v>
      </c>
      <c r="G59" s="3">
        <f t="shared" si="5"/>
        <v>2644633</v>
      </c>
      <c r="I59" s="3">
        <f t="shared" si="6"/>
        <v>40686</v>
      </c>
      <c r="J59" s="3">
        <f t="shared" si="0"/>
        <v>251771</v>
      </c>
      <c r="L59" s="4">
        <f>G59/$T$24</f>
        <v>1.7630886666666668E-2</v>
      </c>
      <c r="M59" s="4">
        <f>J59/$T$24</f>
        <v>1.6784733333333334E-3</v>
      </c>
      <c r="N59" s="3">
        <f>WEEKDAY(A59)</f>
        <v>2</v>
      </c>
      <c r="O59" s="3">
        <f>O58-($T$3*O58*P58)*$T$23</f>
        <v>0.99608885269553227</v>
      </c>
      <c r="P59" s="3">
        <f>P58+($S$11*O58*P58-($T$3*P58))*$T$23</f>
        <v>9.542905455858133E-7</v>
      </c>
      <c r="Q59" s="3">
        <f t="shared" si="1"/>
        <v>3.9101930139221466E-3</v>
      </c>
      <c r="V59" s="4">
        <f t="shared" si="2"/>
        <v>3.1081451558660241E-4</v>
      </c>
      <c r="W59" s="4">
        <f t="shared" si="3"/>
        <v>4.9805727327274344E-6</v>
      </c>
      <c r="Y59" s="3">
        <f>P59*$T$24</f>
        <v>143.14358183787201</v>
      </c>
      <c r="Z59" s="3">
        <f>Q59*$T$24</f>
        <v>586528.95208832202</v>
      </c>
      <c r="AB59" s="3">
        <f t="shared" si="7"/>
        <v>6993326600698.5518</v>
      </c>
      <c r="AC59" s="3">
        <f t="shared" si="4"/>
        <v>112062886486.36731</v>
      </c>
    </row>
    <row r="60" spans="1:29" x14ac:dyDescent="0.3">
      <c r="A60" s="12">
        <v>44313</v>
      </c>
      <c r="C60" s="3">
        <v>362913</v>
      </c>
      <c r="D60" s="3">
        <v>262349</v>
      </c>
      <c r="E60" s="3">
        <v>3286</v>
      </c>
      <c r="G60" s="3">
        <f t="shared" si="5"/>
        <v>2712333</v>
      </c>
      <c r="I60" s="3">
        <f t="shared" si="6"/>
        <v>43972</v>
      </c>
      <c r="J60" s="3">
        <f t="shared" si="0"/>
        <v>265635</v>
      </c>
      <c r="L60" s="4">
        <f>G60/$T$24</f>
        <v>1.808222E-2</v>
      </c>
      <c r="M60" s="4">
        <f>J60/$T$24</f>
        <v>1.7708999999999999E-3</v>
      </c>
      <c r="N60" s="3">
        <f>WEEKDAY(A60)</f>
        <v>3</v>
      </c>
      <c r="O60" s="3">
        <f>O59-($T$3*O59*P59)*$T$23</f>
        <v>0.99608850098900759</v>
      </c>
      <c r="P60" s="3">
        <f>P59+($S$11*O59*P59-($T$3*P59))*$T$23</f>
        <v>6.6459135802079937E-7</v>
      </c>
      <c r="Q60" s="3">
        <f t="shared" si="1"/>
        <v>3.9108344196343934E-3</v>
      </c>
      <c r="V60" s="4">
        <f t="shared" si="2"/>
        <v>3.2694264599578994E-4</v>
      </c>
      <c r="W60" s="4">
        <f t="shared" si="3"/>
        <v>4.5793193203359893E-6</v>
      </c>
      <c r="Y60" s="3">
        <f>P60*$T$24</f>
        <v>99.688703703119899</v>
      </c>
      <c r="Z60" s="3">
        <f>Q60*$T$24</f>
        <v>586625.16294515901</v>
      </c>
      <c r="AB60" s="3">
        <f t="shared" si="7"/>
        <v>7356209534905.2744</v>
      </c>
      <c r="AC60" s="3">
        <f t="shared" si="4"/>
        <v>103034684707.55974</v>
      </c>
    </row>
    <row r="61" spans="1:29" x14ac:dyDescent="0.3">
      <c r="A61" s="12">
        <v>44314</v>
      </c>
      <c r="C61" s="3">
        <v>379404</v>
      </c>
      <c r="D61" s="3">
        <v>274171</v>
      </c>
      <c r="E61" s="3">
        <v>3646</v>
      </c>
      <c r="G61" s="3">
        <f t="shared" si="5"/>
        <v>2809611</v>
      </c>
      <c r="I61" s="3">
        <f t="shared" si="6"/>
        <v>47618</v>
      </c>
      <c r="J61" s="3">
        <f t="shared" si="0"/>
        <v>277817</v>
      </c>
      <c r="L61" s="4">
        <f>G61/$T$24</f>
        <v>1.8730739999999999E-2</v>
      </c>
      <c r="M61" s="4">
        <f>J61/$T$24</f>
        <v>1.8521133333333334E-3</v>
      </c>
      <c r="N61" s="3">
        <f>WEEKDAY(A61)</f>
        <v>4</v>
      </c>
      <c r="O61" s="3">
        <f>O60-($T$3*O60*P60)*$T$23</f>
        <v>0.99608825605203799</v>
      </c>
      <c r="P61" s="3">
        <f>P60+($S$11*O60*P60-($T$3*P60))*$T$23</f>
        <v>4.6283771784636258E-7</v>
      </c>
      <c r="Q61" s="3">
        <f t="shared" si="1"/>
        <v>3.9112811102441636E-3</v>
      </c>
      <c r="V61" s="4">
        <f t="shared" si="2"/>
        <v>3.5082328257590836E-4</v>
      </c>
      <c r="W61" s="4">
        <f t="shared" si="3"/>
        <v>4.2401719334678902E-6</v>
      </c>
      <c r="Y61" s="3">
        <f>P61*$T$24</f>
        <v>69.425657676954387</v>
      </c>
      <c r="Z61" s="3">
        <f>Q61*$T$24</f>
        <v>586692.16653662454</v>
      </c>
      <c r="AB61" s="3">
        <f t="shared" si="7"/>
        <v>7893523857957.9385</v>
      </c>
      <c r="AC61" s="3">
        <f t="shared" si="4"/>
        <v>95403868503.027542</v>
      </c>
    </row>
    <row r="62" spans="1:29" x14ac:dyDescent="0.3">
      <c r="A62" s="12">
        <v>44315</v>
      </c>
      <c r="C62" s="3">
        <v>386773</v>
      </c>
      <c r="D62" s="3">
        <v>291727</v>
      </c>
      <c r="E62" s="3">
        <v>3502</v>
      </c>
      <c r="G62" s="3">
        <f t="shared" si="5"/>
        <v>2911198</v>
      </c>
      <c r="I62" s="3">
        <f t="shared" si="6"/>
        <v>51120</v>
      </c>
      <c r="J62" s="3">
        <f t="shared" si="0"/>
        <v>295229</v>
      </c>
      <c r="L62" s="4">
        <f>G62/$T$24</f>
        <v>1.9407986666666668E-2</v>
      </c>
      <c r="M62" s="4">
        <f>J62/$T$24</f>
        <v>1.9681933333333332E-3</v>
      </c>
      <c r="N62" s="3">
        <f>WEEKDAY(A62)</f>
        <v>5</v>
      </c>
      <c r="O62" s="3">
        <f>O61-($T$3*O61*P61)*$T$23</f>
        <v>0.99608808547196837</v>
      </c>
      <c r="P62" s="3">
        <f>P61+($S$11*O61*P61-($T$3*P61))*$T$23</f>
        <v>3.2233152816637912E-7</v>
      </c>
      <c r="Q62" s="3">
        <f t="shared" si="1"/>
        <v>3.9115921965034682E-3</v>
      </c>
      <c r="V62" s="4">
        <f t="shared" si="2"/>
        <v>3.7665743494540697E-4</v>
      </c>
      <c r="W62" s="4">
        <f t="shared" si="3"/>
        <v>3.7767991413709731E-6</v>
      </c>
      <c r="Y62" s="3">
        <f>P62*$T$24</f>
        <v>48.349729224956867</v>
      </c>
      <c r="Z62" s="3">
        <f>Q62*$T$24</f>
        <v>586738.82947552018</v>
      </c>
      <c r="AB62" s="3">
        <f t="shared" si="7"/>
        <v>8474792286271.6553</v>
      </c>
      <c r="AC62" s="3">
        <f t="shared" si="4"/>
        <v>84977980680.846848</v>
      </c>
    </row>
    <row r="63" spans="1:29" x14ac:dyDescent="0.3">
      <c r="A63" s="12">
        <v>44316</v>
      </c>
      <c r="C63" s="3">
        <v>402014</v>
      </c>
      <c r="D63" s="3">
        <v>299198</v>
      </c>
      <c r="E63" s="3">
        <v>3525</v>
      </c>
      <c r="G63" s="3">
        <f t="shared" si="5"/>
        <v>3002742</v>
      </c>
      <c r="I63" s="3">
        <f t="shared" si="6"/>
        <v>54645</v>
      </c>
      <c r="J63" s="3">
        <f t="shared" si="0"/>
        <v>302723</v>
      </c>
      <c r="L63" s="4">
        <f>G63/$T$24</f>
        <v>2.0018279999999999E-2</v>
      </c>
      <c r="M63" s="4">
        <f>J63/$T$24</f>
        <v>2.0181533333333331E-3</v>
      </c>
      <c r="N63" s="3">
        <f>WEEKDAY(A63)</f>
        <v>6</v>
      </c>
      <c r="O63" s="3">
        <f>O62-($T$3*O62*P62)*$T$23</f>
        <v>0.99608796667584831</v>
      </c>
      <c r="P63" s="3">
        <f>P62+($S$11*O62*P62-($T$3*P62))*$T$23</f>
        <v>2.244795710178672E-7</v>
      </c>
      <c r="Q63" s="3">
        <f t="shared" si="1"/>
        <v>3.9118088445806694E-3</v>
      </c>
      <c r="V63" s="4">
        <f t="shared" si="2"/>
        <v>4.007225468189772E-4</v>
      </c>
      <c r="W63" s="4">
        <f t="shared" si="3"/>
        <v>3.5859311952774105E-6</v>
      </c>
      <c r="Y63" s="3">
        <f>P63*$T$24</f>
        <v>33.671935652680077</v>
      </c>
      <c r="Z63" s="3">
        <f>Q63*$T$24</f>
        <v>586771.32668710046</v>
      </c>
      <c r="AB63" s="3">
        <f t="shared" si="7"/>
        <v>9016257303426.9863</v>
      </c>
      <c r="AC63" s="3">
        <f t="shared" si="4"/>
        <v>80683451893.741745</v>
      </c>
    </row>
    <row r="64" spans="1:29" x14ac:dyDescent="0.3">
      <c r="A64" s="12">
        <v>44317</v>
      </c>
      <c r="C64" s="3">
        <v>392576</v>
      </c>
      <c r="D64" s="3">
        <v>308688</v>
      </c>
      <c r="E64" s="3">
        <v>3685</v>
      </c>
      <c r="G64" s="3">
        <f t="shared" si="5"/>
        <v>3102033</v>
      </c>
      <c r="I64" s="3">
        <f t="shared" si="6"/>
        <v>58330</v>
      </c>
      <c r="J64" s="3">
        <f t="shared" si="0"/>
        <v>312373</v>
      </c>
      <c r="L64" s="4">
        <f>G64/$T$24</f>
        <v>2.0680219999999999E-2</v>
      </c>
      <c r="M64" s="4">
        <f>J64/$T$24</f>
        <v>2.0824866666666665E-3</v>
      </c>
      <c r="N64" s="3">
        <f>WEEKDAY(A64)</f>
        <v>7</v>
      </c>
      <c r="O64" s="3">
        <f>O63-($T$3*O63*P63)*$T$23</f>
        <v>0.99608788394333048</v>
      </c>
      <c r="P64" s="3">
        <f>P63+($S$11*O63*P63-($T$3*P63))*$T$23</f>
        <v>1.563330696125604E-7</v>
      </c>
      <c r="Q64" s="3">
        <f t="shared" si="1"/>
        <v>3.9119597235999105E-3</v>
      </c>
      <c r="V64" s="4">
        <f t="shared" si="2"/>
        <v>4.2766503326829435E-4</v>
      </c>
      <c r="W64" s="4">
        <f t="shared" si="3"/>
        <v>3.3469716660446685E-6</v>
      </c>
      <c r="Y64" s="3">
        <f>P64*$T$24</f>
        <v>23.449960441884059</v>
      </c>
      <c r="Z64" s="3">
        <f>Q64*$T$24</f>
        <v>586793.95853998652</v>
      </c>
      <c r="AB64" s="3">
        <f t="shared" si="7"/>
        <v>9622463248536.623</v>
      </c>
      <c r="AC64" s="3">
        <f t="shared" si="4"/>
        <v>75306862486.005005</v>
      </c>
    </row>
    <row r="65" spans="1:29" x14ac:dyDescent="0.3">
      <c r="A65" s="12">
        <v>44318</v>
      </c>
      <c r="C65" s="3">
        <v>370090</v>
      </c>
      <c r="D65" s="3">
        <v>300004</v>
      </c>
      <c r="E65" s="3">
        <v>3423</v>
      </c>
      <c r="G65" s="3">
        <f t="shared" si="5"/>
        <v>3182236</v>
      </c>
      <c r="I65" s="3">
        <f t="shared" si="6"/>
        <v>61753</v>
      </c>
      <c r="J65" s="3">
        <f t="shared" si="0"/>
        <v>303427</v>
      </c>
      <c r="L65" s="4">
        <f>G65/$T$24</f>
        <v>2.1214906666666665E-2</v>
      </c>
      <c r="M65" s="4">
        <f>J65/$T$24</f>
        <v>2.0228466666666668E-3</v>
      </c>
      <c r="N65" s="3">
        <f>WEEKDAY(A65)</f>
        <v>1</v>
      </c>
      <c r="O65" s="3">
        <f>O64-($T$3*O64*P64)*$T$23</f>
        <v>0.99608782632638415</v>
      </c>
      <c r="P65" s="3">
        <f>P64+($S$12*O64*P64-($T$3*P64))*$T$23</f>
        <v>1.0595122778193461E-7</v>
      </c>
      <c r="Q65" s="3">
        <f t="shared" si="1"/>
        <v>3.9120677223880669E-3</v>
      </c>
      <c r="V65" s="4">
        <f t="shared" si="2"/>
        <v>4.5006776939578619E-4</v>
      </c>
      <c r="W65" s="4">
        <f t="shared" si="3"/>
        <v>3.5691561973810817E-6</v>
      </c>
      <c r="Y65" s="3">
        <f>P65*$T$24</f>
        <v>15.892684167290192</v>
      </c>
      <c r="Z65" s="3">
        <f>Q65*$T$24</f>
        <v>586810.15835821</v>
      </c>
      <c r="AB65" s="3">
        <f t="shared" si="7"/>
        <v>10126524811405.189</v>
      </c>
      <c r="AC65" s="3">
        <f t="shared" si="4"/>
        <v>80306014441.074326</v>
      </c>
    </row>
    <row r="66" spans="1:29" x14ac:dyDescent="0.3">
      <c r="A66" s="12">
        <v>44319</v>
      </c>
      <c r="C66" s="3">
        <v>355769</v>
      </c>
      <c r="D66" s="3">
        <v>318910</v>
      </c>
      <c r="E66" s="3">
        <v>3439</v>
      </c>
      <c r="G66" s="3">
        <f t="shared" si="5"/>
        <v>3248899</v>
      </c>
      <c r="I66" s="3">
        <f t="shared" si="6"/>
        <v>65192</v>
      </c>
      <c r="J66" s="3">
        <f t="shared" si="0"/>
        <v>322349</v>
      </c>
      <c r="L66" s="4">
        <f>G66/$T$24</f>
        <v>2.1659326666666666E-2</v>
      </c>
      <c r="M66" s="4">
        <f>J66/$T$24</f>
        <v>2.1489933333333332E-3</v>
      </c>
      <c r="N66" s="3">
        <f>WEEKDAY(A66)</f>
        <v>2</v>
      </c>
      <c r="O66" s="3">
        <f>O65-($T$3*O65*P65)*$T$23</f>
        <v>0.99608778727779468</v>
      </c>
      <c r="P66" s="3">
        <f>P65+($S$12*O65*P65-($T$3*P65))*$T$23</f>
        <v>7.180606541272612E-8</v>
      </c>
      <c r="Q66" s="3">
        <f t="shared" si="1"/>
        <v>3.9121409161399084E-3</v>
      </c>
      <c r="V66" s="4">
        <f t="shared" si="2"/>
        <v>4.69123321116479E-4</v>
      </c>
      <c r="W66" s="4">
        <f t="shared" si="3"/>
        <v>3.1086893987566688E-6</v>
      </c>
      <c r="Y66" s="3">
        <f>P66*$T$24</f>
        <v>10.770909811908918</v>
      </c>
      <c r="Z66" s="3">
        <f>Q66*$T$24</f>
        <v>586821.13742098631</v>
      </c>
      <c r="AB66" s="3">
        <f t="shared" si="7"/>
        <v>10555274725120.779</v>
      </c>
      <c r="AC66" s="3">
        <f t="shared" si="4"/>
        <v>69945511472.02507</v>
      </c>
    </row>
    <row r="67" spans="1:29" x14ac:dyDescent="0.3">
      <c r="A67" s="12">
        <v>44320</v>
      </c>
      <c r="C67" s="3">
        <v>382847</v>
      </c>
      <c r="D67" s="3">
        <v>337699</v>
      </c>
      <c r="E67" s="3">
        <v>3786</v>
      </c>
      <c r="G67" s="3">
        <f t="shared" si="5"/>
        <v>3282319</v>
      </c>
      <c r="I67" s="3">
        <f t="shared" si="6"/>
        <v>68978</v>
      </c>
      <c r="J67" s="3">
        <f t="shared" si="0"/>
        <v>341485</v>
      </c>
      <c r="L67" s="4">
        <f>G67/$T$24</f>
        <v>2.1882126666666668E-2</v>
      </c>
      <c r="M67" s="4">
        <f>J67/$T$24</f>
        <v>2.2765666666666666E-3</v>
      </c>
      <c r="N67" s="3">
        <f>WEEKDAY(A67)</f>
        <v>3</v>
      </c>
      <c r="O67" s="3">
        <f>O66-($T$3*O66*P66)*$T$23</f>
        <v>0.99608776081349115</v>
      </c>
      <c r="P67" s="3">
        <f>P66+($S$12*O66*P66-($T$3*P66))*$T$23</f>
        <v>4.8664948238582827E-8</v>
      </c>
      <c r="Q67" s="3">
        <f t="shared" si="1"/>
        <v>3.9121905215606092E-3</v>
      </c>
      <c r="V67" s="4">
        <f t="shared" si="2"/>
        <v>4.7882533767328966E-4</v>
      </c>
      <c r="W67" s="4">
        <f t="shared" si="3"/>
        <v>2.6752653946981212E-6</v>
      </c>
      <c r="Y67" s="3">
        <f>P67*$T$24</f>
        <v>7.2997422357874244</v>
      </c>
      <c r="Z67" s="3">
        <f>Q67*$T$24</f>
        <v>586828.5782340914</v>
      </c>
      <c r="AB67" s="3">
        <f t="shared" si="7"/>
        <v>10773570097649.016</v>
      </c>
      <c r="AC67" s="3">
        <f t="shared" si="4"/>
        <v>60193471380.707726</v>
      </c>
    </row>
    <row r="68" spans="1:29" x14ac:dyDescent="0.3">
      <c r="A68" s="12">
        <v>44321</v>
      </c>
      <c r="C68" s="3">
        <v>412624</v>
      </c>
      <c r="D68" s="3">
        <v>330718</v>
      </c>
      <c r="E68" s="3">
        <v>3979</v>
      </c>
      <c r="G68" s="3">
        <f t="shared" si="5"/>
        <v>3323681</v>
      </c>
      <c r="I68" s="3">
        <f t="shared" si="6"/>
        <v>72957</v>
      </c>
      <c r="J68" s="3">
        <f t="shared" ref="J68:J71" si="8">D68+E68</f>
        <v>334697</v>
      </c>
      <c r="L68" s="4">
        <f>G68/$T$24</f>
        <v>2.2157873333333335E-2</v>
      </c>
      <c r="M68" s="4">
        <f>J68/$T$24</f>
        <v>2.2313133333333331E-3</v>
      </c>
      <c r="N68" s="3">
        <f>WEEKDAY(A68)</f>
        <v>4</v>
      </c>
      <c r="O68" s="3">
        <f>O67-($T$3*O67*P67)*$T$23</f>
        <v>0.99608774287790425</v>
      </c>
      <c r="P68" s="3">
        <f>P67+($S$12*O67*P67-($T$3*P67))*$T$23</f>
        <v>3.2981575707017373E-8</v>
      </c>
      <c r="Q68" s="3">
        <f t="shared" ref="Q68:Q71" si="9">1-O68-P68</f>
        <v>3.9122241405200459E-3</v>
      </c>
      <c r="V68" s="4">
        <f t="shared" ref="V68:V71" si="10">POWER(P68-L68,2)</f>
        <v>4.9096988905397861E-4</v>
      </c>
      <c r="W68" s="4">
        <f t="shared" ref="W68:W71" si="11">POWER(Q68-M68,2)</f>
        <v>2.8254611417170861E-6</v>
      </c>
      <c r="Y68" s="3">
        <f>P68*$T$24</f>
        <v>4.9472363560526063</v>
      </c>
      <c r="Z68" s="3">
        <f>Q68*$T$24</f>
        <v>586833.62107800692</v>
      </c>
      <c r="AB68" s="3">
        <f t="shared" si="7"/>
        <v>11046822503714.518</v>
      </c>
      <c r="AC68" s="3">
        <f t="shared" ref="AC68:AC71" si="12">POWER(J68-Z68,2)</f>
        <v>63572875688.634445</v>
      </c>
    </row>
    <row r="69" spans="1:29" x14ac:dyDescent="0.3">
      <c r="A69" s="12">
        <v>44322</v>
      </c>
      <c r="C69" s="3">
        <v>414280</v>
      </c>
      <c r="D69" s="3">
        <v>328347</v>
      </c>
      <c r="E69" s="3">
        <v>3923</v>
      </c>
      <c r="G69" s="3">
        <f t="shared" ref="G69:G72" si="13">MAX(C68-D68-E68+G68,0)</f>
        <v>3401608</v>
      </c>
      <c r="I69" s="3">
        <f t="shared" ref="I69:I71" si="14">I68+E69</f>
        <v>76880</v>
      </c>
      <c r="J69" s="3">
        <f t="shared" si="8"/>
        <v>332270</v>
      </c>
      <c r="L69" s="4">
        <f>G69/$T$24</f>
        <v>2.2677386666666667E-2</v>
      </c>
      <c r="M69" s="4">
        <f>J69/$T$24</f>
        <v>2.2151333333333334E-3</v>
      </c>
      <c r="N69" s="3">
        <f>WEEKDAY(A69)</f>
        <v>5</v>
      </c>
      <c r="O69" s="3">
        <f>O68-($T$3*O68*P68)*$T$23</f>
        <v>0.99608773072246326</v>
      </c>
      <c r="P69" s="3">
        <f>P68+($S$12*O68*P68-($T$3*P68))*$T$23</f>
        <v>2.2352522176853863E-8</v>
      </c>
      <c r="Q69" s="3">
        <f t="shared" si="9"/>
        <v>3.9122469250145626E-3</v>
      </c>
      <c r="V69" s="4">
        <f t="shared" si="10"/>
        <v>5.1426285223643402E-4</v>
      </c>
      <c r="W69" s="4">
        <f t="shared" si="11"/>
        <v>2.8801945430691621E-6</v>
      </c>
      <c r="Y69" s="3">
        <f>P69*$T$24</f>
        <v>3.3528783265280797</v>
      </c>
      <c r="Z69" s="3">
        <f>Q69*$T$24</f>
        <v>586837.03875218437</v>
      </c>
      <c r="AB69" s="3">
        <f t="shared" ref="AB69:AB71" si="15">POWER(G69-Y69,2)</f>
        <v>11570914175319.764</v>
      </c>
      <c r="AC69" s="3">
        <f t="shared" si="12"/>
        <v>64804377219.056137</v>
      </c>
    </row>
    <row r="70" spans="1:29" x14ac:dyDescent="0.3">
      <c r="A70" s="12">
        <v>44323</v>
      </c>
      <c r="C70" s="3">
        <v>406902</v>
      </c>
      <c r="D70" s="3">
        <v>327675</v>
      </c>
      <c r="E70" s="3">
        <v>4233</v>
      </c>
      <c r="G70" s="3">
        <f t="shared" si="13"/>
        <v>3483618</v>
      </c>
      <c r="I70" s="3">
        <f t="shared" si="14"/>
        <v>81113</v>
      </c>
      <c r="J70" s="3">
        <f t="shared" si="8"/>
        <v>331908</v>
      </c>
      <c r="L70" s="4">
        <f>G70/$T$24</f>
        <v>2.3224120000000001E-2</v>
      </c>
      <c r="M70" s="4">
        <f>J70/$T$24</f>
        <v>2.2127200000000001E-3</v>
      </c>
      <c r="N70" s="3">
        <f>WEEKDAY(A70)</f>
        <v>6</v>
      </c>
      <c r="O70" s="3">
        <f>O69-($T$3*O69*P69)*$T$23</f>
        <v>0.99608772248438626</v>
      </c>
      <c r="P70" s="3">
        <f>P69+($S$12*O69*P69-($T$3*P69))*$T$23</f>
        <v>1.5148919859855566E-8</v>
      </c>
      <c r="Q70" s="3">
        <f t="shared" si="9"/>
        <v>3.9122623666938781E-3</v>
      </c>
      <c r="V70" s="4">
        <f t="shared" si="10"/>
        <v>5.3935904613396427E-4</v>
      </c>
      <c r="W70" s="4">
        <f t="shared" si="11"/>
        <v>2.8884442561874282E-6</v>
      </c>
      <c r="Y70" s="3">
        <f>P70*$T$24</f>
        <v>2.2723379789783351</v>
      </c>
      <c r="Z70" s="3">
        <f>Q70*$T$24</f>
        <v>586839.35500408174</v>
      </c>
      <c r="AB70" s="3">
        <f t="shared" si="15"/>
        <v>12135578538014.191</v>
      </c>
      <c r="AC70" s="3">
        <f t="shared" si="12"/>
        <v>64989995764.217148</v>
      </c>
    </row>
    <row r="71" spans="1:29" x14ac:dyDescent="0.3">
      <c r="A71" s="12">
        <v>44324</v>
      </c>
      <c r="C71" s="3">
        <v>403808</v>
      </c>
      <c r="D71" s="3">
        <v>386395</v>
      </c>
      <c r="E71" s="3">
        <v>4092</v>
      </c>
      <c r="G71" s="3">
        <f t="shared" si="13"/>
        <v>3558612</v>
      </c>
      <c r="I71" s="3">
        <f t="shared" si="14"/>
        <v>85205</v>
      </c>
      <c r="J71" s="3">
        <f t="shared" si="8"/>
        <v>390487</v>
      </c>
      <c r="L71" s="4">
        <f>G71/$T$24</f>
        <v>2.3724080000000002E-2</v>
      </c>
      <c r="M71" s="4">
        <f>J71/$T$24</f>
        <v>2.6032466666666668E-3</v>
      </c>
      <c r="N71" s="3">
        <f>WEEKDAY(A71)</f>
        <v>7</v>
      </c>
      <c r="O71" s="3">
        <f>O70-($T$3*O70*P70)*$T$23</f>
        <v>0.99608771690121467</v>
      </c>
      <c r="P71" s="3">
        <f>P70+($S$12*O70*P70-($T$3*P70))*$T$23</f>
        <v>1.0266840178971071E-8</v>
      </c>
      <c r="Q71" s="3">
        <f t="shared" si="9"/>
        <v>3.9122728319451504E-3</v>
      </c>
      <c r="V71" s="4">
        <f t="shared" si="10"/>
        <v>5.6283148470382988E-4</v>
      </c>
      <c r="W71" s="4">
        <f t="shared" si="11"/>
        <v>1.713549501383692E-6</v>
      </c>
      <c r="Y71" s="3">
        <f>P71*$T$24</f>
        <v>1.5400260268456607</v>
      </c>
      <c r="Z71" s="3">
        <f>Q71*$T$24</f>
        <v>586840.92479177262</v>
      </c>
      <c r="AB71" s="3">
        <f t="shared" si="15"/>
        <v>12663708405836.174</v>
      </c>
      <c r="AC71" s="3">
        <f t="shared" si="12"/>
        <v>38554863781.133095</v>
      </c>
    </row>
    <row r="72" spans="1:29" x14ac:dyDescent="0.3">
      <c r="G72" s="3">
        <f t="shared" si="13"/>
        <v>3571933</v>
      </c>
      <c r="AB72" s="8">
        <f>SUM(AB3:AB71)</f>
        <v>178138640929602.78</v>
      </c>
    </row>
  </sheetData>
  <mergeCells count="2">
    <mergeCell ref="Y1:Z1"/>
    <mergeCell ref="AB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2021-05-09T08:56:11Z</dcterms:created>
  <dcterms:modified xsi:type="dcterms:W3CDTF">2021-05-15T11:22:50Z</dcterms:modified>
</cp:coreProperties>
</file>