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7E7560D2-1F6E-4269-9A60-1BC73288F261}" xr6:coauthVersionLast="41" xr6:coauthVersionMax="41" xr10:uidLastSave="{00000000-0000-0000-0000-000000000000}"/>
  <bookViews>
    <workbookView xWindow="-120" yWindow="-120" windowWidth="20730" windowHeight="11160" xr2:uid="{4C159837-B315-433C-B9A6-8B9E7F46BA82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G208" i="1" l="1"/>
  <c r="F188" i="1"/>
  <c r="H208" i="1"/>
  <c r="F186" i="1"/>
  <c r="F170" i="1"/>
  <c r="G189" i="1"/>
  <c r="G166" i="1" l="1"/>
  <c r="G12" i="1"/>
  <c r="G28" i="1"/>
  <c r="G44" i="1"/>
  <c r="G60" i="1"/>
  <c r="G191" i="1"/>
  <c r="G17" i="1"/>
  <c r="G33" i="1"/>
  <c r="G49" i="1"/>
  <c r="G65" i="1"/>
  <c r="G192" i="1"/>
  <c r="G22" i="1"/>
  <c r="G38" i="1"/>
  <c r="G54" i="1"/>
  <c r="G70" i="1"/>
  <c r="G19" i="1"/>
  <c r="G35" i="1"/>
  <c r="G51" i="1"/>
  <c r="G67" i="1"/>
  <c r="G7" i="1"/>
  <c r="G16" i="1"/>
  <c r="G32" i="1"/>
  <c r="G48" i="1"/>
  <c r="G64" i="1"/>
  <c r="G195" i="1"/>
  <c r="G21" i="1"/>
  <c r="G37" i="1"/>
  <c r="G53" i="1"/>
  <c r="G69" i="1"/>
  <c r="G10" i="1"/>
  <c r="G26" i="1"/>
  <c r="G42" i="1"/>
  <c r="G58" i="1"/>
  <c r="G162" i="1"/>
  <c r="G158" i="1"/>
  <c r="G23" i="1"/>
  <c r="G39" i="1"/>
  <c r="G55" i="1"/>
  <c r="G71" i="1"/>
  <c r="G20" i="1"/>
  <c r="G36" i="1"/>
  <c r="G52" i="1"/>
  <c r="G68" i="1"/>
  <c r="G9" i="1"/>
  <c r="G25" i="1"/>
  <c r="G41" i="1"/>
  <c r="G57" i="1"/>
  <c r="G157" i="1"/>
  <c r="G14" i="1"/>
  <c r="G30" i="1"/>
  <c r="G46" i="1"/>
  <c r="G62" i="1"/>
  <c r="G187" i="1"/>
  <c r="G11" i="1"/>
  <c r="G27" i="1"/>
  <c r="G43" i="1"/>
  <c r="G59" i="1"/>
  <c r="G190" i="1"/>
  <c r="G8" i="1"/>
  <c r="G24" i="1"/>
  <c r="G40" i="1"/>
  <c r="G56" i="1"/>
  <c r="G184" i="1"/>
  <c r="G13" i="1"/>
  <c r="G29" i="1"/>
  <c r="G45" i="1"/>
  <c r="G61" i="1"/>
  <c r="G185" i="1"/>
  <c r="G18" i="1"/>
  <c r="G34" i="1"/>
  <c r="G50" i="1"/>
  <c r="G66" i="1"/>
  <c r="G193" i="1"/>
  <c r="G15" i="1"/>
  <c r="G31" i="1"/>
  <c r="G47" i="1"/>
  <c r="G63" i="1"/>
  <c r="G194" i="1"/>
  <c r="G186" i="1"/>
  <c r="F181" i="1"/>
  <c r="G168" i="1"/>
  <c r="G188" i="1"/>
  <c r="F171" i="1"/>
</calcChain>
</file>

<file path=xl/sharedStrings.xml><?xml version="1.0" encoding="utf-8"?>
<sst xmlns="http://schemas.openxmlformats.org/spreadsheetml/2006/main" count="146" uniqueCount="126">
  <si>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</si>
  <si>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</si>
  <si>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</si>
  <si>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</si>
  <si>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</si>
  <si>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</si>
  <si>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</si>
  <si>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</si>
  <si>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</si>
  <si>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</si>
  <si>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</si>
  <si>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</si>
  <si>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INE397D01024</t>
  </si>
  <si>
    <t>INE002A01018</t>
  </si>
  <si>
    <t>INE079A01024</t>
  </si>
  <si>
    <t>INE585B01010</t>
  </si>
  <si>
    <t>INE296A01024</t>
  </si>
  <si>
    <t>INE280A01028</t>
  </si>
  <si>
    <t>INE059A01026</t>
  </si>
  <si>
    <t>INE733E01010</t>
  </si>
  <si>
    <t>INE669C01036</t>
  </si>
  <si>
    <t>INE095A01012</t>
  </si>
  <si>
    <t>INE860A01027</t>
  </si>
  <si>
    <t>INE009A01021</t>
  </si>
  <si>
    <t>INE239A01016</t>
  </si>
  <si>
    <t>INE040A01034</t>
  </si>
  <si>
    <t>INE038A01020</t>
  </si>
  <si>
    <t>INE081A01012</t>
  </si>
  <si>
    <t>INE238A01034</t>
  </si>
  <si>
    <t>INE062A01020</t>
  </si>
  <si>
    <t>INE154A01025</t>
  </si>
  <si>
    <t>INE001A01036</t>
  </si>
  <si>
    <t>INE467B01029</t>
  </si>
  <si>
    <t>INE044A01036</t>
  </si>
  <si>
    <t>INE752E01010</t>
  </si>
  <si>
    <t>INE481G01011</t>
  </si>
  <si>
    <t>INE101A01026</t>
  </si>
  <si>
    <t>INE018A01030</t>
  </si>
  <si>
    <t>INE090A01021</t>
  </si>
  <si>
    <t>INE089A01023</t>
  </si>
  <si>
    <t>INE129A01019</t>
  </si>
  <si>
    <t>INE066A01021</t>
  </si>
  <si>
    <t>INE361B01024</t>
  </si>
  <si>
    <t>INE203G01027</t>
  </si>
  <si>
    <t>INE849A01020</t>
  </si>
  <si>
    <t>INE075A01022</t>
  </si>
  <si>
    <t>INE765G01017</t>
  </si>
  <si>
    <t>INE245A01021</t>
  </si>
  <si>
    <t>INE795G01014</t>
  </si>
  <si>
    <t>INE918I01018</t>
  </si>
  <si>
    <t>INE628A01036</t>
  </si>
  <si>
    <t>INE208A01029</t>
  </si>
  <si>
    <t>INE155A01022</t>
  </si>
  <si>
    <t>INE121A01024</t>
  </si>
  <si>
    <t>INE263A01024</t>
  </si>
  <si>
    <t>INE299U01018</t>
  </si>
  <si>
    <t>INE298A01020</t>
  </si>
  <si>
    <t>INE070A01015</t>
  </si>
  <si>
    <t>IN9397D01014</t>
  </si>
  <si>
    <t>INE016A01026</t>
  </si>
  <si>
    <t>INE192A01025</t>
  </si>
  <si>
    <t>INE465A01025</t>
  </si>
  <si>
    <t>INE216A01030</t>
  </si>
  <si>
    <t>INE271C01023</t>
  </si>
  <si>
    <t>INE073K01018</t>
  </si>
  <si>
    <t>INE123W01016</t>
  </si>
  <si>
    <t>INE797F01020</t>
  </si>
  <si>
    <t>INE854D01024</t>
  </si>
  <si>
    <t>INE012A01025</t>
  </si>
  <si>
    <t>INE414G01012</t>
  </si>
  <si>
    <t>INE917I01010</t>
  </si>
  <si>
    <t>INE111A01025</t>
  </si>
  <si>
    <t>INE029A01011</t>
  </si>
  <si>
    <t>INE021A01026</t>
  </si>
  <si>
    <t>INE686F01025</t>
  </si>
  <si>
    <t>INE030A01027</t>
  </si>
  <si>
    <t>INE237A01028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</si>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</sst>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0" xfId="0" applyBorder="1"/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Fill="1" applyBorder="1"/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0" fillId="0" borderId="0" xfId="0" applyAlignment="1"/>
    <xf numFmtId="0" fontId="2" fillId="2" borderId="5" xfId="0" applyFont="1" applyFill="1" applyBorder="1"/>
    <xf numFmtId="0" fontId="5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5" xfId="0" applyBorder="1" applyAlignment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0" fontId="0" fillId="0" borderId="5" xfId="0" applyFill="1" applyBorder="1"/>
    <xf numFmtId="164" fontId="0" fillId="0" borderId="7" xfId="1" quotePrefix="1" applyNumberFormat="1" applyFont="1" applyBorder="1"/>
    <xf numFmtId="0" fontId="0" fillId="0" borderId="0" xfId="0" applyBorder="1" applyAlignment="1"/>
    <xf numFmtId="164" fontId="0" fillId="0" borderId="0" xfId="1" applyFont="1" applyBorder="1"/>
    <xf numFmtId="164" fontId="0" fillId="0" borderId="0" xfId="1" quotePrefix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ECA597-0D1C-448A-AA2E-80CF02550117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A1AA4022-532A-4D0F-8F77-C543B61A4E3B}" name="ISIN No." dataDxfId="6"/>
    <tableColumn id="2" xr3:uid="{C6E3F0DB-F839-448F-9917-3BE7A2352EB6}" name="Name of the Instrument" dataDxfId="5">
      <calculatedColumnFormula>VLOOKUP(Table13456762345[[#This Row],[ISIN No.]],'[1]Crisil data '!E:F,2,0)</calculatedColumnFormula>
    </tableColumn>
    <tableColumn id="3" xr3:uid="{9B0DC310-56A2-4CA2-BADF-27CF6A49B30D}" name="Industry " dataDxfId="4">
      <calculatedColumnFormula>VLOOKUP(Table13456762345[[#This Row],[ISIN No.]],'[1]Crisil data '!E:I,5,0)</calculatedColumnFormula>
    </tableColumn>
    <tableColumn id="4" xr3:uid="{452A67A8-EA1D-4149-926F-9FDCBFE73E2C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BA90ABB7-1C74-4D26-90A5-FBC4193AA6CD}" name="Market Value" dataDxfId="2">
      <calculatedColumnFormula>SUMIFS('[1]Crisil data '!M:M,'[1]Crisil data '!AI:AI,$D$3,'[1]Crisil data '!E:E,Table13456762345[[#This Row],[ISIN No.]])</calculatedColumnFormula>
    </tableColumn>
    <tableColumn id="6" xr3:uid="{5DD8544E-F5C2-4EF0-A579-338DCA888C2F}" name="% of Portfolio" dataDxfId="1" dataCellStyle="Percent">
      <calculatedColumnFormula>+F7/$F$170</calculatedColumnFormula>
    </tableColumn>
    <tableColumn id="7" xr3:uid="{DA1BB876-BCE5-4D26-A691-38FEBEFFB038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935C-FE19-4027-8580-19183130A67F}">
  <dimension ref="A2:O222"/>
  <sheetViews>
    <sheetView showGridLines="0" tabSelected="1" view="pageBreakPreview" topLeftCell="B3" zoomScale="78" zoomScaleNormal="100" zoomScaleSheetLayoutView="78" workbookViewId="0">
      <selection activeCell="B31" sqref="B31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style="27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May 2022</v>
      </c>
    </row>
    <row r="6" spans="1:8" x14ac:dyDescent="0.25">
      <c r="B6" s="5" t="s">
        <v>5</v>
      </c>
      <c r="C6" s="6" t="s">
        <v>6</v>
      </c>
      <c r="D6" s="7" t="s">
        <v>7</v>
      </c>
      <c r="E6" s="8" t="s">
        <v>8</v>
      </c>
      <c r="F6" s="6" t="s">
        <v>9</v>
      </c>
      <c r="G6" s="6" t="s">
        <v>10</v>
      </c>
      <c r="H6" s="9" t="s">
        <v>11</v>
      </c>
    </row>
    <row r="7" spans="1:8" x14ac:dyDescent="0.25">
      <c r="A7" s="10"/>
      <c r="B7" s="11" t="s">
        <v>12</v>
      </c>
      <c r="C7" s="12" t="str">
        <f>VLOOKUP(Table13456762345[[#This Row],[ISIN No.]],'[1]Crisil data '!E:F,2,0)</f>
        <v>BHARTI AIRTEL LTD</v>
      </c>
      <c r="D7" s="12" t="str">
        <f>VLOOKUP(Table13456762345[[#This Row],[ISIN No.]],'[1]Crisil data '!E:I,5,0)</f>
        <v>Activities of maintaining and operating pageing</v>
      </c>
      <c r="E7" s="13">
        <f>SUMIFS('[1]Crisil data '!L:L,'[1]Crisil data '!AI:AI,$D$3,'[1]Crisil data '!E:E,Table13456762345[[#This Row],[ISIN No.]])</f>
        <v>6253</v>
      </c>
      <c r="F7" s="12">
        <f>SUMIFS('[1]Crisil data '!M:M,'[1]Crisil data '!AI:AI,$D$3,'[1]Crisil data '!E:E,Table13456762345[[#This Row],[ISIN No.]])</f>
        <v>4378350.5999999996</v>
      </c>
      <c r="G7" s="14">
        <f t="shared" ref="G7:G70" si="0">+F7/$F$170</f>
        <v>2.3247449261130426E-2</v>
      </c>
      <c r="H7" s="15">
        <f>IFERROR(VLOOKUP(Table13456762345[[#This Row],[ISIN No.]],'[1]Crisil data '!E:AJ,32,0),0)</f>
        <v>0</v>
      </c>
    </row>
    <row r="8" spans="1:8" x14ac:dyDescent="0.25">
      <c r="A8" s="10"/>
      <c r="B8" s="11" t="s">
        <v>13</v>
      </c>
      <c r="C8" s="12" t="str">
        <f>VLOOKUP(Table13456762345[[#This Row],[ISIN No.]],'[1]Crisil data '!E:F,2,0)</f>
        <v>RELIANCE INDUSTRIES LIMITED</v>
      </c>
      <c r="D8" s="12" t="str">
        <f>VLOOKUP(Table13456762345[[#This Row],[ISIN No.]],'[1]Crisil data '!E:I,5,0)</f>
        <v>Manufacture of other petroleum n.e.c.</v>
      </c>
      <c r="E8" s="13">
        <f>SUMIFS('[1]Crisil data '!L:L,'[1]Crisil data '!AI:AI,$D$3,'[1]Crisil data '!E:E,Table13456762345[[#This Row],[ISIN No.]])</f>
        <v>6567</v>
      </c>
      <c r="F8" s="12">
        <f>SUMIFS('[1]Crisil data '!M:M,'[1]Crisil data '!AI:AI,$D$3,'[1]Crisil data '!E:E,Table13456762345[[#This Row],[ISIN No.]])</f>
        <v>17288612.550000001</v>
      </c>
      <c r="G8" s="14">
        <f t="shared" si="0"/>
        <v>9.1796244698053142E-2</v>
      </c>
      <c r="H8" s="15">
        <f>IFERROR(VLOOKUP(Table13456762345[[#This Row],[ISIN No.]],'[1]Crisil data '!E:AJ,32,0),0)</f>
        <v>0</v>
      </c>
    </row>
    <row r="9" spans="1:8" x14ac:dyDescent="0.25">
      <c r="A9" s="10"/>
      <c r="B9" s="11" t="s">
        <v>14</v>
      </c>
      <c r="C9" s="12" t="str">
        <f>VLOOKUP(Table13456762345[[#This Row],[ISIN No.]],'[1]Crisil data '!E:F,2,0)</f>
        <v>AMBUJA CEMENTS LTD</v>
      </c>
      <c r="D9" s="12" t="str">
        <f>VLOOKUP(Table13456762345[[#This Row],[ISIN No.]],'[1]Crisil data '!E:I,5,0)</f>
        <v>Manufacture of clinkers and cement</v>
      </c>
      <c r="E9" s="13">
        <f>SUMIFS('[1]Crisil data '!L:L,'[1]Crisil data '!AI:AI,$D$3,'[1]Crisil data '!E:E,Table13456762345[[#This Row],[ISIN No.]])</f>
        <v>3060</v>
      </c>
      <c r="F9" s="12">
        <f>SUMIFS('[1]Crisil data '!M:M,'[1]Crisil data '!AI:AI,$D$3,'[1]Crisil data '!E:E,Table13456762345[[#This Row],[ISIN No.]])</f>
        <v>1130364</v>
      </c>
      <c r="G9" s="14">
        <f t="shared" si="0"/>
        <v>6.0018217217708506E-3</v>
      </c>
      <c r="H9" s="15">
        <f>IFERROR(VLOOKUP(Table13456762345[[#This Row],[ISIN No.]],'[1]Crisil data '!E:AJ,32,0),0)</f>
        <v>0</v>
      </c>
    </row>
    <row r="10" spans="1:8" x14ac:dyDescent="0.25">
      <c r="A10" s="10"/>
      <c r="B10" s="11" t="s">
        <v>15</v>
      </c>
      <c r="C10" s="12" t="str">
        <f>VLOOKUP(Table13456762345[[#This Row],[ISIN No.]],'[1]Crisil data '!E:F,2,0)</f>
        <v>MARUTI SUZUKI INDIA LTD.</v>
      </c>
      <c r="D10" s="12" t="str">
        <f>VLOOKUP(Table13456762345[[#This Row],[ISIN No.]],'[1]Crisil data '!E:I,5,0)</f>
        <v>Manufacture of passenger cars</v>
      </c>
      <c r="E10" s="13">
        <f>SUMIFS('[1]Crisil data '!L:L,'[1]Crisil data '!AI:AI,$D$3,'[1]Crisil data '!E:E,Table13456762345[[#This Row],[ISIN No.]])</f>
        <v>372</v>
      </c>
      <c r="F10" s="12">
        <f>SUMIFS('[1]Crisil data '!M:M,'[1]Crisil data '!AI:AI,$D$3,'[1]Crisil data '!E:E,Table13456762345[[#This Row],[ISIN No.]])</f>
        <v>2963482.2</v>
      </c>
      <c r="G10" s="14">
        <f t="shared" si="0"/>
        <v>1.5735012650828644E-2</v>
      </c>
      <c r="H10" s="15">
        <f>IFERROR(VLOOKUP(Table13456762345[[#This Row],[ISIN No.]],'[1]Crisil data '!E:AJ,32,0),0)</f>
        <v>0</v>
      </c>
    </row>
    <row r="11" spans="1:8" x14ac:dyDescent="0.25">
      <c r="A11" s="10"/>
      <c r="B11" s="11" t="s">
        <v>16</v>
      </c>
      <c r="C11" s="12" t="str">
        <f>VLOOKUP(Table13456762345[[#This Row],[ISIN No.]],'[1]Crisil data '!E:F,2,0)</f>
        <v>Bajaj Finance Limited</v>
      </c>
      <c r="D11" s="12" t="str">
        <f>VLOOKUP(Table13456762345[[#This Row],[ISIN No.]],'[1]Crisil data '!E:I,5,0)</f>
        <v>Other credit granting</v>
      </c>
      <c r="E11" s="13">
        <f>SUMIFS('[1]Crisil data '!L:L,'[1]Crisil data '!AI:AI,$D$3,'[1]Crisil data '!E:E,Table13456762345[[#This Row],[ISIN No.]])</f>
        <v>616</v>
      </c>
      <c r="F11" s="12">
        <f>SUMIFS('[1]Crisil data '!M:M,'[1]Crisil data '!AI:AI,$D$3,'[1]Crisil data '!E:E,Table13456762345[[#This Row],[ISIN No.]])</f>
        <v>3746604.4</v>
      </c>
      <c r="G11" s="14">
        <f t="shared" si="0"/>
        <v>1.9893106707929695E-2</v>
      </c>
      <c r="H11" s="15">
        <f>IFERROR(VLOOKUP(Table13456762345[[#This Row],[ISIN No.]],'[1]Crisil data '!E:AJ,32,0),0)</f>
        <v>0</v>
      </c>
    </row>
    <row r="12" spans="1:8" x14ac:dyDescent="0.25">
      <c r="A12" s="10"/>
      <c r="B12" s="11" t="s">
        <v>17</v>
      </c>
      <c r="C12" s="12" t="str">
        <f>VLOOKUP(Table13456762345[[#This Row],[ISIN No.]],'[1]Crisil data '!E:F,2,0)</f>
        <v>Titan Company Limited</v>
      </c>
      <c r="D12" s="12" t="str">
        <f>VLOOKUP(Table13456762345[[#This Row],[ISIN No.]],'[1]Crisil data '!E:I,5,0)</f>
        <v>Manufacture of jewellery of gold, silver and other precious or base metal</v>
      </c>
      <c r="E12" s="13">
        <f>SUMIFS('[1]Crisil data '!L:L,'[1]Crisil data '!AI:AI,$D$3,'[1]Crisil data '!E:E,Table13456762345[[#This Row],[ISIN No.]])</f>
        <v>975</v>
      </c>
      <c r="F12" s="12">
        <f>SUMIFS('[1]Crisil data '!M:M,'[1]Crisil data '!AI:AI,$D$3,'[1]Crisil data '!E:E,Table13456762345[[#This Row],[ISIN No.]])</f>
        <v>2160600</v>
      </c>
      <c r="G12" s="14">
        <f t="shared" si="0"/>
        <v>1.1472000180524237E-2</v>
      </c>
      <c r="H12" s="15">
        <f>IFERROR(VLOOKUP(Table13456762345[[#This Row],[ISIN No.]],'[1]Crisil data '!E:AJ,32,0),0)</f>
        <v>0</v>
      </c>
    </row>
    <row r="13" spans="1:8" x14ac:dyDescent="0.25">
      <c r="A13" s="10"/>
      <c r="B13" s="11" t="s">
        <v>18</v>
      </c>
      <c r="C13" s="12" t="str">
        <f>VLOOKUP(Table13456762345[[#This Row],[ISIN No.]],'[1]Crisil data '!E:F,2,0)</f>
        <v>CIPLA LIMITED</v>
      </c>
      <c r="D13" s="12" t="str">
        <f>VLOOKUP(Table13456762345[[#This Row],[ISIN No.]],'[1]Crisil data '!E:I,5,0)</f>
        <v>Manufacture of medicinal substances used in the manufacture of pharmaceuticals:</v>
      </c>
      <c r="E13" s="13">
        <f>SUMIFS('[1]Crisil data '!L:L,'[1]Crisil data '!AI:AI,$D$3,'[1]Crisil data '!E:E,Table13456762345[[#This Row],[ISIN No.]])</f>
        <v>1425</v>
      </c>
      <c r="F13" s="12">
        <f>SUMIFS('[1]Crisil data '!M:M,'[1]Crisil data '!AI:AI,$D$3,'[1]Crisil data '!E:E,Table13456762345[[#This Row],[ISIN No.]])</f>
        <v>1414953.75</v>
      </c>
      <c r="G13" s="14">
        <f t="shared" si="0"/>
        <v>7.5128897877596258E-3</v>
      </c>
      <c r="H13" s="15">
        <f>IFERROR(VLOOKUP(Table13456762345[[#This Row],[ISIN No.]],'[1]Crisil data '!E:AJ,32,0),0)</f>
        <v>0</v>
      </c>
    </row>
    <row r="14" spans="1:8" x14ac:dyDescent="0.25">
      <c r="A14" s="10"/>
      <c r="B14" s="11" t="s">
        <v>19</v>
      </c>
      <c r="C14" s="12" t="str">
        <f>VLOOKUP(Table13456762345[[#This Row],[ISIN No.]],'[1]Crisil data '!E:F,2,0)</f>
        <v>NTPC LIMITED</v>
      </c>
      <c r="D14" s="12" t="str">
        <f>VLOOKUP(Table13456762345[[#This Row],[ISIN No.]],'[1]Crisil data '!E:I,5,0)</f>
        <v>Electric power generation by coal based thermal power plants</v>
      </c>
      <c r="E14" s="13">
        <f>SUMIFS('[1]Crisil data '!L:L,'[1]Crisil data '!AI:AI,$D$3,'[1]Crisil data '!E:E,Table13456762345[[#This Row],[ISIN No.]])</f>
        <v>13700</v>
      </c>
      <c r="F14" s="12">
        <f>SUMIFS('[1]Crisil data '!M:M,'[1]Crisil data '!AI:AI,$D$3,'[1]Crisil data '!E:E,Table13456762345[[#This Row],[ISIN No.]])</f>
        <v>2137200</v>
      </c>
      <c r="G14" s="14">
        <f t="shared" si="0"/>
        <v>1.1347754691204481E-2</v>
      </c>
      <c r="H14" s="15">
        <f>IFERROR(VLOOKUP(Table13456762345[[#This Row],[ISIN No.]],'[1]Crisil data '!E:AJ,32,0),0)</f>
        <v>0</v>
      </c>
    </row>
    <row r="15" spans="1:8" x14ac:dyDescent="0.25">
      <c r="A15" s="10"/>
      <c r="B15" s="11" t="s">
        <v>20</v>
      </c>
      <c r="C15" s="12" t="str">
        <f>VLOOKUP(Table13456762345[[#This Row],[ISIN No.]],'[1]Crisil data '!E:F,2,0)</f>
        <v>TECH MAHINDRA LIMITED</v>
      </c>
      <c r="D15" s="12" t="str">
        <f>VLOOKUP(Table13456762345[[#This Row],[ISIN No.]],'[1]Crisil data '!E:I,5,0)</f>
        <v>Computer consultancy</v>
      </c>
      <c r="E15" s="13">
        <f>SUMIFS('[1]Crisil data '!L:L,'[1]Crisil data '!AI:AI,$D$3,'[1]Crisil data '!E:E,Table13456762345[[#This Row],[ISIN No.]])</f>
        <v>1945</v>
      </c>
      <c r="F15" s="12">
        <f>SUMIFS('[1]Crisil data '!M:M,'[1]Crisil data '!AI:AI,$D$3,'[1]Crisil data '!E:E,Table13456762345[[#This Row],[ISIN No.]])</f>
        <v>2295586.25</v>
      </c>
      <c r="G15" s="14">
        <f t="shared" si="0"/>
        <v>1.2188728072946848E-2</v>
      </c>
      <c r="H15" s="15">
        <f>IFERROR(VLOOKUP(Table13456762345[[#This Row],[ISIN No.]],'[1]Crisil data '!E:AJ,32,0),0)</f>
        <v>0</v>
      </c>
    </row>
    <row r="16" spans="1:8" x14ac:dyDescent="0.25">
      <c r="A16" s="10"/>
      <c r="B16" s="11" t="s">
        <v>21</v>
      </c>
      <c r="C16" s="12" t="str">
        <f>VLOOKUP(Table13456762345[[#This Row],[ISIN No.]],'[1]Crisil data '!E:F,2,0)</f>
        <v>IndusInd Bank Limited</v>
      </c>
      <c r="D16" s="12" t="str">
        <f>VLOOKUP(Table13456762345[[#This Row],[ISIN No.]],'[1]Crisil data '!E:I,5,0)</f>
        <v>Monetary intermediation of commercial banks, saving banks. postal savings</v>
      </c>
      <c r="E16" s="13">
        <f>SUMIFS('[1]Crisil data '!L:L,'[1]Crisil data '!AI:AI,$D$3,'[1]Crisil data '!E:E,Table13456762345[[#This Row],[ISIN No.]])</f>
        <v>358</v>
      </c>
      <c r="F16" s="12">
        <f>SUMIFS('[1]Crisil data '!M:M,'[1]Crisil data '!AI:AI,$D$3,'[1]Crisil data '!E:E,Table13456762345[[#This Row],[ISIN No.]])</f>
        <v>333244.3</v>
      </c>
      <c r="G16" s="14">
        <f t="shared" si="0"/>
        <v>1.7694060306205097E-3</v>
      </c>
      <c r="H16" s="15">
        <f>IFERROR(VLOOKUP(Table13456762345[[#This Row],[ISIN No.]],'[1]Crisil data '!E:AJ,32,0),0)</f>
        <v>0</v>
      </c>
    </row>
    <row r="17" spans="1:15" x14ac:dyDescent="0.25">
      <c r="A17" s="10"/>
      <c r="B17" s="11" t="s">
        <v>22</v>
      </c>
      <c r="C17" s="12" t="str">
        <f>VLOOKUP(Table13456762345[[#This Row],[ISIN No.]],'[1]Crisil data '!E:F,2,0)</f>
        <v>HCL Technologies Limited</v>
      </c>
      <c r="D17" s="12" t="str">
        <f>VLOOKUP(Table13456762345[[#This Row],[ISIN No.]],'[1]Crisil data '!E:I,5,0)</f>
        <v>Writing , modifying, testing of computer program</v>
      </c>
      <c r="E17" s="13">
        <f>SUMIFS('[1]Crisil data '!L:L,'[1]Crisil data '!AI:AI,$D$3,'[1]Crisil data '!E:E,Table13456762345[[#This Row],[ISIN No.]])</f>
        <v>2370</v>
      </c>
      <c r="F17" s="12">
        <f>SUMIFS('[1]Crisil data '!M:M,'[1]Crisil data '!AI:AI,$D$3,'[1]Crisil data '!E:E,Table13456762345[[#This Row],[ISIN No.]])</f>
        <v>2466577.5</v>
      </c>
      <c r="G17" s="14">
        <f t="shared" si="0"/>
        <v>1.3096629420196714E-2</v>
      </c>
      <c r="H17" s="15">
        <f>IFERROR(VLOOKUP(Table13456762345[[#This Row],[ISIN No.]],'[1]Crisil data '!E:AJ,32,0),0)</f>
        <v>0</v>
      </c>
    </row>
    <row r="18" spans="1:15" x14ac:dyDescent="0.25">
      <c r="A18" s="10"/>
      <c r="B18" s="11" t="s">
        <v>23</v>
      </c>
      <c r="C18" s="12" t="str">
        <f>VLOOKUP(Table13456762345[[#This Row],[ISIN No.]],'[1]Crisil data '!E:F,2,0)</f>
        <v>INFOSYS LTD EQ</v>
      </c>
      <c r="D18" s="12" t="str">
        <f>VLOOKUP(Table13456762345[[#This Row],[ISIN No.]],'[1]Crisil data '!E:I,5,0)</f>
        <v>Writing , modifying, testing of computer program</v>
      </c>
      <c r="E18" s="13">
        <f>SUMIFS('[1]Crisil data '!L:L,'[1]Crisil data '!AI:AI,$D$3,'[1]Crisil data '!E:E,Table13456762345[[#This Row],[ISIN No.]])</f>
        <v>8882</v>
      </c>
      <c r="F18" s="12">
        <f>SUMIFS('[1]Crisil data '!M:M,'[1]Crisil data '!AI:AI,$D$3,'[1]Crisil data '!E:E,Table13456762345[[#This Row],[ISIN No.]])</f>
        <v>13354975.199999999</v>
      </c>
      <c r="G18" s="14">
        <f t="shared" si="0"/>
        <v>7.0910061050308573E-2</v>
      </c>
      <c r="H18" s="15">
        <f>IFERROR(VLOOKUP(Table13456762345[[#This Row],[ISIN No.]],'[1]Crisil data '!E:AJ,32,0),0)</f>
        <v>0</v>
      </c>
    </row>
    <row r="19" spans="1:15" x14ac:dyDescent="0.25">
      <c r="A19" s="10"/>
      <c r="B19" s="11" t="s">
        <v>24</v>
      </c>
      <c r="C19" s="12" t="str">
        <f>VLOOKUP(Table13456762345[[#This Row],[ISIN No.]],'[1]Crisil data '!E:F,2,0)</f>
        <v>NESTLE INDIA LTD</v>
      </c>
      <c r="D19" s="12" t="str">
        <f>VLOOKUP(Table13456762345[[#This Row],[ISIN No.]],'[1]Crisil data '!E:I,5,0)</f>
        <v>Manufacture of milk-powder, ice-cream powder and condensed milk except</v>
      </c>
      <c r="E19" s="13">
        <f>SUMIFS('[1]Crisil data '!L:L,'[1]Crisil data '!AI:AI,$D$3,'[1]Crisil data '!E:E,Table13456762345[[#This Row],[ISIN No.]])</f>
        <v>96</v>
      </c>
      <c r="F19" s="12">
        <f>SUMIFS('[1]Crisil data '!M:M,'[1]Crisil data '!AI:AI,$D$3,'[1]Crisil data '!E:E,Table13456762345[[#This Row],[ISIN No.]])</f>
        <v>1698384</v>
      </c>
      <c r="G19" s="14">
        <f t="shared" si="0"/>
        <v>9.0178013304635183E-3</v>
      </c>
      <c r="H19" s="15">
        <f>IFERROR(VLOOKUP(Table13456762345[[#This Row],[ISIN No.]],'[1]Crisil data '!E:AJ,32,0),0)</f>
        <v>0</v>
      </c>
    </row>
    <row r="20" spans="1:15" x14ac:dyDescent="0.25">
      <c r="A20" s="10"/>
      <c r="B20" s="11" t="s">
        <v>25</v>
      </c>
      <c r="C20" s="12" t="str">
        <f>VLOOKUP(Table13456762345[[#This Row],[ISIN No.]],'[1]Crisil data '!E:F,2,0)</f>
        <v>HDFC BANK LTD</v>
      </c>
      <c r="D20" s="12" t="str">
        <f>VLOOKUP(Table13456762345[[#This Row],[ISIN No.]],'[1]Crisil data '!E:I,5,0)</f>
        <v>Monetary intermediation of commercial banks, saving banks. postal savings</v>
      </c>
      <c r="E20" s="13">
        <f>SUMIFS('[1]Crisil data '!L:L,'[1]Crisil data '!AI:AI,$D$3,'[1]Crisil data '!E:E,Table13456762345[[#This Row],[ISIN No.]])</f>
        <v>9930</v>
      </c>
      <c r="F20" s="12">
        <f>SUMIFS('[1]Crisil data '!M:M,'[1]Crisil data '!AI:AI,$D$3,'[1]Crisil data '!E:E,Table13456762345[[#This Row],[ISIN No.]])</f>
        <v>13792273.5</v>
      </c>
      <c r="G20" s="14">
        <f t="shared" si="0"/>
        <v>7.3231955976043539E-2</v>
      </c>
      <c r="H20" s="15">
        <f>IFERROR(VLOOKUP(Table13456762345[[#This Row],[ISIN No.]],'[1]Crisil data '!E:AJ,32,0),0)</f>
        <v>0</v>
      </c>
    </row>
    <row r="21" spans="1:15" x14ac:dyDescent="0.25">
      <c r="A21" s="10"/>
      <c r="B21" s="11" t="s">
        <v>26</v>
      </c>
      <c r="C21" s="12" t="str">
        <f>VLOOKUP(Table13456762345[[#This Row],[ISIN No.]],'[1]Crisil data '!E:F,2,0)</f>
        <v>HINDALCO INDUSTRIES LTD.</v>
      </c>
      <c r="D21" s="12" t="str">
        <f>VLOOKUP(Table13456762345[[#This Row],[ISIN No.]],'[1]Crisil data '!E:I,5,0)</f>
        <v>Manufacture of Aluminium from alumina and by other methods and products</v>
      </c>
      <c r="E21" s="13">
        <f>SUMIFS('[1]Crisil data '!L:L,'[1]Crisil data '!AI:AI,$D$3,'[1]Crisil data '!E:E,Table13456762345[[#This Row],[ISIN No.]])</f>
        <v>3700</v>
      </c>
      <c r="F21" s="12">
        <f>SUMIFS('[1]Crisil data '!M:M,'[1]Crisil data '!AI:AI,$D$3,'[1]Crisil data '!E:E,Table13456762345[[#This Row],[ISIN No.]])</f>
        <v>1563435</v>
      </c>
      <c r="G21" s="14">
        <f t="shared" si="0"/>
        <v>8.301271221992923E-3</v>
      </c>
      <c r="H21" s="15">
        <f>IFERROR(VLOOKUP(Table13456762345[[#This Row],[ISIN No.]],'[1]Crisil data '!E:AJ,32,0),0)</f>
        <v>0</v>
      </c>
    </row>
    <row r="22" spans="1:15" x14ac:dyDescent="0.25">
      <c r="A22" s="10"/>
      <c r="B22" s="11" t="s">
        <v>27</v>
      </c>
      <c r="C22" s="12" t="str">
        <f>VLOOKUP(Table13456762345[[#This Row],[ISIN No.]],'[1]Crisil data '!E:F,2,0)</f>
        <v>TATA STEEL LIMITED.</v>
      </c>
      <c r="D22" s="12" t="str">
        <f>VLOOKUP(Table13456762345[[#This Row],[ISIN No.]],'[1]Crisil data '!E:I,5,0)</f>
        <v>Manufacture of other iron and steel casting and products thereof</v>
      </c>
      <c r="E22" s="13">
        <f>SUMIFS('[1]Crisil data '!L:L,'[1]Crisil data '!AI:AI,$D$3,'[1]Crisil data '!E:E,Table13456762345[[#This Row],[ISIN No.]])</f>
        <v>728</v>
      </c>
      <c r="F22" s="12">
        <f>SUMIFS('[1]Crisil data '!M:M,'[1]Crisil data '!AI:AI,$D$3,'[1]Crisil data '!E:E,Table13456762345[[#This Row],[ISIN No.]])</f>
        <v>768513.2</v>
      </c>
      <c r="G22" s="14">
        <f t="shared" si="0"/>
        <v>4.0805255804569375E-3</v>
      </c>
      <c r="H22" s="15">
        <f>IFERROR(VLOOKUP(Table13456762345[[#This Row],[ISIN No.]],'[1]Crisil data '!E:AJ,32,0),0)</f>
        <v>0</v>
      </c>
    </row>
    <row r="23" spans="1:15" x14ac:dyDescent="0.25">
      <c r="A23" s="10"/>
      <c r="B23" s="11" t="s">
        <v>28</v>
      </c>
      <c r="C23" s="12" t="str">
        <f>VLOOKUP(Table13456762345[[#This Row],[ISIN No.]],'[1]Crisil data '!E:F,2,0)</f>
        <v>AXIS BANK</v>
      </c>
      <c r="D23" s="12" t="str">
        <f>VLOOKUP(Table13456762345[[#This Row],[ISIN No.]],'[1]Crisil data '!E:I,5,0)</f>
        <v>Monetary intermediation of commercial banks, saving banks. postal savings</v>
      </c>
      <c r="E23" s="13">
        <f>SUMIFS('[1]Crisil data '!L:L,'[1]Crisil data '!AI:AI,$D$3,'[1]Crisil data '!E:E,Table13456762345[[#This Row],[ISIN No.]])</f>
        <v>6095</v>
      </c>
      <c r="F23" s="12">
        <f>SUMIFS('[1]Crisil data '!M:M,'[1]Crisil data '!AI:AI,$D$3,'[1]Crisil data '!E:E,Table13456762345[[#This Row],[ISIN No.]])</f>
        <v>4176294</v>
      </c>
      <c r="G23" s="14">
        <f t="shared" si="0"/>
        <v>2.2174602203981434E-2</v>
      </c>
      <c r="H23" s="15">
        <f>IFERROR(VLOOKUP(Table13456762345[[#This Row],[ISIN No.]],'[1]Crisil data '!E:AJ,32,0),0)</f>
        <v>0</v>
      </c>
    </row>
    <row r="24" spans="1:15" x14ac:dyDescent="0.25">
      <c r="A24" s="10"/>
      <c r="B24" s="11" t="s">
        <v>29</v>
      </c>
      <c r="C24" s="12" t="str">
        <f>VLOOKUP(Table13456762345[[#This Row],[ISIN No.]],'[1]Crisil data '!E:F,2,0)</f>
        <v>STATE BANK OF INDIA</v>
      </c>
      <c r="D24" s="12" t="str">
        <f>VLOOKUP(Table13456762345[[#This Row],[ISIN No.]],'[1]Crisil data '!E:I,5,0)</f>
        <v>Monetary intermediation of commercial banks, saving banks. postal savings</v>
      </c>
      <c r="E24" s="13">
        <f>SUMIFS('[1]Crisil data '!L:L,'[1]Crisil data '!AI:AI,$D$3,'[1]Crisil data '!E:E,Table13456762345[[#This Row],[ISIN No.]])</f>
        <v>11868</v>
      </c>
      <c r="F24" s="12">
        <f>SUMIFS('[1]Crisil data '!M:M,'[1]Crisil data '!AI:AI,$D$3,'[1]Crisil data '!E:E,Table13456762345[[#This Row],[ISIN No.]])</f>
        <v>5555410.7999999998</v>
      </c>
      <c r="G24" s="14">
        <f t="shared" si="0"/>
        <v>2.9497210821293297E-2</v>
      </c>
      <c r="H24" s="15">
        <f>IFERROR(VLOOKUP(Table13456762345[[#This Row],[ISIN No.]],'[1]Crisil data '!E:AJ,32,0),0)</f>
        <v>0</v>
      </c>
    </row>
    <row r="25" spans="1:15" x14ac:dyDescent="0.25">
      <c r="A25" s="10"/>
      <c r="B25" s="11" t="s">
        <v>30</v>
      </c>
      <c r="C25" s="12" t="str">
        <f>VLOOKUP(Table13456762345[[#This Row],[ISIN No.]],'[1]Crisil data '!E:F,2,0)</f>
        <v>ITC LTD</v>
      </c>
      <c r="D25" s="12" t="str">
        <f>VLOOKUP(Table13456762345[[#This Row],[ISIN No.]],'[1]Crisil data '!E:I,5,0)</f>
        <v>Manufacture of cigarettes, cigarette tobacco</v>
      </c>
      <c r="E25" s="13">
        <f>SUMIFS('[1]Crisil data '!L:L,'[1]Crisil data '!AI:AI,$D$3,'[1]Crisil data '!E:E,Table13456762345[[#This Row],[ISIN No.]])</f>
        <v>19468</v>
      </c>
      <c r="F25" s="12">
        <f>SUMIFS('[1]Crisil data '!M:M,'[1]Crisil data '!AI:AI,$D$3,'[1]Crisil data '!E:E,Table13456762345[[#This Row],[ISIN No.]])</f>
        <v>5269014.2</v>
      </c>
      <c r="G25" s="14">
        <f t="shared" si="0"/>
        <v>2.797654903896361E-2</v>
      </c>
      <c r="H25" s="15">
        <f>IFERROR(VLOOKUP(Table13456762345[[#This Row],[ISIN No.]],'[1]Crisil data '!E:AJ,32,0),0)</f>
        <v>0</v>
      </c>
    </row>
    <row r="26" spans="1:15" x14ac:dyDescent="0.25">
      <c r="A26" s="10"/>
      <c r="B26" s="11" t="s">
        <v>31</v>
      </c>
      <c r="C26" s="12" t="str">
        <f>VLOOKUP(Table13456762345[[#This Row],[ISIN No.]],'[1]Crisil data '!E:F,2,0)</f>
        <v>HOUSING DEVELOPMENT FINANCE CORPORATION</v>
      </c>
      <c r="D26" s="12" t="str">
        <f>VLOOKUP(Table13456762345[[#This Row],[ISIN No.]],'[1]Crisil data '!E:I,5,0)</f>
        <v>Activities of specialized institutions granting credit for house purchases</v>
      </c>
      <c r="E26" s="13">
        <f>SUMIFS('[1]Crisil data '!L:L,'[1]Crisil data '!AI:AI,$D$3,'[1]Crisil data '!E:E,Table13456762345[[#This Row],[ISIN No.]])</f>
        <v>3222</v>
      </c>
      <c r="F26" s="12">
        <f>SUMIFS('[1]Crisil data '!M:M,'[1]Crisil data '!AI:AI,$D$3,'[1]Crisil data '!E:E,Table13456762345[[#This Row],[ISIN No.]])</f>
        <v>7432348.5</v>
      </c>
      <c r="G26" s="14">
        <f t="shared" si="0"/>
        <v>3.9463067358011222E-2</v>
      </c>
      <c r="H26" s="15">
        <f>IFERROR(VLOOKUP(Table13456762345[[#This Row],[ISIN No.]],'[1]Crisil data '!E:AJ,32,0),0)</f>
        <v>0</v>
      </c>
    </row>
    <row r="27" spans="1:15" x14ac:dyDescent="0.25">
      <c r="A27" s="10"/>
      <c r="B27" s="11" t="s">
        <v>32</v>
      </c>
      <c r="C27" s="12" t="str">
        <f>VLOOKUP(Table13456762345[[#This Row],[ISIN No.]],'[1]Crisil data '!E:F,2,0)</f>
        <v>TATA CONSULTANCY SERVICES LIMITED</v>
      </c>
      <c r="D27" s="12" t="str">
        <f>VLOOKUP(Table13456762345[[#This Row],[ISIN No.]],'[1]Crisil data '!E:I,5,0)</f>
        <v>Computer consultancy</v>
      </c>
      <c r="E27" s="13">
        <f>SUMIFS('[1]Crisil data '!L:L,'[1]Crisil data '!AI:AI,$D$3,'[1]Crisil data '!E:E,Table13456762345[[#This Row],[ISIN No.]])</f>
        <v>2167</v>
      </c>
      <c r="F27" s="12">
        <f>SUMIFS('[1]Crisil data '!M:M,'[1]Crisil data '!AI:AI,$D$3,'[1]Crisil data '!E:E,Table13456762345[[#This Row],[ISIN No.]])</f>
        <v>7290546.4500000002</v>
      </c>
      <c r="G27" s="14">
        <f t="shared" si="0"/>
        <v>3.8710150046524269E-2</v>
      </c>
      <c r="H27" s="15">
        <f>IFERROR(VLOOKUP(Table13456762345[[#This Row],[ISIN No.]],'[1]Crisil data '!E:AJ,32,0),0)</f>
        <v>0</v>
      </c>
    </row>
    <row r="28" spans="1:15" x14ac:dyDescent="0.25">
      <c r="A28" s="10"/>
      <c r="B28" s="11" t="s">
        <v>33</v>
      </c>
      <c r="C28" s="12" t="str">
        <f>VLOOKUP(Table13456762345[[#This Row],[ISIN No.]],'[1]Crisil data '!E:F,2,0)</f>
        <v>SUN PHARMACEUTICALS INDUSTRIES LTD</v>
      </c>
      <c r="D28" s="12" t="str">
        <f>VLOOKUP(Table13456762345[[#This Row],[ISIN No.]],'[1]Crisil data '!E:I,5,0)</f>
        <v>Manufacture of medicinal substances used in the manufacture of pharmaceuticals:</v>
      </c>
      <c r="E28" s="13">
        <f>SUMIFS('[1]Crisil data '!L:L,'[1]Crisil data '!AI:AI,$D$3,'[1]Crisil data '!E:E,Table13456762345[[#This Row],[ISIN No.]])</f>
        <v>3038</v>
      </c>
      <c r="F28" s="12">
        <f>SUMIFS('[1]Crisil data '!M:M,'[1]Crisil data '!AI:AI,$D$3,'[1]Crisil data '!E:E,Table13456762345[[#This Row],[ISIN No.]])</f>
        <v>2614502.7999999998</v>
      </c>
      <c r="G28" s="14">
        <f t="shared" si="0"/>
        <v>1.3882058962131408E-2</v>
      </c>
      <c r="H28" s="15">
        <f>IFERROR(VLOOKUP(Table13456762345[[#This Row],[ISIN No.]],'[1]Crisil data '!E:AJ,32,0),0)</f>
        <v>0</v>
      </c>
    </row>
    <row r="29" spans="1:15" x14ac:dyDescent="0.25">
      <c r="A29" s="10"/>
      <c r="B29" s="11" t="s">
        <v>34</v>
      </c>
      <c r="C29" s="12" t="str">
        <f>VLOOKUP(Table13456762345[[#This Row],[ISIN No.]],'[1]Crisil data '!E:F,2,0)</f>
        <v>POWER GRID CORPORATION OF INDIA LIMITED</v>
      </c>
      <c r="D29" s="12" t="str">
        <f>VLOOKUP(Table13456762345[[#This Row],[ISIN No.]],'[1]Crisil data '!E:I,5,0)</f>
        <v>Transmission of electric energy</v>
      </c>
      <c r="E29" s="13">
        <f>SUMIFS('[1]Crisil data '!L:L,'[1]Crisil data '!AI:AI,$D$3,'[1]Crisil data '!E:E,Table13456762345[[#This Row],[ISIN No.]])</f>
        <v>7231</v>
      </c>
      <c r="F29" s="12">
        <f>SUMIFS('[1]Crisil data '!M:M,'[1]Crisil data '!AI:AI,$D$3,'[1]Crisil data '!E:E,Table13456762345[[#This Row],[ISIN No.]])</f>
        <v>1684099.9</v>
      </c>
      <c r="G29" s="14">
        <f t="shared" si="0"/>
        <v>8.9419579546518788E-3</v>
      </c>
      <c r="H29" s="15">
        <f>IFERROR(VLOOKUP(Table13456762345[[#This Row],[ISIN No.]],'[1]Crisil data '!E:AJ,32,0),0)</f>
        <v>0</v>
      </c>
      <c r="K29" s="16"/>
      <c r="L29" s="16"/>
      <c r="M29" s="16"/>
      <c r="N29" s="16"/>
      <c r="O29" s="16"/>
    </row>
    <row r="30" spans="1:15" x14ac:dyDescent="0.25">
      <c r="A30" s="10"/>
      <c r="B30" s="11" t="s">
        <v>35</v>
      </c>
      <c r="C30" s="12" t="str">
        <f>VLOOKUP(Table13456762345[[#This Row],[ISIN No.]],'[1]Crisil data '!E:F,2,0)</f>
        <v>UltraTech Cement Limited</v>
      </c>
      <c r="D30" s="12" t="str">
        <f>VLOOKUP(Table13456762345[[#This Row],[ISIN No.]],'[1]Crisil data '!E:I,5,0)</f>
        <v>Manufacture of clinkers and cement</v>
      </c>
      <c r="E30" s="13">
        <f>SUMIFS('[1]Crisil data '!L:L,'[1]Crisil data '!AI:AI,$D$3,'[1]Crisil data '!E:E,Table13456762345[[#This Row],[ISIN No.]])</f>
        <v>445</v>
      </c>
      <c r="F30" s="12">
        <f>SUMIFS('[1]Crisil data '!M:M,'[1]Crisil data '!AI:AI,$D$3,'[1]Crisil data '!E:E,Table13456762345[[#This Row],[ISIN No.]])</f>
        <v>2706757</v>
      </c>
      <c r="G30" s="14">
        <f t="shared" si="0"/>
        <v>1.4371895210883664E-2</v>
      </c>
      <c r="H30" s="15">
        <f>IFERROR(VLOOKUP(Table13456762345[[#This Row],[ISIN No.]],'[1]Crisil data '!E:AJ,32,0),0)</f>
        <v>0</v>
      </c>
      <c r="K30" s="16"/>
      <c r="L30" s="16"/>
      <c r="M30" s="16"/>
      <c r="N30" s="16"/>
      <c r="O30" s="16"/>
    </row>
    <row r="31" spans="1:15" x14ac:dyDescent="0.25">
      <c r="A31" s="10"/>
      <c r="B31" s="11" t="s">
        <v>36</v>
      </c>
      <c r="C31" s="12" t="str">
        <f>VLOOKUP(Table13456762345[[#This Row],[ISIN No.]],'[1]Crisil data '!E:F,2,0)</f>
        <v>MAHINDRA AND MAHINDRA LTD</v>
      </c>
      <c r="D31" s="12" t="str">
        <f>VLOOKUP(Table13456762345[[#This Row],[ISIN No.]],'[1]Crisil data '!E:I,5,0)</f>
        <v>Manufacture of tractors used in agriculture and forestry</v>
      </c>
      <c r="E31" s="13">
        <f>SUMIFS('[1]Crisil data '!L:L,'[1]Crisil data '!AI:AI,$D$3,'[1]Crisil data '!E:E,Table13456762345[[#This Row],[ISIN No.]])</f>
        <v>2085</v>
      </c>
      <c r="F31" s="12">
        <f>SUMIFS('[1]Crisil data '!M:M,'[1]Crisil data '!AI:AI,$D$3,'[1]Crisil data '!E:E,Table13456762345[[#This Row],[ISIN No.]])</f>
        <v>2156619.75</v>
      </c>
      <c r="G31" s="14">
        <f t="shared" si="0"/>
        <v>1.1450866500658213E-2</v>
      </c>
      <c r="H31" s="15">
        <f>IFERROR(VLOOKUP(Table13456762345[[#This Row],[ISIN No.]],'[1]Crisil data '!E:AJ,32,0),0)</f>
        <v>0</v>
      </c>
      <c r="K31" s="16"/>
      <c r="L31" s="16"/>
      <c r="M31" s="16"/>
      <c r="N31" s="16"/>
      <c r="O31" s="16"/>
    </row>
    <row r="32" spans="1:15" x14ac:dyDescent="0.25">
      <c r="A32" s="10"/>
      <c r="B32" s="11" t="s">
        <v>37</v>
      </c>
      <c r="C32" s="12" t="str">
        <f>VLOOKUP(Table13456762345[[#This Row],[ISIN No.]],'[1]Crisil data '!E:F,2,0)</f>
        <v>LARSEN AND TOUBRO LIMITED</v>
      </c>
      <c r="D32" s="12" t="str">
        <f>VLOOKUP(Table13456762345[[#This Row],[ISIN No.]],'[1]Crisil data '!E:I,5,0)</f>
        <v>Other civil engineering projects n.e.c.</v>
      </c>
      <c r="E32" s="13">
        <f>SUMIFS('[1]Crisil data '!L:L,'[1]Crisil data '!AI:AI,$D$3,'[1]Crisil data '!E:E,Table13456762345[[#This Row],[ISIN No.]])</f>
        <v>3451</v>
      </c>
      <c r="F32" s="12">
        <f>SUMIFS('[1]Crisil data '!M:M,'[1]Crisil data '!AI:AI,$D$3,'[1]Crisil data '!E:E,Table13456762345[[#This Row],[ISIN No.]])</f>
        <v>5709679.5</v>
      </c>
      <c r="G32" s="14">
        <f t="shared" si="0"/>
        <v>3.0316321510106239E-2</v>
      </c>
      <c r="H32" s="15">
        <f>IFERROR(VLOOKUP(Table13456762345[[#This Row],[ISIN No.]],'[1]Crisil data '!E:AJ,32,0),0)</f>
        <v>0</v>
      </c>
      <c r="K32" s="16"/>
      <c r="L32" s="16"/>
      <c r="M32" s="16"/>
      <c r="N32" s="16"/>
      <c r="O32" s="16"/>
    </row>
    <row r="33" spans="1:15" x14ac:dyDescent="0.25">
      <c r="A33" s="10"/>
      <c r="B33" s="11" t="s">
        <v>38</v>
      </c>
      <c r="C33" s="12" t="str">
        <f>VLOOKUP(Table13456762345[[#This Row],[ISIN No.]],'[1]Crisil data '!E:F,2,0)</f>
        <v>ICICI BANK LTD</v>
      </c>
      <c r="D33" s="12" t="str">
        <f>VLOOKUP(Table13456762345[[#This Row],[ISIN No.]],'[1]Crisil data '!E:I,5,0)</f>
        <v>Monetary intermediation of commercial banks, saving banks. postal savings</v>
      </c>
      <c r="E33" s="13">
        <f>SUMIFS('[1]Crisil data '!L:L,'[1]Crisil data '!AI:AI,$D$3,'[1]Crisil data '!E:E,Table13456762345[[#This Row],[ISIN No.]])</f>
        <v>18582</v>
      </c>
      <c r="F33" s="12">
        <f>SUMIFS('[1]Crisil data '!M:M,'[1]Crisil data '!AI:AI,$D$3,'[1]Crisil data '!E:E,Table13456762345[[#This Row],[ISIN No.]])</f>
        <v>13989458.699999999</v>
      </c>
      <c r="G33" s="14">
        <f t="shared" si="0"/>
        <v>7.4278937670941569E-2</v>
      </c>
      <c r="H33" s="15">
        <f>IFERROR(VLOOKUP(Table13456762345[[#This Row],[ISIN No.]],'[1]Crisil data '!E:AJ,32,0),0)</f>
        <v>0</v>
      </c>
      <c r="K33" s="16"/>
      <c r="L33" s="16"/>
      <c r="M33" s="16"/>
      <c r="N33" s="16"/>
      <c r="O33" s="16"/>
    </row>
    <row r="34" spans="1:15" x14ac:dyDescent="0.25">
      <c r="A34" s="10"/>
      <c r="B34" s="11" t="s">
        <v>39</v>
      </c>
      <c r="C34" s="12" t="str">
        <f>VLOOKUP(Table13456762345[[#This Row],[ISIN No.]],'[1]Crisil data '!E:F,2,0)</f>
        <v>Dr. Reddy's Laboratories Limited</v>
      </c>
      <c r="D34" s="12" t="str">
        <f>VLOOKUP(Table13456762345[[#This Row],[ISIN No.]],'[1]Crisil data '!E:I,5,0)</f>
        <v>Manufacture of allopathic pharmaceutical preparations</v>
      </c>
      <c r="E34" s="13">
        <f>SUMIFS('[1]Crisil data '!L:L,'[1]Crisil data '!AI:AI,$D$3,'[1]Crisil data '!E:E,Table13456762345[[#This Row],[ISIN No.]])</f>
        <v>360</v>
      </c>
      <c r="F34" s="12">
        <f>SUMIFS('[1]Crisil data '!M:M,'[1]Crisil data '!AI:AI,$D$3,'[1]Crisil data '!E:E,Table13456762345[[#This Row],[ISIN No.]])</f>
        <v>1573074</v>
      </c>
      <c r="G34" s="14">
        <f t="shared" si="0"/>
        <v>8.3524508062473319E-3</v>
      </c>
      <c r="H34" s="15">
        <f>IFERROR(VLOOKUP(Table13456762345[[#This Row],[ISIN No.]],'[1]Crisil data '!E:AJ,32,0),0)</f>
        <v>0</v>
      </c>
      <c r="K34" s="16"/>
      <c r="L34" s="16"/>
      <c r="M34" s="16"/>
      <c r="N34" s="16"/>
      <c r="O34" s="16"/>
    </row>
    <row r="35" spans="1:15" x14ac:dyDescent="0.25">
      <c r="A35" s="10"/>
      <c r="B35" s="11" t="s">
        <v>40</v>
      </c>
      <c r="C35" s="12" t="str">
        <f>VLOOKUP(Table13456762345[[#This Row],[ISIN No.]],'[1]Crisil data '!E:F,2,0)</f>
        <v>GAIL (INDIA) LIMITED</v>
      </c>
      <c r="D35" s="12" t="str">
        <f>VLOOKUP(Table13456762345[[#This Row],[ISIN No.]],'[1]Crisil data '!E:I,5,0)</f>
        <v>Disrtibution and sale of gaseous fuels through mains</v>
      </c>
      <c r="E35" s="13">
        <f>SUMIFS('[1]Crisil data '!L:L,'[1]Crisil data '!AI:AI,$D$3,'[1]Crisil data '!E:E,Table13456762345[[#This Row],[ISIN No.]])</f>
        <v>2920</v>
      </c>
      <c r="F35" s="12">
        <f>SUMIFS('[1]Crisil data '!M:M,'[1]Crisil data '!AI:AI,$D$3,'[1]Crisil data '!E:E,Table13456762345[[#This Row],[ISIN No.]])</f>
        <v>429824</v>
      </c>
      <c r="G35" s="14">
        <f t="shared" si="0"/>
        <v>2.2822091111698831E-3</v>
      </c>
      <c r="H35" s="15">
        <f>IFERROR(VLOOKUP(Table13456762345[[#This Row],[ISIN No.]],'[1]Crisil data '!E:AJ,32,0),0)</f>
        <v>0</v>
      </c>
      <c r="K35" s="16"/>
      <c r="L35" s="16"/>
      <c r="M35" s="16"/>
      <c r="N35" s="16"/>
      <c r="O35" s="16"/>
    </row>
    <row r="36" spans="1:15" x14ac:dyDescent="0.25">
      <c r="A36" s="10"/>
      <c r="B36" s="11" t="s">
        <v>41</v>
      </c>
      <c r="C36" s="12" t="str">
        <f>VLOOKUP(Table13456762345[[#This Row],[ISIN No.]],'[1]Crisil data '!E:F,2,0)</f>
        <v>EICHER MOTORS LTD</v>
      </c>
      <c r="D36" s="12" t="str">
        <f>VLOOKUP(Table13456762345[[#This Row],[ISIN No.]],'[1]Crisil data '!E:I,5,0)</f>
        <v>Manufacture of motorcycles, scooters, mopeds etc. and their</v>
      </c>
      <c r="E36" s="13">
        <f>SUMIFS('[1]Crisil data '!L:L,'[1]Crisil data '!AI:AI,$D$3,'[1]Crisil data '!E:E,Table13456762345[[#This Row],[ISIN No.]])</f>
        <v>285</v>
      </c>
      <c r="F36" s="12">
        <f>SUMIFS('[1]Crisil data '!M:M,'[1]Crisil data '!AI:AI,$D$3,'[1]Crisil data '!E:E,Table13456762345[[#This Row],[ISIN No.]])</f>
        <v>792513.75</v>
      </c>
      <c r="G36" s="14">
        <f t="shared" si="0"/>
        <v>4.2079597718540874E-3</v>
      </c>
      <c r="H36" s="15">
        <f>IFERROR(VLOOKUP(Table13456762345[[#This Row],[ISIN No.]],'[1]Crisil data '!E:AJ,32,0),0)</f>
        <v>0</v>
      </c>
      <c r="K36" s="16"/>
      <c r="L36" s="16"/>
      <c r="M36" s="16"/>
      <c r="N36" s="16"/>
      <c r="O36" s="16"/>
    </row>
    <row r="37" spans="1:15" x14ac:dyDescent="0.25">
      <c r="A37" s="10"/>
      <c r="B37" s="11" t="s">
        <v>42</v>
      </c>
      <c r="C37" s="12" t="str">
        <f>VLOOKUP(Table13456762345[[#This Row],[ISIN No.]],'[1]Crisil data '!E:F,2,0)</f>
        <v>DIVI'S LABORATORIES LTD</v>
      </c>
      <c r="D37" s="12" t="str">
        <f>VLOOKUP(Table13456762345[[#This Row],[ISIN No.]],'[1]Crisil data '!E:I,5,0)</f>
        <v>Manufacture of allopathic pharmaceutical preparations</v>
      </c>
      <c r="E37" s="13">
        <f>SUMIFS('[1]Crisil data '!L:L,'[1]Crisil data '!AI:AI,$D$3,'[1]Crisil data '!E:E,Table13456762345[[#This Row],[ISIN No.]])</f>
        <v>269</v>
      </c>
      <c r="F37" s="12">
        <f>SUMIFS('[1]Crisil data '!M:M,'[1]Crisil data '!AI:AI,$D$3,'[1]Crisil data '!E:E,Table13456762345[[#This Row],[ISIN No.]])</f>
        <v>966059.7</v>
      </c>
      <c r="G37" s="14">
        <f t="shared" si="0"/>
        <v>5.1294256469486205E-3</v>
      </c>
      <c r="H37" s="15">
        <f>IFERROR(VLOOKUP(Table13456762345[[#This Row],[ISIN No.]],'[1]Crisil data '!E:AJ,32,0),0)</f>
        <v>0</v>
      </c>
      <c r="K37" s="16"/>
      <c r="L37" s="16"/>
      <c r="M37" s="16"/>
      <c r="N37" s="16"/>
      <c r="O37" s="16"/>
    </row>
    <row r="38" spans="1:15" x14ac:dyDescent="0.25">
      <c r="A38" s="10"/>
      <c r="B38" s="11" t="s">
        <v>43</v>
      </c>
      <c r="C38" s="12" t="str">
        <f>VLOOKUP(Table13456762345[[#This Row],[ISIN No.]],'[1]Crisil data '!E:F,2,0)</f>
        <v>INDRAPRASTHA GAS</v>
      </c>
      <c r="D38" s="12" t="str">
        <f>VLOOKUP(Table13456762345[[#This Row],[ISIN No.]],'[1]Crisil data '!E:I,5,0)</f>
        <v>Disrtibution and sale of gaseous fuels through mains</v>
      </c>
      <c r="E38" s="13">
        <f>SUMIFS('[1]Crisil data '!L:L,'[1]Crisil data '!AI:AI,$D$3,'[1]Crisil data '!E:E,Table13456762345[[#This Row],[ISIN No.]])</f>
        <v>2470</v>
      </c>
      <c r="F38" s="12">
        <f>SUMIFS('[1]Crisil data '!M:M,'[1]Crisil data '!AI:AI,$D$3,'[1]Crisil data '!E:E,Table13456762345[[#This Row],[ISIN No.]])</f>
        <v>934154</v>
      </c>
      <c r="G38" s="14">
        <f t="shared" si="0"/>
        <v>4.9600179841883911E-3</v>
      </c>
      <c r="H38" s="15">
        <f>IFERROR(VLOOKUP(Table13456762345[[#This Row],[ISIN No.]],'[1]Crisil data '!E:AJ,32,0),0)</f>
        <v>0</v>
      </c>
      <c r="K38" s="16"/>
      <c r="L38" s="16"/>
      <c r="M38" s="16"/>
      <c r="N38" s="16"/>
      <c r="O38" s="16"/>
    </row>
    <row r="39" spans="1:15" x14ac:dyDescent="0.25">
      <c r="A39" s="10"/>
      <c r="B39" s="11" t="s">
        <v>44</v>
      </c>
      <c r="C39" s="12" t="str">
        <f>VLOOKUP(Table13456762345[[#This Row],[ISIN No.]],'[1]Crisil data '!E:F,2,0)</f>
        <v>TRENT LTD</v>
      </c>
      <c r="D39" s="12" t="str">
        <f>VLOOKUP(Table13456762345[[#This Row],[ISIN No.]],'[1]Crisil data '!E:I,5,0)</f>
        <v>Retail sale of readymade garments, hosiery goods, other articles</v>
      </c>
      <c r="E39" s="13">
        <f>SUMIFS('[1]Crisil data '!L:L,'[1]Crisil data '!AI:AI,$D$3,'[1]Crisil data '!E:E,Table13456762345[[#This Row],[ISIN No.]])</f>
        <v>835</v>
      </c>
      <c r="F39" s="12">
        <f>SUMIFS('[1]Crisil data '!M:M,'[1]Crisil data '!AI:AI,$D$3,'[1]Crisil data '!E:E,Table13456762345[[#This Row],[ISIN No.]])</f>
        <v>938581.75</v>
      </c>
      <c r="G39" s="14">
        <f t="shared" si="0"/>
        <v>4.9835277262967482E-3</v>
      </c>
      <c r="H39" s="15">
        <f>IFERROR(VLOOKUP(Table13456762345[[#This Row],[ISIN No.]],'[1]Crisil data '!E:AJ,32,0),0)</f>
        <v>0</v>
      </c>
      <c r="K39" s="16"/>
      <c r="L39" s="16"/>
      <c r="M39" s="16"/>
      <c r="N39" s="16"/>
      <c r="O39" s="16"/>
    </row>
    <row r="40" spans="1:15" x14ac:dyDescent="0.25">
      <c r="A40" s="10"/>
      <c r="B40" s="11" t="s">
        <v>45</v>
      </c>
      <c r="C40" s="12" t="str">
        <f>VLOOKUP(Table13456762345[[#This Row],[ISIN No.]],'[1]Crisil data '!E:F,2,0)</f>
        <v>WIPRO LTD</v>
      </c>
      <c r="D40" s="12" t="str">
        <f>VLOOKUP(Table13456762345[[#This Row],[ISIN No.]],'[1]Crisil data '!E:I,5,0)</f>
        <v>Writing , modifying, testing of computer program</v>
      </c>
      <c r="E40" s="13">
        <f>SUMIFS('[1]Crisil data '!L:L,'[1]Crisil data '!AI:AI,$D$3,'[1]Crisil data '!E:E,Table13456762345[[#This Row],[ISIN No.]])</f>
        <v>2880</v>
      </c>
      <c r="F40" s="12">
        <f>SUMIFS('[1]Crisil data '!M:M,'[1]Crisil data '!AI:AI,$D$3,'[1]Crisil data '!E:E,Table13456762345[[#This Row],[ISIN No.]])</f>
        <v>1376784</v>
      </c>
      <c r="G40" s="14">
        <f t="shared" si="0"/>
        <v>7.3102222977612149E-3</v>
      </c>
      <c r="H40" s="15">
        <f>IFERROR(VLOOKUP(Table13456762345[[#This Row],[ISIN No.]],'[1]Crisil data '!E:AJ,32,0),0)</f>
        <v>0</v>
      </c>
      <c r="K40" s="16"/>
      <c r="L40" s="16"/>
      <c r="M40" s="16"/>
      <c r="N40" s="16"/>
      <c r="O40" s="16"/>
    </row>
    <row r="41" spans="1:15" x14ac:dyDescent="0.25">
      <c r="A41" s="10"/>
      <c r="B41" s="11" t="s">
        <v>46</v>
      </c>
      <c r="C41" s="12" t="str">
        <f>VLOOKUP(Table13456762345[[#This Row],[ISIN No.]],'[1]Crisil data '!E:F,2,0)</f>
        <v>ICICI LOMBARD GENERAL INSURANCE CO LTD</v>
      </c>
      <c r="D41" s="12" t="str">
        <f>VLOOKUP(Table13456762345[[#This Row],[ISIN No.]],'[1]Crisil data '!E:I,5,0)</f>
        <v>Non-life insurance</v>
      </c>
      <c r="E41" s="13">
        <f>SUMIFS('[1]Crisil data '!L:L,'[1]Crisil data '!AI:AI,$D$3,'[1]Crisil data '!E:E,Table13456762345[[#This Row],[ISIN No.]])</f>
        <v>490</v>
      </c>
      <c r="F41" s="12">
        <f>SUMIFS('[1]Crisil data '!M:M,'[1]Crisil data '!AI:AI,$D$3,'[1]Crisil data '!E:E,Table13456762345[[#This Row],[ISIN No.]])</f>
        <v>620266.5</v>
      </c>
      <c r="G41" s="14">
        <f t="shared" si="0"/>
        <v>3.2933895214167994E-3</v>
      </c>
      <c r="H41" s="15">
        <f>IFERROR(VLOOKUP(Table13456762345[[#This Row],[ISIN No.]],'[1]Crisil data '!E:AJ,32,0),0)</f>
        <v>0</v>
      </c>
      <c r="K41" s="16"/>
      <c r="L41" s="16"/>
      <c r="M41" s="16"/>
      <c r="N41" s="16"/>
      <c r="O41" s="16"/>
    </row>
    <row r="42" spans="1:15" x14ac:dyDescent="0.25">
      <c r="A42" s="10"/>
      <c r="B42" s="11" t="s">
        <v>47</v>
      </c>
      <c r="C42" s="12" t="str">
        <f>VLOOKUP(Table13456762345[[#This Row],[ISIN No.]],'[1]Crisil data '!E:F,2,0)</f>
        <v>TATA POWER COMPANY LIMITED</v>
      </c>
      <c r="D42" s="12" t="str">
        <f>VLOOKUP(Table13456762345[[#This Row],[ISIN No.]],'[1]Crisil data '!E:I,5,0)</f>
        <v>Electric power generation by coal based thermal power plants</v>
      </c>
      <c r="E42" s="13">
        <f>SUMIFS('[1]Crisil data '!L:L,'[1]Crisil data '!AI:AI,$D$3,'[1]Crisil data '!E:E,Table13456762345[[#This Row],[ISIN No.]])</f>
        <v>3315</v>
      </c>
      <c r="F42" s="12">
        <f>SUMIFS('[1]Crisil data '!M:M,'[1]Crisil data '!AI:AI,$D$3,'[1]Crisil data '!E:E,Table13456762345[[#This Row],[ISIN No.]])</f>
        <v>779522.25</v>
      </c>
      <c r="G42" s="14">
        <f t="shared" si="0"/>
        <v>4.1389796319182912E-3</v>
      </c>
      <c r="H42" s="15">
        <f>IFERROR(VLOOKUP(Table13456762345[[#This Row],[ISIN No.]],'[1]Crisil data '!E:AJ,32,0),0)</f>
        <v>0</v>
      </c>
      <c r="K42" s="16"/>
      <c r="L42" s="16"/>
      <c r="M42" s="16"/>
      <c r="N42" s="16"/>
      <c r="O42" s="16"/>
    </row>
    <row r="43" spans="1:15" x14ac:dyDescent="0.25">
      <c r="A43" s="10"/>
      <c r="B43" s="11" t="s">
        <v>48</v>
      </c>
      <c r="C43" s="12" t="str">
        <f>VLOOKUP(Table13456762345[[#This Row],[ISIN No.]],'[1]Crisil data '!E:F,2,0)</f>
        <v>HDFC LIFE INSURANCE COMPANY LTD</v>
      </c>
      <c r="D43" s="12" t="str">
        <f>VLOOKUP(Table13456762345[[#This Row],[ISIN No.]],'[1]Crisil data '!E:I,5,0)</f>
        <v>Life insurance</v>
      </c>
      <c r="E43" s="13">
        <f>SUMIFS('[1]Crisil data '!L:L,'[1]Crisil data '!AI:AI,$D$3,'[1]Crisil data '!E:E,Table13456762345[[#This Row],[ISIN No.]])</f>
        <v>2145</v>
      </c>
      <c r="F43" s="12">
        <f>SUMIFS('[1]Crisil data '!M:M,'[1]Crisil data '!AI:AI,$D$3,'[1]Crisil data '!E:E,Table13456762345[[#This Row],[ISIN No.]])</f>
        <v>1284747.75</v>
      </c>
      <c r="G43" s="14">
        <f t="shared" si="0"/>
        <v>6.821543284239613E-3</v>
      </c>
      <c r="H43" s="15">
        <f>IFERROR(VLOOKUP(Table13456762345[[#This Row],[ISIN No.]],'[1]Crisil data '!E:AJ,32,0),0)</f>
        <v>0</v>
      </c>
      <c r="K43" s="16"/>
      <c r="L43" s="16"/>
      <c r="M43" s="16"/>
      <c r="N43" s="16"/>
      <c r="O43" s="16"/>
    </row>
    <row r="44" spans="1:15" ht="13.5" customHeight="1" x14ac:dyDescent="0.25">
      <c r="A44" s="10"/>
      <c r="B44" s="11" t="s">
        <v>49</v>
      </c>
      <c r="C44" s="12" t="str">
        <f>VLOOKUP(Table13456762345[[#This Row],[ISIN No.]],'[1]Crisil data '!E:F,2,0)</f>
        <v>BAJAJ FINSERV LTD</v>
      </c>
      <c r="D44" s="12" t="str">
        <f>VLOOKUP(Table13456762345[[#This Row],[ISIN No.]],'[1]Crisil data '!E:I,5,0)</f>
        <v>Other credit granting</v>
      </c>
      <c r="E44" s="13">
        <f>SUMIFS('[1]Crisil data '!L:L,'[1]Crisil data '!AI:AI,$D$3,'[1]Crisil data '!E:E,Table13456762345[[#This Row],[ISIN No.]])</f>
        <v>137</v>
      </c>
      <c r="F44" s="12">
        <f>SUMIFS('[1]Crisil data '!M:M,'[1]Crisil data '!AI:AI,$D$3,'[1]Crisil data '!E:E,Table13456762345[[#This Row],[ISIN No.]])</f>
        <v>1771958</v>
      </c>
      <c r="G44" s="14">
        <f t="shared" si="0"/>
        <v>9.408452511284535E-3</v>
      </c>
      <c r="H44" s="15">
        <f>IFERROR(VLOOKUP(Table13456762345[[#This Row],[ISIN No.]],'[1]Crisil data '!E:AJ,32,0),0)</f>
        <v>0</v>
      </c>
      <c r="K44" s="16"/>
      <c r="L44" s="16"/>
      <c r="M44" s="16"/>
      <c r="N44" s="16"/>
      <c r="O44" s="16"/>
    </row>
    <row r="45" spans="1:15" x14ac:dyDescent="0.25">
      <c r="A45" s="10"/>
      <c r="B45" s="11" t="s">
        <v>50</v>
      </c>
      <c r="C45" s="12" t="str">
        <f>VLOOKUP(Table13456762345[[#This Row],[ISIN No.]],'[1]Crisil data '!E:F,2,0)</f>
        <v>UPL LIMITED</v>
      </c>
      <c r="D45" s="12" t="str">
        <f>VLOOKUP(Table13456762345[[#This Row],[ISIN No.]],'[1]Crisil data '!E:I,5,0)</f>
        <v>Manufacture of insecticides, rodenticides, fungicides, herbicides</v>
      </c>
      <c r="E45" s="13">
        <f>SUMIFS('[1]Crisil data '!L:L,'[1]Crisil data '!AI:AI,$D$3,'[1]Crisil data '!E:E,Table13456762345[[#This Row],[ISIN No.]])</f>
        <v>1175</v>
      </c>
      <c r="F45" s="12">
        <f>SUMIFS('[1]Crisil data '!M:M,'[1]Crisil data '!AI:AI,$D$3,'[1]Crisil data '!E:E,Table13456762345[[#This Row],[ISIN No.]])</f>
        <v>916030</v>
      </c>
      <c r="G45" s="14">
        <f t="shared" si="0"/>
        <v>4.8637861359648324E-3</v>
      </c>
      <c r="H45" s="15">
        <f>IFERROR(VLOOKUP(Table13456762345[[#This Row],[ISIN No.]],'[1]Crisil data '!E:AJ,32,0),0)</f>
        <v>0</v>
      </c>
      <c r="K45" s="16"/>
      <c r="L45" s="16"/>
      <c r="M45" s="16"/>
      <c r="N45" s="16"/>
      <c r="O45" s="16"/>
    </row>
    <row r="46" spans="1:15" x14ac:dyDescent="0.25">
      <c r="A46" s="10"/>
      <c r="B46" s="11" t="s">
        <v>51</v>
      </c>
      <c r="C46" s="12" t="str">
        <f>VLOOKUP(Table13456762345[[#This Row],[ISIN No.]],'[1]Crisil data '!E:F,2,0)</f>
        <v>ASHOK LEYLAND LTD</v>
      </c>
      <c r="D46" s="12" t="str">
        <f>VLOOKUP(Table13456762345[[#This Row],[ISIN No.]],'[1]Crisil data '!E:I,5,0)</f>
        <v>Manufacture of commercial vehicles such as vans, lorries, over-the-road</v>
      </c>
      <c r="E46" s="13">
        <f>SUMIFS('[1]Crisil data '!L:L,'[1]Crisil data '!AI:AI,$D$3,'[1]Crisil data '!E:E,Table13456762345[[#This Row],[ISIN No.]])</f>
        <v>6720</v>
      </c>
      <c r="F46" s="12">
        <f>SUMIFS('[1]Crisil data '!M:M,'[1]Crisil data '!AI:AI,$D$3,'[1]Crisil data '!E:E,Table13456762345[[#This Row],[ISIN No.]])</f>
        <v>924000</v>
      </c>
      <c r="G46" s="14">
        <f t="shared" si="0"/>
        <v>4.9061039372416898E-3</v>
      </c>
      <c r="H46" s="15">
        <f>IFERROR(VLOOKUP(Table13456762345[[#This Row],[ISIN No.]],'[1]Crisil data '!E:AJ,32,0),0)</f>
        <v>0</v>
      </c>
      <c r="K46" s="16"/>
      <c r="L46" s="16"/>
      <c r="M46" s="16"/>
      <c r="N46" s="16"/>
      <c r="O46" s="16"/>
    </row>
    <row r="47" spans="1:15" x14ac:dyDescent="0.25">
      <c r="A47" s="10"/>
      <c r="B47" s="11" t="s">
        <v>52</v>
      </c>
      <c r="C47" s="12" t="str">
        <f>VLOOKUP(Table13456762345[[#This Row],[ISIN No.]],'[1]Crisil data '!E:F,2,0)</f>
        <v>TATA MOTORS LTD</v>
      </c>
      <c r="D47" s="12" t="str">
        <f>VLOOKUP(Table13456762345[[#This Row],[ISIN No.]],'[1]Crisil data '!E:I,5,0)</f>
        <v>Manufacture of commercial vehicles such as vans, lorries, over-the-road</v>
      </c>
      <c r="E47" s="13">
        <f>SUMIFS('[1]Crisil data '!L:L,'[1]Crisil data '!AI:AI,$D$3,'[1]Crisil data '!E:E,Table13456762345[[#This Row],[ISIN No.]])</f>
        <v>3770</v>
      </c>
      <c r="F47" s="12">
        <f>SUMIFS('[1]Crisil data '!M:M,'[1]Crisil data '!AI:AI,$D$3,'[1]Crisil data '!E:E,Table13456762345[[#This Row],[ISIN No.]])</f>
        <v>1672183.5</v>
      </c>
      <c r="G47" s="14">
        <f t="shared" si="0"/>
        <v>8.878686204697608E-3</v>
      </c>
      <c r="H47" s="15">
        <f>IFERROR(VLOOKUP(Table13456762345[[#This Row],[ISIN No.]],'[1]Crisil data '!E:AJ,32,0),0)</f>
        <v>0</v>
      </c>
      <c r="K47" s="16"/>
      <c r="L47" s="16"/>
      <c r="M47" s="16"/>
      <c r="N47" s="16"/>
      <c r="O47" s="16"/>
    </row>
    <row r="48" spans="1:15" x14ac:dyDescent="0.25">
      <c r="A48" s="10"/>
      <c r="B48" s="11" t="s">
        <v>53</v>
      </c>
      <c r="C48" s="12" t="str">
        <f>VLOOKUP(Table13456762345[[#This Row],[ISIN No.]],'[1]Crisil data '!E:F,2,0)</f>
        <v>CHOLAMANDALAM INVESTMENT AND FINANCE COMPANY</v>
      </c>
      <c r="D48" s="12" t="str">
        <f>VLOOKUP(Table13456762345[[#This Row],[ISIN No.]],'[1]Crisil data '!E:I,5,0)</f>
        <v>Other credit granting</v>
      </c>
      <c r="E48" s="13">
        <f>SUMIFS('[1]Crisil data '!L:L,'[1]Crisil data '!AI:AI,$D$3,'[1]Crisil data '!E:E,Table13456762345[[#This Row],[ISIN No.]])</f>
        <v>1371</v>
      </c>
      <c r="F48" s="12">
        <f>SUMIFS('[1]Crisil data '!M:M,'[1]Crisil data '!AI:AI,$D$3,'[1]Crisil data '!E:E,Table13456762345[[#This Row],[ISIN No.]])</f>
        <v>931731.6</v>
      </c>
      <c r="G48" s="14">
        <f t="shared" si="0"/>
        <v>4.9471559212256487E-3</v>
      </c>
      <c r="H48" s="15">
        <f>IFERROR(VLOOKUP(Table13456762345[[#This Row],[ISIN No.]],'[1]Crisil data '!E:AJ,32,0),0)</f>
        <v>0</v>
      </c>
      <c r="K48" s="16"/>
      <c r="L48" s="16"/>
      <c r="M48" s="16"/>
      <c r="N48" s="16"/>
      <c r="O48" s="16"/>
    </row>
    <row r="49" spans="1:15" x14ac:dyDescent="0.25">
      <c r="A49" s="10"/>
      <c r="B49" s="11" t="s">
        <v>54</v>
      </c>
      <c r="C49" s="12" t="str">
        <f>VLOOKUP(Table13456762345[[#This Row],[ISIN No.]],'[1]Crisil data '!E:F,2,0)</f>
        <v>BHARAT ELECTRONICS LIMITED</v>
      </c>
      <c r="D49" s="12" t="str">
        <f>VLOOKUP(Table13456762345[[#This Row],[ISIN No.]],'[1]Crisil data '!E:I,5,0)</f>
        <v>Manufacture of radar equipment, GPS devices, search, detection, navig</v>
      </c>
      <c r="E49" s="13">
        <f>SUMIFS('[1]Crisil data '!L:L,'[1]Crisil data '!AI:AI,$D$3,'[1]Crisil data '!E:E,Table13456762345[[#This Row],[ISIN No.]])</f>
        <v>4940</v>
      </c>
      <c r="F49" s="12">
        <f>SUMIFS('[1]Crisil data '!M:M,'[1]Crisil data '!AI:AI,$D$3,'[1]Crisil data '!E:E,Table13456762345[[#This Row],[ISIN No.]])</f>
        <v>1159665</v>
      </c>
      <c r="G49" s="14">
        <f t="shared" si="0"/>
        <v>6.1573993748716286E-3</v>
      </c>
      <c r="H49" s="15">
        <f>IFERROR(VLOOKUP(Table13456762345[[#This Row],[ISIN No.]],'[1]Crisil data '!E:AJ,32,0),0)</f>
        <v>0</v>
      </c>
      <c r="K49" s="16"/>
      <c r="L49" s="16"/>
      <c r="M49" s="16"/>
      <c r="N49" s="16"/>
      <c r="O49" s="16"/>
    </row>
    <row r="50" spans="1:15" x14ac:dyDescent="0.25">
      <c r="A50" s="10"/>
      <c r="B50" s="11" t="s">
        <v>55</v>
      </c>
      <c r="C50" s="12" t="str">
        <f>VLOOKUP(Table13456762345[[#This Row],[ISIN No.]],'[1]Crisil data '!E:F,2,0)</f>
        <v>Crompton Greaves Consumer Electricals</v>
      </c>
      <c r="D50" s="12" t="str">
        <f>VLOOKUP(Table13456762345[[#This Row],[ISIN No.]],'[1]Crisil data '!E:I,5,0)</f>
        <v>Manufacture of electric lighting equipment</v>
      </c>
      <c r="E50" s="13">
        <f>SUMIFS('[1]Crisil data '!L:L,'[1]Crisil data '!AI:AI,$D$3,'[1]Crisil data '!E:E,Table13456762345[[#This Row],[ISIN No.]])</f>
        <v>1640</v>
      </c>
      <c r="F50" s="12">
        <f>SUMIFS('[1]Crisil data '!M:M,'[1]Crisil data '!AI:AI,$D$3,'[1]Crisil data '!E:E,Table13456762345[[#This Row],[ISIN No.]])</f>
        <v>592778</v>
      </c>
      <c r="G50" s="14">
        <f t="shared" si="0"/>
        <v>3.1474355841020069E-3</v>
      </c>
      <c r="H50" s="15">
        <f>IFERROR(VLOOKUP(Table13456762345[[#This Row],[ISIN No.]],'[1]Crisil data '!E:AJ,32,0),0)</f>
        <v>0</v>
      </c>
      <c r="K50" s="16"/>
      <c r="L50" s="16"/>
      <c r="M50" s="16"/>
      <c r="N50" s="16"/>
      <c r="O50" s="16"/>
    </row>
    <row r="51" spans="1:15" x14ac:dyDescent="0.25">
      <c r="A51" s="10"/>
      <c r="B51" s="11" t="s">
        <v>56</v>
      </c>
      <c r="C51" s="12" t="str">
        <f>VLOOKUP(Table13456762345[[#This Row],[ISIN No.]],'[1]Crisil data '!E:F,2,0)</f>
        <v>CUMMINS INDIA LIMITED</v>
      </c>
      <c r="D51" s="12" t="str">
        <f>VLOOKUP(Table13456762345[[#This Row],[ISIN No.]],'[1]Crisil data '!E:I,5,0)</f>
        <v>Manufacture of engines and turbines, except aircraft, vehicle</v>
      </c>
      <c r="E51" s="13">
        <f>SUMIFS('[1]Crisil data '!L:L,'[1]Crisil data '!AI:AI,$D$3,'[1]Crisil data '!E:E,Table13456762345[[#This Row],[ISIN No.]])</f>
        <v>1298</v>
      </c>
      <c r="F51" s="12">
        <f>SUMIFS('[1]Crisil data '!M:M,'[1]Crisil data '!AI:AI,$D$3,'[1]Crisil data '!E:E,Table13456762345[[#This Row],[ISIN No.]])</f>
        <v>1331683.1000000001</v>
      </c>
      <c r="G51" s="14">
        <f t="shared" si="0"/>
        <v>7.070752922151753E-3</v>
      </c>
      <c r="H51" s="15">
        <f>IFERROR(VLOOKUP(Table13456762345[[#This Row],[ISIN No.]],'[1]Crisil data '!E:AJ,32,0),0)</f>
        <v>0</v>
      </c>
      <c r="K51" s="16"/>
      <c r="L51" s="16"/>
      <c r="M51" s="16"/>
      <c r="N51" s="16"/>
      <c r="O51" s="16"/>
    </row>
    <row r="52" spans="1:15" x14ac:dyDescent="0.25">
      <c r="A52" s="10"/>
      <c r="B52" s="11" t="s">
        <v>57</v>
      </c>
      <c r="C52" s="12" t="str">
        <f>VLOOKUP(Table13456762345[[#This Row],[ISIN No.]],'[1]Crisil data '!E:F,2,0)</f>
        <v>Shree CEMENT LIMITED</v>
      </c>
      <c r="D52" s="12" t="str">
        <f>VLOOKUP(Table13456762345[[#This Row],[ISIN No.]],'[1]Crisil data '!E:I,5,0)</f>
        <v>Manufacture of other cement and plaster n.e.c.</v>
      </c>
      <c r="E52" s="13">
        <f>SUMIFS('[1]Crisil data '!L:L,'[1]Crisil data '!AI:AI,$D$3,'[1]Crisil data '!E:E,Table13456762345[[#This Row],[ISIN No.]])</f>
        <v>25</v>
      </c>
      <c r="F52" s="12">
        <f>SUMIFS('[1]Crisil data '!M:M,'[1]Crisil data '!AI:AI,$D$3,'[1]Crisil data '!E:E,Table13456762345[[#This Row],[ISIN No.]])</f>
        <v>552907.5</v>
      </c>
      <c r="G52" s="14">
        <f t="shared" si="0"/>
        <v>2.9357377301736575E-3</v>
      </c>
      <c r="H52" s="15">
        <f>IFERROR(VLOOKUP(Table13456762345[[#This Row],[ISIN No.]],'[1]Crisil data '!E:AJ,32,0),0)</f>
        <v>0</v>
      </c>
      <c r="K52" s="16"/>
      <c r="L52" s="16"/>
      <c r="M52" s="16"/>
      <c r="N52" s="16"/>
      <c r="O52" s="16"/>
    </row>
    <row r="53" spans="1:15" x14ac:dyDescent="0.25">
      <c r="A53" s="10"/>
      <c r="B53" s="11" t="s">
        <v>58</v>
      </c>
      <c r="C53" s="12" t="str">
        <f>VLOOKUP(Table13456762345[[#This Row],[ISIN No.]],'[1]Crisil data '!E:F,2,0)</f>
        <v>Bharti Airtel partly Paid(14:1)</v>
      </c>
      <c r="D53" s="12" t="str">
        <f>VLOOKUP(Table13456762345[[#This Row],[ISIN No.]],'[1]Crisil data '!E:I,5,0)</f>
        <v>Activities of maintaining and operating pageing</v>
      </c>
      <c r="E53" s="13">
        <f>SUMIFS('[1]Crisil data '!L:L,'[1]Crisil data '!AI:AI,$D$3,'[1]Crisil data '!E:E,Table13456762345[[#This Row],[ISIN No.]])</f>
        <v>441</v>
      </c>
      <c r="F53" s="12">
        <f>SUMIFS('[1]Crisil data '!M:M,'[1]Crisil data '!AI:AI,$D$3,'[1]Crisil data '!E:E,Table13456762345[[#This Row],[ISIN No.]])</f>
        <v>146345.85</v>
      </c>
      <c r="G53" s="14">
        <f t="shared" si="0"/>
        <v>7.7704323688742617E-4</v>
      </c>
      <c r="H53" s="15">
        <f>IFERROR(VLOOKUP(Table13456762345[[#This Row],[ISIN No.]],'[1]Crisil data '!E:AJ,32,0),0)</f>
        <v>0</v>
      </c>
      <c r="K53" s="16"/>
      <c r="L53" s="16"/>
      <c r="M53" s="16"/>
      <c r="N53" s="16"/>
      <c r="O53" s="16"/>
    </row>
    <row r="54" spans="1:15" x14ac:dyDescent="0.25">
      <c r="A54" s="10"/>
      <c r="B54" s="11" t="s">
        <v>59</v>
      </c>
      <c r="C54" s="12" t="str">
        <f>VLOOKUP(Table13456762345[[#This Row],[ISIN No.]],'[1]Crisil data '!E:F,2,0)</f>
        <v>Dabur India Limited</v>
      </c>
      <c r="D54" s="12" t="str">
        <f>VLOOKUP(Table13456762345[[#This Row],[ISIN No.]],'[1]Crisil data '!E:I,5,0)</f>
        <v>Manufacture of hair oil, shampoo, hair dye etc.</v>
      </c>
      <c r="E54" s="13">
        <f>SUMIFS('[1]Crisil data '!L:L,'[1]Crisil data '!AI:AI,$D$3,'[1]Crisil data '!E:E,Table13456762345[[#This Row],[ISIN No.]])</f>
        <v>1675</v>
      </c>
      <c r="F54" s="12">
        <f>SUMIFS('[1]Crisil data '!M:M,'[1]Crisil data '!AI:AI,$D$3,'[1]Crisil data '!E:E,Table13456762345[[#This Row],[ISIN No.]])</f>
        <v>869325</v>
      </c>
      <c r="G54" s="14">
        <f t="shared" si="0"/>
        <v>4.6157995727734115E-3</v>
      </c>
      <c r="H54" s="15">
        <f>IFERROR(VLOOKUP(Table13456762345[[#This Row],[ISIN No.]],'[1]Crisil data '!E:AJ,32,0),0)</f>
        <v>0</v>
      </c>
      <c r="K54" s="16"/>
      <c r="L54" s="16"/>
      <c r="M54" s="16"/>
      <c r="N54" s="16"/>
      <c r="O54" s="16"/>
    </row>
    <row r="55" spans="1:15" x14ac:dyDescent="0.25">
      <c r="A55" s="10"/>
      <c r="B55" s="11" t="s">
        <v>60</v>
      </c>
      <c r="C55" s="12" t="str">
        <f>VLOOKUP(Table13456762345[[#This Row],[ISIN No.]],'[1]Crisil data '!E:F,2,0)</f>
        <v>Tata Consumer Products Limited</v>
      </c>
      <c r="D55" s="12" t="str">
        <f>VLOOKUP(Table13456762345[[#This Row],[ISIN No.]],'[1]Crisil data '!E:I,5,0)</f>
        <v>Processing and blending of tea including manufacture of instant tea</v>
      </c>
      <c r="E55" s="13">
        <f>SUMIFS('[1]Crisil data '!L:L,'[1]Crisil data '!AI:AI,$D$3,'[1]Crisil data '!E:E,Table13456762345[[#This Row],[ISIN No.]])</f>
        <v>550</v>
      </c>
      <c r="F55" s="12">
        <f>SUMIFS('[1]Crisil data '!M:M,'[1]Crisil data '!AI:AI,$D$3,'[1]Crisil data '!E:E,Table13456762345[[#This Row],[ISIN No.]])</f>
        <v>417862.5</v>
      </c>
      <c r="G55" s="14">
        <f t="shared" si="0"/>
        <v>2.2186978966186751E-3</v>
      </c>
      <c r="H55" s="15">
        <f>IFERROR(VLOOKUP(Table13456762345[[#This Row],[ISIN No.]],'[1]Crisil data '!E:AJ,32,0),0)</f>
        <v>0</v>
      </c>
      <c r="K55" s="16"/>
      <c r="L55" s="16"/>
      <c r="M55" s="16"/>
      <c r="N55" s="16"/>
      <c r="O55" s="16"/>
    </row>
    <row r="56" spans="1:15" x14ac:dyDescent="0.25">
      <c r="A56" s="10"/>
      <c r="B56" s="11" t="s">
        <v>61</v>
      </c>
      <c r="C56" s="12" t="str">
        <f>VLOOKUP(Table13456762345[[#This Row],[ISIN No.]],'[1]Crisil data '!E:F,2,0)</f>
        <v>Bharat Forge Limited</v>
      </c>
      <c r="D56" s="12" t="str">
        <f>VLOOKUP(Table13456762345[[#This Row],[ISIN No.]],'[1]Crisil data '!E:I,5,0)</f>
        <v>Forging, pressing, stamping and roll-forming of metal; powder metallurgy</v>
      </c>
      <c r="E56" s="13">
        <f>SUMIFS('[1]Crisil data '!L:L,'[1]Crisil data '!AI:AI,$D$3,'[1]Crisil data '!E:E,Table13456762345[[#This Row],[ISIN No.]])</f>
        <v>1545</v>
      </c>
      <c r="F56" s="12">
        <f>SUMIFS('[1]Crisil data '!M:M,'[1]Crisil data '!AI:AI,$D$3,'[1]Crisil data '!E:E,Table13456762345[[#This Row],[ISIN No.]])</f>
        <v>1089070.5</v>
      </c>
      <c r="G56" s="14">
        <f t="shared" si="0"/>
        <v>5.7825682553936967E-3</v>
      </c>
      <c r="H56" s="15">
        <f>IFERROR(VLOOKUP(Table13456762345[[#This Row],[ISIN No.]],'[1]Crisil data '!E:AJ,32,0),0)</f>
        <v>0</v>
      </c>
      <c r="K56" s="16"/>
      <c r="L56" s="16"/>
      <c r="M56" s="16"/>
      <c r="N56" s="16"/>
      <c r="O56" s="16"/>
    </row>
    <row r="57" spans="1:15" x14ac:dyDescent="0.25">
      <c r="A57" s="10"/>
      <c r="B57" s="11" t="s">
        <v>62</v>
      </c>
      <c r="C57" s="12" t="str">
        <f>VLOOKUP(Table13456762345[[#This Row],[ISIN No.]],'[1]Crisil data '!E:F,2,0)</f>
        <v>Britannia Industries Limited</v>
      </c>
      <c r="D57" s="12" t="str">
        <f>VLOOKUP(Table13456762345[[#This Row],[ISIN No.]],'[1]Crisil data '!E:I,5,0)</f>
        <v>Manufacture of biscuits, cakes, pastries, rusks etc.</v>
      </c>
      <c r="E57" s="13">
        <f>SUMIFS('[1]Crisil data '!L:L,'[1]Crisil data '!AI:AI,$D$3,'[1]Crisil data '!E:E,Table13456762345[[#This Row],[ISIN No.]])</f>
        <v>257</v>
      </c>
      <c r="F57" s="12">
        <f>SUMIFS('[1]Crisil data '!M:M,'[1]Crisil data '!AI:AI,$D$3,'[1]Crisil data '!E:E,Table13456762345[[#This Row],[ISIN No.]])</f>
        <v>937484.6</v>
      </c>
      <c r="G57" s="14">
        <f t="shared" si="0"/>
        <v>4.9777022588349037E-3</v>
      </c>
      <c r="H57" s="15">
        <f>IFERROR(VLOOKUP(Table13456762345[[#This Row],[ISIN No.]],'[1]Crisil data '!E:AJ,32,0),0)</f>
        <v>0</v>
      </c>
      <c r="K57" s="16"/>
      <c r="L57" s="16"/>
      <c r="M57" s="16"/>
      <c r="N57" s="16"/>
      <c r="O57" s="16"/>
    </row>
    <row r="58" spans="1:15" x14ac:dyDescent="0.25">
      <c r="A58" s="10"/>
      <c r="B58" s="11" t="s">
        <v>63</v>
      </c>
      <c r="C58" s="12" t="str">
        <f>VLOOKUP(Table13456762345[[#This Row],[ISIN No.]],'[1]Crisil data '!E:F,2,0)</f>
        <v>DLF Ltd</v>
      </c>
      <c r="D58" s="12" t="str">
        <f>VLOOKUP(Table13456762345[[#This Row],[ISIN No.]],'[1]Crisil data '!E:I,5,0)</f>
        <v>Real estate activities with own or leased property</v>
      </c>
      <c r="E58" s="13">
        <f>SUMIFS('[1]Crisil data '!L:L,'[1]Crisil data '!AI:AI,$D$3,'[1]Crisil data '!E:E,Table13456762345[[#This Row],[ISIN No.]])</f>
        <v>3040</v>
      </c>
      <c r="F58" s="12">
        <f>SUMIFS('[1]Crisil data '!M:M,'[1]Crisil data '!AI:AI,$D$3,'[1]Crisil data '!E:E,Table13456762345[[#This Row],[ISIN No.]])</f>
        <v>1050472</v>
      </c>
      <c r="G58" s="14">
        <f t="shared" si="0"/>
        <v>5.5776242588334987E-3</v>
      </c>
      <c r="H58" s="15">
        <f>IFERROR(VLOOKUP(Table13456762345[[#This Row],[ISIN No.]],'[1]Crisil data '!E:AJ,32,0),0)</f>
        <v>0</v>
      </c>
      <c r="K58" s="16"/>
      <c r="L58" s="16"/>
      <c r="M58" s="16"/>
      <c r="N58" s="16"/>
      <c r="O58" s="16"/>
    </row>
    <row r="59" spans="1:15" x14ac:dyDescent="0.25">
      <c r="A59" s="10"/>
      <c r="B59" s="11" t="s">
        <v>64</v>
      </c>
      <c r="C59" s="12" t="str">
        <f>VLOOKUP(Table13456762345[[#This Row],[ISIN No.]],'[1]Crisil data '!E:F,2,0)</f>
        <v>Sona BLW Precision Forgings Limited</v>
      </c>
      <c r="D59" s="12" t="str">
        <f>VLOOKUP(Table13456762345[[#This Row],[ISIN No.]],'[1]Crisil data '!E:I,5,0)</f>
        <v>Manufacture of bearings, gears, gearing and driving elements</v>
      </c>
      <c r="E59" s="13">
        <f>SUMIFS('[1]Crisil data '!L:L,'[1]Crisil data '!AI:AI,$D$3,'[1]Crisil data '!E:E,Table13456762345[[#This Row],[ISIN No.]])</f>
        <v>961</v>
      </c>
      <c r="F59" s="12">
        <f>SUMIFS('[1]Crisil data '!M:M,'[1]Crisil data '!AI:AI,$D$3,'[1]Crisil data '!E:E,Table13456762345[[#This Row],[ISIN No.]])</f>
        <v>535661.4</v>
      </c>
      <c r="G59" s="14">
        <f t="shared" si="0"/>
        <v>2.8441672116541082E-3</v>
      </c>
      <c r="H59" s="15">
        <f>IFERROR(VLOOKUP(Table13456762345[[#This Row],[ISIN No.]],'[1]Crisil data '!E:AJ,32,0),0)</f>
        <v>0</v>
      </c>
      <c r="K59" s="16"/>
      <c r="L59" s="16"/>
      <c r="M59" s="16"/>
      <c r="N59" s="16"/>
      <c r="O59" s="16"/>
    </row>
    <row r="60" spans="1:15" x14ac:dyDescent="0.25">
      <c r="A60" s="10"/>
      <c r="B60" s="11" t="s">
        <v>65</v>
      </c>
      <c r="C60" s="12" t="str">
        <f>VLOOKUP(Table13456762345[[#This Row],[ISIN No.]],'[1]Crisil data '!E:F,2,0)</f>
        <v>SBI LIFE INSURANCE COMPANY LIMITED</v>
      </c>
      <c r="D60" s="12" t="str">
        <f>VLOOKUP(Table13456762345[[#This Row],[ISIN No.]],'[1]Crisil data '!E:I,5,0)</f>
        <v>Life insurance</v>
      </c>
      <c r="E60" s="13">
        <f>SUMIFS('[1]Crisil data '!L:L,'[1]Crisil data '!AI:AI,$D$3,'[1]Crisil data '!E:E,Table13456762345[[#This Row],[ISIN No.]])</f>
        <v>1615</v>
      </c>
      <c r="F60" s="12">
        <f>SUMIFS('[1]Crisil data '!M:M,'[1]Crisil data '!AI:AI,$D$3,'[1]Crisil data '!E:E,Table13456762345[[#This Row],[ISIN No.]])</f>
        <v>1896252.25</v>
      </c>
      <c r="G60" s="14">
        <f t="shared" si="0"/>
        <v>1.0068409772433349E-2</v>
      </c>
      <c r="H60" s="15">
        <f>IFERROR(VLOOKUP(Table13456762345[[#This Row],[ISIN No.]],'[1]Crisil data '!E:AJ,32,0),0)</f>
        <v>0</v>
      </c>
      <c r="K60" s="16"/>
      <c r="L60" s="16"/>
      <c r="M60" s="16"/>
      <c r="N60" s="16"/>
      <c r="O60" s="16"/>
    </row>
    <row r="61" spans="1:15" x14ac:dyDescent="0.25">
      <c r="A61" s="10"/>
      <c r="B61" s="11" t="s">
        <v>66</v>
      </c>
      <c r="C61" s="12" t="str">
        <f>VLOOKUP(Table13456762345[[#This Row],[ISIN No.]],'[1]Crisil data '!E:F,2,0)</f>
        <v>Jubilant Foodworks Limited.</v>
      </c>
      <c r="D61" s="12" t="str">
        <f>VLOOKUP(Table13456762345[[#This Row],[ISIN No.]],'[1]Crisil data '!E:I,5,0)</f>
        <v>Restaurants without bars</v>
      </c>
      <c r="E61" s="13">
        <f>SUMIFS('[1]Crisil data '!L:L,'[1]Crisil data '!AI:AI,$D$3,'[1]Crisil data '!E:E,Table13456762345[[#This Row],[ISIN No.]])</f>
        <v>1485</v>
      </c>
      <c r="F61" s="12">
        <f>SUMIFS('[1]Crisil data '!M:M,'[1]Crisil data '!AI:AI,$D$3,'[1]Crisil data '!E:E,Table13456762345[[#This Row],[ISIN No.]])</f>
        <v>818160.75</v>
      </c>
      <c r="G61" s="14">
        <f t="shared" si="0"/>
        <v>4.344136013930318E-3</v>
      </c>
      <c r="H61" s="15">
        <f>IFERROR(VLOOKUP(Table13456762345[[#This Row],[ISIN No.]],'[1]Crisil data '!E:AJ,32,0),0)</f>
        <v>0</v>
      </c>
      <c r="K61" s="16"/>
      <c r="L61" s="16"/>
      <c r="M61" s="16"/>
      <c r="N61" s="16"/>
      <c r="O61" s="16"/>
    </row>
    <row r="62" spans="1:15" x14ac:dyDescent="0.25">
      <c r="A62" s="10"/>
      <c r="B62" s="11" t="s">
        <v>67</v>
      </c>
      <c r="C62" s="12" t="str">
        <f>VLOOKUP(Table13456762345[[#This Row],[ISIN No.]],'[1]Crisil data '!E:F,2,0)</f>
        <v>United Spirits Limited</v>
      </c>
      <c r="D62" s="12" t="str">
        <f>VLOOKUP(Table13456762345[[#This Row],[ISIN No.]],'[1]Crisil data '!E:I,5,0)</f>
        <v>Manufacture of distilled, potable, alcoholic beverages</v>
      </c>
      <c r="E62" s="13">
        <f>SUMIFS('[1]Crisil data '!L:L,'[1]Crisil data '!AI:AI,$D$3,'[1]Crisil data '!E:E,Table13456762345[[#This Row],[ISIN No.]])</f>
        <v>1160</v>
      </c>
      <c r="F62" s="12">
        <f>SUMIFS('[1]Crisil data '!M:M,'[1]Crisil data '!AI:AI,$D$3,'[1]Crisil data '!E:E,Table13456762345[[#This Row],[ISIN No.]])</f>
        <v>938904</v>
      </c>
      <c r="G62" s="14">
        <f t="shared" si="0"/>
        <v>4.9852387565930429E-3</v>
      </c>
      <c r="H62" s="15">
        <f>IFERROR(VLOOKUP(Table13456762345[[#This Row],[ISIN No.]],'[1]Crisil data '!E:AJ,32,0),0)</f>
        <v>0</v>
      </c>
      <c r="K62" s="16"/>
      <c r="L62" s="16"/>
      <c r="M62" s="16"/>
      <c r="N62" s="16"/>
      <c r="O62" s="16"/>
    </row>
    <row r="63" spans="1:15" x14ac:dyDescent="0.25">
      <c r="A63" s="10"/>
      <c r="B63" s="11" t="s">
        <v>68</v>
      </c>
      <c r="C63" s="12" t="str">
        <f>VLOOKUP(Table13456762345[[#This Row],[ISIN No.]],'[1]Crisil data '!E:F,2,0)</f>
        <v>ACC Limited.</v>
      </c>
      <c r="D63" s="12" t="str">
        <f>VLOOKUP(Table13456762345[[#This Row],[ISIN No.]],'[1]Crisil data '!E:I,5,0)</f>
        <v>Manufacture of clinkers and cement</v>
      </c>
      <c r="E63" s="13">
        <f>SUMIFS('[1]Crisil data '!L:L,'[1]Crisil data '!AI:AI,$D$3,'[1]Crisil data '!E:E,Table13456762345[[#This Row],[ISIN No.]])</f>
        <v>200</v>
      </c>
      <c r="F63" s="12">
        <f>SUMIFS('[1]Crisil data '!M:M,'[1]Crisil data '!AI:AI,$D$3,'[1]Crisil data '!E:E,Table13456762345[[#This Row],[ISIN No.]])</f>
        <v>439680</v>
      </c>
      <c r="G63" s="14">
        <f t="shared" si="0"/>
        <v>2.3345408865004611E-3</v>
      </c>
      <c r="H63" s="15">
        <f>IFERROR(VLOOKUP(Table13456762345[[#This Row],[ISIN No.]],'[1]Crisil data '!E:AJ,32,0),0)</f>
        <v>0</v>
      </c>
      <c r="K63" s="16"/>
      <c r="L63" s="16"/>
      <c r="M63" s="16"/>
      <c r="N63" s="16"/>
      <c r="O63" s="16"/>
    </row>
    <row r="64" spans="1:15" x14ac:dyDescent="0.25">
      <c r="A64" s="10"/>
      <c r="B64" s="11" t="s">
        <v>69</v>
      </c>
      <c r="C64" s="12" t="str">
        <f>VLOOKUP(Table13456762345[[#This Row],[ISIN No.]],'[1]Crisil data '!E:F,2,0)</f>
        <v>MUTHOOT FINANCE LIMITED</v>
      </c>
      <c r="D64" s="12" t="str">
        <f>VLOOKUP(Table13456762345[[#This Row],[ISIN No.]],'[1]Crisil data '!E:I,5,0)</f>
        <v>Other credit granting</v>
      </c>
      <c r="E64" s="13">
        <f>SUMIFS('[1]Crisil data '!L:L,'[1]Crisil data '!AI:AI,$D$3,'[1]Crisil data '!E:E,Table13456762345[[#This Row],[ISIN No.]])</f>
        <v>524</v>
      </c>
      <c r="F64" s="12">
        <f>SUMIFS('[1]Crisil data '!M:M,'[1]Crisil data '!AI:AI,$D$3,'[1]Crisil data '!E:E,Table13456762345[[#This Row],[ISIN No.]])</f>
        <v>598984.4</v>
      </c>
      <c r="G64" s="14">
        <f t="shared" si="0"/>
        <v>3.1803893108077398E-3</v>
      </c>
      <c r="H64" s="15">
        <f>IFERROR(VLOOKUP(Table13456762345[[#This Row],[ISIN No.]],'[1]Crisil data '!E:AJ,32,0),0)</f>
        <v>0</v>
      </c>
      <c r="K64" s="16"/>
      <c r="L64" s="16"/>
      <c r="M64" s="16"/>
      <c r="N64" s="16"/>
      <c r="O64" s="16"/>
    </row>
    <row r="65" spans="1:15" x14ac:dyDescent="0.25">
      <c r="A65" s="10"/>
      <c r="B65" s="11" t="s">
        <v>70</v>
      </c>
      <c r="C65" s="12" t="str">
        <f>VLOOKUP(Table13456762345[[#This Row],[ISIN No.]],'[1]Crisil data '!E:F,2,0)</f>
        <v>Bajaj Auto Limited</v>
      </c>
      <c r="D65" s="12" t="str">
        <f>VLOOKUP(Table13456762345[[#This Row],[ISIN No.]],'[1]Crisil data '!E:I,5,0)</f>
        <v>Manufacture of motorcycles, scooters, mopeds etc. and their</v>
      </c>
      <c r="E65" s="13">
        <f>SUMIFS('[1]Crisil data '!L:L,'[1]Crisil data '!AI:AI,$D$3,'[1]Crisil data '!E:E,Table13456762345[[#This Row],[ISIN No.]])</f>
        <v>227</v>
      </c>
      <c r="F65" s="12">
        <f>SUMIFS('[1]Crisil data '!M:M,'[1]Crisil data '!AI:AI,$D$3,'[1]Crisil data '!E:E,Table13456762345[[#This Row],[ISIN No.]])</f>
        <v>877150.7</v>
      </c>
      <c r="G65" s="14">
        <f t="shared" si="0"/>
        <v>4.6573511935327971E-3</v>
      </c>
      <c r="H65" s="15">
        <f>IFERROR(VLOOKUP(Table13456762345[[#This Row],[ISIN No.]],'[1]Crisil data '!E:AJ,32,0),0)</f>
        <v>0</v>
      </c>
      <c r="K65" s="16"/>
      <c r="L65" s="16"/>
      <c r="M65" s="16"/>
      <c r="N65" s="16"/>
      <c r="O65" s="16"/>
    </row>
    <row r="66" spans="1:15" x14ac:dyDescent="0.25">
      <c r="A66" s="10"/>
      <c r="B66" s="11" t="s">
        <v>71</v>
      </c>
      <c r="C66" s="12" t="str">
        <f>VLOOKUP(Table13456762345[[#This Row],[ISIN No.]],'[1]Crisil data '!E:F,2,0)</f>
        <v>Container Corporation of India Limited</v>
      </c>
      <c r="D66" s="12" t="str">
        <f>VLOOKUP(Table13456762345[[#This Row],[ISIN No.]],'[1]Crisil data '!E:I,5,0)</f>
        <v>Freight rail transport</v>
      </c>
      <c r="E66" s="13">
        <f>SUMIFS('[1]Crisil data '!L:L,'[1]Crisil data '!AI:AI,$D$3,'[1]Crisil data '!E:E,Table13456762345[[#This Row],[ISIN No.]])</f>
        <v>930</v>
      </c>
      <c r="F66" s="12">
        <f>SUMIFS('[1]Crisil data '!M:M,'[1]Crisil data '!AI:AI,$D$3,'[1]Crisil data '!E:E,Table13456762345[[#This Row],[ISIN No.]])</f>
        <v>604918.5</v>
      </c>
      <c r="G66" s="14">
        <f t="shared" si="0"/>
        <v>3.2118972235501485E-3</v>
      </c>
      <c r="H66" s="15">
        <f>IFERROR(VLOOKUP(Table13456762345[[#This Row],[ISIN No.]],'[1]Crisil data '!E:AJ,32,0),0)</f>
        <v>0</v>
      </c>
      <c r="K66" s="16"/>
      <c r="L66" s="16"/>
      <c r="M66" s="16"/>
      <c r="N66" s="16"/>
      <c r="O66" s="16"/>
    </row>
    <row r="67" spans="1:15" x14ac:dyDescent="0.25">
      <c r="A67" s="10"/>
      <c r="B67" s="11" t="s">
        <v>72</v>
      </c>
      <c r="C67" s="12" t="str">
        <f>VLOOKUP(Table13456762345[[#This Row],[ISIN No.]],'[1]Crisil data '!E:F,2,0)</f>
        <v>Bharat Petroleum Corporation Limited</v>
      </c>
      <c r="D67" s="12" t="str">
        <f>VLOOKUP(Table13456762345[[#This Row],[ISIN No.]],'[1]Crisil data '!E:I,5,0)</f>
        <v>Production of liquid and gaseous fuels, illuminating oils, lubricating</v>
      </c>
      <c r="E67" s="13">
        <f>SUMIFS('[1]Crisil data '!L:L,'[1]Crisil data '!AI:AI,$D$3,'[1]Crisil data '!E:E,Table13456762345[[#This Row],[ISIN No.]])</f>
        <v>5115</v>
      </c>
      <c r="F67" s="12">
        <f>SUMIFS('[1]Crisil data '!M:M,'[1]Crisil data '!AI:AI,$D$3,'[1]Crisil data '!E:E,Table13456762345[[#This Row],[ISIN No.]])</f>
        <v>1668513</v>
      </c>
      <c r="G67" s="14">
        <f t="shared" si="0"/>
        <v>8.8591971846741814E-3</v>
      </c>
      <c r="H67" s="15">
        <f>IFERROR(VLOOKUP(Table13456762345[[#This Row],[ISIN No.]],'[1]Crisil data '!E:AJ,32,0),0)</f>
        <v>0</v>
      </c>
      <c r="K67" s="16"/>
      <c r="L67" s="16"/>
      <c r="M67" s="16"/>
      <c r="N67" s="16"/>
      <c r="O67" s="16"/>
    </row>
    <row r="68" spans="1:15" x14ac:dyDescent="0.25">
      <c r="A68" s="10"/>
      <c r="B68" s="11" t="s">
        <v>73</v>
      </c>
      <c r="C68" s="12" t="str">
        <f>VLOOKUP(Table13456762345[[#This Row],[ISIN No.]],'[1]Crisil data '!E:F,2,0)</f>
        <v>ASIAN PAINTS LTD.</v>
      </c>
      <c r="D68" s="12" t="str">
        <f>VLOOKUP(Table13456762345[[#This Row],[ISIN No.]],'[1]Crisil data '!E:I,5,0)</f>
        <v>Manufacture of paints and varnishes, enamels or lacquers</v>
      </c>
      <c r="E68" s="13">
        <f>SUMIFS('[1]Crisil data '!L:L,'[1]Crisil data '!AI:AI,$D$3,'[1]Crisil data '!E:E,Table13456762345[[#This Row],[ISIN No.]])</f>
        <v>863</v>
      </c>
      <c r="F68" s="12">
        <f>SUMIFS('[1]Crisil data '!M:M,'[1]Crisil data '!AI:AI,$D$3,'[1]Crisil data '!E:E,Table13456762345[[#This Row],[ISIN No.]])</f>
        <v>2467877.9500000002</v>
      </c>
      <c r="G68" s="14">
        <f t="shared" si="0"/>
        <v>1.310353433671748E-2</v>
      </c>
      <c r="H68" s="15">
        <f>IFERROR(VLOOKUP(Table13456762345[[#This Row],[ISIN No.]],'[1]Crisil data '!E:AJ,32,0),0)</f>
        <v>0</v>
      </c>
      <c r="K68" s="16"/>
      <c r="L68" s="16"/>
      <c r="M68" s="16"/>
      <c r="N68" s="16"/>
      <c r="O68" s="16"/>
    </row>
    <row r="69" spans="1:15" x14ac:dyDescent="0.25">
      <c r="A69" s="10"/>
      <c r="B69" s="11" t="s">
        <v>74</v>
      </c>
      <c r="C69" s="12" t="str">
        <f>VLOOKUP(Table13456762345[[#This Row],[ISIN No.]],'[1]Crisil data '!E:F,2,0)</f>
        <v>United Breweries Limited</v>
      </c>
      <c r="D69" s="12" t="str">
        <f>VLOOKUP(Table13456762345[[#This Row],[ISIN No.]],'[1]Crisil data '!E:I,5,0)</f>
        <v>Manufacture of beer</v>
      </c>
      <c r="E69" s="13">
        <f>SUMIFS('[1]Crisil data '!L:L,'[1]Crisil data '!AI:AI,$D$3,'[1]Crisil data '!E:E,Table13456762345[[#This Row],[ISIN No.]])</f>
        <v>375</v>
      </c>
      <c r="F69" s="12">
        <f>SUMIFS('[1]Crisil data '!M:M,'[1]Crisil data '!AI:AI,$D$3,'[1]Crisil data '!E:E,Table13456762345[[#This Row],[ISIN No.]])</f>
        <v>578400</v>
      </c>
      <c r="G69" s="14">
        <f t="shared" si="0"/>
        <v>3.0710936334422006E-3</v>
      </c>
      <c r="H69" s="15">
        <f>IFERROR(VLOOKUP(Table13456762345[[#This Row],[ISIN No.]],'[1]Crisil data '!E:AJ,32,0),0)</f>
        <v>0</v>
      </c>
      <c r="K69" s="16"/>
      <c r="L69" s="16"/>
      <c r="M69" s="16"/>
      <c r="N69" s="16"/>
      <c r="O69" s="16"/>
    </row>
    <row r="70" spans="1:15" x14ac:dyDescent="0.25">
      <c r="A70" s="10"/>
      <c r="B70" s="11" t="s">
        <v>75</v>
      </c>
      <c r="C70" s="12" t="str">
        <f>VLOOKUP(Table13456762345[[#This Row],[ISIN No.]],'[1]Crisil data '!E:F,2,0)</f>
        <v>HINDUSTAN UNILEVER LIMITED</v>
      </c>
      <c r="D70" s="12" t="str">
        <f>VLOOKUP(Table13456762345[[#This Row],[ISIN No.]],'[1]Crisil data '!E:I,5,0)</f>
        <v>Manufacture of soap all forms</v>
      </c>
      <c r="E70" s="13">
        <f>SUMIFS('[1]Crisil data '!L:L,'[1]Crisil data '!AI:AI,$D$3,'[1]Crisil data '!E:E,Table13456762345[[#This Row],[ISIN No.]])</f>
        <v>2559</v>
      </c>
      <c r="F70" s="12">
        <f>SUMIFS('[1]Crisil data '!M:M,'[1]Crisil data '!AI:AI,$D$3,'[1]Crisil data '!E:E,Table13456762345[[#This Row],[ISIN No.]])</f>
        <v>6021966.75</v>
      </c>
      <c r="G70" s="14">
        <f t="shared" si="0"/>
        <v>3.1974453227395609E-2</v>
      </c>
      <c r="H70" s="15">
        <f>IFERROR(VLOOKUP(Table13456762345[[#This Row],[ISIN No.]],'[1]Crisil data '!E:AJ,32,0),0)</f>
        <v>0</v>
      </c>
      <c r="K70" s="16"/>
      <c r="L70" s="16"/>
      <c r="M70" s="16"/>
      <c r="N70" s="16"/>
      <c r="O70" s="16"/>
    </row>
    <row r="71" spans="1:15" x14ac:dyDescent="0.25">
      <c r="A71" s="10"/>
      <c r="B71" s="11" t="s">
        <v>76</v>
      </c>
      <c r="C71" s="12" t="str">
        <f>VLOOKUP(Table13456762345[[#This Row],[ISIN No.]],'[1]Crisil data '!E:F,2,0)</f>
        <v>KOTAK MAHINDRA BANK LIMITED</v>
      </c>
      <c r="D71" s="12" t="str">
        <f>VLOOKUP(Table13456762345[[#This Row],[ISIN No.]],'[1]Crisil data '!E:I,5,0)</f>
        <v>Monetary intermediation of commercial banks, saving banks. postal savings</v>
      </c>
      <c r="E71" s="13">
        <f>SUMIFS('[1]Crisil data '!L:L,'[1]Crisil data '!AI:AI,$D$3,'[1]Crisil data '!E:E,Table13456762345[[#This Row],[ISIN No.]])</f>
        <v>3079</v>
      </c>
      <c r="F71" s="12">
        <f>SUMIFS('[1]Crisil data '!M:M,'[1]Crisil data '!AI:AI,$D$3,'[1]Crisil data '!E:E,Table13456762345[[#This Row],[ISIN No.]])</f>
        <v>5686451.1500000004</v>
      </c>
      <c r="G71" s="14">
        <f t="shared" ref="G71:G82" si="1">+F71/$F$170</f>
        <v>3.0192987419856643E-2</v>
      </c>
      <c r="H71" s="15">
        <f>IFERROR(VLOOKUP(Table13456762345[[#This Row],[ISIN No.]],'[1]Crisil data '!E:AJ,32,0),0)</f>
        <v>0</v>
      </c>
      <c r="K71" s="16"/>
      <c r="L71" s="16"/>
      <c r="M71" s="16"/>
      <c r="N71" s="16"/>
      <c r="O71" s="16"/>
    </row>
    <row r="72" spans="1:15" x14ac:dyDescent="0.25">
      <c r="A72" s="10"/>
      <c r="B72" s="11"/>
      <c r="C72" s="12"/>
      <c r="D72" s="12"/>
      <c r="E72" s="13"/>
      <c r="F72" s="12"/>
      <c r="G72" s="14"/>
      <c r="H72" s="15"/>
      <c r="K72" s="16"/>
      <c r="L72" s="16"/>
      <c r="M72" s="16"/>
      <c r="N72" s="16"/>
      <c r="O72" s="16"/>
    </row>
    <row r="73" spans="1:15" hidden="1" outlineLevel="1" x14ac:dyDescent="0.25">
      <c r="A73" s="10"/>
      <c r="B73" s="11"/>
      <c r="C73" s="12"/>
      <c r="D73" s="12"/>
      <c r="E73" s="13"/>
      <c r="F73" s="12"/>
      <c r="G73" s="14"/>
      <c r="H73" s="15"/>
      <c r="K73" s="16"/>
      <c r="L73" s="16"/>
      <c r="M73" s="16"/>
      <c r="N73" s="16"/>
      <c r="O73" s="16"/>
    </row>
    <row r="74" spans="1:15" hidden="1" outlineLevel="1" x14ac:dyDescent="0.25">
      <c r="A74" s="10"/>
      <c r="B74" s="12"/>
      <c r="C74" s="12"/>
      <c r="D74" s="12"/>
      <c r="E74" s="13"/>
      <c r="F74" s="12"/>
      <c r="G74" s="14"/>
      <c r="H74" s="15"/>
      <c r="K74" s="16"/>
      <c r="L74" s="16"/>
      <c r="M74" s="16"/>
      <c r="N74" s="16"/>
      <c r="O74" s="16"/>
    </row>
    <row r="75" spans="1:15" hidden="1" outlineLevel="1" x14ac:dyDescent="0.25">
      <c r="A75" s="10"/>
      <c r="B75" s="12"/>
      <c r="C75" s="12"/>
      <c r="D75" s="12"/>
      <c r="E75" s="13"/>
      <c r="F75" s="12"/>
      <c r="G75" s="14"/>
      <c r="H75" s="15"/>
      <c r="K75" s="16"/>
      <c r="L75" s="16"/>
      <c r="M75" s="16"/>
      <c r="N75" s="16"/>
      <c r="O75" s="16"/>
    </row>
    <row r="76" spans="1:15" hidden="1" outlineLevel="1" x14ac:dyDescent="0.25">
      <c r="A76" s="10"/>
      <c r="B76" s="12"/>
      <c r="C76" s="12"/>
      <c r="D76" s="12"/>
      <c r="E76" s="13"/>
      <c r="F76" s="12"/>
      <c r="G76" s="14"/>
      <c r="H76" s="15"/>
      <c r="K76" s="16"/>
      <c r="L76" s="16"/>
      <c r="M76" s="16"/>
      <c r="N76" s="16"/>
      <c r="O76" s="16"/>
    </row>
    <row r="77" spans="1:15" hidden="1" outlineLevel="2" x14ac:dyDescent="0.25">
      <c r="A77" s="10"/>
      <c r="B77" s="12"/>
      <c r="C77" s="12"/>
      <c r="D77" s="12"/>
      <c r="E77" s="13"/>
      <c r="F77" s="12"/>
      <c r="G77" s="14"/>
      <c r="H77" s="15"/>
      <c r="K77" s="16"/>
      <c r="L77" s="16"/>
      <c r="M77" s="16"/>
      <c r="N77" s="16"/>
      <c r="O77" s="16"/>
    </row>
    <row r="78" spans="1:15" hidden="1" outlineLevel="2" x14ac:dyDescent="0.25">
      <c r="A78" s="10"/>
      <c r="B78" s="12"/>
      <c r="C78" s="12"/>
      <c r="D78" s="12"/>
      <c r="E78" s="13"/>
      <c r="F78" s="12"/>
      <c r="G78" s="14"/>
      <c r="H78" s="15"/>
      <c r="K78" s="16"/>
      <c r="L78" s="16"/>
      <c r="M78" s="16"/>
      <c r="N78" s="16"/>
      <c r="O78" s="16"/>
    </row>
    <row r="79" spans="1:15" hidden="1" outlineLevel="1" x14ac:dyDescent="0.25">
      <c r="A79" s="10"/>
      <c r="B79" s="12"/>
      <c r="C79" s="12"/>
      <c r="D79" s="12"/>
      <c r="E79" s="13"/>
      <c r="F79" s="12"/>
      <c r="G79" s="14"/>
      <c r="H79" s="15"/>
      <c r="K79" s="16"/>
      <c r="L79" s="16"/>
      <c r="M79" s="16"/>
      <c r="N79" s="16"/>
      <c r="O79" s="16"/>
    </row>
    <row r="80" spans="1:15" hidden="1" outlineLevel="1" x14ac:dyDescent="0.25">
      <c r="A80" s="10"/>
      <c r="B80" s="12"/>
      <c r="C80" s="12"/>
      <c r="D80" s="12"/>
      <c r="E80" s="13"/>
      <c r="F80" s="12"/>
      <c r="G80" s="14"/>
      <c r="H80" s="15"/>
      <c r="K80" s="16"/>
      <c r="L80" s="16"/>
      <c r="M80" s="16"/>
      <c r="N80" s="16"/>
      <c r="O80" s="16"/>
    </row>
    <row r="81" spans="1:15" hidden="1" outlineLevel="1" x14ac:dyDescent="0.25">
      <c r="A81" s="10"/>
      <c r="B81" s="12"/>
      <c r="C81" s="12"/>
      <c r="D81" s="12"/>
      <c r="E81" s="13"/>
      <c r="F81" s="12"/>
      <c r="G81" s="14"/>
      <c r="H81" s="15"/>
      <c r="K81" s="16"/>
      <c r="L81" s="16"/>
      <c r="M81" s="16"/>
      <c r="N81" s="16"/>
      <c r="O81" s="16"/>
    </row>
    <row r="82" spans="1:15" hidden="1" outlineLevel="1" x14ac:dyDescent="0.25">
      <c r="A82" s="10"/>
      <c r="B82" s="12"/>
      <c r="C82" s="12"/>
      <c r="D82" s="12"/>
      <c r="E82" s="13"/>
      <c r="F82" s="12"/>
      <c r="G82" s="14"/>
      <c r="H82" s="15"/>
      <c r="K82" s="16"/>
      <c r="L82" s="16"/>
      <c r="M82" s="16"/>
      <c r="N82" s="16"/>
      <c r="O82" s="16"/>
    </row>
    <row r="83" spans="1:15" hidden="1" outlineLevel="1" x14ac:dyDescent="0.25">
      <c r="A83" s="10"/>
      <c r="B83" s="12"/>
      <c r="C83" s="12"/>
      <c r="D83" s="12"/>
      <c r="E83" s="13"/>
      <c r="F83" s="12"/>
      <c r="G83" s="14"/>
      <c r="H83" s="15"/>
      <c r="K83" s="16"/>
      <c r="L83" s="16"/>
      <c r="M83" s="16"/>
      <c r="N83" s="16"/>
      <c r="O83" s="16"/>
    </row>
    <row r="84" spans="1:15" hidden="1" outlineLevel="1" x14ac:dyDescent="0.25">
      <c r="A84" s="10"/>
      <c r="B84" s="12"/>
      <c r="C84" s="12"/>
      <c r="D84" s="12"/>
      <c r="E84" s="13"/>
      <c r="F84" s="12"/>
      <c r="G84" s="14"/>
      <c r="H84" s="15"/>
      <c r="K84" s="16"/>
      <c r="L84" s="16"/>
      <c r="M84" s="16"/>
      <c r="N84" s="16"/>
      <c r="O84" s="16"/>
    </row>
    <row r="85" spans="1:15" hidden="1" outlineLevel="1" x14ac:dyDescent="0.25">
      <c r="A85" s="10"/>
      <c r="B85" s="12"/>
      <c r="C85" s="12"/>
      <c r="D85" s="12"/>
      <c r="E85" s="13"/>
      <c r="F85" s="12"/>
      <c r="G85" s="14"/>
      <c r="H85" s="15"/>
      <c r="K85" s="16"/>
      <c r="L85" s="16"/>
      <c r="M85" s="16"/>
      <c r="N85" s="16"/>
      <c r="O85" s="16"/>
    </row>
    <row r="86" spans="1:15" hidden="1" outlineLevel="1" x14ac:dyDescent="0.25">
      <c r="A86" s="10"/>
      <c r="B86" s="12"/>
      <c r="C86" s="12"/>
      <c r="D86" s="12"/>
      <c r="E86" s="13"/>
      <c r="F86" s="12"/>
      <c r="G86" s="14"/>
      <c r="H86" s="15"/>
      <c r="K86" s="16"/>
      <c r="L86" s="16"/>
      <c r="M86" s="16"/>
      <c r="N86" s="16"/>
      <c r="O86" s="16"/>
    </row>
    <row r="87" spans="1:15" hidden="1" outlineLevel="1" x14ac:dyDescent="0.25">
      <c r="A87" s="10"/>
      <c r="B87" s="12"/>
      <c r="C87" s="12"/>
      <c r="D87" s="12"/>
      <c r="E87" s="13"/>
      <c r="F87" s="12"/>
      <c r="G87" s="14"/>
      <c r="H87" s="15"/>
      <c r="K87" s="16"/>
      <c r="L87" s="16"/>
      <c r="M87" s="16"/>
      <c r="N87" s="16"/>
      <c r="O87" s="16"/>
    </row>
    <row r="88" spans="1:15" hidden="1" outlineLevel="1" x14ac:dyDescent="0.25">
      <c r="A88" s="10"/>
      <c r="B88" s="12"/>
      <c r="C88" s="12"/>
      <c r="D88" s="12"/>
      <c r="E88" s="13"/>
      <c r="F88" s="12"/>
      <c r="G88" s="14"/>
      <c r="H88" s="15"/>
      <c r="K88" s="16"/>
      <c r="L88" s="16"/>
      <c r="M88" s="16"/>
      <c r="N88" s="16"/>
      <c r="O88" s="16"/>
    </row>
    <row r="89" spans="1:15" hidden="1" outlineLevel="1" x14ac:dyDescent="0.25">
      <c r="A89" s="10"/>
      <c r="B89" s="12"/>
      <c r="C89" s="12"/>
      <c r="D89" s="12"/>
      <c r="E89" s="13"/>
      <c r="F89" s="12"/>
      <c r="G89" s="14"/>
      <c r="H89" s="15"/>
      <c r="K89" s="16"/>
      <c r="L89" s="16"/>
      <c r="M89" s="16"/>
      <c r="N89" s="16"/>
      <c r="O89" s="16"/>
    </row>
    <row r="90" spans="1:15" hidden="1" outlineLevel="1" x14ac:dyDescent="0.25">
      <c r="A90" s="10"/>
      <c r="B90" s="17"/>
      <c r="C90" s="12"/>
      <c r="D90" s="12"/>
      <c r="E90" s="13"/>
      <c r="F90" s="12"/>
      <c r="G90" s="14"/>
      <c r="H90" s="15"/>
      <c r="K90" s="16"/>
      <c r="L90" s="16"/>
      <c r="M90" s="16"/>
      <c r="N90" s="16"/>
      <c r="O90" s="16"/>
    </row>
    <row r="91" spans="1:15" hidden="1" outlineLevel="1" x14ac:dyDescent="0.25">
      <c r="A91" s="10"/>
      <c r="B91" s="17"/>
      <c r="C91" s="12"/>
      <c r="D91" s="12"/>
      <c r="E91" s="13"/>
      <c r="F91" s="12"/>
      <c r="G91" s="14"/>
      <c r="H91" s="15"/>
      <c r="K91" s="16"/>
      <c r="L91" s="16"/>
      <c r="M91" s="16"/>
      <c r="N91" s="16"/>
      <c r="O91" s="16"/>
    </row>
    <row r="92" spans="1:15" hidden="1" outlineLevel="1" x14ac:dyDescent="0.25">
      <c r="A92" s="10"/>
      <c r="B92" s="17"/>
      <c r="C92" s="12"/>
      <c r="D92" s="12"/>
      <c r="E92" s="13"/>
      <c r="F92" s="12"/>
      <c r="G92" s="14"/>
      <c r="H92" s="15"/>
      <c r="K92" s="16"/>
      <c r="L92" s="16"/>
      <c r="M92" s="16"/>
      <c r="N92" s="16"/>
      <c r="O92" s="16"/>
    </row>
    <row r="93" spans="1:15" hidden="1" outlineLevel="1" x14ac:dyDescent="0.25">
      <c r="A93" s="10"/>
      <c r="B93" s="17"/>
      <c r="C93" s="12"/>
      <c r="D93" s="12"/>
      <c r="E93" s="13"/>
      <c r="F93" s="12"/>
      <c r="G93" s="14"/>
      <c r="H93" s="15"/>
      <c r="K93" s="16"/>
      <c r="L93" s="16"/>
      <c r="M93" s="16"/>
      <c r="N93" s="16"/>
      <c r="O93" s="16"/>
    </row>
    <row r="94" spans="1:15" hidden="1" outlineLevel="1" x14ac:dyDescent="0.25">
      <c r="A94" s="10"/>
      <c r="B94" s="17"/>
      <c r="C94" s="12"/>
      <c r="D94" s="12"/>
      <c r="E94" s="13"/>
      <c r="F94" s="12"/>
      <c r="G94" s="14"/>
      <c r="H94" s="15"/>
      <c r="K94" s="16"/>
      <c r="L94" s="16"/>
      <c r="M94" s="16"/>
      <c r="N94" s="16"/>
      <c r="O94" s="16"/>
    </row>
    <row r="95" spans="1:15" hidden="1" outlineLevel="1" x14ac:dyDescent="0.25">
      <c r="A95" s="10"/>
      <c r="B95" s="17"/>
      <c r="C95" s="12"/>
      <c r="D95" s="12"/>
      <c r="E95" s="13"/>
      <c r="F95" s="12"/>
      <c r="G95" s="14"/>
      <c r="H95" s="15"/>
      <c r="K95" s="16"/>
      <c r="L95" s="16"/>
      <c r="M95" s="16"/>
      <c r="N95" s="16"/>
      <c r="O95" s="16"/>
    </row>
    <row r="96" spans="1:15" hidden="1" outlineLevel="1" x14ac:dyDescent="0.25">
      <c r="A96" s="10"/>
      <c r="B96" s="17"/>
      <c r="C96" s="12"/>
      <c r="D96" s="12"/>
      <c r="E96" s="13"/>
      <c r="F96" s="12"/>
      <c r="G96" s="14"/>
      <c r="H96" s="15"/>
      <c r="K96" s="16"/>
      <c r="L96" s="16"/>
      <c r="M96" s="16"/>
      <c r="N96" s="16"/>
      <c r="O96" s="16"/>
    </row>
    <row r="97" spans="1:15" hidden="1" outlineLevel="1" x14ac:dyDescent="0.25">
      <c r="A97" s="10"/>
      <c r="B97" s="17"/>
      <c r="C97" s="12"/>
      <c r="D97" s="12"/>
      <c r="E97" s="13"/>
      <c r="F97" s="12"/>
      <c r="G97" s="14"/>
      <c r="H97" s="15"/>
      <c r="K97" s="16"/>
      <c r="L97" s="16"/>
      <c r="M97" s="16"/>
      <c r="N97" s="16"/>
      <c r="O97" s="16"/>
    </row>
    <row r="98" spans="1:15" hidden="1" outlineLevel="1" x14ac:dyDescent="0.25">
      <c r="A98" s="10"/>
      <c r="B98" s="17"/>
      <c r="C98" s="12"/>
      <c r="D98" s="12"/>
      <c r="E98" s="13"/>
      <c r="F98" s="12"/>
      <c r="G98" s="14"/>
      <c r="H98" s="15"/>
      <c r="K98" s="16"/>
      <c r="L98" s="16"/>
      <c r="M98" s="16"/>
      <c r="N98" s="16"/>
      <c r="O98" s="16"/>
    </row>
    <row r="99" spans="1:15" hidden="1" outlineLevel="1" x14ac:dyDescent="0.25">
      <c r="A99" s="10"/>
      <c r="B99" s="17"/>
      <c r="C99" s="12"/>
      <c r="D99" s="12"/>
      <c r="E99" s="13"/>
      <c r="F99" s="12"/>
      <c r="G99" s="14"/>
      <c r="H99" s="15"/>
      <c r="K99" s="16"/>
      <c r="L99" s="16"/>
      <c r="M99" s="16"/>
      <c r="N99" s="16"/>
      <c r="O99" s="16"/>
    </row>
    <row r="100" spans="1:15" hidden="1" outlineLevel="1" x14ac:dyDescent="0.25">
      <c r="A100" s="10"/>
      <c r="B100" s="17"/>
      <c r="C100" s="12"/>
      <c r="D100" s="12"/>
      <c r="E100" s="13"/>
      <c r="F100" s="12"/>
      <c r="G100" s="14"/>
      <c r="H100" s="15"/>
      <c r="K100" s="16"/>
      <c r="L100" s="16"/>
      <c r="M100" s="16"/>
      <c r="N100" s="16"/>
      <c r="O100" s="16"/>
    </row>
    <row r="101" spans="1:15" hidden="1" outlineLevel="1" x14ac:dyDescent="0.25">
      <c r="A101" s="10"/>
      <c r="B101" s="17"/>
      <c r="C101" s="12"/>
      <c r="D101" s="12"/>
      <c r="E101" s="13"/>
      <c r="F101" s="12"/>
      <c r="G101" s="14"/>
      <c r="H101" s="15"/>
      <c r="K101" s="16"/>
      <c r="L101" s="16"/>
      <c r="M101" s="16"/>
      <c r="N101" s="16"/>
      <c r="O101" s="16"/>
    </row>
    <row r="102" spans="1:15" hidden="1" outlineLevel="1" x14ac:dyDescent="0.25">
      <c r="A102" s="10"/>
      <c r="B102" s="17"/>
      <c r="C102" s="12"/>
      <c r="D102" s="12"/>
      <c r="E102" s="13"/>
      <c r="F102" s="12"/>
      <c r="G102" s="14"/>
      <c r="H102" s="15"/>
      <c r="K102" s="16"/>
      <c r="L102" s="16"/>
      <c r="M102" s="16"/>
      <c r="N102" s="16"/>
      <c r="O102" s="16"/>
    </row>
    <row r="103" spans="1:15" hidden="1" outlineLevel="1" x14ac:dyDescent="0.25">
      <c r="A103" s="10"/>
      <c r="B103" s="17"/>
      <c r="C103" s="12"/>
      <c r="D103" s="12"/>
      <c r="E103" s="13"/>
      <c r="F103" s="12"/>
      <c r="G103" s="14"/>
      <c r="H103" s="15"/>
      <c r="K103" s="16"/>
      <c r="L103" s="16"/>
      <c r="M103" s="16"/>
      <c r="N103" s="16"/>
      <c r="O103" s="16"/>
    </row>
    <row r="104" spans="1:15" hidden="1" outlineLevel="1" x14ac:dyDescent="0.25">
      <c r="A104" s="10"/>
      <c r="B104" s="17"/>
      <c r="C104" s="12"/>
      <c r="D104" s="12"/>
      <c r="E104" s="13"/>
      <c r="F104" s="12"/>
      <c r="G104" s="14"/>
      <c r="H104" s="15"/>
      <c r="K104" s="16"/>
      <c r="L104" s="16"/>
      <c r="M104" s="16"/>
      <c r="N104" s="16"/>
      <c r="O104" s="16"/>
    </row>
    <row r="105" spans="1:15" hidden="1" outlineLevel="1" x14ac:dyDescent="0.25">
      <c r="A105" s="10"/>
      <c r="B105" s="17"/>
      <c r="C105" s="12"/>
      <c r="D105" s="12"/>
      <c r="E105" s="13"/>
      <c r="F105" s="12"/>
      <c r="G105" s="14"/>
      <c r="H105" s="15"/>
      <c r="K105" s="16"/>
      <c r="L105" s="16"/>
      <c r="M105" s="16"/>
      <c r="N105" s="16"/>
      <c r="O105" s="16"/>
    </row>
    <row r="106" spans="1:15" hidden="1" outlineLevel="1" x14ac:dyDescent="0.25">
      <c r="A106" s="10"/>
      <c r="B106" s="17"/>
      <c r="C106" s="12"/>
      <c r="D106" s="12"/>
      <c r="E106" s="13"/>
      <c r="F106" s="12"/>
      <c r="G106" s="14"/>
      <c r="H106" s="15"/>
      <c r="K106" s="16"/>
      <c r="L106" s="16"/>
      <c r="M106" s="16"/>
      <c r="N106" s="16"/>
      <c r="O106" s="16"/>
    </row>
    <row r="107" spans="1:15" hidden="1" outlineLevel="1" x14ac:dyDescent="0.25">
      <c r="A107" s="10"/>
      <c r="B107" s="17"/>
      <c r="C107" s="12"/>
      <c r="D107" s="12"/>
      <c r="E107" s="13"/>
      <c r="F107" s="12"/>
      <c r="G107" s="14"/>
      <c r="H107" s="15"/>
      <c r="K107" s="16"/>
      <c r="L107" s="16"/>
      <c r="M107" s="16"/>
      <c r="N107" s="16"/>
      <c r="O107" s="16"/>
    </row>
    <row r="108" spans="1:15" hidden="1" outlineLevel="1" x14ac:dyDescent="0.25">
      <c r="A108" s="10"/>
      <c r="B108" s="17"/>
      <c r="C108" s="12"/>
      <c r="D108" s="12"/>
      <c r="E108" s="13"/>
      <c r="F108" s="12"/>
      <c r="G108" s="14"/>
      <c r="H108" s="15"/>
      <c r="K108" s="16"/>
      <c r="L108" s="16"/>
      <c r="M108" s="16"/>
      <c r="N108" s="16"/>
      <c r="O108" s="16"/>
    </row>
    <row r="109" spans="1:15" hidden="1" outlineLevel="1" x14ac:dyDescent="0.25">
      <c r="A109" s="10"/>
      <c r="B109" s="17"/>
      <c r="C109" s="12"/>
      <c r="D109" s="12"/>
      <c r="E109" s="13"/>
      <c r="F109" s="12"/>
      <c r="G109" s="14"/>
      <c r="H109" s="15"/>
      <c r="K109" s="16"/>
      <c r="L109" s="16"/>
      <c r="M109" s="16"/>
      <c r="N109" s="16"/>
      <c r="O109" s="16"/>
    </row>
    <row r="110" spans="1:15" hidden="1" outlineLevel="1" x14ac:dyDescent="0.25">
      <c r="A110" s="10"/>
      <c r="B110" s="17"/>
      <c r="C110" s="12"/>
      <c r="D110" s="12"/>
      <c r="E110" s="13"/>
      <c r="F110" s="12"/>
      <c r="G110" s="14"/>
      <c r="H110" s="15"/>
      <c r="K110" s="16"/>
      <c r="L110" s="16"/>
      <c r="M110" s="16"/>
      <c r="N110" s="16"/>
      <c r="O110" s="16"/>
    </row>
    <row r="111" spans="1:15" hidden="1" outlineLevel="1" x14ac:dyDescent="0.25">
      <c r="A111" s="10"/>
      <c r="B111" s="17"/>
      <c r="C111" s="12"/>
      <c r="D111" s="12"/>
      <c r="E111" s="13"/>
      <c r="F111" s="12"/>
      <c r="G111" s="14"/>
      <c r="H111" s="15"/>
      <c r="K111" s="16"/>
      <c r="L111" s="16"/>
      <c r="M111" s="16"/>
      <c r="N111" s="16"/>
      <c r="O111" s="16"/>
    </row>
    <row r="112" spans="1:15" hidden="1" outlineLevel="1" x14ac:dyDescent="0.25">
      <c r="A112" s="10"/>
      <c r="B112" s="17"/>
      <c r="C112" s="12"/>
      <c r="D112" s="12"/>
      <c r="E112" s="13"/>
      <c r="F112" s="12"/>
      <c r="G112" s="14"/>
      <c r="H112" s="15"/>
      <c r="K112" s="16"/>
      <c r="L112" s="16"/>
      <c r="M112" s="16"/>
      <c r="N112" s="16"/>
      <c r="O112" s="16"/>
    </row>
    <row r="113" spans="1:15" hidden="1" outlineLevel="1" x14ac:dyDescent="0.25">
      <c r="A113" s="10"/>
      <c r="B113" s="17"/>
      <c r="C113" s="12"/>
      <c r="D113" s="12"/>
      <c r="E113" s="13"/>
      <c r="F113" s="12"/>
      <c r="G113" s="14"/>
      <c r="H113" s="15"/>
      <c r="K113" s="16"/>
      <c r="L113" s="16"/>
      <c r="M113" s="16"/>
      <c r="N113" s="16"/>
      <c r="O113" s="16"/>
    </row>
    <row r="114" spans="1:15" hidden="1" outlineLevel="1" x14ac:dyDescent="0.25">
      <c r="A114" s="10"/>
      <c r="B114" s="17"/>
      <c r="C114" s="12"/>
      <c r="D114" s="12"/>
      <c r="E114" s="13"/>
      <c r="F114" s="12"/>
      <c r="G114" s="14"/>
      <c r="H114" s="15"/>
      <c r="K114" s="16"/>
      <c r="L114" s="16"/>
      <c r="M114" s="16"/>
      <c r="N114" s="16"/>
      <c r="O114" s="16"/>
    </row>
    <row r="115" spans="1:15" hidden="1" outlineLevel="1" x14ac:dyDescent="0.25">
      <c r="A115" s="10"/>
      <c r="B115" s="17"/>
      <c r="C115" s="12"/>
      <c r="D115" s="12"/>
      <c r="E115" s="13"/>
      <c r="F115" s="12"/>
      <c r="G115" s="14"/>
      <c r="H115" s="15"/>
      <c r="K115" s="16"/>
      <c r="L115" s="16"/>
      <c r="M115" s="16"/>
      <c r="N115" s="16"/>
      <c r="O115" s="16"/>
    </row>
    <row r="116" spans="1:15" hidden="1" outlineLevel="1" x14ac:dyDescent="0.25">
      <c r="A116" s="10"/>
      <c r="B116" s="17"/>
      <c r="C116" s="12"/>
      <c r="D116" s="12"/>
      <c r="E116" s="13"/>
      <c r="F116" s="12"/>
      <c r="G116" s="14"/>
      <c r="H116" s="15"/>
      <c r="K116" s="16"/>
      <c r="L116" s="16"/>
      <c r="M116" s="16"/>
      <c r="N116" s="16"/>
      <c r="O116" s="16"/>
    </row>
    <row r="117" spans="1:15" hidden="1" outlineLevel="1" x14ac:dyDescent="0.25">
      <c r="A117" s="10"/>
      <c r="B117" s="17"/>
      <c r="C117" s="12"/>
      <c r="D117" s="12"/>
      <c r="E117" s="13"/>
      <c r="F117" s="12"/>
      <c r="G117" s="14"/>
      <c r="H117" s="15"/>
      <c r="K117" s="16"/>
      <c r="L117" s="16"/>
      <c r="M117" s="16"/>
      <c r="N117" s="16"/>
      <c r="O117" s="16"/>
    </row>
    <row r="118" spans="1:15" hidden="1" outlineLevel="1" x14ac:dyDescent="0.25">
      <c r="A118" s="10"/>
      <c r="B118" s="17"/>
      <c r="C118" s="12"/>
      <c r="D118" s="12"/>
      <c r="E118" s="13"/>
      <c r="F118" s="12"/>
      <c r="G118" s="14"/>
      <c r="H118" s="15"/>
      <c r="K118" s="16"/>
      <c r="L118" s="16"/>
      <c r="M118" s="16"/>
      <c r="N118" s="16"/>
      <c r="O118" s="16"/>
    </row>
    <row r="119" spans="1:15" hidden="1" outlineLevel="1" x14ac:dyDescent="0.25">
      <c r="A119" s="10"/>
      <c r="B119" s="17"/>
      <c r="C119" s="12"/>
      <c r="D119" s="12"/>
      <c r="E119" s="13"/>
      <c r="F119" s="12"/>
      <c r="G119" s="14"/>
      <c r="H119" s="15"/>
      <c r="K119" s="16"/>
      <c r="L119" s="16"/>
      <c r="M119" s="16"/>
      <c r="N119" s="16"/>
      <c r="O119" s="16"/>
    </row>
    <row r="120" spans="1:15" hidden="1" outlineLevel="1" x14ac:dyDescent="0.25">
      <c r="A120" s="10"/>
      <c r="B120" s="17"/>
      <c r="C120" s="12"/>
      <c r="D120" s="12"/>
      <c r="E120" s="13"/>
      <c r="F120" s="12"/>
      <c r="G120" s="14"/>
      <c r="H120" s="15"/>
      <c r="K120" s="16"/>
      <c r="L120" s="16"/>
      <c r="M120" s="16"/>
      <c r="N120" s="16"/>
      <c r="O120" s="16"/>
    </row>
    <row r="121" spans="1:15" hidden="1" outlineLevel="1" x14ac:dyDescent="0.25">
      <c r="A121" s="10"/>
      <c r="B121" s="17"/>
      <c r="C121" s="12"/>
      <c r="D121" s="12"/>
      <c r="E121" s="13"/>
      <c r="F121" s="12"/>
      <c r="G121" s="14"/>
      <c r="H121" s="15"/>
      <c r="K121" s="16"/>
      <c r="L121" s="16"/>
      <c r="M121" s="16"/>
      <c r="N121" s="16"/>
      <c r="O121" s="16"/>
    </row>
    <row r="122" spans="1:15" hidden="1" outlineLevel="1" x14ac:dyDescent="0.25">
      <c r="A122" s="10"/>
      <c r="B122" s="17"/>
      <c r="C122" s="12"/>
      <c r="D122" s="12"/>
      <c r="E122" s="13"/>
      <c r="F122" s="12"/>
      <c r="G122" s="14"/>
      <c r="H122" s="15"/>
      <c r="K122" s="16"/>
      <c r="L122" s="16"/>
      <c r="M122" s="16"/>
      <c r="N122" s="16"/>
      <c r="O122" s="16"/>
    </row>
    <row r="123" spans="1:15" hidden="1" outlineLevel="1" x14ac:dyDescent="0.25">
      <c r="A123" s="10"/>
      <c r="B123" s="17"/>
      <c r="C123" s="12"/>
      <c r="D123" s="12"/>
      <c r="E123" s="13"/>
      <c r="F123" s="12"/>
      <c r="G123" s="14"/>
      <c r="H123" s="15"/>
      <c r="K123" s="16"/>
      <c r="L123" s="16"/>
      <c r="M123" s="16"/>
      <c r="N123" s="16"/>
      <c r="O123" s="16"/>
    </row>
    <row r="124" spans="1:15" hidden="1" outlineLevel="1" x14ac:dyDescent="0.25">
      <c r="A124" s="10"/>
      <c r="B124" s="17"/>
      <c r="C124" s="12"/>
      <c r="D124" s="12"/>
      <c r="E124" s="13"/>
      <c r="F124" s="12"/>
      <c r="G124" s="14"/>
      <c r="H124" s="15"/>
      <c r="K124" s="16"/>
      <c r="L124" s="16"/>
      <c r="M124" s="16"/>
      <c r="N124" s="16"/>
      <c r="O124" s="16"/>
    </row>
    <row r="125" spans="1:15" hidden="1" outlineLevel="1" x14ac:dyDescent="0.25">
      <c r="A125" s="10"/>
      <c r="B125" s="17"/>
      <c r="C125" s="12"/>
      <c r="D125" s="12"/>
      <c r="E125" s="13"/>
      <c r="F125" s="12"/>
      <c r="G125" s="14"/>
      <c r="H125" s="15"/>
      <c r="K125" s="16"/>
      <c r="L125" s="16"/>
      <c r="M125" s="16"/>
      <c r="N125" s="16"/>
      <c r="O125" s="16"/>
    </row>
    <row r="126" spans="1:15" hidden="1" outlineLevel="1" x14ac:dyDescent="0.25">
      <c r="A126" s="10"/>
      <c r="B126" s="17"/>
      <c r="C126" s="12"/>
      <c r="D126" s="12"/>
      <c r="E126" s="13"/>
      <c r="F126" s="12"/>
      <c r="G126" s="14"/>
      <c r="H126" s="15"/>
      <c r="K126" s="16"/>
      <c r="L126" s="16"/>
      <c r="M126" s="16"/>
      <c r="N126" s="16"/>
      <c r="O126" s="16"/>
    </row>
    <row r="127" spans="1:15" hidden="1" outlineLevel="1" x14ac:dyDescent="0.25">
      <c r="A127" s="10"/>
      <c r="B127" s="17"/>
      <c r="C127" s="12"/>
      <c r="D127" s="12"/>
      <c r="E127" s="13"/>
      <c r="F127" s="12"/>
      <c r="G127" s="14"/>
      <c r="H127" s="15"/>
      <c r="K127" s="16"/>
      <c r="L127" s="16"/>
      <c r="M127" s="16"/>
      <c r="N127" s="16"/>
      <c r="O127" s="16"/>
    </row>
    <row r="128" spans="1:15" hidden="1" outlineLevel="1" x14ac:dyDescent="0.25">
      <c r="A128" s="10"/>
      <c r="B128" s="17"/>
      <c r="C128" s="12"/>
      <c r="D128" s="12"/>
      <c r="E128" s="13"/>
      <c r="F128" s="12"/>
      <c r="G128" s="14"/>
      <c r="H128" s="15"/>
      <c r="K128" s="16"/>
      <c r="L128" s="16"/>
      <c r="M128" s="16"/>
      <c r="N128" s="16"/>
      <c r="O128" s="16"/>
    </row>
    <row r="129" spans="1:15" hidden="1" outlineLevel="1" x14ac:dyDescent="0.25">
      <c r="A129" s="10"/>
      <c r="B129" s="17"/>
      <c r="C129" s="12"/>
      <c r="D129" s="12"/>
      <c r="E129" s="13"/>
      <c r="F129" s="12"/>
      <c r="G129" s="14"/>
      <c r="H129" s="15"/>
      <c r="K129" s="16"/>
      <c r="L129" s="16"/>
      <c r="M129" s="16"/>
      <c r="N129" s="16"/>
      <c r="O129" s="16"/>
    </row>
    <row r="130" spans="1:15" hidden="1" outlineLevel="1" x14ac:dyDescent="0.25">
      <c r="A130" s="10"/>
      <c r="B130" s="17"/>
      <c r="C130" s="12"/>
      <c r="D130" s="12"/>
      <c r="E130" s="13"/>
      <c r="F130" s="12"/>
      <c r="G130" s="14"/>
      <c r="H130" s="15"/>
      <c r="K130" s="16"/>
      <c r="L130" s="16"/>
      <c r="M130" s="16"/>
      <c r="N130" s="16"/>
      <c r="O130" s="16"/>
    </row>
    <row r="131" spans="1:15" hidden="1" outlineLevel="1" x14ac:dyDescent="0.25">
      <c r="A131" s="10"/>
      <c r="B131" s="17"/>
      <c r="C131" s="12"/>
      <c r="D131" s="12"/>
      <c r="E131" s="13"/>
      <c r="F131" s="12"/>
      <c r="G131" s="14"/>
      <c r="H131" s="15"/>
      <c r="K131" s="16"/>
      <c r="L131" s="16"/>
      <c r="M131" s="16"/>
      <c r="N131" s="16"/>
      <c r="O131" s="16"/>
    </row>
    <row r="132" spans="1:15" hidden="1" outlineLevel="1" x14ac:dyDescent="0.25">
      <c r="A132" s="10"/>
      <c r="B132" s="17"/>
      <c r="C132" s="12"/>
      <c r="D132" s="12"/>
      <c r="E132" s="13"/>
      <c r="F132" s="12"/>
      <c r="G132" s="14"/>
      <c r="H132" s="15"/>
      <c r="K132" s="16"/>
      <c r="L132" s="16"/>
      <c r="M132" s="16"/>
      <c r="N132" s="16"/>
      <c r="O132" s="16"/>
    </row>
    <row r="133" spans="1:15" hidden="1" outlineLevel="1" x14ac:dyDescent="0.25">
      <c r="A133" s="10"/>
      <c r="B133" s="17"/>
      <c r="C133" s="12"/>
      <c r="D133" s="12"/>
      <c r="E133" s="13"/>
      <c r="F133" s="12"/>
      <c r="G133" s="14"/>
      <c r="H133" s="15"/>
      <c r="K133" s="16"/>
      <c r="L133" s="16"/>
      <c r="M133" s="16"/>
      <c r="N133" s="16"/>
      <c r="O133" s="16"/>
    </row>
    <row r="134" spans="1:15" hidden="1" outlineLevel="1" x14ac:dyDescent="0.25">
      <c r="A134" s="10"/>
      <c r="B134" s="17"/>
      <c r="C134" s="12"/>
      <c r="D134" s="12"/>
      <c r="E134" s="13"/>
      <c r="F134" s="12"/>
      <c r="G134" s="14"/>
      <c r="H134" s="15"/>
      <c r="K134" s="16"/>
      <c r="L134" s="16"/>
      <c r="M134" s="16"/>
      <c r="N134" s="16"/>
      <c r="O134" s="16"/>
    </row>
    <row r="135" spans="1:15" hidden="1" outlineLevel="1" x14ac:dyDescent="0.25">
      <c r="A135" s="10"/>
      <c r="B135" s="17"/>
      <c r="C135" s="12"/>
      <c r="D135" s="12"/>
      <c r="E135" s="13"/>
      <c r="F135" s="12"/>
      <c r="G135" s="14"/>
      <c r="H135" s="15"/>
      <c r="K135" s="16"/>
      <c r="L135" s="16"/>
      <c r="M135" s="16"/>
      <c r="N135" s="16"/>
      <c r="O135" s="16"/>
    </row>
    <row r="136" spans="1:15" hidden="1" outlineLevel="1" x14ac:dyDescent="0.25">
      <c r="A136" s="10"/>
      <c r="B136" s="17"/>
      <c r="C136" s="12"/>
      <c r="D136" s="12"/>
      <c r="E136" s="13"/>
      <c r="F136" s="12"/>
      <c r="G136" s="14"/>
      <c r="H136" s="15"/>
      <c r="K136" s="16"/>
      <c r="L136" s="16"/>
      <c r="M136" s="16"/>
      <c r="N136" s="16"/>
      <c r="O136" s="16"/>
    </row>
    <row r="137" spans="1:15" hidden="1" outlineLevel="1" x14ac:dyDescent="0.25">
      <c r="A137" s="10"/>
      <c r="B137" s="17"/>
      <c r="C137" s="12"/>
      <c r="D137" s="12"/>
      <c r="E137" s="13"/>
      <c r="F137" s="12"/>
      <c r="G137" s="14"/>
      <c r="H137" s="15"/>
      <c r="K137" s="16"/>
      <c r="L137" s="16"/>
      <c r="M137" s="16"/>
      <c r="N137" s="16"/>
      <c r="O137" s="16"/>
    </row>
    <row r="138" spans="1:15" hidden="1" outlineLevel="1" x14ac:dyDescent="0.25">
      <c r="A138" s="10"/>
      <c r="B138" s="17"/>
      <c r="C138" s="12"/>
      <c r="D138" s="12"/>
      <c r="E138" s="13"/>
      <c r="F138" s="12"/>
      <c r="G138" s="14"/>
      <c r="H138" s="15"/>
      <c r="K138" s="16"/>
      <c r="L138" s="16"/>
      <c r="M138" s="16"/>
      <c r="N138" s="16"/>
      <c r="O138" s="16"/>
    </row>
    <row r="139" spans="1:15" hidden="1" outlineLevel="1" x14ac:dyDescent="0.25">
      <c r="A139" s="10"/>
      <c r="B139" s="17"/>
      <c r="C139" s="12"/>
      <c r="D139" s="12"/>
      <c r="E139" s="13"/>
      <c r="F139" s="12"/>
      <c r="G139" s="14"/>
      <c r="H139" s="15"/>
      <c r="K139" s="16"/>
      <c r="L139" s="16"/>
      <c r="M139" s="16"/>
      <c r="N139" s="16"/>
      <c r="O139" s="16"/>
    </row>
    <row r="140" spans="1:15" hidden="1" outlineLevel="1" x14ac:dyDescent="0.25">
      <c r="A140" s="10"/>
      <c r="B140" s="17"/>
      <c r="C140" s="12"/>
      <c r="D140" s="12"/>
      <c r="E140" s="13"/>
      <c r="F140" s="12"/>
      <c r="G140" s="14"/>
      <c r="H140" s="15"/>
      <c r="K140" s="16"/>
      <c r="L140" s="16"/>
      <c r="M140" s="16"/>
      <c r="N140" s="16"/>
      <c r="O140" s="16"/>
    </row>
    <row r="141" spans="1:15" hidden="1" outlineLevel="1" x14ac:dyDescent="0.25">
      <c r="A141" s="10"/>
      <c r="B141" s="17"/>
      <c r="C141" s="12"/>
      <c r="D141" s="12"/>
      <c r="E141" s="13"/>
      <c r="F141" s="12"/>
      <c r="G141" s="14"/>
      <c r="H141" s="15"/>
      <c r="K141" s="16"/>
      <c r="L141" s="16"/>
      <c r="M141" s="16"/>
      <c r="N141" s="16"/>
      <c r="O141" s="16"/>
    </row>
    <row r="142" spans="1:15" hidden="1" outlineLevel="1" x14ac:dyDescent="0.25">
      <c r="A142" s="10"/>
      <c r="B142" s="17"/>
      <c r="C142" s="12"/>
      <c r="D142" s="12"/>
      <c r="E142" s="13"/>
      <c r="F142" s="12"/>
      <c r="G142" s="14"/>
      <c r="H142" s="15"/>
      <c r="K142" s="16"/>
      <c r="L142" s="16"/>
      <c r="M142" s="16"/>
      <c r="N142" s="16"/>
      <c r="O142" s="16"/>
    </row>
    <row r="143" spans="1:15" hidden="1" outlineLevel="1" x14ac:dyDescent="0.25">
      <c r="A143" s="10"/>
      <c r="B143" s="17"/>
      <c r="C143" s="12"/>
      <c r="D143" s="12"/>
      <c r="E143" s="13"/>
      <c r="F143" s="12"/>
      <c r="G143" s="14"/>
      <c r="H143" s="15"/>
      <c r="K143" s="16"/>
      <c r="L143" s="16"/>
      <c r="M143" s="16"/>
      <c r="N143" s="16"/>
      <c r="O143" s="16"/>
    </row>
    <row r="144" spans="1:15" hidden="1" outlineLevel="2" x14ac:dyDescent="0.25">
      <c r="A144" s="10"/>
      <c r="B144" s="12"/>
      <c r="C144" s="12"/>
      <c r="D144" s="12"/>
      <c r="E144" s="13"/>
      <c r="F144" s="12"/>
      <c r="G144" s="14"/>
      <c r="H144" s="15"/>
      <c r="K144" s="16"/>
      <c r="L144" s="16"/>
      <c r="M144" s="16"/>
      <c r="N144" s="16"/>
      <c r="O144" s="16"/>
    </row>
    <row r="145" spans="1:15" hidden="1" outlineLevel="2" x14ac:dyDescent="0.25">
      <c r="A145" s="10"/>
      <c r="B145" s="12"/>
      <c r="C145" s="12"/>
      <c r="D145" s="12"/>
      <c r="E145" s="13"/>
      <c r="F145" s="12"/>
      <c r="G145" s="14"/>
      <c r="H145" s="15"/>
      <c r="K145" s="16"/>
      <c r="L145" s="16"/>
      <c r="M145" s="16"/>
      <c r="N145" s="16"/>
      <c r="O145" s="16"/>
    </row>
    <row r="146" spans="1:15" hidden="1" outlineLevel="2" x14ac:dyDescent="0.25">
      <c r="A146" s="10"/>
      <c r="B146" s="12"/>
      <c r="C146" s="12"/>
      <c r="D146" s="12"/>
      <c r="E146" s="13"/>
      <c r="F146" s="12"/>
      <c r="G146" s="14"/>
      <c r="H146" s="15"/>
      <c r="K146" s="16"/>
      <c r="L146" s="16"/>
      <c r="M146" s="16"/>
      <c r="N146" s="16"/>
      <c r="O146" s="16"/>
    </row>
    <row r="147" spans="1:15" hidden="1" outlineLevel="2" x14ac:dyDescent="0.25">
      <c r="A147" s="10"/>
      <c r="B147" s="12"/>
      <c r="C147" s="12"/>
      <c r="D147" s="12"/>
      <c r="E147" s="13"/>
      <c r="F147" s="12"/>
      <c r="G147" s="14"/>
      <c r="H147" s="15"/>
      <c r="K147" s="16"/>
      <c r="L147" s="16"/>
      <c r="M147" s="16"/>
      <c r="N147" s="16"/>
      <c r="O147" s="16"/>
    </row>
    <row r="148" spans="1:15" hidden="1" outlineLevel="2" x14ac:dyDescent="0.25">
      <c r="A148" s="10"/>
      <c r="B148" s="12"/>
      <c r="C148" s="12"/>
      <c r="D148" s="12"/>
      <c r="E148" s="13"/>
      <c r="F148" s="12"/>
      <c r="G148" s="14"/>
      <c r="H148" s="15"/>
      <c r="K148" s="16"/>
      <c r="L148" s="16"/>
      <c r="M148" s="16"/>
      <c r="N148" s="16"/>
      <c r="O148" s="16"/>
    </row>
    <row r="149" spans="1:15" hidden="1" outlineLevel="2" x14ac:dyDescent="0.25">
      <c r="A149" s="10"/>
      <c r="B149" s="12"/>
      <c r="C149" s="12"/>
      <c r="D149" s="12"/>
      <c r="E149" s="13"/>
      <c r="F149" s="12"/>
      <c r="G149" s="14"/>
      <c r="H149" s="15"/>
      <c r="K149" s="16"/>
      <c r="L149" s="16"/>
      <c r="M149" s="16"/>
      <c r="N149" s="16"/>
      <c r="O149" s="16"/>
    </row>
    <row r="150" spans="1:15" hidden="1" outlineLevel="2" x14ac:dyDescent="0.25">
      <c r="A150" s="10"/>
      <c r="B150" s="12"/>
      <c r="C150" s="12"/>
      <c r="D150" s="12"/>
      <c r="E150" s="13"/>
      <c r="F150" s="12"/>
      <c r="G150" s="14"/>
      <c r="H150" s="15"/>
      <c r="K150" s="16"/>
      <c r="L150" s="16"/>
      <c r="M150" s="16"/>
      <c r="N150" s="16"/>
      <c r="O150" s="16"/>
    </row>
    <row r="151" spans="1:15" hidden="1" outlineLevel="2" x14ac:dyDescent="0.25">
      <c r="A151" s="10"/>
      <c r="B151" s="12"/>
      <c r="C151" s="12"/>
      <c r="D151" s="12"/>
      <c r="E151" s="13"/>
      <c r="F151" s="12"/>
      <c r="G151" s="14"/>
      <c r="H151" s="15"/>
      <c r="K151" s="16"/>
      <c r="L151" s="16"/>
      <c r="M151" s="16"/>
      <c r="N151" s="16"/>
      <c r="O151" s="16"/>
    </row>
    <row r="152" spans="1:15" hidden="1" outlineLevel="2" x14ac:dyDescent="0.25">
      <c r="A152" s="10"/>
      <c r="B152" s="12"/>
      <c r="C152" s="12"/>
      <c r="D152" s="12"/>
      <c r="E152" s="13"/>
      <c r="F152" s="12"/>
      <c r="G152" s="14"/>
      <c r="H152" s="15"/>
      <c r="K152" s="16"/>
      <c r="L152" s="16"/>
      <c r="M152" s="16"/>
      <c r="N152" s="16"/>
      <c r="O152" s="16"/>
    </row>
    <row r="153" spans="1:15" hidden="1" outlineLevel="2" x14ac:dyDescent="0.25">
      <c r="A153" s="10"/>
      <c r="B153" s="12"/>
      <c r="C153" s="12"/>
      <c r="D153" s="12"/>
      <c r="E153" s="13"/>
      <c r="F153" s="12"/>
      <c r="G153" s="14"/>
      <c r="H153" s="15"/>
      <c r="K153" s="16"/>
      <c r="L153" s="16"/>
      <c r="M153" s="16"/>
      <c r="N153" s="16"/>
      <c r="O153" s="16"/>
    </row>
    <row r="154" spans="1:15" hidden="1" outlineLevel="2" x14ac:dyDescent="0.25">
      <c r="A154" s="10"/>
      <c r="B154" s="12"/>
      <c r="C154" s="12"/>
      <c r="D154" s="12"/>
      <c r="E154" s="13"/>
      <c r="F154" s="12"/>
      <c r="G154" s="14"/>
      <c r="H154" s="15"/>
      <c r="K154" s="16"/>
      <c r="L154" s="16"/>
      <c r="M154" s="16"/>
      <c r="N154" s="16"/>
      <c r="O154" s="16"/>
    </row>
    <row r="155" spans="1:15" hidden="1" outlineLevel="2" x14ac:dyDescent="0.25">
      <c r="A155" s="10"/>
      <c r="B155" s="12"/>
      <c r="C155" s="12"/>
      <c r="D155" s="12"/>
      <c r="E155" s="13"/>
      <c r="F155" s="12"/>
      <c r="G155" s="14"/>
      <c r="H155" s="15"/>
      <c r="K155" s="16"/>
      <c r="L155" s="16"/>
      <c r="M155" s="16"/>
      <c r="N155" s="16"/>
      <c r="O155" s="16"/>
    </row>
    <row r="156" spans="1:15" hidden="1" outlineLevel="2" x14ac:dyDescent="0.25">
      <c r="A156" s="10"/>
      <c r="B156" s="12"/>
      <c r="C156" s="12"/>
      <c r="D156" s="12"/>
      <c r="E156" s="13"/>
      <c r="F156" s="12"/>
      <c r="G156" s="14"/>
      <c r="H156" s="15"/>
      <c r="K156" s="16"/>
      <c r="L156" s="16"/>
      <c r="M156" s="16"/>
      <c r="N156" s="16"/>
      <c r="O156" s="16"/>
    </row>
    <row r="157" spans="1:15" hidden="1" outlineLevel="1" x14ac:dyDescent="0.25">
      <c r="A157" s="10"/>
      <c r="B157" s="12"/>
      <c r="C157" s="18"/>
      <c r="D157" s="18"/>
      <c r="E157" s="19"/>
      <c r="F157" s="12">
        <f>SUMIFS('[1]Crisil data '!M:M,'[1]Crisil data '!AI:AI,$D$3,'[1]Crisil data '!E:E,Table13456762345[[#This Row],[ISIN No.]])</f>
        <v>0</v>
      </c>
      <c r="G157" s="20">
        <f>+F157/$F$170</f>
        <v>0</v>
      </c>
      <c r="H157" s="21"/>
      <c r="K157" s="16"/>
      <c r="L157" s="16"/>
      <c r="M157" s="16"/>
      <c r="N157" s="16"/>
      <c r="O157" s="16"/>
    </row>
    <row r="158" spans="1:15" collapsed="1" x14ac:dyDescent="0.25">
      <c r="B158" s="22"/>
      <c r="C158" s="22" t="s">
        <v>77</v>
      </c>
      <c r="D158" s="22"/>
      <c r="E158" s="23"/>
      <c r="F158" s="24">
        <f>SUM(F7:F157)</f>
        <v>177269833.74999997</v>
      </c>
      <c r="G158" s="25">
        <f>+F158/$F$170</f>
        <v>0.94123834341456136</v>
      </c>
      <c r="H158" s="26"/>
      <c r="K158" s="16"/>
      <c r="L158" s="16"/>
      <c r="M158" s="16"/>
      <c r="N158" s="16"/>
      <c r="O158" s="16"/>
    </row>
    <row r="159" spans="1:15" x14ac:dyDescent="0.25">
      <c r="K159" s="16"/>
      <c r="L159" s="16"/>
      <c r="M159" s="16"/>
      <c r="N159" s="16"/>
      <c r="O159" s="16"/>
    </row>
    <row r="160" spans="1:15" x14ac:dyDescent="0.25">
      <c r="B160" s="28"/>
      <c r="C160" s="28" t="s">
        <v>78</v>
      </c>
      <c r="D160" s="28"/>
      <c r="E160" s="28"/>
      <c r="F160" s="28" t="s">
        <v>9</v>
      </c>
      <c r="G160" s="28" t="s">
        <v>10</v>
      </c>
      <c r="H160" s="28" t="s">
        <v>11</v>
      </c>
    </row>
    <row r="161" spans="1:8" x14ac:dyDescent="0.25">
      <c r="B161" s="29"/>
      <c r="C161" s="30" t="s">
        <v>79</v>
      </c>
      <c r="D161" s="31"/>
      <c r="E161" s="32"/>
      <c r="F161" s="33" t="s">
        <v>80</v>
      </c>
      <c r="G161" s="32">
        <v>0</v>
      </c>
      <c r="H161" s="34"/>
    </row>
    <row r="162" spans="1:8" x14ac:dyDescent="0.25">
      <c r="A162" s="12" t="s">
        <v>81</v>
      </c>
      <c r="B162" s="29" t="s">
        <v>82</v>
      </c>
      <c r="C162" s="30" t="s">
        <v>83</v>
      </c>
      <c r="D162" s="35"/>
      <c r="E162" s="23"/>
      <c r="F162" s="34">
        <f>SUMIFS('[1]Crisil data '!M:M,'[1]Crisil data '!AI:AI,'E-TIER II'!$D$3,'[1]Crisil data '!K:K,A162)</f>
        <v>10882173</v>
      </c>
      <c r="G162" s="25">
        <f>+F162/$F$170</f>
        <v>5.7780380737061918E-2</v>
      </c>
      <c r="H162" s="34"/>
    </row>
    <row r="163" spans="1:8" x14ac:dyDescent="0.25">
      <c r="B163" s="29"/>
      <c r="C163" s="30" t="s">
        <v>84</v>
      </c>
      <c r="D163" s="31"/>
      <c r="E163" s="32"/>
      <c r="F163" s="23" t="s">
        <v>80</v>
      </c>
      <c r="G163" s="32">
        <v>0</v>
      </c>
      <c r="H163" s="34"/>
    </row>
    <row r="164" spans="1:8" x14ac:dyDescent="0.25">
      <c r="B164" s="29"/>
      <c r="C164" s="30" t="s">
        <v>85</v>
      </c>
      <c r="D164" s="31"/>
      <c r="E164" s="32"/>
      <c r="F164" s="23" t="s">
        <v>80</v>
      </c>
      <c r="G164" s="32">
        <v>0</v>
      </c>
      <c r="H164" s="34"/>
    </row>
    <row r="165" spans="1:8" x14ac:dyDescent="0.25">
      <c r="B165" s="29"/>
      <c r="C165" s="30" t="s">
        <v>86</v>
      </c>
      <c r="D165" s="31"/>
      <c r="E165" s="32"/>
      <c r="F165" s="23" t="s">
        <v>80</v>
      </c>
      <c r="G165" s="32">
        <v>0</v>
      </c>
      <c r="H165" s="34"/>
    </row>
    <row r="166" spans="1:8" x14ac:dyDescent="0.25">
      <c r="A166" s="36" t="s">
        <v>87</v>
      </c>
      <c r="B166" s="12" t="s">
        <v>87</v>
      </c>
      <c r="C166" s="12" t="s">
        <v>88</v>
      </c>
      <c r="D166" s="31"/>
      <c r="E166" s="32"/>
      <c r="F166" s="34">
        <f>SUMIFS('[1]Crisil data '!M:M,'[1]Crisil data '!AI:AI,'E-TIER II'!$D$3,'[1]Crisil data '!K:K,A166)</f>
        <v>184810.37</v>
      </c>
      <c r="G166" s="25">
        <f>+F166/$F$170</f>
        <v>9.8127584837672454E-4</v>
      </c>
      <c r="H166" s="34"/>
    </row>
    <row r="167" spans="1:8" x14ac:dyDescent="0.25">
      <c r="B167" s="29"/>
      <c r="C167" s="12"/>
      <c r="D167" s="31"/>
      <c r="E167" s="32"/>
      <c r="F167" s="33"/>
      <c r="G167" s="25"/>
      <c r="H167" s="34"/>
    </row>
    <row r="168" spans="1:8" x14ac:dyDescent="0.25">
      <c r="B168" s="29"/>
      <c r="C168" s="12" t="s">
        <v>89</v>
      </c>
      <c r="D168" s="31"/>
      <c r="E168" s="32"/>
      <c r="F168" s="37">
        <f>SUM(F161:F167)</f>
        <v>11066983.369999999</v>
      </c>
      <c r="G168" s="25">
        <f>+F168/$F$170</f>
        <v>5.8761656585438637E-2</v>
      </c>
      <c r="H168" s="34"/>
    </row>
    <row r="169" spans="1:8" x14ac:dyDescent="0.25">
      <c r="B169" s="29"/>
      <c r="C169" s="12"/>
      <c r="D169" s="31"/>
      <c r="E169" s="32"/>
      <c r="F169" s="37"/>
      <c r="G169" s="38"/>
      <c r="H169" s="34"/>
    </row>
    <row r="170" spans="1:8" x14ac:dyDescent="0.25">
      <c r="B170" s="39"/>
      <c r="C170" s="40" t="s">
        <v>90</v>
      </c>
      <c r="D170" s="41"/>
      <c r="E170" s="42"/>
      <c r="F170" s="43">
        <f>+F168+F158</f>
        <v>188336817.11999997</v>
      </c>
      <c r="G170" s="44">
        <v>1</v>
      </c>
      <c r="H170" s="34"/>
    </row>
    <row r="171" spans="1:8" x14ac:dyDescent="0.25">
      <c r="F171" s="45">
        <f>+GETPIVOTDATA("Market Value (Rs)",[1]Sheet5!$A$3,"Scheme Name","Scheme E","Tier I / Tier II","TIER II")-F170</f>
        <v>0</v>
      </c>
    </row>
    <row r="172" spans="1:8" hidden="1" outlineLevel="1" x14ac:dyDescent="0.25">
      <c r="C172" s="22" t="s">
        <v>91</v>
      </c>
      <c r="D172" s="46"/>
      <c r="F172" s="3"/>
    </row>
    <row r="173" spans="1:8" hidden="1" outlineLevel="1" x14ac:dyDescent="0.25">
      <c r="C173" s="22" t="s">
        <v>92</v>
      </c>
      <c r="D173" s="46"/>
    </row>
    <row r="174" spans="1:8" hidden="1" outlineLevel="1" x14ac:dyDescent="0.25">
      <c r="C174" s="22" t="s">
        <v>93</v>
      </c>
      <c r="D174" s="47"/>
    </row>
    <row r="175" spans="1:8" collapsed="1" x14ac:dyDescent="0.25">
      <c r="C175" s="22" t="s">
        <v>94</v>
      </c>
      <c r="D175" s="48">
        <v>17.634599999999999</v>
      </c>
    </row>
    <row r="176" spans="1:8" x14ac:dyDescent="0.25">
      <c r="C176" s="22" t="s">
        <v>95</v>
      </c>
      <c r="D176" s="48">
        <v>18.0365</v>
      </c>
    </row>
    <row r="177" spans="1:8" x14ac:dyDescent="0.25">
      <c r="A177" s="49" t="s">
        <v>96</v>
      </c>
      <c r="C177" s="22" t="s">
        <v>97</v>
      </c>
      <c r="D177" s="50">
        <v>0</v>
      </c>
    </row>
    <row r="178" spans="1:8" x14ac:dyDescent="0.25">
      <c r="C178" s="22" t="s">
        <v>98</v>
      </c>
      <c r="D178" s="46">
        <v>0</v>
      </c>
    </row>
    <row r="179" spans="1:8" x14ac:dyDescent="0.25">
      <c r="C179" s="22" t="s">
        <v>99</v>
      </c>
      <c r="D179" s="46">
        <v>0</v>
      </c>
      <c r="F179" s="45"/>
      <c r="G179" s="51"/>
    </row>
    <row r="180" spans="1:8" x14ac:dyDescent="0.25">
      <c r="B180" s="52"/>
      <c r="C180" s="53"/>
    </row>
    <row r="181" spans="1:8" x14ac:dyDescent="0.25">
      <c r="F181" s="3">
        <f>+F158-SUM(F184:F189)</f>
        <v>177269833.74999997</v>
      </c>
    </row>
    <row r="182" spans="1:8" x14ac:dyDescent="0.25">
      <c r="C182" s="28" t="s">
        <v>100</v>
      </c>
      <c r="D182" s="28"/>
      <c r="E182" s="28"/>
      <c r="F182" s="28"/>
      <c r="G182" s="28"/>
      <c r="H182" s="28"/>
    </row>
    <row r="183" spans="1:8" x14ac:dyDescent="0.25">
      <c r="C183" s="28" t="s">
        <v>101</v>
      </c>
      <c r="D183" s="28"/>
      <c r="E183" s="28"/>
      <c r="F183" s="28" t="s">
        <v>9</v>
      </c>
      <c r="G183" s="28" t="s">
        <v>10</v>
      </c>
      <c r="H183" s="28" t="s">
        <v>11</v>
      </c>
    </row>
    <row r="184" spans="1:8" x14ac:dyDescent="0.25">
      <c r="A184" t="s">
        <v>102</v>
      </c>
      <c r="C184" s="18" t="s">
        <v>103</v>
      </c>
      <c r="D184" s="54"/>
      <c r="E184" s="32"/>
      <c r="F184" s="55">
        <f t="shared" ref="F184:F188" si="2">SUMIF($E$198:$E$207,C184,$H$198:$H$207)</f>
        <v>0</v>
      </c>
      <c r="G184" s="56">
        <f>+F184/$F$170</f>
        <v>0</v>
      </c>
      <c r="H184" s="12"/>
    </row>
    <row r="185" spans="1:8" x14ac:dyDescent="0.25">
      <c r="A185" s="34" t="s">
        <v>104</v>
      </c>
      <c r="C185" s="12" t="s">
        <v>105</v>
      </c>
      <c r="D185" s="54"/>
      <c r="E185" s="32"/>
      <c r="F185" s="55">
        <f t="shared" si="2"/>
        <v>0</v>
      </c>
      <c r="G185" s="56">
        <f t="shared" ref="G185" si="3">+F185/$F$170</f>
        <v>0</v>
      </c>
      <c r="H185" s="12"/>
    </row>
    <row r="186" spans="1:8" x14ac:dyDescent="0.25">
      <c r="C186" s="12" t="s">
        <v>106</v>
      </c>
      <c r="D186" s="54"/>
      <c r="E186" s="32"/>
      <c r="F186" s="55">
        <f t="shared" si="2"/>
        <v>0</v>
      </c>
      <c r="G186" s="56">
        <f>+F186/$F$170</f>
        <v>0</v>
      </c>
      <c r="H186" s="12"/>
    </row>
    <row r="187" spans="1:8" x14ac:dyDescent="0.25">
      <c r="C187" s="12" t="s">
        <v>107</v>
      </c>
      <c r="D187" s="54"/>
      <c r="E187" s="32"/>
      <c r="F187" s="55">
        <f t="shared" si="2"/>
        <v>0</v>
      </c>
      <c r="G187" s="56">
        <f t="shared" ref="G187:G195" si="4">+F187/$F$170</f>
        <v>0</v>
      </c>
      <c r="H187" s="12"/>
    </row>
    <row r="188" spans="1:8" x14ac:dyDescent="0.25">
      <c r="C188" s="12" t="s">
        <v>108</v>
      </c>
      <c r="D188" s="54"/>
      <c r="E188" s="32"/>
      <c r="F188" s="55">
        <f t="shared" si="2"/>
        <v>0</v>
      </c>
      <c r="G188" s="56">
        <f t="shared" si="4"/>
        <v>0</v>
      </c>
      <c r="H188" s="12"/>
    </row>
    <row r="189" spans="1:8" x14ac:dyDescent="0.25">
      <c r="C189" s="12" t="s">
        <v>109</v>
      </c>
      <c r="D189" s="54"/>
      <c r="E189" s="32"/>
      <c r="F189" s="55">
        <f>SUMIF($E$198:$E$207,C189,$H$198:$H$207)</f>
        <v>0</v>
      </c>
      <c r="G189" s="56">
        <f t="shared" si="4"/>
        <v>0</v>
      </c>
      <c r="H189" s="12"/>
    </row>
    <row r="190" spans="1:8" x14ac:dyDescent="0.25">
      <c r="C190" s="12" t="s">
        <v>110</v>
      </c>
      <c r="D190" s="54"/>
      <c r="E190" s="32"/>
      <c r="F190" s="55">
        <f ca="1">SUMIF($E$198:$E$206,C190,H206:H211)</f>
        <v>0</v>
      </c>
      <c r="G190" s="56">
        <f t="shared" ca="1" si="4"/>
        <v>0</v>
      </c>
      <c r="H190" s="12"/>
    </row>
    <row r="191" spans="1:8" x14ac:dyDescent="0.25">
      <c r="C191" s="12" t="s">
        <v>111</v>
      </c>
      <c r="D191" s="54"/>
      <c r="E191" s="32"/>
      <c r="F191" s="55">
        <f ca="1">SUMIF($E$198:$E$206,C191,H208:H212)</f>
        <v>0</v>
      </c>
      <c r="G191" s="56">
        <f t="shared" ca="1" si="4"/>
        <v>0</v>
      </c>
      <c r="H191" s="12"/>
    </row>
    <row r="192" spans="1:8" x14ac:dyDescent="0.25">
      <c r="C192" s="12" t="s">
        <v>112</v>
      </c>
      <c r="D192" s="54"/>
      <c r="E192" s="32"/>
      <c r="F192" s="55">
        <f>SUMIF($E$198:$E$206,C192,H202:H213)</f>
        <v>0</v>
      </c>
      <c r="G192" s="56">
        <f t="shared" si="4"/>
        <v>0</v>
      </c>
      <c r="H192" s="12"/>
    </row>
    <row r="193" spans="3:8" x14ac:dyDescent="0.25">
      <c r="C193" s="12" t="s">
        <v>113</v>
      </c>
      <c r="D193" s="54"/>
      <c r="E193" s="32"/>
      <c r="F193" s="55">
        <f>SUMIF($E$198:$E$206,C193,H200:H214)</f>
        <v>0</v>
      </c>
      <c r="G193" s="56">
        <f t="shared" si="4"/>
        <v>0</v>
      </c>
      <c r="H193" s="12"/>
    </row>
    <row r="194" spans="3:8" x14ac:dyDescent="0.25">
      <c r="C194" s="12" t="s">
        <v>114</v>
      </c>
      <c r="D194" s="54"/>
      <c r="E194" s="32"/>
      <c r="F194" s="55">
        <f ca="1">SUMIF($E$198:$E$206,C194,H208:H215)</f>
        <v>0</v>
      </c>
      <c r="G194" s="56">
        <f t="shared" ca="1" si="4"/>
        <v>0</v>
      </c>
      <c r="H194" s="12"/>
    </row>
    <row r="195" spans="3:8" x14ac:dyDescent="0.25">
      <c r="C195" s="57" t="s">
        <v>115</v>
      </c>
      <c r="D195" s="54"/>
      <c r="E195" s="32"/>
      <c r="F195" s="55">
        <f ca="1">SUMIF($E$198:$E$206,C195,H209:H216)</f>
        <v>0</v>
      </c>
      <c r="G195" s="56">
        <f t="shared" ca="1" si="4"/>
        <v>0</v>
      </c>
      <c r="H195" s="12"/>
    </row>
    <row r="198" spans="3:8" x14ac:dyDescent="0.25">
      <c r="E198" s="12" t="s">
        <v>106</v>
      </c>
      <c r="F198" s="58" t="s">
        <v>116</v>
      </c>
      <c r="G198" s="12">
        <f>SUMIF($H$7:$H$89,F198,$E$7:$E$157)</f>
        <v>0</v>
      </c>
      <c r="H198" s="12">
        <f>SUMIF($H$7:$H$89,F198,$F$7:$F$89)</f>
        <v>0</v>
      </c>
    </row>
    <row r="199" spans="3:8" x14ac:dyDescent="0.25">
      <c r="E199" s="12" t="s">
        <v>108</v>
      </c>
      <c r="F199" s="58" t="s">
        <v>117</v>
      </c>
      <c r="G199" s="12">
        <f t="shared" ref="G199:G207" si="5">SUMIF($H$7:$H$89,F199,$E$7:$E$157)</f>
        <v>0</v>
      </c>
      <c r="H199" s="12">
        <f t="shared" ref="H199:H207" si="6">SUMIF($H$7:$H$89,F199,$F$7:$F$89)</f>
        <v>0</v>
      </c>
    </row>
    <row r="200" spans="3:8" x14ac:dyDescent="0.25">
      <c r="E200" s="12" t="s">
        <v>106</v>
      </c>
      <c r="F200" s="12" t="s">
        <v>118</v>
      </c>
      <c r="G200" s="12">
        <f t="shared" si="5"/>
        <v>0</v>
      </c>
      <c r="H200" s="12">
        <f t="shared" si="6"/>
        <v>0</v>
      </c>
    </row>
    <row r="201" spans="3:8" x14ac:dyDescent="0.25">
      <c r="E201" s="12" t="s">
        <v>106</v>
      </c>
      <c r="F201" s="58" t="s">
        <v>119</v>
      </c>
      <c r="G201" s="12">
        <f t="shared" si="5"/>
        <v>0</v>
      </c>
      <c r="H201" s="12">
        <f t="shared" si="6"/>
        <v>0</v>
      </c>
    </row>
    <row r="202" spans="3:8" x14ac:dyDescent="0.25">
      <c r="E202" s="12" t="s">
        <v>109</v>
      </c>
      <c r="F202" s="12" t="s">
        <v>120</v>
      </c>
      <c r="G202" s="12">
        <f t="shared" si="5"/>
        <v>0</v>
      </c>
      <c r="H202" s="12">
        <f t="shared" si="6"/>
        <v>0</v>
      </c>
    </row>
    <row r="203" spans="3:8" x14ac:dyDescent="0.25">
      <c r="E203" s="12" t="s">
        <v>106</v>
      </c>
      <c r="F203" s="58" t="s">
        <v>121</v>
      </c>
      <c r="G203" s="12">
        <f t="shared" si="5"/>
        <v>0</v>
      </c>
      <c r="H203" s="12">
        <f t="shared" si="6"/>
        <v>0</v>
      </c>
    </row>
    <row r="204" spans="3:8" x14ac:dyDescent="0.25">
      <c r="E204" s="12" t="s">
        <v>108</v>
      </c>
      <c r="F204" s="58" t="s">
        <v>122</v>
      </c>
      <c r="G204" s="12">
        <f t="shared" si="5"/>
        <v>0</v>
      </c>
      <c r="H204" s="12">
        <f t="shared" si="6"/>
        <v>0</v>
      </c>
    </row>
    <row r="205" spans="3:8" x14ac:dyDescent="0.25">
      <c r="E205" s="12" t="s">
        <v>106</v>
      </c>
      <c r="F205" s="58" t="s">
        <v>123</v>
      </c>
      <c r="G205" s="12">
        <f t="shared" si="5"/>
        <v>0</v>
      </c>
      <c r="H205" s="12">
        <f t="shared" si="6"/>
        <v>0</v>
      </c>
    </row>
    <row r="206" spans="3:8" x14ac:dyDescent="0.25">
      <c r="E206" s="12" t="s">
        <v>109</v>
      </c>
      <c r="F206" s="12" t="s">
        <v>124</v>
      </c>
      <c r="G206" s="12">
        <f t="shared" si="5"/>
        <v>0</v>
      </c>
      <c r="H206" s="12">
        <f t="shared" si="6"/>
        <v>0</v>
      </c>
    </row>
    <row r="207" spans="3:8" x14ac:dyDescent="0.25">
      <c r="E207" s="12" t="s">
        <v>109</v>
      </c>
      <c r="F207" s="58" t="s">
        <v>125</v>
      </c>
      <c r="G207" s="12">
        <f t="shared" si="5"/>
        <v>0</v>
      </c>
      <c r="H207" s="12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4:7" x14ac:dyDescent="0.25">
      <c r="D211" s="59"/>
      <c r="E211" s="60"/>
      <c r="F211" s="16"/>
      <c r="G211" s="16"/>
    </row>
    <row r="212" spans="4:7" x14ac:dyDescent="0.25">
      <c r="D212" s="59"/>
      <c r="E212" s="60"/>
      <c r="F212" s="16"/>
      <c r="G212" s="16"/>
    </row>
    <row r="213" spans="4:7" x14ac:dyDescent="0.25">
      <c r="D213" s="59"/>
      <c r="E213" s="61"/>
      <c r="F213" s="16"/>
      <c r="G213" s="16"/>
    </row>
    <row r="214" spans="4:7" x14ac:dyDescent="0.25">
      <c r="D214" s="59"/>
      <c r="E214" s="61"/>
      <c r="F214" s="16"/>
      <c r="G214" s="16"/>
    </row>
    <row r="215" spans="4:7" x14ac:dyDescent="0.25">
      <c r="D215" s="59"/>
      <c r="E215" s="61"/>
      <c r="F215" s="16"/>
      <c r="G215" s="16"/>
    </row>
    <row r="216" spans="4:7" x14ac:dyDescent="0.25">
      <c r="D216" s="59"/>
      <c r="E216" s="61"/>
      <c r="F216" s="16"/>
      <c r="G216" s="16"/>
    </row>
    <row r="217" spans="4:7" x14ac:dyDescent="0.25">
      <c r="D217" s="59"/>
      <c r="E217" s="61"/>
      <c r="F217" s="16"/>
      <c r="G217" s="16"/>
    </row>
    <row r="218" spans="4:7" x14ac:dyDescent="0.25">
      <c r="D218" s="59"/>
      <c r="E218" s="61"/>
      <c r="F218" s="16"/>
      <c r="G218" s="16"/>
    </row>
    <row r="219" spans="4:7" x14ac:dyDescent="0.25">
      <c r="D219" s="59"/>
      <c r="E219" s="61"/>
      <c r="F219" s="16"/>
      <c r="G219" s="16"/>
    </row>
    <row r="220" spans="4:7" x14ac:dyDescent="0.25">
      <c r="D220" s="59"/>
      <c r="E220" s="16"/>
      <c r="F220" s="16"/>
      <c r="G220" s="16"/>
    </row>
    <row r="221" spans="4:7" x14ac:dyDescent="0.25">
      <c r="D221" s="59"/>
      <c r="E221" s="60"/>
      <c r="F221" s="16"/>
      <c r="G221" s="16"/>
    </row>
    <row r="222" spans="4:7" x14ac:dyDescent="0.25">
      <c r="D222" s="59"/>
      <c r="E222" s="60"/>
      <c r="F222" s="16"/>
      <c r="G222" s="16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2022-06-09T05:41:59Z</dcterms:created>
  <dcterms:modified xsi:type="dcterms:W3CDTF">2022-06-09T05:42:27Z</dcterms:modified>
</cp:coreProperties>
</file>