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n20281\Documents\Portfolio\September\"/>
    </mc:Choice>
  </mc:AlternateContent>
  <xr:revisionPtr revIDLastSave="0" documentId="8_{2D871C26-8B81-441E-A034-92D22E63B853}" xr6:coauthVersionLast="47" xr6:coauthVersionMax="47" xr10:uidLastSave="{00000000-0000-0000-0000-000000000000}"/>
  <bookViews>
    <workbookView xWindow="-110" yWindow="-110" windowWidth="19420" windowHeight="10420" xr2:uid="{20C29079-6008-4520-8D1E-BA2D961C2B4D}"/>
  </bookViews>
  <sheets>
    <sheet name="Port_G1" sheetId="1" r:id="rId1"/>
  </sheets>
  <definedNames>
    <definedName name="_xlnm._FilterDatabase" localSheetId="0" hidden="1">Port_G1!$C$6:$H$64</definedName>
    <definedName name="_xlnm.Print_Area" localSheetId="0">Port_G1!$B$2:$H$95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2" i="1" l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3" i="1"/>
  <c r="G93" i="1" s="1"/>
  <c r="F92" i="1"/>
  <c r="G92" i="1" s="1"/>
  <c r="F91" i="1"/>
  <c r="G91" i="1" s="1"/>
  <c r="F77" i="1"/>
  <c r="G60" i="1" s="1"/>
  <c r="G75" i="1"/>
  <c r="F75" i="1"/>
  <c r="G73" i="1"/>
  <c r="G69" i="1"/>
  <c r="G65" i="1"/>
  <c r="F65" i="1"/>
  <c r="G63" i="1"/>
  <c r="G62" i="1"/>
  <c r="G61" i="1"/>
  <c r="G59" i="1"/>
  <c r="G58" i="1"/>
  <c r="G57" i="1"/>
  <c r="G55" i="1"/>
  <c r="G54" i="1"/>
  <c r="G53" i="1"/>
  <c r="G51" i="1"/>
  <c r="G50" i="1"/>
  <c r="G49" i="1"/>
  <c r="G47" i="1"/>
  <c r="G46" i="1"/>
  <c r="G45" i="1"/>
  <c r="G43" i="1"/>
  <c r="G42" i="1"/>
  <c r="G41" i="1"/>
  <c r="G39" i="1"/>
  <c r="G38" i="1"/>
  <c r="G37" i="1"/>
  <c r="G35" i="1"/>
  <c r="G34" i="1"/>
  <c r="G33" i="1"/>
  <c r="G31" i="1"/>
  <c r="G30" i="1"/>
  <c r="G29" i="1"/>
  <c r="G27" i="1"/>
  <c r="G26" i="1"/>
  <c r="G25" i="1"/>
  <c r="G23" i="1"/>
  <c r="G22" i="1"/>
  <c r="G21" i="1"/>
  <c r="G19" i="1"/>
  <c r="G18" i="1"/>
  <c r="G17" i="1"/>
  <c r="G15" i="1"/>
  <c r="G14" i="1"/>
  <c r="G13" i="1"/>
  <c r="G11" i="1"/>
  <c r="G10" i="1"/>
  <c r="G9" i="1"/>
  <c r="G7" i="1"/>
  <c r="G94" i="1" l="1"/>
  <c r="F9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</calcChain>
</file>

<file path=xl/sharedStrings.xml><?xml version="1.0" encoding="utf-8"?>
<sst xmlns="http://schemas.openxmlformats.org/spreadsheetml/2006/main" count="249" uniqueCount="175">
  <si>
    <t>NAME OF PENSION FUND</t>
  </si>
  <si>
    <t>ADITYA BIRLA SUN LIFE PENSION MANAGEMENT LIMITED</t>
  </si>
  <si>
    <t>G-TIER I</t>
  </si>
  <si>
    <t>SCHEME NAME</t>
  </si>
  <si>
    <t>Scheme G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</si>
  <si>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</si>
  <si>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</si>
  <si>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</si>
  <si>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</si>
  <si>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</si>
  <si>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</si>
  <si>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</si>
  <si>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</si>
  <si>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INE261F08AJ5</t>
  </si>
  <si>
    <t>8.65% Nabard (GOI Service) 8 Jun 2028</t>
  </si>
  <si>
    <t>Other monetary intermediation services n.e.c.</t>
  </si>
  <si>
    <t>CRISIL AAA</t>
  </si>
  <si>
    <t>IN0020210152</t>
  </si>
  <si>
    <t>06.67 GOI 15 DEC- 2035</t>
  </si>
  <si>
    <t>CGS</t>
  </si>
  <si>
    <t>IN0020210244</t>
  </si>
  <si>
    <t>6.54% GOI 17-Jan-2032</t>
  </si>
  <si>
    <t>IN0020120062</t>
  </si>
  <si>
    <t>8.30% GOI 31-Dec-2042</t>
  </si>
  <si>
    <t>IN0020200252</t>
  </si>
  <si>
    <t>6.67%GOI 17-Dec-2050</t>
  </si>
  <si>
    <t>IN0020210202</t>
  </si>
  <si>
    <t>6.95% GOI 16-DEC-2061</t>
  </si>
  <si>
    <t>IN0020190362</t>
  </si>
  <si>
    <t>6.45% GOI 07-Oct-2029</t>
  </si>
  <si>
    <t>IN0020220029</t>
  </si>
  <si>
    <t>7.54%GOI 23-MAY- 2036</t>
  </si>
  <si>
    <t>IN0020210194</t>
  </si>
  <si>
    <t>6.99% GOI 15-DEC-2051</t>
  </si>
  <si>
    <t>IN0020220011</t>
  </si>
  <si>
    <t>7.10 GS 18.04.2029</t>
  </si>
  <si>
    <t>IN3120150203</t>
  </si>
  <si>
    <t>8.69% Tamil Nadu SDL 24.02.2026</t>
  </si>
  <si>
    <t>SDL</t>
  </si>
  <si>
    <t>IN1920170157</t>
  </si>
  <si>
    <t>8.00% Karnataka SDL 2028 (17-JAN-2028)</t>
  </si>
  <si>
    <t>IN2020170147</t>
  </si>
  <si>
    <t>8.13 % KERALA SDL 21.03.2028</t>
  </si>
  <si>
    <t>IN3120180010</t>
  </si>
  <si>
    <t>SDL TAMIL NADU 8.05% 2028</t>
  </si>
  <si>
    <t>IN2220180052</t>
  </si>
  <si>
    <t>8.08% Maharashtra SDL 2028</t>
  </si>
  <si>
    <t>IN1920180156</t>
  </si>
  <si>
    <t>8.22 % KARNATAK 30.01.2031</t>
  </si>
  <si>
    <t>IN1020180411</t>
  </si>
  <si>
    <t>8.39% ANDHRA PRADESH SDL 06.02.2031</t>
  </si>
  <si>
    <t>IN4520180204</t>
  </si>
  <si>
    <t>8.38% Telangana SDL 2049</t>
  </si>
  <si>
    <t>IN2220200017</t>
  </si>
  <si>
    <t>7.83% MAHARASHTRA SDL 2030 ( 08-APR-2030 ) 2030</t>
  </si>
  <si>
    <t>IN1520130072</t>
  </si>
  <si>
    <t>9.50% GUJARAT SDL 11-SEP-2023.</t>
  </si>
  <si>
    <t>IN2220200264</t>
  </si>
  <si>
    <t>6.63% MAHARASHTRA SDL 14-OCT-2030</t>
  </si>
  <si>
    <t>IN2220150196</t>
  </si>
  <si>
    <t>8.67% Maharashtra SDL 24 Feb 2026</t>
  </si>
  <si>
    <t>IN1520170169</t>
  </si>
  <si>
    <t>07.75% GUJRAT SDL 10-JAN-2028</t>
  </si>
  <si>
    <t>IN1520170243</t>
  </si>
  <si>
    <t>8.26% Gujarat 14march 2028</t>
  </si>
  <si>
    <t>IN2020180021</t>
  </si>
  <si>
    <t>8.32% Kerala SDL 25-April-2030</t>
  </si>
  <si>
    <t>IN1520180200</t>
  </si>
  <si>
    <t>8.50% GUJARAT SDL 28.11.2028</t>
  </si>
  <si>
    <t>IN3120180184</t>
  </si>
  <si>
    <t>8.36% Tamil Nadu SDL 12.12.2028</t>
  </si>
  <si>
    <t>IN2220190051</t>
  </si>
  <si>
    <t>7.24% Maharashtra SDL 25-Sept-2029</t>
  </si>
  <si>
    <t>IN1520200206</t>
  </si>
  <si>
    <t>6.50% Gujarat SDL 11-Nov-2030</t>
  </si>
  <si>
    <t>IN0020160100</t>
  </si>
  <si>
    <t>6.57% GOI 2033 (MD 05/12/2033)</t>
  </si>
  <si>
    <t>IN0020160118</t>
  </si>
  <si>
    <t>6.79% GS 26.12.2029</t>
  </si>
  <si>
    <t>IN0020150051</t>
  </si>
  <si>
    <t>7.73% GS  MD 19/12/2034</t>
  </si>
  <si>
    <t>IN0020170026</t>
  </si>
  <si>
    <t>6.79% GSEC (15/MAY/2027) 2027</t>
  </si>
  <si>
    <t>IN0020160019</t>
  </si>
  <si>
    <t>7.61% GSEC 09.05.2030</t>
  </si>
  <si>
    <t>IN0020030014</t>
  </si>
  <si>
    <t>6.30% GOI 09.04.2023</t>
  </si>
  <si>
    <t>IN0020150069</t>
  </si>
  <si>
    <t>7.59% GOI 20.03.2029</t>
  </si>
  <si>
    <t>IN0020060086</t>
  </si>
  <si>
    <t>8.28% GOI 15.02.2032</t>
  </si>
  <si>
    <t>IN0020060045</t>
  </si>
  <si>
    <t>8.33% GS 7.06.2036</t>
  </si>
  <si>
    <t>IN0020160068</t>
  </si>
  <si>
    <t>7.06 % GOI 10.10.2046</t>
  </si>
  <si>
    <t>IN0020050012</t>
  </si>
  <si>
    <t>7.40% GOI 09.09.2035</t>
  </si>
  <si>
    <t>IN0020150010</t>
  </si>
  <si>
    <t>7.68% GS 15.12.2023</t>
  </si>
  <si>
    <t>IN0020040039</t>
  </si>
  <si>
    <t>7.50% GOI 10-Aug-2034</t>
  </si>
  <si>
    <t>IN0020070044</t>
  </si>
  <si>
    <t>8.32% GS 02.08.2032</t>
  </si>
  <si>
    <t>IN0020110063</t>
  </si>
  <si>
    <t>8.83% GOI 12.12.2041</t>
  </si>
  <si>
    <t>IN0020150077</t>
  </si>
  <si>
    <t>7.72% GOI 26.10.2055.</t>
  </si>
  <si>
    <t>IN0020140078</t>
  </si>
  <si>
    <t>8.17% GS 2044 (01-DEC-2044).</t>
  </si>
  <si>
    <t>IN0020190024</t>
  </si>
  <si>
    <t>7.62% GS 2039 (15-09-2039)</t>
  </si>
  <si>
    <t>IN0020190040</t>
  </si>
  <si>
    <t>7.69% GOI 17.06.2043</t>
  </si>
  <si>
    <t>IN0020020106</t>
  </si>
  <si>
    <t>7.95% GOI  28-Aug-2032</t>
  </si>
  <si>
    <t>IN0020060078</t>
  </si>
  <si>
    <t>8.24% GOI 15-Feb-2027</t>
  </si>
  <si>
    <t>IN0020170174</t>
  </si>
  <si>
    <t>7.17% GOI 08-Jan-2028</t>
  </si>
  <si>
    <t>IN0020200153</t>
  </si>
  <si>
    <t>05.77% GOI 03-Aug-2030</t>
  </si>
  <si>
    <t>IN0020200245</t>
  </si>
  <si>
    <t>6.22% GOI 2035 (16-Mar-2035)</t>
  </si>
  <si>
    <t>IN0020160092</t>
  </si>
  <si>
    <t>6.62% GOI 2051 (28-NOV-2051)  2051.</t>
  </si>
  <si>
    <t>IN0020140011</t>
  </si>
  <si>
    <t>8.60% GS 2028 (02-JUN-2028)</t>
  </si>
  <si>
    <t>IN0020020247</t>
  </si>
  <si>
    <t>6.01% GOVT 25-March-2028</t>
  </si>
  <si>
    <t>IN0020210020</t>
  </si>
  <si>
    <t>6.64% GOI 16-june-2035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</si>
  <si>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</si>
  <si>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</si>
  <si>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</si>
  <si>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</si>
  <si>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</si>
  <si>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</si>
  <si>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</si>
  <si>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</si>
  <si>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</si>
  <si>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</si>
  <si>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</si>
  <si>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</si>
  <si>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</si>
  <si>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</si>
  <si>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</si>
  <si>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</si>
  <si>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</si>
  <si>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</si>
  <si>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</si>
  <si>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</si>
  <si>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</si>
  <si>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</si>
  <si>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</si>
  <si>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</si>
  <si>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</si>
  <si>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</si>
  <si>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</si>
  <si>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>AAA / Equivalent</t>
  </si>
  <si>
    <t xml:space="preserve">Total 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</si>
  <si>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</si>
  <si>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</si>
  <si>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</si>
  <si>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</si>
  <si>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</si>
  <si>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</si>
  <si>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</si>
  <si>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</si>
  <si>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</si>
  <si>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AA+ / Equivalent</t>
  </si>
  <si>
    <t>[ICRA]AA+</t>
  </si>
  <si>
    <t>CRISIL AA</t>
  </si>
  <si>
    <t>IND AAA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</si>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</sst>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0" fontId="2" fillId="0" borderId="6" xfId="2" quotePrefix="1" applyBorder="1"/>
    <xf numFmtId="43" fontId="0" fillId="0" borderId="5" xfId="3" applyFont="1" applyBorder="1" applyAlignment="1">
      <alignment horizontal="right" vertical="top"/>
    </xf>
    <xf numFmtId="165" fontId="1" fillId="0" borderId="5" xfId="4" applyNumberFormat="1" applyFon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0" fontId="9" fillId="2" borderId="7" xfId="0" applyFont="1" applyFill="1" applyBorder="1"/>
    <xf numFmtId="165" fontId="7" fillId="0" borderId="5" xfId="3" applyNumberFormat="1" applyFont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0" fillId="0" borderId="5" xfId="0" applyNumberFormat="1" applyBorder="1"/>
    <xf numFmtId="166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5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  <xf numFmtId="9" fontId="0" fillId="0" borderId="5" xfId="1" applyFont="1" applyBorder="1" applyAlignment="1">
      <alignment vertical="top"/>
    </xf>
  </cellXfs>
  <cellStyles count="6">
    <cellStyle name="Comma 2 2" xfId="3" xr:uid="{051676C6-8726-4B63-AA60-BFBAA0B8FEBD}"/>
    <cellStyle name="Comma 3" xfId="4" xr:uid="{71CD6D85-F543-4D6B-9CE2-A3C9CA9CEAF4}"/>
    <cellStyle name="Normal" xfId="0" builtinId="0"/>
    <cellStyle name="Normal 2 2" xfId="2" xr:uid="{A626E611-EAD7-4765-A072-2A9A28E67054}"/>
    <cellStyle name="Percent" xfId="1" builtinId="5"/>
    <cellStyle name="Percent 2" xfId="5" xr:uid="{70D948C4-A3D5-4E3F-928F-5404C7E93D65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1DF875-7ACA-4AEC-9E7D-D7ECDB827465}" name="Table134567685789" displayName="Table134567685789" ref="B6:H64" totalsRowShown="0" headerRowDxfId="11" dataDxfId="10" headerRowBorderDxfId="8" tableBorderDxfId="9" totalsRowBorderDxfId="7">
  <sortState xmlns:xlrd2="http://schemas.microsoft.com/office/spreadsheetml/2017/richdata2" ref="B7:H63">
    <sortCondition descending="1" ref="F6:F63"/>
  </sortState>
  <tableColumns count="7">
    <tableColumn id="1" xr3:uid="{67A74988-A3A1-4111-8492-76826E7B2EE5}" name="ISIN No." dataDxfId="6"/>
    <tableColumn id="2" xr3:uid="{09BF1785-AD4E-4CA4-BCB7-6EBE04449EDA}" name="Name of the Instrument" dataDxfId="5"/>
    <tableColumn id="3" xr3:uid="{9E359F97-5996-47DA-B5C2-32AF28962057}" name="Industry " dataDxfId="4"/>
    <tableColumn id="4" xr3:uid="{BACB4C09-EB03-4C20-A737-22A01BD576B5}" name="Quantity" dataDxfId="3"/>
    <tableColumn id="5" xr3:uid="{12FFCF01-7B5E-4992-BC4C-CBD46DD0CE78}" name="Market Value" dataDxfId="2"/>
    <tableColumn id="6" xr3:uid="{1910E469-DE24-4391-99E8-75FB633A7F39}" name="% of Portfolio" dataDxfId="1" dataCellStyle="Percent">
      <calculatedColumnFormula>+F7/$F$77</calculatedColumnFormula>
    </tableColumn>
    <tableColumn id="7" xr3:uid="{F9A80161-EA27-4FC6-8FF9-4B04F3576972}" name="Ratings" dataDxfId="0">
      <calculatedColumnFormula>VLOOKUP(Table134567685789[[#This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3CD7-939E-4106-A9E1-9B0D25D4443D}">
  <sheetPr>
    <tabColor rgb="FF7030A0"/>
  </sheetPr>
  <dimension ref="A2:H113"/>
  <sheetViews>
    <sheetView showGridLines="0" tabSelected="1" view="pageBreakPreview" topLeftCell="B1" zoomScale="89" zoomScaleNormal="100" zoomScaleSheetLayoutView="89" workbookViewId="0">
      <selection activeCell="D108" sqref="D108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44834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6" t="s">
        <v>15</v>
      </c>
      <c r="E7" s="17">
        <v>3</v>
      </c>
      <c r="F7" s="17">
        <v>3168900</v>
      </c>
      <c r="G7" s="18">
        <f t="shared" ref="G7:G63" si="0">+F7/$F$77</f>
        <v>1.685841202376556E-3</v>
      </c>
      <c r="H7" s="19" t="s">
        <v>16</v>
      </c>
    </row>
    <row r="8" spans="1:8" x14ac:dyDescent="0.35">
      <c r="A8" s="14"/>
      <c r="B8" s="15" t="s">
        <v>17</v>
      </c>
      <c r="C8" s="16" t="s">
        <v>18</v>
      </c>
      <c r="D8" s="16" t="s">
        <v>19</v>
      </c>
      <c r="E8" s="17">
        <v>840000</v>
      </c>
      <c r="F8" s="17">
        <v>78455832</v>
      </c>
      <c r="G8" s="18">
        <f t="shared" si="0"/>
        <v>4.1738165973155696E-2</v>
      </c>
      <c r="H8" s="19">
        <v>0</v>
      </c>
    </row>
    <row r="9" spans="1:8" x14ac:dyDescent="0.35">
      <c r="A9" s="14"/>
      <c r="B9" s="15" t="s">
        <v>20</v>
      </c>
      <c r="C9" s="16" t="s">
        <v>21</v>
      </c>
      <c r="D9" s="16" t="s">
        <v>19</v>
      </c>
      <c r="E9" s="17">
        <v>2800000</v>
      </c>
      <c r="F9" s="17">
        <v>263420920</v>
      </c>
      <c r="G9" s="18">
        <f t="shared" si="0"/>
        <v>0.14013879911134416</v>
      </c>
      <c r="H9" s="19">
        <v>0</v>
      </c>
    </row>
    <row r="10" spans="1:8" x14ac:dyDescent="0.35">
      <c r="A10" s="14"/>
      <c r="B10" s="15" t="s">
        <v>22</v>
      </c>
      <c r="C10" s="16" t="s">
        <v>23</v>
      </c>
      <c r="D10" s="16" t="s">
        <v>19</v>
      </c>
      <c r="E10" s="17">
        <v>200000</v>
      </c>
      <c r="F10" s="17">
        <v>21592420</v>
      </c>
      <c r="G10" s="18">
        <f t="shared" si="0"/>
        <v>1.1487074787787432E-2</v>
      </c>
      <c r="H10" s="19">
        <v>0</v>
      </c>
    </row>
    <row r="11" spans="1:8" x14ac:dyDescent="0.35">
      <c r="A11" s="14"/>
      <c r="B11" s="15" t="s">
        <v>24</v>
      </c>
      <c r="C11" s="16" t="s">
        <v>25</v>
      </c>
      <c r="D11" s="16" t="s">
        <v>19</v>
      </c>
      <c r="E11" s="17">
        <v>28800</v>
      </c>
      <c r="F11" s="17">
        <v>2592000</v>
      </c>
      <c r="G11" s="18">
        <f t="shared" si="0"/>
        <v>1.3789328778314345E-3</v>
      </c>
      <c r="H11" s="19">
        <v>0</v>
      </c>
    </row>
    <row r="12" spans="1:8" x14ac:dyDescent="0.35">
      <c r="A12" s="14"/>
      <c r="B12" s="15" t="s">
        <v>26</v>
      </c>
      <c r="C12" s="16" t="s">
        <v>27</v>
      </c>
      <c r="D12" s="16" t="s">
        <v>19</v>
      </c>
      <c r="E12" s="17">
        <v>140000</v>
      </c>
      <c r="F12" s="17">
        <v>12964000</v>
      </c>
      <c r="G12" s="18">
        <f t="shared" si="0"/>
        <v>6.8967923719933325E-3</v>
      </c>
      <c r="H12" s="19">
        <v>0</v>
      </c>
    </row>
    <row r="13" spans="1:8" x14ac:dyDescent="0.35">
      <c r="A13" s="14"/>
      <c r="B13" s="15" t="s">
        <v>28</v>
      </c>
      <c r="C13" s="16" t="s">
        <v>29</v>
      </c>
      <c r="D13" s="16" t="s">
        <v>19</v>
      </c>
      <c r="E13" s="17">
        <v>500000</v>
      </c>
      <c r="F13" s="17">
        <v>47524950</v>
      </c>
      <c r="G13" s="18">
        <f t="shared" si="0"/>
        <v>2.5283069472336047E-2</v>
      </c>
      <c r="H13" s="19">
        <v>0</v>
      </c>
    </row>
    <row r="14" spans="1:8" x14ac:dyDescent="0.35">
      <c r="A14" s="14"/>
      <c r="B14" s="15" t="s">
        <v>30</v>
      </c>
      <c r="C14" s="16" t="s">
        <v>31</v>
      </c>
      <c r="D14" s="16" t="s">
        <v>19</v>
      </c>
      <c r="E14" s="17">
        <v>1970000</v>
      </c>
      <c r="F14" s="17">
        <v>197821884</v>
      </c>
      <c r="G14" s="18">
        <f t="shared" si="0"/>
        <v>0.1052403934421899</v>
      </c>
      <c r="H14" s="19">
        <v>0</v>
      </c>
    </row>
    <row r="15" spans="1:8" x14ac:dyDescent="0.35">
      <c r="A15" s="14"/>
      <c r="B15" s="15" t="s">
        <v>32</v>
      </c>
      <c r="C15" s="16" t="s">
        <v>33</v>
      </c>
      <c r="D15" s="16" t="s">
        <v>19</v>
      </c>
      <c r="E15" s="17">
        <v>1025600</v>
      </c>
      <c r="F15" s="17">
        <v>95917804.159999996</v>
      </c>
      <c r="G15" s="18">
        <f t="shared" si="0"/>
        <v>5.1027860233649976E-2</v>
      </c>
      <c r="H15" s="19">
        <v>0</v>
      </c>
    </row>
    <row r="16" spans="1:8" x14ac:dyDescent="0.35">
      <c r="A16" s="14"/>
      <c r="B16" s="15" t="s">
        <v>34</v>
      </c>
      <c r="C16" s="16" t="s">
        <v>35</v>
      </c>
      <c r="D16" s="16" t="s">
        <v>19</v>
      </c>
      <c r="E16" s="17">
        <v>420000</v>
      </c>
      <c r="F16" s="17">
        <v>41408472</v>
      </c>
      <c r="G16" s="18">
        <f t="shared" si="0"/>
        <v>2.2029129421899066E-2</v>
      </c>
      <c r="H16" s="19">
        <v>0</v>
      </c>
    </row>
    <row r="17" spans="1:8" x14ac:dyDescent="0.35">
      <c r="A17" s="14"/>
      <c r="B17" s="15" t="s">
        <v>36</v>
      </c>
      <c r="C17" s="16" t="s">
        <v>37</v>
      </c>
      <c r="D17" s="16" t="s">
        <v>38</v>
      </c>
      <c r="E17" s="17">
        <v>10500</v>
      </c>
      <c r="F17" s="17">
        <v>1088598</v>
      </c>
      <c r="G17" s="18">
        <f t="shared" si="0"/>
        <v>5.7912946486942285E-4</v>
      </c>
      <c r="H17" s="19">
        <v>0</v>
      </c>
    </row>
    <row r="18" spans="1:8" x14ac:dyDescent="0.35">
      <c r="A18" s="14"/>
      <c r="B18" s="15" t="s">
        <v>39</v>
      </c>
      <c r="C18" s="16" t="s">
        <v>40</v>
      </c>
      <c r="D18" s="16" t="s">
        <v>38</v>
      </c>
      <c r="E18" s="17">
        <v>37000</v>
      </c>
      <c r="F18" s="17">
        <v>3768028.2</v>
      </c>
      <c r="G18" s="18">
        <f t="shared" si="0"/>
        <v>2.0045748339413581E-3</v>
      </c>
      <c r="H18" s="19">
        <v>0</v>
      </c>
    </row>
    <row r="19" spans="1:8" x14ac:dyDescent="0.35">
      <c r="A19" s="14"/>
      <c r="B19" s="15" t="s">
        <v>41</v>
      </c>
      <c r="C19" s="16" t="s">
        <v>42</v>
      </c>
      <c r="D19" s="16" t="s">
        <v>38</v>
      </c>
      <c r="E19" s="17">
        <v>183500</v>
      </c>
      <c r="F19" s="17">
        <v>18785867.550000001</v>
      </c>
      <c r="G19" s="18">
        <f t="shared" si="0"/>
        <v>9.9940009271919997E-3</v>
      </c>
      <c r="H19" s="19">
        <v>0</v>
      </c>
    </row>
    <row r="20" spans="1:8" x14ac:dyDescent="0.35">
      <c r="A20" s="14"/>
      <c r="B20" s="15" t="s">
        <v>43</v>
      </c>
      <c r="C20" s="16" t="s">
        <v>44</v>
      </c>
      <c r="D20" s="16" t="s">
        <v>38</v>
      </c>
      <c r="E20" s="17">
        <v>241000</v>
      </c>
      <c r="F20" s="17">
        <v>24616776.300000001</v>
      </c>
      <c r="G20" s="18">
        <f t="shared" si="0"/>
        <v>1.3096019361995238E-2</v>
      </c>
      <c r="H20" s="19">
        <v>0</v>
      </c>
    </row>
    <row r="21" spans="1:8" x14ac:dyDescent="0.35">
      <c r="A21" s="14"/>
      <c r="B21" s="15" t="s">
        <v>45</v>
      </c>
      <c r="C21" s="16" t="s">
        <v>46</v>
      </c>
      <c r="D21" s="16" t="s">
        <v>38</v>
      </c>
      <c r="E21" s="17">
        <v>120000</v>
      </c>
      <c r="F21" s="17">
        <v>12291384</v>
      </c>
      <c r="G21" s="18">
        <f t="shared" si="0"/>
        <v>6.5389635461617478E-3</v>
      </c>
      <c r="H21" s="19">
        <v>0</v>
      </c>
    </row>
    <row r="22" spans="1:8" x14ac:dyDescent="0.35">
      <c r="A22" s="14"/>
      <c r="B22" s="15" t="s">
        <v>47</v>
      </c>
      <c r="C22" s="16" t="s">
        <v>48</v>
      </c>
      <c r="D22" s="16" t="s">
        <v>38</v>
      </c>
      <c r="E22" s="17">
        <v>90000</v>
      </c>
      <c r="F22" s="17">
        <v>9341379</v>
      </c>
      <c r="G22" s="18">
        <f t="shared" si="0"/>
        <v>4.9695735445154819E-3</v>
      </c>
      <c r="H22" s="19">
        <v>0</v>
      </c>
    </row>
    <row r="23" spans="1:8" x14ac:dyDescent="0.35">
      <c r="A23" s="14"/>
      <c r="B23" s="15" t="s">
        <v>49</v>
      </c>
      <c r="C23" s="16" t="s">
        <v>50</v>
      </c>
      <c r="D23" s="16" t="s">
        <v>38</v>
      </c>
      <c r="E23" s="17">
        <v>55000</v>
      </c>
      <c r="F23" s="17">
        <v>5757697</v>
      </c>
      <c r="G23" s="18">
        <f t="shared" si="0"/>
        <v>3.0630700979519358E-3</v>
      </c>
      <c r="H23" s="19">
        <v>0</v>
      </c>
    </row>
    <row r="24" spans="1:8" x14ac:dyDescent="0.35">
      <c r="A24" s="14"/>
      <c r="B24" s="15" t="s">
        <v>51</v>
      </c>
      <c r="C24" s="16" t="s">
        <v>52</v>
      </c>
      <c r="D24" s="16" t="s">
        <v>38</v>
      </c>
      <c r="E24" s="17">
        <v>60000</v>
      </c>
      <c r="F24" s="17">
        <v>6496116</v>
      </c>
      <c r="G24" s="18">
        <f t="shared" si="0"/>
        <v>3.4559058374254736E-3</v>
      </c>
      <c r="H24" s="19">
        <v>0</v>
      </c>
    </row>
    <row r="25" spans="1:8" x14ac:dyDescent="0.35">
      <c r="A25" s="14"/>
      <c r="B25" s="15" t="s">
        <v>53</v>
      </c>
      <c r="C25" s="16" t="s">
        <v>54</v>
      </c>
      <c r="D25" s="16" t="s">
        <v>38</v>
      </c>
      <c r="E25" s="17">
        <v>100000</v>
      </c>
      <c r="F25" s="17">
        <v>10136140</v>
      </c>
      <c r="G25" s="18">
        <f t="shared" si="0"/>
        <v>5.3923829862277464E-3</v>
      </c>
      <c r="H25" s="19">
        <v>0</v>
      </c>
    </row>
    <row r="26" spans="1:8" x14ac:dyDescent="0.35">
      <c r="A26" s="14"/>
      <c r="B26" s="15" t="s">
        <v>55</v>
      </c>
      <c r="C26" s="16" t="s">
        <v>56</v>
      </c>
      <c r="D26" s="16" t="s">
        <v>38</v>
      </c>
      <c r="E26" s="17">
        <v>65000</v>
      </c>
      <c r="F26" s="17">
        <v>6633328</v>
      </c>
      <c r="G26" s="18">
        <f t="shared" si="0"/>
        <v>3.5289020326542573E-3</v>
      </c>
      <c r="H26" s="19">
        <v>0</v>
      </c>
    </row>
    <row r="27" spans="1:8" x14ac:dyDescent="0.35">
      <c r="A27" s="14"/>
      <c r="B27" s="15" t="s">
        <v>57</v>
      </c>
      <c r="C27" s="16" t="s">
        <v>58</v>
      </c>
      <c r="D27" s="16" t="s">
        <v>38</v>
      </c>
      <c r="E27" s="17">
        <v>190000</v>
      </c>
      <c r="F27" s="17">
        <v>17918900</v>
      </c>
      <c r="G27" s="18">
        <f t="shared" si="0"/>
        <v>9.5327779107151588E-3</v>
      </c>
      <c r="H27" s="19">
        <v>0</v>
      </c>
    </row>
    <row r="28" spans="1:8" x14ac:dyDescent="0.35">
      <c r="A28" s="14"/>
      <c r="B28" s="15" t="s">
        <v>59</v>
      </c>
      <c r="C28" s="16" t="s">
        <v>60</v>
      </c>
      <c r="D28" s="16" t="s">
        <v>38</v>
      </c>
      <c r="E28" s="17">
        <v>30000</v>
      </c>
      <c r="F28" s="17">
        <v>3111282</v>
      </c>
      <c r="G28" s="18">
        <f t="shared" si="0"/>
        <v>1.6551886736130947E-3</v>
      </c>
      <c r="H28" s="19">
        <v>0</v>
      </c>
    </row>
    <row r="29" spans="1:8" x14ac:dyDescent="0.35">
      <c r="A29" s="14"/>
      <c r="B29" s="15" t="s">
        <v>61</v>
      </c>
      <c r="C29" s="16" t="s">
        <v>62</v>
      </c>
      <c r="D29" s="16" t="s">
        <v>38</v>
      </c>
      <c r="E29" s="17">
        <v>17500</v>
      </c>
      <c r="F29" s="17">
        <v>1762423.25</v>
      </c>
      <c r="G29" s="18">
        <f t="shared" si="0"/>
        <v>9.3760160651216431E-4</v>
      </c>
      <c r="H29" s="19">
        <v>0</v>
      </c>
    </row>
    <row r="30" spans="1:8" x14ac:dyDescent="0.35">
      <c r="A30" s="14"/>
      <c r="B30" s="15" t="s">
        <v>63</v>
      </c>
      <c r="C30" s="16" t="s">
        <v>64</v>
      </c>
      <c r="D30" s="16" t="s">
        <v>38</v>
      </c>
      <c r="E30" s="17">
        <v>50000</v>
      </c>
      <c r="F30" s="17">
        <v>5149120</v>
      </c>
      <c r="G30" s="18">
        <f t="shared" si="0"/>
        <v>2.7393097453315574E-3</v>
      </c>
      <c r="H30" s="19">
        <v>0</v>
      </c>
    </row>
    <row r="31" spans="1:8" x14ac:dyDescent="0.35">
      <c r="A31" s="14"/>
      <c r="B31" s="15" t="s">
        <v>65</v>
      </c>
      <c r="C31" s="16" t="s">
        <v>66</v>
      </c>
      <c r="D31" s="16" t="s">
        <v>38</v>
      </c>
      <c r="E31" s="17">
        <v>130000</v>
      </c>
      <c r="F31" s="17">
        <v>13517868</v>
      </c>
      <c r="G31" s="18">
        <f t="shared" si="0"/>
        <v>7.1914477713678473E-3</v>
      </c>
      <c r="H31" s="19">
        <v>0</v>
      </c>
    </row>
    <row r="32" spans="1:8" x14ac:dyDescent="0.35">
      <c r="A32" s="14"/>
      <c r="B32" s="15" t="s">
        <v>67</v>
      </c>
      <c r="C32" s="16" t="s">
        <v>68</v>
      </c>
      <c r="D32" s="16" t="s">
        <v>38</v>
      </c>
      <c r="E32" s="17">
        <v>30000</v>
      </c>
      <c r="F32" s="17">
        <v>3132012</v>
      </c>
      <c r="G32" s="18">
        <f t="shared" si="0"/>
        <v>1.6662169446614919E-3</v>
      </c>
      <c r="H32" s="19">
        <v>0</v>
      </c>
    </row>
    <row r="33" spans="1:8" x14ac:dyDescent="0.35">
      <c r="A33" s="14"/>
      <c r="B33" s="15" t="s">
        <v>69</v>
      </c>
      <c r="C33" s="16" t="s">
        <v>70</v>
      </c>
      <c r="D33" s="16" t="s">
        <v>38</v>
      </c>
      <c r="E33" s="17">
        <v>400000</v>
      </c>
      <c r="F33" s="17">
        <v>41536360</v>
      </c>
      <c r="G33" s="18">
        <f t="shared" si="0"/>
        <v>2.2097165289136762E-2</v>
      </c>
      <c r="H33" s="19">
        <v>0</v>
      </c>
    </row>
    <row r="34" spans="1:8" x14ac:dyDescent="0.35">
      <c r="A34" s="14"/>
      <c r="B34" s="15" t="s">
        <v>71</v>
      </c>
      <c r="C34" s="16" t="s">
        <v>72</v>
      </c>
      <c r="D34" s="16" t="s">
        <v>38</v>
      </c>
      <c r="E34" s="17">
        <v>30000</v>
      </c>
      <c r="F34" s="17">
        <v>2945007</v>
      </c>
      <c r="G34" s="18">
        <f t="shared" si="0"/>
        <v>1.5667310870924845E-3</v>
      </c>
      <c r="H34" s="19">
        <v>0</v>
      </c>
    </row>
    <row r="35" spans="1:8" x14ac:dyDescent="0.35">
      <c r="A35" s="14"/>
      <c r="B35" s="15" t="s">
        <v>73</v>
      </c>
      <c r="C35" s="16" t="s">
        <v>74</v>
      </c>
      <c r="D35" s="16" t="s">
        <v>38</v>
      </c>
      <c r="E35" s="17">
        <v>50000</v>
      </c>
      <c r="F35" s="17">
        <v>4670720</v>
      </c>
      <c r="G35" s="18">
        <f t="shared" si="0"/>
        <v>2.4848029981268667E-3</v>
      </c>
      <c r="H35" s="19">
        <v>0</v>
      </c>
    </row>
    <row r="36" spans="1:8" x14ac:dyDescent="0.35">
      <c r="A36" s="14"/>
      <c r="B36" s="15" t="s">
        <v>75</v>
      </c>
      <c r="C36" s="16" t="s">
        <v>76</v>
      </c>
      <c r="D36" s="16" t="s">
        <v>19</v>
      </c>
      <c r="E36" s="17">
        <v>1139900</v>
      </c>
      <c r="F36" s="17">
        <v>106397126.09999999</v>
      </c>
      <c r="G36" s="18">
        <f t="shared" si="0"/>
        <v>5.660281453937771E-2</v>
      </c>
      <c r="H36" s="19">
        <v>0</v>
      </c>
    </row>
    <row r="37" spans="1:8" x14ac:dyDescent="0.35">
      <c r="A37" s="14"/>
      <c r="B37" s="15" t="s">
        <v>77</v>
      </c>
      <c r="C37" s="16" t="s">
        <v>78</v>
      </c>
      <c r="D37" s="16" t="s">
        <v>19</v>
      </c>
      <c r="E37" s="17">
        <v>620000</v>
      </c>
      <c r="F37" s="17">
        <v>60113526</v>
      </c>
      <c r="G37" s="18">
        <f t="shared" si="0"/>
        <v>3.1980137887258786E-2</v>
      </c>
      <c r="H37" s="19">
        <v>0</v>
      </c>
    </row>
    <row r="38" spans="1:8" x14ac:dyDescent="0.35">
      <c r="A38" s="14"/>
      <c r="B38" s="15" t="s">
        <v>79</v>
      </c>
      <c r="C38" s="16" t="s">
        <v>80</v>
      </c>
      <c r="D38" s="16" t="s">
        <v>19</v>
      </c>
      <c r="E38" s="17">
        <v>60600</v>
      </c>
      <c r="F38" s="17">
        <v>6166395.4199999999</v>
      </c>
      <c r="G38" s="18">
        <f t="shared" si="0"/>
        <v>3.2804959036833248E-3</v>
      </c>
      <c r="H38" s="19">
        <v>0</v>
      </c>
    </row>
    <row r="39" spans="1:8" x14ac:dyDescent="0.35">
      <c r="A39" s="14"/>
      <c r="B39" s="15" t="s">
        <v>81</v>
      </c>
      <c r="C39" s="16" t="s">
        <v>82</v>
      </c>
      <c r="D39" s="16" t="s">
        <v>19</v>
      </c>
      <c r="E39" s="17">
        <v>380000</v>
      </c>
      <c r="F39" s="17">
        <v>37273820</v>
      </c>
      <c r="G39" s="18">
        <f t="shared" si="0"/>
        <v>1.9829512299525804E-2</v>
      </c>
      <c r="H39" s="19">
        <v>0</v>
      </c>
    </row>
    <row r="40" spans="1:8" x14ac:dyDescent="0.35">
      <c r="A40" s="14"/>
      <c r="B40" s="15" t="s">
        <v>83</v>
      </c>
      <c r="C40" s="16" t="s">
        <v>84</v>
      </c>
      <c r="D40" s="16" t="s">
        <v>19</v>
      </c>
      <c r="E40" s="17">
        <v>100000</v>
      </c>
      <c r="F40" s="17">
        <v>10117460</v>
      </c>
      <c r="G40" s="18">
        <f t="shared" si="0"/>
        <v>5.3824453063828805E-3</v>
      </c>
      <c r="H40" s="19">
        <v>0</v>
      </c>
    </row>
    <row r="41" spans="1:8" x14ac:dyDescent="0.35">
      <c r="A41" s="14"/>
      <c r="B41" s="15" t="s">
        <v>85</v>
      </c>
      <c r="C41" s="16" t="s">
        <v>86</v>
      </c>
      <c r="D41" s="16" t="s">
        <v>19</v>
      </c>
      <c r="E41" s="17">
        <v>34400</v>
      </c>
      <c r="F41" s="17">
        <v>3434692.08</v>
      </c>
      <c r="G41" s="18">
        <f t="shared" si="0"/>
        <v>1.8272414484333474E-3</v>
      </c>
      <c r="H41" s="19">
        <v>0</v>
      </c>
    </row>
    <row r="42" spans="1:8" x14ac:dyDescent="0.35">
      <c r="A42" s="14"/>
      <c r="B42" s="15" t="s">
        <v>87</v>
      </c>
      <c r="C42" s="16" t="s">
        <v>88</v>
      </c>
      <c r="D42" s="16" t="s">
        <v>19</v>
      </c>
      <c r="E42" s="17">
        <v>203000</v>
      </c>
      <c r="F42" s="17">
        <v>20523300</v>
      </c>
      <c r="G42" s="18">
        <f t="shared" si="0"/>
        <v>1.0918307535338689E-2</v>
      </c>
      <c r="H42" s="19">
        <v>0</v>
      </c>
    </row>
    <row r="43" spans="1:8" x14ac:dyDescent="0.35">
      <c r="A43" s="14"/>
      <c r="B43" s="15" t="s">
        <v>89</v>
      </c>
      <c r="C43" s="16" t="s">
        <v>90</v>
      </c>
      <c r="D43" s="16" t="s">
        <v>19</v>
      </c>
      <c r="E43" s="17">
        <v>580500</v>
      </c>
      <c r="F43" s="17">
        <v>61301902.950000003</v>
      </c>
      <c r="G43" s="18">
        <f t="shared" si="0"/>
        <v>3.2612349325380714E-2</v>
      </c>
      <c r="H43" s="19">
        <v>0</v>
      </c>
    </row>
    <row r="44" spans="1:8" x14ac:dyDescent="0.35">
      <c r="A44" s="14"/>
      <c r="B44" s="15" t="s">
        <v>91</v>
      </c>
      <c r="C44" s="16" t="s">
        <v>92</v>
      </c>
      <c r="D44" s="16" t="s">
        <v>19</v>
      </c>
      <c r="E44" s="17">
        <v>718000</v>
      </c>
      <c r="F44" s="17">
        <v>76945403.400000006</v>
      </c>
      <c r="G44" s="18">
        <f t="shared" si="0"/>
        <v>4.0934624439144543E-2</v>
      </c>
      <c r="H44" s="19">
        <v>0</v>
      </c>
    </row>
    <row r="45" spans="1:8" x14ac:dyDescent="0.35">
      <c r="A45" s="14"/>
      <c r="B45" s="15" t="s">
        <v>93</v>
      </c>
      <c r="C45" s="16" t="s">
        <v>94</v>
      </c>
      <c r="D45" s="16" t="s">
        <v>19</v>
      </c>
      <c r="E45" s="17">
        <v>184700</v>
      </c>
      <c r="F45" s="17">
        <v>17574352.760000002</v>
      </c>
      <c r="G45" s="18">
        <f t="shared" si="0"/>
        <v>9.3494802574736174E-3</v>
      </c>
      <c r="H45" s="19">
        <v>0</v>
      </c>
    </row>
    <row r="46" spans="1:8" x14ac:dyDescent="0.35">
      <c r="A46" s="14"/>
      <c r="B46" s="15" t="s">
        <v>95</v>
      </c>
      <c r="C46" s="16" t="s">
        <v>96</v>
      </c>
      <c r="D46" s="16" t="s">
        <v>19</v>
      </c>
      <c r="E46" s="17">
        <v>74600</v>
      </c>
      <c r="F46" s="17">
        <v>7404169.3600000003</v>
      </c>
      <c r="G46" s="18">
        <f t="shared" si="0"/>
        <v>3.9389863285247424E-3</v>
      </c>
      <c r="H46" s="19">
        <v>0</v>
      </c>
    </row>
    <row r="47" spans="1:8" x14ac:dyDescent="0.35">
      <c r="A47" s="14"/>
      <c r="B47" s="15" t="s">
        <v>97</v>
      </c>
      <c r="C47" s="16" t="s">
        <v>98</v>
      </c>
      <c r="D47" s="16" t="s">
        <v>19</v>
      </c>
      <c r="E47" s="17">
        <v>55000</v>
      </c>
      <c r="F47" s="17">
        <v>5543576.5</v>
      </c>
      <c r="G47" s="18">
        <f t="shared" si="0"/>
        <v>2.9491589107344569E-3</v>
      </c>
      <c r="H47" s="19">
        <v>0</v>
      </c>
    </row>
    <row r="48" spans="1:8" x14ac:dyDescent="0.35">
      <c r="A48" s="14"/>
      <c r="B48" s="15" t="s">
        <v>99</v>
      </c>
      <c r="C48" s="16" t="s">
        <v>100</v>
      </c>
      <c r="D48" s="16" t="s">
        <v>19</v>
      </c>
      <c r="E48" s="17">
        <v>600000</v>
      </c>
      <c r="F48" s="17">
        <v>59991420</v>
      </c>
      <c r="G48" s="18">
        <f t="shared" si="0"/>
        <v>3.191517801921076E-2</v>
      </c>
      <c r="H48" s="19">
        <v>0</v>
      </c>
    </row>
    <row r="49" spans="1:8" x14ac:dyDescent="0.35">
      <c r="A49" s="14"/>
      <c r="B49" s="15" t="s">
        <v>101</v>
      </c>
      <c r="C49" s="16" t="s">
        <v>102</v>
      </c>
      <c r="D49" s="16" t="s">
        <v>19</v>
      </c>
      <c r="E49" s="17">
        <v>222000</v>
      </c>
      <c r="F49" s="17">
        <v>23539126.199999999</v>
      </c>
      <c r="G49" s="18">
        <f t="shared" si="0"/>
        <v>1.2522714132948812E-2</v>
      </c>
      <c r="H49" s="19">
        <v>0</v>
      </c>
    </row>
    <row r="50" spans="1:8" x14ac:dyDescent="0.35">
      <c r="A50" s="14"/>
      <c r="B50" s="15" t="s">
        <v>103</v>
      </c>
      <c r="C50" s="16" t="s">
        <v>104</v>
      </c>
      <c r="D50" s="16" t="s">
        <v>19</v>
      </c>
      <c r="E50" s="17">
        <v>59000</v>
      </c>
      <c r="F50" s="17">
        <v>6681844.4000000004</v>
      </c>
      <c r="G50" s="18">
        <f t="shared" si="0"/>
        <v>3.554712549272321E-3</v>
      </c>
      <c r="H50" s="19">
        <v>0</v>
      </c>
    </row>
    <row r="51" spans="1:8" x14ac:dyDescent="0.35">
      <c r="A51" s="14"/>
      <c r="B51" s="15" t="s">
        <v>105</v>
      </c>
      <c r="C51" s="16" t="s">
        <v>106</v>
      </c>
      <c r="D51" s="16" t="s">
        <v>19</v>
      </c>
      <c r="E51" s="17">
        <v>163000</v>
      </c>
      <c r="F51" s="17">
        <v>16630042.4</v>
      </c>
      <c r="G51" s="18">
        <f t="shared" si="0"/>
        <v>8.8471111979516893E-3</v>
      </c>
      <c r="H51" s="19">
        <v>0</v>
      </c>
    </row>
    <row r="52" spans="1:8" x14ac:dyDescent="0.35">
      <c r="A52" s="14"/>
      <c r="B52" s="15" t="s">
        <v>107</v>
      </c>
      <c r="C52" s="16" t="s">
        <v>108</v>
      </c>
      <c r="D52" s="16" t="s">
        <v>19</v>
      </c>
      <c r="E52" s="17">
        <v>305500</v>
      </c>
      <c r="F52" s="17">
        <v>32637542.600000001</v>
      </c>
      <c r="G52" s="18">
        <f t="shared" si="0"/>
        <v>1.7363032616807116E-2</v>
      </c>
      <c r="H52" s="19">
        <v>0</v>
      </c>
    </row>
    <row r="53" spans="1:8" x14ac:dyDescent="0.35">
      <c r="A53" s="14"/>
      <c r="B53" s="15" t="s">
        <v>109</v>
      </c>
      <c r="C53" s="16" t="s">
        <v>110</v>
      </c>
      <c r="D53" s="16" t="s">
        <v>19</v>
      </c>
      <c r="E53" s="17">
        <v>28300</v>
      </c>
      <c r="F53" s="17">
        <v>2859310.31</v>
      </c>
      <c r="G53" s="18">
        <f t="shared" si="0"/>
        <v>1.5211408157335615E-3</v>
      </c>
      <c r="H53" s="19">
        <v>0</v>
      </c>
    </row>
    <row r="54" spans="1:8" x14ac:dyDescent="0.35">
      <c r="A54" s="14"/>
      <c r="B54" s="15" t="s">
        <v>111</v>
      </c>
      <c r="C54" s="16" t="s">
        <v>112</v>
      </c>
      <c r="D54" s="16" t="s">
        <v>19</v>
      </c>
      <c r="E54" s="17">
        <v>170000</v>
      </c>
      <c r="F54" s="17">
        <v>17364616</v>
      </c>
      <c r="G54" s="18">
        <f t="shared" si="0"/>
        <v>9.2379012011256853E-3</v>
      </c>
      <c r="H54" s="19">
        <v>0</v>
      </c>
    </row>
    <row r="55" spans="1:8" x14ac:dyDescent="0.35">
      <c r="A55" s="14"/>
      <c r="B55" s="15" t="s">
        <v>113</v>
      </c>
      <c r="C55" s="16" t="s">
        <v>114</v>
      </c>
      <c r="D55" s="16" t="s">
        <v>19</v>
      </c>
      <c r="E55" s="17">
        <v>200000</v>
      </c>
      <c r="F55" s="17">
        <v>20703360</v>
      </c>
      <c r="G55" s="18">
        <f t="shared" si="0"/>
        <v>1.1014098682708414E-2</v>
      </c>
      <c r="H55" s="19">
        <v>0</v>
      </c>
    </row>
    <row r="56" spans="1:8" x14ac:dyDescent="0.35">
      <c r="A56" s="14"/>
      <c r="B56" s="15" t="s">
        <v>115</v>
      </c>
      <c r="C56" s="16" t="s">
        <v>116</v>
      </c>
      <c r="D56" s="16" t="s">
        <v>19</v>
      </c>
      <c r="E56" s="17">
        <v>316100</v>
      </c>
      <c r="F56" s="17">
        <v>32634764.59</v>
      </c>
      <c r="G56" s="18">
        <f t="shared" si="0"/>
        <v>1.7361554727407445E-2</v>
      </c>
      <c r="H56" s="19">
        <v>0</v>
      </c>
    </row>
    <row r="57" spans="1:8" x14ac:dyDescent="0.35">
      <c r="A57" s="14"/>
      <c r="B57" s="15" t="s">
        <v>117</v>
      </c>
      <c r="C57" s="16" t="s">
        <v>118</v>
      </c>
      <c r="D57" s="16" t="s">
        <v>19</v>
      </c>
      <c r="E57" s="17">
        <v>640000</v>
      </c>
      <c r="F57" s="17">
        <v>63603136</v>
      </c>
      <c r="G57" s="18">
        <f t="shared" si="0"/>
        <v>3.3836595433481526E-2</v>
      </c>
      <c r="H57" s="19">
        <v>0</v>
      </c>
    </row>
    <row r="58" spans="1:8" x14ac:dyDescent="0.35">
      <c r="A58" s="14"/>
      <c r="B58" s="15" t="s">
        <v>119</v>
      </c>
      <c r="C58" s="16" t="s">
        <v>120</v>
      </c>
      <c r="D58" s="16" t="s">
        <v>19</v>
      </c>
      <c r="E58" s="17">
        <v>140000</v>
      </c>
      <c r="F58" s="17">
        <v>12699400</v>
      </c>
      <c r="G58" s="18">
        <f t="shared" si="0"/>
        <v>6.7560263073813739E-3</v>
      </c>
      <c r="H58" s="19">
        <v>0</v>
      </c>
    </row>
    <row r="59" spans="1:8" x14ac:dyDescent="0.35">
      <c r="A59" s="14"/>
      <c r="B59" s="15" t="s">
        <v>121</v>
      </c>
      <c r="C59" s="16" t="s">
        <v>122</v>
      </c>
      <c r="D59" s="16" t="s">
        <v>19</v>
      </c>
      <c r="E59" s="17">
        <v>425400</v>
      </c>
      <c r="F59" s="17">
        <v>38349724.920000002</v>
      </c>
      <c r="G59" s="18">
        <f t="shared" si="0"/>
        <v>2.0401889100300729E-2</v>
      </c>
      <c r="H59" s="19">
        <v>0</v>
      </c>
    </row>
    <row r="60" spans="1:8" x14ac:dyDescent="0.35">
      <c r="A60" s="14"/>
      <c r="B60" s="15" t="s">
        <v>123</v>
      </c>
      <c r="C60" s="16" t="s">
        <v>124</v>
      </c>
      <c r="D60" s="16" t="s">
        <v>19</v>
      </c>
      <c r="E60" s="17">
        <v>300000</v>
      </c>
      <c r="F60" s="17">
        <v>26787630</v>
      </c>
      <c r="G60" s="18">
        <f t="shared" si="0"/>
        <v>1.425090421534864E-2</v>
      </c>
      <c r="H60" s="19">
        <v>0</v>
      </c>
    </row>
    <row r="61" spans="1:8" x14ac:dyDescent="0.35">
      <c r="A61" s="14"/>
      <c r="B61" s="15" t="s">
        <v>125</v>
      </c>
      <c r="C61" s="16" t="s">
        <v>126</v>
      </c>
      <c r="D61" s="16" t="s">
        <v>19</v>
      </c>
      <c r="E61" s="17">
        <v>74000</v>
      </c>
      <c r="F61" s="17">
        <v>7827979</v>
      </c>
      <c r="G61" s="18">
        <f t="shared" si="0"/>
        <v>4.1644512384544892E-3</v>
      </c>
      <c r="H61" s="19">
        <v>0</v>
      </c>
    </row>
    <row r="62" spans="1:8" x14ac:dyDescent="0.35">
      <c r="A62" s="14"/>
      <c r="B62" s="15" t="s">
        <v>127</v>
      </c>
      <c r="C62" s="16" t="s">
        <v>128</v>
      </c>
      <c r="D62" s="16" t="s">
        <v>19</v>
      </c>
      <c r="E62" s="17">
        <v>75100</v>
      </c>
      <c r="F62" s="17">
        <v>7092887.0899999999</v>
      </c>
      <c r="G62" s="18">
        <f t="shared" si="0"/>
        <v>3.7733854965845406E-3</v>
      </c>
      <c r="H62" s="19">
        <v>0</v>
      </c>
    </row>
    <row r="63" spans="1:8" x14ac:dyDescent="0.35">
      <c r="A63" s="14"/>
      <c r="B63" s="15" t="s">
        <v>129</v>
      </c>
      <c r="C63" s="16" t="s">
        <v>130</v>
      </c>
      <c r="D63" s="16" t="s">
        <v>19</v>
      </c>
      <c r="E63" s="17">
        <v>500000</v>
      </c>
      <c r="F63" s="17">
        <v>46849850</v>
      </c>
      <c r="G63" s="18">
        <f t="shared" si="0"/>
        <v>2.4923919169163207E-2</v>
      </c>
      <c r="H63" s="19">
        <v>0</v>
      </c>
    </row>
    <row r="64" spans="1:8" outlineLevel="1" x14ac:dyDescent="0.35">
      <c r="A64" s="14"/>
      <c r="B64" s="16"/>
      <c r="C64" s="20"/>
      <c r="D64" s="20"/>
      <c r="E64" s="21"/>
      <c r="F64" s="16"/>
      <c r="G64" s="18"/>
      <c r="H64" s="22"/>
    </row>
    <row r="65" spans="1:8" x14ac:dyDescent="0.35">
      <c r="B65" s="20"/>
      <c r="C65" s="20" t="s">
        <v>131</v>
      </c>
      <c r="D65" s="20"/>
      <c r="E65" s="23"/>
      <c r="F65" s="24">
        <f>SUM(F7:F64)</f>
        <v>1786574546.54</v>
      </c>
      <c r="G65" s="25">
        <f>+F65/$F$77</f>
        <v>0.95044999263919461</v>
      </c>
      <c r="H65" s="26"/>
    </row>
    <row r="67" spans="1:8" x14ac:dyDescent="0.35">
      <c r="B67" s="27"/>
      <c r="C67" s="27" t="s">
        <v>132</v>
      </c>
      <c r="D67" s="27"/>
      <c r="E67" s="27"/>
      <c r="F67" s="27" t="s">
        <v>10</v>
      </c>
      <c r="G67" s="28" t="s">
        <v>11</v>
      </c>
    </row>
    <row r="68" spans="1:8" x14ac:dyDescent="0.35">
      <c r="B68" s="29"/>
      <c r="C68" s="20" t="s">
        <v>133</v>
      </c>
      <c r="D68" s="16"/>
      <c r="E68" s="30"/>
      <c r="F68" s="31" t="s">
        <v>134</v>
      </c>
      <c r="G68" s="25">
        <v>0</v>
      </c>
    </row>
    <row r="69" spans="1:8" x14ac:dyDescent="0.35">
      <c r="A69" s="32" t="s">
        <v>135</v>
      </c>
      <c r="B69" s="29" t="s">
        <v>136</v>
      </c>
      <c r="C69" s="20" t="s">
        <v>137</v>
      </c>
      <c r="D69" s="20"/>
      <c r="E69" s="23"/>
      <c r="F69" s="33">
        <v>85707714.900000006</v>
      </c>
      <c r="G69" s="25">
        <f>+F69/$F$77</f>
        <v>4.5596136558415559E-2</v>
      </c>
    </row>
    <row r="70" spans="1:8" x14ac:dyDescent="0.35">
      <c r="B70" s="29"/>
      <c r="C70" s="20" t="s">
        <v>138</v>
      </c>
      <c r="D70" s="16"/>
      <c r="E70" s="30"/>
      <c r="F70" s="23" t="s">
        <v>134</v>
      </c>
      <c r="G70" s="25">
        <v>0</v>
      </c>
    </row>
    <row r="71" spans="1:8" x14ac:dyDescent="0.35">
      <c r="B71" s="29"/>
      <c r="C71" s="20" t="s">
        <v>139</v>
      </c>
      <c r="D71" s="16"/>
      <c r="E71" s="30"/>
      <c r="F71" s="23" t="s">
        <v>134</v>
      </c>
      <c r="G71" s="25">
        <v>0</v>
      </c>
    </row>
    <row r="72" spans="1:8" x14ac:dyDescent="0.35">
      <c r="B72" s="29"/>
      <c r="C72" s="20" t="s">
        <v>140</v>
      </c>
      <c r="D72" s="16"/>
      <c r="E72" s="30"/>
      <c r="F72" s="23" t="s">
        <v>134</v>
      </c>
      <c r="G72" s="25">
        <v>0</v>
      </c>
    </row>
    <row r="73" spans="1:8" x14ac:dyDescent="0.35">
      <c r="A73" s="34" t="s">
        <v>141</v>
      </c>
      <c r="B73" s="16" t="s">
        <v>141</v>
      </c>
      <c r="C73" s="16" t="s">
        <v>142</v>
      </c>
      <c r="D73" s="16"/>
      <c r="E73" s="30"/>
      <c r="F73" s="33">
        <v>7432147.9199999999</v>
      </c>
      <c r="G73" s="25">
        <f>+F73/$F$77</f>
        <v>3.9538708023898576E-3</v>
      </c>
    </row>
    <row r="74" spans="1:8" x14ac:dyDescent="0.35">
      <c r="B74" s="29"/>
      <c r="C74" s="16"/>
      <c r="D74" s="16"/>
      <c r="E74" s="30"/>
      <c r="F74" s="31"/>
      <c r="G74" s="25"/>
    </row>
    <row r="75" spans="1:8" x14ac:dyDescent="0.35">
      <c r="B75" s="29"/>
      <c r="C75" s="16" t="s">
        <v>143</v>
      </c>
      <c r="D75" s="16"/>
      <c r="E75" s="30"/>
      <c r="F75" s="35">
        <f>SUM(F68:F74)</f>
        <v>93139862.820000008</v>
      </c>
      <c r="G75" s="25">
        <f>+F75/$F$77</f>
        <v>4.955000736080542E-2</v>
      </c>
    </row>
    <row r="76" spans="1:8" x14ac:dyDescent="0.35">
      <c r="B76" s="29"/>
      <c r="C76" s="16"/>
      <c r="D76" s="16"/>
      <c r="E76" s="30"/>
      <c r="F76" s="35"/>
      <c r="G76" s="25"/>
    </row>
    <row r="77" spans="1:8" x14ac:dyDescent="0.35">
      <c r="B77" s="36"/>
      <c r="C77" s="37" t="s">
        <v>144</v>
      </c>
      <c r="D77" s="38"/>
      <c r="E77" s="39"/>
      <c r="F77" s="40">
        <f>+F75+F65</f>
        <v>1879714409.3599999</v>
      </c>
      <c r="G77" s="41">
        <v>1</v>
      </c>
    </row>
    <row r="78" spans="1:8" x14ac:dyDescent="0.35">
      <c r="F78" s="42"/>
    </row>
    <row r="79" spans="1:8" x14ac:dyDescent="0.35">
      <c r="C79" s="20" t="s">
        <v>145</v>
      </c>
      <c r="D79" s="43">
        <v>12.147794445585205</v>
      </c>
      <c r="F79" s="4">
        <v>0</v>
      </c>
    </row>
    <row r="80" spans="1:8" x14ac:dyDescent="0.35">
      <c r="C80" s="20" t="s">
        <v>146</v>
      </c>
      <c r="D80" s="43">
        <v>7.1960286534446887</v>
      </c>
    </row>
    <row r="81" spans="1:8" x14ac:dyDescent="0.35">
      <c r="C81" s="20" t="s">
        <v>147</v>
      </c>
      <c r="D81" s="43">
        <v>7.5930815657896833</v>
      </c>
    </row>
    <row r="82" spans="1:8" x14ac:dyDescent="0.35">
      <c r="C82" s="20" t="s">
        <v>148</v>
      </c>
      <c r="D82" s="44">
        <v>14.78</v>
      </c>
    </row>
    <row r="83" spans="1:8" x14ac:dyDescent="0.35">
      <c r="C83" s="20" t="s">
        <v>149</v>
      </c>
      <c r="D83" s="44">
        <v>14.863899999999999</v>
      </c>
    </row>
    <row r="84" spans="1:8" x14ac:dyDescent="0.35">
      <c r="A84" s="32" t="s">
        <v>150</v>
      </c>
      <c r="C84" s="20" t="s">
        <v>151</v>
      </c>
      <c r="D84" s="45">
        <v>0</v>
      </c>
    </row>
    <row r="85" spans="1:8" x14ac:dyDescent="0.35">
      <c r="C85" s="20" t="s">
        <v>152</v>
      </c>
      <c r="D85" s="46">
        <v>0</v>
      </c>
    </row>
    <row r="86" spans="1:8" x14ac:dyDescent="0.35">
      <c r="C86" s="20" t="s">
        <v>153</v>
      </c>
      <c r="D86" s="46">
        <v>0</v>
      </c>
      <c r="F86" s="42"/>
      <c r="G86" s="47"/>
    </row>
    <row r="87" spans="1:8" x14ac:dyDescent="0.35">
      <c r="B87" s="48"/>
      <c r="C87" s="14"/>
    </row>
    <row r="88" spans="1:8" x14ac:dyDescent="0.35">
      <c r="F88" s="4"/>
    </row>
    <row r="89" spans="1:8" x14ac:dyDescent="0.35">
      <c r="C89" s="27" t="s">
        <v>154</v>
      </c>
      <c r="D89" s="27"/>
      <c r="E89" s="27"/>
      <c r="F89" s="27"/>
      <c r="G89" s="28"/>
    </row>
    <row r="90" spans="1:8" x14ac:dyDescent="0.35">
      <c r="C90" s="27" t="s">
        <v>155</v>
      </c>
      <c r="D90" s="27"/>
      <c r="E90" s="27"/>
      <c r="F90" s="27" t="s">
        <v>10</v>
      </c>
      <c r="G90" s="28" t="s">
        <v>11</v>
      </c>
    </row>
    <row r="91" spans="1:8" x14ac:dyDescent="0.35">
      <c r="A91" s="1" t="s">
        <v>19</v>
      </c>
      <c r="C91" s="20" t="s">
        <v>156</v>
      </c>
      <c r="D91" s="16"/>
      <c r="E91" s="30"/>
      <c r="F91" s="49">
        <f>SUMIF(Table134567685789[[Industry ]],A91,Table134567685789[Market Value])</f>
        <v>1590746640.24</v>
      </c>
      <c r="G91" s="50">
        <f>+F91/$F$77</f>
        <v>0.84627038677732602</v>
      </c>
    </row>
    <row r="92" spans="1:8" x14ac:dyDescent="0.35">
      <c r="A92" s="16" t="s">
        <v>38</v>
      </c>
      <c r="C92" s="16" t="s">
        <v>157</v>
      </c>
      <c r="D92" s="16"/>
      <c r="E92" s="30"/>
      <c r="F92" s="49">
        <f>SUMIF(Table134567685789[[Industry ]],A92,Table134567685789[Market Value])</f>
        <v>192659006.30000001</v>
      </c>
      <c r="G92" s="50">
        <f t="shared" ref="G92" si="1">+F92/$F$77</f>
        <v>0.10249376465949209</v>
      </c>
    </row>
    <row r="93" spans="1:8" x14ac:dyDescent="0.35">
      <c r="C93" s="16" t="s">
        <v>158</v>
      </c>
      <c r="D93" s="16"/>
      <c r="E93" s="30"/>
      <c r="F93" s="49">
        <f>SUMIF($E$105:$E$112,C93,H105:H112)</f>
        <v>3168900</v>
      </c>
      <c r="G93" s="50">
        <f>+F93/$F$77</f>
        <v>1.685841202376556E-3</v>
      </c>
    </row>
    <row r="94" spans="1:8" x14ac:dyDescent="0.35">
      <c r="C94" s="16" t="s">
        <v>159</v>
      </c>
      <c r="D94" s="16"/>
      <c r="E94" s="30"/>
      <c r="F94" s="49">
        <f>SUM(F91:F93)</f>
        <v>1786574546.54</v>
      </c>
      <c r="G94" s="51">
        <f>SUM(G91:G93)</f>
        <v>0.95044999263919472</v>
      </c>
    </row>
    <row r="95" spans="1:8" x14ac:dyDescent="0.35">
      <c r="E95" s="1"/>
      <c r="G95" s="1"/>
    </row>
    <row r="96" spans="1:8" x14ac:dyDescent="0.35">
      <c r="C96" s="16" t="s">
        <v>160</v>
      </c>
      <c r="D96" s="16"/>
      <c r="E96" s="30"/>
      <c r="F96" s="49">
        <f t="shared" ref="F96:F102" si="2">SUMIF($E$105:$E$112,C96,H108:H115)</f>
        <v>0</v>
      </c>
      <c r="G96" s="50">
        <f t="shared" ref="G96:G102" si="3">+F96/$F$77</f>
        <v>0</v>
      </c>
      <c r="H96" s="16"/>
    </row>
    <row r="97" spans="3:8" x14ac:dyDescent="0.35">
      <c r="C97" s="16" t="s">
        <v>161</v>
      </c>
      <c r="D97" s="16"/>
      <c r="E97" s="30"/>
      <c r="F97" s="49">
        <f t="shared" si="2"/>
        <v>0</v>
      </c>
      <c r="G97" s="50">
        <f t="shared" si="3"/>
        <v>0</v>
      </c>
      <c r="H97" s="16"/>
    </row>
    <row r="98" spans="3:8" x14ac:dyDescent="0.35">
      <c r="C98" s="16" t="s">
        <v>162</v>
      </c>
      <c r="D98" s="16"/>
      <c r="E98" s="30"/>
      <c r="F98" s="49">
        <f t="shared" si="2"/>
        <v>0</v>
      </c>
      <c r="G98" s="50">
        <f t="shared" si="3"/>
        <v>0</v>
      </c>
      <c r="H98" s="16"/>
    </row>
    <row r="99" spans="3:8" x14ac:dyDescent="0.35">
      <c r="C99" s="16" t="s">
        <v>163</v>
      </c>
      <c r="D99" s="16"/>
      <c r="E99" s="30"/>
      <c r="F99" s="49">
        <f t="shared" si="2"/>
        <v>0</v>
      </c>
      <c r="G99" s="50">
        <f t="shared" si="3"/>
        <v>0</v>
      </c>
      <c r="H99" s="16"/>
    </row>
    <row r="100" spans="3:8" x14ac:dyDescent="0.35">
      <c r="C100" s="16" t="s">
        <v>164</v>
      </c>
      <c r="D100" s="16"/>
      <c r="E100" s="30"/>
      <c r="F100" s="49">
        <f>SUMIF($E$105:$E$112,C100,H112:H119)</f>
        <v>0</v>
      </c>
      <c r="G100" s="50">
        <f t="shared" si="3"/>
        <v>0</v>
      </c>
      <c r="H100" s="16"/>
    </row>
    <row r="101" spans="3:8" x14ac:dyDescent="0.35">
      <c r="C101" s="16" t="s">
        <v>165</v>
      </c>
      <c r="D101" s="16"/>
      <c r="E101" s="30"/>
      <c r="F101" s="49">
        <f t="shared" si="2"/>
        <v>0</v>
      </c>
      <c r="G101" s="50">
        <f t="shared" si="3"/>
        <v>0</v>
      </c>
      <c r="H101" s="16"/>
    </row>
    <row r="102" spans="3:8" x14ac:dyDescent="0.35">
      <c r="C102" s="16" t="s">
        <v>166</v>
      </c>
      <c r="D102" s="16"/>
      <c r="E102" s="30"/>
      <c r="F102" s="49">
        <f t="shared" si="2"/>
        <v>0</v>
      </c>
      <c r="G102" s="50">
        <f t="shared" si="3"/>
        <v>0</v>
      </c>
      <c r="H102" s="16"/>
    </row>
    <row r="105" spans="3:8" x14ac:dyDescent="0.35">
      <c r="E105" s="16" t="s">
        <v>158</v>
      </c>
      <c r="F105" s="16" t="s">
        <v>167</v>
      </c>
      <c r="G105" s="7">
        <f t="shared" ref="G105:G112" si="4">SUMIF($H$7:$H$63,F105,$E$7:$E$63)</f>
        <v>0</v>
      </c>
      <c r="H105" s="1">
        <f t="shared" ref="H105:H112" si="5">SUMIF($H$7:$H$63,F105,$F$7:$F$63)</f>
        <v>0</v>
      </c>
    </row>
    <row r="106" spans="3:8" x14ac:dyDescent="0.35">
      <c r="E106" s="16" t="s">
        <v>158</v>
      </c>
      <c r="F106" s="16" t="s">
        <v>168</v>
      </c>
      <c r="G106" s="7">
        <f t="shared" si="4"/>
        <v>0</v>
      </c>
      <c r="H106" s="1">
        <f t="shared" si="5"/>
        <v>0</v>
      </c>
    </row>
    <row r="107" spans="3:8" x14ac:dyDescent="0.35">
      <c r="E107" s="16" t="s">
        <v>158</v>
      </c>
      <c r="F107" s="16" t="s">
        <v>16</v>
      </c>
      <c r="G107" s="7">
        <f t="shared" si="4"/>
        <v>3</v>
      </c>
      <c r="H107" s="1">
        <f t="shared" si="5"/>
        <v>3168900</v>
      </c>
    </row>
    <row r="108" spans="3:8" x14ac:dyDescent="0.35">
      <c r="E108" s="16" t="s">
        <v>169</v>
      </c>
      <c r="F108" s="16" t="s">
        <v>170</v>
      </c>
      <c r="G108" s="7">
        <f t="shared" si="4"/>
        <v>0</v>
      </c>
      <c r="H108" s="1">
        <f t="shared" si="5"/>
        <v>0</v>
      </c>
    </row>
    <row r="109" spans="3:8" x14ac:dyDescent="0.35">
      <c r="E109" s="16" t="s">
        <v>160</v>
      </c>
      <c r="F109" s="16" t="s">
        <v>171</v>
      </c>
      <c r="G109" s="7">
        <f t="shared" si="4"/>
        <v>0</v>
      </c>
      <c r="H109" s="1">
        <f t="shared" si="5"/>
        <v>0</v>
      </c>
    </row>
    <row r="110" spans="3:8" x14ac:dyDescent="0.35">
      <c r="E110" s="16" t="s">
        <v>158</v>
      </c>
      <c r="F110" s="16" t="s">
        <v>172</v>
      </c>
      <c r="G110" s="7">
        <f t="shared" si="4"/>
        <v>0</v>
      </c>
      <c r="H110" s="1">
        <f t="shared" si="5"/>
        <v>0</v>
      </c>
    </row>
    <row r="111" spans="3:8" x14ac:dyDescent="0.35">
      <c r="E111" s="16" t="s">
        <v>160</v>
      </c>
      <c r="F111" s="16" t="s">
        <v>173</v>
      </c>
      <c r="G111" s="7">
        <f t="shared" si="4"/>
        <v>0</v>
      </c>
      <c r="H111" s="1">
        <f t="shared" si="5"/>
        <v>0</v>
      </c>
    </row>
    <row r="112" spans="3:8" x14ac:dyDescent="0.35">
      <c r="E112" s="16" t="s">
        <v>158</v>
      </c>
      <c r="F112" s="16" t="s">
        <v>174</v>
      </c>
      <c r="G112" s="7">
        <f t="shared" si="4"/>
        <v>0</v>
      </c>
      <c r="H112" s="1">
        <f t="shared" si="5"/>
        <v>0</v>
      </c>
    </row>
    <row r="113" spans="7:8" x14ac:dyDescent="0.35">
      <c r="G113" s="7" t="s">
        <v>159</v>
      </c>
      <c r="H113" s="1" t="s">
        <v>159</v>
      </c>
    </row>
  </sheetData>
  <pageMargins left="0.7" right="0.7" top="0.75" bottom="0.75" header="0.3" footer="0.3"/>
  <pageSetup scale="41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Port_G1</vt:lpstr>
      <vt:lpstr>Port_G1!Print_Area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2022-10-07T09:05:12Z</dcterms:created>
  <dcterms:modified xsi:type="dcterms:W3CDTF">2022-10-07T09:05:33Z</dcterms:modified>
</cp:coreProperties>
</file>